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ser\Administrator\desktop\Oil accumulation in tuber\Expression patterns in two tubers\Submission\Biotechnology for Biofuels\"/>
    </mc:Choice>
  </mc:AlternateContent>
  <xr:revisionPtr revIDLastSave="0" documentId="13_ncr:1_{8E987FAE-DEE7-4123-A8ED-5605FBEFD555}" xr6:coauthVersionLast="46" xr6:coauthVersionMax="46" xr10:uidLastSave="{00000000-0000-0000-0000-000000000000}"/>
  <bookViews>
    <workbookView xWindow="-110" yWindow="-110" windowWidth="19420" windowHeight="10420" tabRatio="724" activeTab="2" xr2:uid="{00000000-000D-0000-FFFF-FFFF00000000}"/>
  </bookViews>
  <sheets>
    <sheet name="Table S1-Summary" sheetId="6" r:id="rId1"/>
    <sheet name="Table S2-Carbohydrate" sheetId="5" r:id="rId2"/>
    <sheet name="Table S3-Lipid" sheetId="2" r:id="rId3"/>
    <sheet name="Table S4-Gene co-expression" sheetId="10" r:id="rId4"/>
    <sheet name="Table S5 Primer pairs" sheetId="11" r:id="rId5"/>
  </sheets>
  <definedNames>
    <definedName name="_xlnm._FilterDatabase" localSheetId="2" hidden="1">'Table S3-Lipid'!$634:$636</definedName>
  </definedNames>
  <calcPr calcId="191029"/>
</workbook>
</file>

<file path=xl/calcChain.xml><?xml version="1.0" encoding="utf-8"?>
<calcChain xmlns="http://schemas.openxmlformats.org/spreadsheetml/2006/main">
  <c r="G375" i="5" l="1"/>
  <c r="H333" i="5" l="1"/>
  <c r="H334" i="5" s="1"/>
  <c r="I333" i="5"/>
  <c r="I334" i="5" s="1"/>
  <c r="G331" i="5"/>
  <c r="G333" i="5" s="1"/>
  <c r="G334" i="5" s="1"/>
  <c r="H331" i="5"/>
  <c r="I331" i="5"/>
  <c r="J331" i="5"/>
  <c r="J333" i="5" s="1"/>
  <c r="J334" i="5" s="1"/>
  <c r="K331" i="5"/>
  <c r="K333" i="5" s="1"/>
  <c r="K334" i="5" s="1"/>
  <c r="F331" i="5"/>
  <c r="O331" i="5" s="1"/>
  <c r="O330" i="5"/>
  <c r="N330" i="5"/>
  <c r="M330" i="5"/>
  <c r="L330" i="5"/>
  <c r="F333" i="5" l="1"/>
  <c r="F334" i="5" s="1"/>
  <c r="M331" i="5"/>
  <c r="N331" i="5"/>
  <c r="L331" i="5"/>
  <c r="L327" i="5" l="1"/>
  <c r="M327" i="5"/>
  <c r="N327" i="5"/>
  <c r="O327" i="5"/>
  <c r="F64" i="2" l="1"/>
  <c r="K375" i="5" l="1"/>
  <c r="F375" i="5"/>
  <c r="L372" i="5"/>
  <c r="M372" i="5"/>
  <c r="N372" i="5"/>
  <c r="O372" i="5"/>
  <c r="K267" i="2" l="1"/>
  <c r="J267" i="2"/>
  <c r="I267" i="2"/>
  <c r="H267" i="2"/>
  <c r="G267" i="2"/>
  <c r="F267" i="2"/>
  <c r="L265" i="2"/>
  <c r="M265" i="2"/>
  <c r="N265" i="2"/>
  <c r="O265" i="2"/>
  <c r="L266" i="2"/>
  <c r="M266" i="2"/>
  <c r="N266" i="2"/>
  <c r="O266" i="2"/>
  <c r="G258" i="2"/>
  <c r="H258" i="2"/>
  <c r="I258" i="2"/>
  <c r="J258" i="2"/>
  <c r="K258" i="2"/>
  <c r="F258" i="2"/>
  <c r="L256" i="2"/>
  <c r="M256" i="2"/>
  <c r="N256" i="2"/>
  <c r="O256" i="2"/>
  <c r="L257" i="2"/>
  <c r="M257" i="2"/>
  <c r="N257" i="2"/>
  <c r="O257" i="2"/>
  <c r="M258" i="2" l="1"/>
  <c r="O267" i="2"/>
  <c r="O258" i="2"/>
  <c r="L267" i="2"/>
  <c r="N258" i="2"/>
  <c r="L258" i="2"/>
  <c r="N267" i="2"/>
  <c r="M267" i="2"/>
  <c r="G179" i="5" l="1"/>
  <c r="H179" i="5"/>
  <c r="I179" i="5"/>
  <c r="J179" i="5"/>
  <c r="K179" i="5"/>
  <c r="F179" i="5"/>
  <c r="L177" i="5"/>
  <c r="M177" i="5"/>
  <c r="N177" i="5"/>
  <c r="O177" i="5"/>
  <c r="L178" i="5"/>
  <c r="M178" i="5"/>
  <c r="N178" i="5"/>
  <c r="O178" i="5"/>
  <c r="L175" i="5"/>
  <c r="M175" i="5"/>
  <c r="N175" i="5"/>
  <c r="O175" i="5"/>
  <c r="L176" i="5"/>
  <c r="M176" i="5"/>
  <c r="N176" i="5"/>
  <c r="O176" i="5"/>
  <c r="O233" i="2" l="1"/>
  <c r="N233" i="2"/>
  <c r="M233" i="2"/>
  <c r="L233" i="2"/>
  <c r="O380" i="5" l="1"/>
  <c r="O379" i="5"/>
  <c r="O378" i="5"/>
  <c r="O377" i="5"/>
  <c r="G381" i="5"/>
  <c r="H381" i="5"/>
  <c r="I381" i="5"/>
  <c r="J381" i="5"/>
  <c r="K381" i="5"/>
  <c r="F381" i="5"/>
  <c r="N380" i="5"/>
  <c r="M380" i="5"/>
  <c r="L380" i="5"/>
  <c r="N379" i="5"/>
  <c r="M379" i="5"/>
  <c r="L379" i="5"/>
  <c r="N378" i="5"/>
  <c r="M378" i="5"/>
  <c r="L378" i="5"/>
  <c r="N377" i="5"/>
  <c r="M377" i="5"/>
  <c r="L377" i="5"/>
  <c r="H375" i="5"/>
  <c r="I375" i="5"/>
  <c r="L375" i="5" s="1"/>
  <c r="J375" i="5"/>
  <c r="L370" i="5"/>
  <c r="M370" i="5"/>
  <c r="N370" i="5"/>
  <c r="O370" i="5"/>
  <c r="L371" i="5"/>
  <c r="M371" i="5"/>
  <c r="N371" i="5"/>
  <c r="O371" i="5"/>
  <c r="G368" i="5"/>
  <c r="H368" i="5"/>
  <c r="I368" i="5"/>
  <c r="J368" i="5"/>
  <c r="K368" i="5"/>
  <c r="F368" i="5"/>
  <c r="O361" i="5"/>
  <c r="O362" i="5"/>
  <c r="O363" i="5"/>
  <c r="O364" i="5"/>
  <c r="O365" i="5"/>
  <c r="O366" i="5"/>
  <c r="L361" i="5"/>
  <c r="M361" i="5"/>
  <c r="N361" i="5"/>
  <c r="L362" i="5"/>
  <c r="M362" i="5"/>
  <c r="N362" i="5"/>
  <c r="L363" i="5"/>
  <c r="M363" i="5"/>
  <c r="N363" i="5"/>
  <c r="L364" i="5"/>
  <c r="M364" i="5"/>
  <c r="N364" i="5"/>
  <c r="L365" i="5"/>
  <c r="M365" i="5"/>
  <c r="N365" i="5"/>
  <c r="L381" i="5" l="1"/>
  <c r="O381" i="5"/>
  <c r="N381" i="5"/>
  <c r="M381" i="5"/>
  <c r="M375" i="5"/>
  <c r="N375" i="5"/>
  <c r="G179" i="2" l="1"/>
  <c r="H179" i="2"/>
  <c r="I179" i="2"/>
  <c r="J179" i="2"/>
  <c r="K179" i="2"/>
  <c r="F179" i="2"/>
  <c r="L175" i="2"/>
  <c r="M175" i="2"/>
  <c r="N175" i="2"/>
  <c r="O175" i="2"/>
  <c r="L176" i="2"/>
  <c r="M176" i="2"/>
  <c r="N176" i="2"/>
  <c r="O176" i="2"/>
  <c r="L177" i="2"/>
  <c r="M177" i="2"/>
  <c r="N177" i="2"/>
  <c r="O177" i="2"/>
  <c r="L178" i="2"/>
  <c r="M178" i="2"/>
  <c r="N178" i="2"/>
  <c r="O178" i="2"/>
  <c r="G231" i="2" l="1"/>
  <c r="H231" i="2"/>
  <c r="I231" i="2"/>
  <c r="J231" i="2"/>
  <c r="K231" i="2"/>
  <c r="F231" i="2"/>
  <c r="L230" i="2"/>
  <c r="M230" i="2"/>
  <c r="N230" i="2"/>
  <c r="O230" i="2"/>
  <c r="G453" i="5" l="1"/>
  <c r="H453" i="5"/>
  <c r="I453" i="5"/>
  <c r="J453" i="5"/>
  <c r="K453" i="5"/>
  <c r="F453" i="5"/>
  <c r="O452" i="5"/>
  <c r="L452" i="5"/>
  <c r="M452" i="5"/>
  <c r="N452" i="5"/>
  <c r="L228" i="2" l="1"/>
  <c r="M228" i="2"/>
  <c r="N228" i="2"/>
  <c r="O228" i="2"/>
  <c r="L229" i="2"/>
  <c r="M229" i="2"/>
  <c r="N229" i="2"/>
  <c r="O229" i="2"/>
  <c r="O231" i="2" l="1"/>
  <c r="N231" i="2"/>
  <c r="M231" i="2"/>
  <c r="L231" i="2"/>
  <c r="K211" i="2" l="1"/>
  <c r="J211" i="2"/>
  <c r="I211" i="2"/>
  <c r="H211" i="2"/>
  <c r="G211" i="2"/>
  <c r="F211" i="2"/>
  <c r="O210" i="2"/>
  <c r="L210" i="2"/>
  <c r="M210" i="2"/>
  <c r="N210" i="2"/>
  <c r="H212" i="2" l="1"/>
  <c r="O211" i="2"/>
  <c r="L211" i="2"/>
  <c r="L374" i="5"/>
  <c r="M374" i="5"/>
  <c r="N374" i="5"/>
  <c r="O374" i="5"/>
  <c r="O375" i="5" l="1"/>
  <c r="L264" i="2"/>
  <c r="O262" i="2" l="1"/>
  <c r="N262" i="2"/>
  <c r="M262" i="2"/>
  <c r="L262" i="2"/>
  <c r="O261" i="2"/>
  <c r="N261" i="2"/>
  <c r="M261" i="2"/>
  <c r="L261" i="2"/>
  <c r="N242" i="2" l="1"/>
  <c r="M242" i="2"/>
  <c r="L242" i="2"/>
  <c r="M241" i="2"/>
  <c r="K243" i="2"/>
  <c r="J243" i="2"/>
  <c r="N237" i="2"/>
  <c r="M237" i="2"/>
  <c r="O237" i="2"/>
  <c r="L236" i="2"/>
  <c r="K239" i="2"/>
  <c r="J239" i="2"/>
  <c r="F239" i="2" l="1"/>
  <c r="N236" i="2"/>
  <c r="N241" i="2"/>
  <c r="M236" i="2"/>
  <c r="G239" i="2"/>
  <c r="M239" i="2" s="1"/>
  <c r="G243" i="2"/>
  <c r="M243" i="2" s="1"/>
  <c r="L238" i="2"/>
  <c r="H243" i="2"/>
  <c r="N243" i="2" s="1"/>
  <c r="N235" i="2"/>
  <c r="I239" i="2"/>
  <c r="M238" i="2"/>
  <c r="I243" i="2"/>
  <c r="N238" i="2"/>
  <c r="O241" i="2"/>
  <c r="M235" i="2"/>
  <c r="L241" i="2"/>
  <c r="L237" i="2"/>
  <c r="L235" i="2"/>
  <c r="O242" i="2"/>
  <c r="O238" i="2"/>
  <c r="O236" i="2"/>
  <c r="F243" i="2"/>
  <c r="H239" i="2"/>
  <c r="N239" i="2" s="1"/>
  <c r="O235" i="2"/>
  <c r="O239" i="2" l="1"/>
  <c r="L239" i="2"/>
  <c r="L243" i="2"/>
  <c r="O243" i="2"/>
  <c r="F219" i="2" l="1"/>
  <c r="L222" i="2"/>
  <c r="M222" i="2"/>
  <c r="N222" i="2"/>
  <c r="O222" i="2"/>
  <c r="L223" i="2"/>
  <c r="M223" i="2"/>
  <c r="N223" i="2"/>
  <c r="O223" i="2"/>
  <c r="O174" i="2" l="1"/>
  <c r="N174" i="2"/>
  <c r="M174" i="2"/>
  <c r="L174" i="2"/>
  <c r="O173" i="2"/>
  <c r="N173" i="2"/>
  <c r="M173" i="2"/>
  <c r="L173" i="2"/>
  <c r="L179" i="2" l="1"/>
  <c r="M179" i="2"/>
  <c r="N179" i="2"/>
  <c r="O179" i="2"/>
  <c r="M156" i="2"/>
  <c r="M155" i="2"/>
  <c r="L156" i="2"/>
  <c r="L155" i="2"/>
  <c r="G157" i="2"/>
  <c r="H157" i="2"/>
  <c r="I157" i="2"/>
  <c r="J157" i="2"/>
  <c r="K157" i="2"/>
  <c r="F157" i="2"/>
  <c r="O156" i="2"/>
  <c r="N156" i="2"/>
  <c r="O155" i="2"/>
  <c r="N155" i="2"/>
  <c r="L157" i="2" l="1"/>
  <c r="N157" i="2"/>
  <c r="M157" i="2"/>
  <c r="O157" i="2"/>
  <c r="M87" i="2" l="1"/>
  <c r="L87" i="2"/>
  <c r="N86" i="2"/>
  <c r="M86" i="2"/>
  <c r="M85" i="2"/>
  <c r="L85" i="2"/>
  <c r="N84" i="2"/>
  <c r="L83" i="2"/>
  <c r="N82" i="2"/>
  <c r="M81" i="2"/>
  <c r="L81" i="2"/>
  <c r="J88" i="2"/>
  <c r="N81" i="2" l="1"/>
  <c r="N85" i="2"/>
  <c r="F88" i="2"/>
  <c r="I88" i="2"/>
  <c r="K88" i="2"/>
  <c r="L84" i="2"/>
  <c r="M80" i="2"/>
  <c r="M84" i="2"/>
  <c r="O80" i="2"/>
  <c r="N80" i="2"/>
  <c r="M83" i="2"/>
  <c r="L82" i="2"/>
  <c r="N83" i="2"/>
  <c r="L86" i="2"/>
  <c r="N87" i="2"/>
  <c r="H88" i="2"/>
  <c r="M82" i="2"/>
  <c r="G88" i="2"/>
  <c r="M88" i="2" s="1"/>
  <c r="L80" i="2"/>
  <c r="O86" i="2"/>
  <c r="O84" i="2"/>
  <c r="O82" i="2"/>
  <c r="O87" i="2"/>
  <c r="O85" i="2"/>
  <c r="O83" i="2"/>
  <c r="O81" i="2"/>
  <c r="F1509" i="2"/>
  <c r="G1509" i="2"/>
  <c r="F1494" i="2"/>
  <c r="G1494" i="2"/>
  <c r="F1489" i="2"/>
  <c r="G1489" i="2"/>
  <c r="F1481" i="2"/>
  <c r="G1481" i="2"/>
  <c r="F1464" i="2"/>
  <c r="G1464" i="2"/>
  <c r="F1456" i="2"/>
  <c r="G1456" i="2"/>
  <c r="F1452" i="2"/>
  <c r="G1452" i="2"/>
  <c r="F1433" i="2"/>
  <c r="G1433" i="2"/>
  <c r="F1400" i="2"/>
  <c r="G1400" i="2"/>
  <c r="F1382" i="2"/>
  <c r="G1382" i="2"/>
  <c r="F1377" i="2"/>
  <c r="G1377" i="2"/>
  <c r="F1368" i="2"/>
  <c r="G1368" i="2"/>
  <c r="F1363" i="2"/>
  <c r="G1363" i="2"/>
  <c r="F1353" i="2"/>
  <c r="G1353" i="2"/>
  <c r="F1347" i="2"/>
  <c r="G1347" i="2"/>
  <c r="F1342" i="2"/>
  <c r="G1342" i="2"/>
  <c r="F1333" i="2"/>
  <c r="G1333" i="2"/>
  <c r="F1328" i="2"/>
  <c r="G1328" i="2"/>
  <c r="F1324" i="2"/>
  <c r="G1324" i="2"/>
  <c r="F1319" i="2"/>
  <c r="G1319" i="2"/>
  <c r="F1315" i="2"/>
  <c r="G1315" i="2"/>
  <c r="F1305" i="2"/>
  <c r="G1305" i="2"/>
  <c r="F1300" i="2"/>
  <c r="G1300" i="2"/>
  <c r="F1293" i="2"/>
  <c r="G1293" i="2"/>
  <c r="F1289" i="2"/>
  <c r="G1289" i="2"/>
  <c r="F1285" i="2"/>
  <c r="G1285" i="2"/>
  <c r="F1272" i="2"/>
  <c r="G1272" i="2"/>
  <c r="F1268" i="2"/>
  <c r="G1268" i="2"/>
  <c r="F1264" i="2"/>
  <c r="G1264" i="2"/>
  <c r="F1251" i="2"/>
  <c r="G1251" i="2"/>
  <c r="F1197" i="2"/>
  <c r="G1197" i="2"/>
  <c r="F1162" i="2"/>
  <c r="G1162" i="2"/>
  <c r="F1158" i="2"/>
  <c r="G1158" i="2"/>
  <c r="F1154" i="2"/>
  <c r="G1154" i="2"/>
  <c r="F1151" i="2"/>
  <c r="G1151" i="2"/>
  <c r="J1147" i="2"/>
  <c r="F1147" i="2"/>
  <c r="G1147" i="2"/>
  <c r="H1147" i="2"/>
  <c r="F1143" i="2"/>
  <c r="G1143" i="2"/>
  <c r="F1139" i="2"/>
  <c r="G1139" i="2"/>
  <c r="F1132" i="2"/>
  <c r="G1132" i="2"/>
  <c r="F1124" i="2"/>
  <c r="G1124" i="2"/>
  <c r="F1120" i="2"/>
  <c r="G1120" i="2"/>
  <c r="F1116" i="2"/>
  <c r="G1116" i="2"/>
  <c r="F1110" i="2"/>
  <c r="G1110" i="2"/>
  <c r="F1102" i="2"/>
  <c r="G1102" i="2"/>
  <c r="F1079" i="2"/>
  <c r="G1079" i="2"/>
  <c r="F1065" i="2"/>
  <c r="G1065" i="2"/>
  <c r="F1062" i="2"/>
  <c r="G1062" i="2"/>
  <c r="F1049" i="2"/>
  <c r="G1049" i="2"/>
  <c r="F1042" i="2"/>
  <c r="G1042" i="2"/>
  <c r="F1038" i="2"/>
  <c r="G1038" i="2"/>
  <c r="F1034" i="2"/>
  <c r="G1034" i="2"/>
  <c r="F1028" i="2"/>
  <c r="G1028" i="2"/>
  <c r="F1024" i="2"/>
  <c r="G1024" i="2"/>
  <c r="F1020" i="2"/>
  <c r="G1020" i="2"/>
  <c r="F1012" i="2"/>
  <c r="G1012" i="2"/>
  <c r="F1006" i="2"/>
  <c r="G1006" i="2"/>
  <c r="F1000" i="2"/>
  <c r="G1000" i="2"/>
  <c r="F996" i="2"/>
  <c r="G996" i="2"/>
  <c r="F992" i="2"/>
  <c r="G992" i="2"/>
  <c r="F988" i="2"/>
  <c r="G988" i="2"/>
  <c r="F984" i="2"/>
  <c r="G984" i="2"/>
  <c r="F980" i="2"/>
  <c r="G980" i="2"/>
  <c r="F976" i="2"/>
  <c r="G976" i="2"/>
  <c r="F970" i="2"/>
  <c r="G970" i="2"/>
  <c r="F964" i="2"/>
  <c r="G964" i="2"/>
  <c r="F960" i="2"/>
  <c r="G960" i="2"/>
  <c r="F952" i="2"/>
  <c r="G952" i="2"/>
  <c r="F947" i="2"/>
  <c r="G947" i="2"/>
  <c r="F935" i="2"/>
  <c r="G935" i="2"/>
  <c r="F924" i="2"/>
  <c r="G924" i="2"/>
  <c r="F914" i="2"/>
  <c r="G914" i="2"/>
  <c r="F908" i="2"/>
  <c r="G908" i="2"/>
  <c r="F901" i="2"/>
  <c r="G901" i="2"/>
  <c r="F894" i="2"/>
  <c r="G894" i="2"/>
  <c r="F890" i="2"/>
  <c r="G890" i="2"/>
  <c r="F880" i="2"/>
  <c r="G880" i="2"/>
  <c r="F867" i="2"/>
  <c r="G867" i="2"/>
  <c r="F855" i="2"/>
  <c r="G855" i="2"/>
  <c r="F847" i="2"/>
  <c r="G847" i="2"/>
  <c r="F843" i="2"/>
  <c r="G843" i="2"/>
  <c r="F829" i="2"/>
  <c r="G829" i="2"/>
  <c r="F811" i="2"/>
  <c r="G811" i="2"/>
  <c r="F805" i="2"/>
  <c r="G805" i="2"/>
  <c r="F801" i="2"/>
  <c r="G801" i="2"/>
  <c r="F797" i="2"/>
  <c r="G797" i="2"/>
  <c r="F792" i="2"/>
  <c r="G792" i="2"/>
  <c r="F785" i="2"/>
  <c r="G785" i="2"/>
  <c r="F779" i="2"/>
  <c r="G779" i="2"/>
  <c r="F775" i="2"/>
  <c r="G775" i="2"/>
  <c r="F769" i="2"/>
  <c r="G769" i="2"/>
  <c r="F757" i="2"/>
  <c r="G757" i="2"/>
  <c r="F753" i="2"/>
  <c r="G753" i="2"/>
  <c r="F748" i="2"/>
  <c r="G748" i="2"/>
  <c r="F740" i="2"/>
  <c r="G740" i="2"/>
  <c r="F734" i="2"/>
  <c r="G734" i="2"/>
  <c r="F710" i="2"/>
  <c r="G710" i="2"/>
  <c r="F688" i="2"/>
  <c r="G688" i="2"/>
  <c r="F684" i="2"/>
  <c r="G684" i="2"/>
  <c r="F680" i="2"/>
  <c r="G680" i="2"/>
  <c r="F676" i="2"/>
  <c r="G676" i="2"/>
  <c r="F670" i="2"/>
  <c r="G670" i="2"/>
  <c r="F666" i="2"/>
  <c r="G666" i="2"/>
  <c r="F660" i="2"/>
  <c r="G660" i="2"/>
  <c r="F653" i="2"/>
  <c r="G653" i="2"/>
  <c r="F647" i="2"/>
  <c r="G647" i="2"/>
  <c r="F636" i="2"/>
  <c r="G636" i="2"/>
  <c r="F632" i="2"/>
  <c r="G632" i="2"/>
  <c r="F624" i="2"/>
  <c r="G624" i="2"/>
  <c r="F617" i="2"/>
  <c r="G617" i="2"/>
  <c r="F613" i="2"/>
  <c r="G613" i="2"/>
  <c r="F606" i="2"/>
  <c r="G606" i="2"/>
  <c r="F598" i="2"/>
  <c r="G598" i="2"/>
  <c r="F594" i="2"/>
  <c r="G594" i="2"/>
  <c r="F584" i="2"/>
  <c r="G584" i="2"/>
  <c r="F573" i="2"/>
  <c r="G573" i="2"/>
  <c r="F569" i="2"/>
  <c r="G569" i="2"/>
  <c r="F561" i="2"/>
  <c r="G561" i="2"/>
  <c r="F557" i="2"/>
  <c r="G557" i="2"/>
  <c r="F549" i="2"/>
  <c r="G549" i="2"/>
  <c r="F545" i="2"/>
  <c r="G545" i="2"/>
  <c r="F541" i="2"/>
  <c r="G541" i="2"/>
  <c r="F535" i="2"/>
  <c r="G535" i="2"/>
  <c r="F528" i="2"/>
  <c r="G528" i="2"/>
  <c r="F524" i="2"/>
  <c r="G524" i="2"/>
  <c r="F518" i="2"/>
  <c r="G518" i="2"/>
  <c r="F513" i="2"/>
  <c r="G513" i="2"/>
  <c r="F507" i="2"/>
  <c r="G507" i="2"/>
  <c r="F503" i="2"/>
  <c r="G503" i="2"/>
  <c r="F498" i="2"/>
  <c r="G498" i="2"/>
  <c r="F492" i="2"/>
  <c r="G492" i="2"/>
  <c r="F488" i="2"/>
  <c r="G488" i="2"/>
  <c r="F484" i="2"/>
  <c r="G484" i="2"/>
  <c r="F480" i="2"/>
  <c r="G480" i="2"/>
  <c r="F471" i="2"/>
  <c r="G471" i="2"/>
  <c r="F463" i="2"/>
  <c r="G463" i="2"/>
  <c r="F457" i="2"/>
  <c r="G457" i="2"/>
  <c r="F450" i="2"/>
  <c r="G450" i="2"/>
  <c r="F438" i="2"/>
  <c r="G438" i="2"/>
  <c r="F428" i="2"/>
  <c r="G428" i="2"/>
  <c r="F421" i="2"/>
  <c r="G421" i="2"/>
  <c r="F413" i="2"/>
  <c r="G413" i="2"/>
  <c r="F403" i="2"/>
  <c r="G403" i="2"/>
  <c r="F394" i="2"/>
  <c r="G394" i="2"/>
  <c r="F387" i="2"/>
  <c r="G387" i="2"/>
  <c r="F373" i="2"/>
  <c r="G373" i="2"/>
  <c r="F363" i="2"/>
  <c r="G363" i="2"/>
  <c r="F357" i="2"/>
  <c r="G357" i="2"/>
  <c r="F349" i="2"/>
  <c r="G349" i="2"/>
  <c r="F345" i="2"/>
  <c r="G345" i="2"/>
  <c r="F337" i="2"/>
  <c r="G337" i="2"/>
  <c r="F327" i="2"/>
  <c r="G327" i="2"/>
  <c r="F318" i="2"/>
  <c r="G318" i="2"/>
  <c r="F314" i="2"/>
  <c r="G314" i="2"/>
  <c r="F300" i="2"/>
  <c r="G300" i="2"/>
  <c r="F295" i="2"/>
  <c r="G295" i="2"/>
  <c r="F291" i="2"/>
  <c r="G291" i="2"/>
  <c r="F283" i="2"/>
  <c r="G283" i="2"/>
  <c r="F279" i="2"/>
  <c r="G279" i="2"/>
  <c r="F274" i="2"/>
  <c r="G274" i="2"/>
  <c r="F249" i="2"/>
  <c r="G249" i="2"/>
  <c r="F226" i="2"/>
  <c r="G226" i="2"/>
  <c r="G219" i="2"/>
  <c r="F195" i="2"/>
  <c r="F191" i="2"/>
  <c r="G191" i="2"/>
  <c r="F185" i="2"/>
  <c r="G185" i="2"/>
  <c r="F171" i="2"/>
  <c r="G171" i="2"/>
  <c r="F166" i="2"/>
  <c r="G166" i="2"/>
  <c r="F153" i="2"/>
  <c r="G153" i="2"/>
  <c r="F145" i="2"/>
  <c r="G145" i="2"/>
  <c r="F133" i="2"/>
  <c r="G133" i="2"/>
  <c r="F126" i="2"/>
  <c r="G126" i="2"/>
  <c r="F120" i="2"/>
  <c r="G120" i="2"/>
  <c r="F106" i="2"/>
  <c r="G106" i="2"/>
  <c r="F102" i="2"/>
  <c r="G102" i="2"/>
  <c r="F32" i="2"/>
  <c r="G32" i="2"/>
  <c r="F98" i="2"/>
  <c r="G98" i="2"/>
  <c r="F94" i="2"/>
  <c r="G94" i="2"/>
  <c r="F78" i="2"/>
  <c r="G78" i="2"/>
  <c r="H78" i="2"/>
  <c r="F73" i="2"/>
  <c r="G73" i="2"/>
  <c r="F68" i="2"/>
  <c r="G68" i="2"/>
  <c r="G64" i="2"/>
  <c r="F60" i="2"/>
  <c r="G60" i="2"/>
  <c r="F55" i="2"/>
  <c r="G55" i="2"/>
  <c r="F48" i="2"/>
  <c r="G48" i="2"/>
  <c r="F40" i="2"/>
  <c r="G40" i="2"/>
  <c r="F36" i="2"/>
  <c r="G36" i="2"/>
  <c r="F26" i="2"/>
  <c r="G26" i="2"/>
  <c r="F17" i="2"/>
  <c r="G17" i="2"/>
  <c r="H17" i="2"/>
  <c r="G251" i="2" l="1"/>
  <c r="G252" i="2" s="1"/>
  <c r="F251" i="2"/>
  <c r="F252" i="2" s="1"/>
  <c r="N88" i="2"/>
  <c r="F197" i="2"/>
  <c r="F198" i="2" s="1"/>
  <c r="G742" i="2"/>
  <c r="G743" i="2" s="1"/>
  <c r="F742" i="2"/>
  <c r="F1307" i="2"/>
  <c r="O88" i="2"/>
  <c r="L88" i="2"/>
  <c r="G112" i="2"/>
  <c r="G113" i="2" s="1"/>
  <c r="G954" i="2"/>
  <c r="F112" i="2"/>
  <c r="F113" i="2" s="1"/>
  <c r="F600" i="2"/>
  <c r="F954" i="2"/>
  <c r="L6" i="2"/>
  <c r="M6" i="2"/>
  <c r="N6" i="2"/>
  <c r="O6" i="2"/>
  <c r="N19" i="2"/>
  <c r="O188" i="5"/>
  <c r="L52" i="5"/>
  <c r="M52" i="5"/>
  <c r="N52" i="5"/>
  <c r="O52" i="5"/>
  <c r="L53" i="5"/>
  <c r="M53" i="5"/>
  <c r="N53" i="5"/>
  <c r="O53" i="5"/>
  <c r="L54" i="5"/>
  <c r="M54" i="5"/>
  <c r="N54" i="5"/>
  <c r="O54" i="5"/>
  <c r="L57" i="5"/>
  <c r="M57" i="5"/>
  <c r="N57" i="5"/>
  <c r="O57" i="5"/>
  <c r="L58" i="5"/>
  <c r="M58" i="5"/>
  <c r="N58" i="5"/>
  <c r="O58" i="5"/>
  <c r="L61" i="5"/>
  <c r="M61" i="5"/>
  <c r="N61" i="5"/>
  <c r="O61" i="5"/>
  <c r="L62" i="5"/>
  <c r="M62" i="5"/>
  <c r="N62" i="5"/>
  <c r="O62" i="5"/>
  <c r="L63" i="5"/>
  <c r="M63" i="5"/>
  <c r="N63" i="5"/>
  <c r="O63" i="5"/>
  <c r="L64" i="5"/>
  <c r="M64" i="5"/>
  <c r="N64" i="5"/>
  <c r="O64" i="5"/>
  <c r="L65" i="5"/>
  <c r="M65" i="5"/>
  <c r="N65" i="5"/>
  <c r="O65" i="5"/>
  <c r="L66" i="5"/>
  <c r="M66" i="5"/>
  <c r="N66" i="5"/>
  <c r="O66" i="5"/>
  <c r="L67" i="5"/>
  <c r="M67" i="5"/>
  <c r="N67" i="5"/>
  <c r="O67" i="5"/>
  <c r="L68" i="5"/>
  <c r="M68" i="5"/>
  <c r="N68" i="5"/>
  <c r="O68" i="5"/>
  <c r="L69" i="5"/>
  <c r="M69" i="5"/>
  <c r="N69" i="5"/>
  <c r="O69" i="5"/>
  <c r="L70" i="5"/>
  <c r="M70" i="5"/>
  <c r="N70" i="5"/>
  <c r="O70" i="5"/>
  <c r="L71" i="5"/>
  <c r="M71" i="5"/>
  <c r="N71" i="5"/>
  <c r="O71" i="5"/>
  <c r="L72" i="5"/>
  <c r="M72" i="5"/>
  <c r="N72" i="5"/>
  <c r="O72" i="5"/>
  <c r="L73" i="5"/>
  <c r="M73" i="5"/>
  <c r="N73" i="5"/>
  <c r="O73" i="5"/>
  <c r="L74" i="5"/>
  <c r="M74" i="5"/>
  <c r="N74" i="5"/>
  <c r="O74" i="5"/>
  <c r="L75" i="5"/>
  <c r="M75" i="5"/>
  <c r="N75" i="5"/>
  <c r="O75" i="5"/>
  <c r="L76" i="5"/>
  <c r="M76" i="5"/>
  <c r="N76" i="5"/>
  <c r="O76" i="5"/>
  <c r="L77" i="5"/>
  <c r="M77" i="5"/>
  <c r="N77" i="5"/>
  <c r="O77" i="5"/>
  <c r="L78" i="5"/>
  <c r="M78" i="5"/>
  <c r="N78" i="5"/>
  <c r="O78" i="5"/>
  <c r="L85" i="5"/>
  <c r="M85" i="5"/>
  <c r="N85" i="5"/>
  <c r="O85" i="5"/>
  <c r="L86" i="5"/>
  <c r="M86" i="5"/>
  <c r="N86" i="5"/>
  <c r="O86" i="5"/>
  <c r="L87" i="5"/>
  <c r="M87" i="5"/>
  <c r="N87" i="5"/>
  <c r="O87" i="5"/>
  <c r="L88" i="5"/>
  <c r="M88" i="5"/>
  <c r="N88" i="5"/>
  <c r="O88" i="5"/>
  <c r="L89" i="5"/>
  <c r="M89" i="5"/>
  <c r="N89" i="5"/>
  <c r="O89" i="5"/>
  <c r="L90" i="5"/>
  <c r="M90" i="5"/>
  <c r="N90" i="5"/>
  <c r="O90" i="5"/>
  <c r="L91" i="5"/>
  <c r="M91" i="5"/>
  <c r="N91" i="5"/>
  <c r="O91" i="5"/>
  <c r="L92" i="5"/>
  <c r="M92" i="5"/>
  <c r="N92" i="5"/>
  <c r="O92" i="5"/>
  <c r="L93" i="5"/>
  <c r="M93" i="5"/>
  <c r="N93" i="5"/>
  <c r="O93" i="5"/>
  <c r="L94" i="5"/>
  <c r="M94" i="5"/>
  <c r="N94" i="5"/>
  <c r="O94" i="5"/>
  <c r="L97" i="5"/>
  <c r="M97" i="5"/>
  <c r="N97" i="5"/>
  <c r="O97" i="5"/>
  <c r="L98" i="5"/>
  <c r="M98" i="5"/>
  <c r="N98" i="5"/>
  <c r="O98" i="5"/>
  <c r="L99" i="5"/>
  <c r="M99" i="5"/>
  <c r="N99" i="5"/>
  <c r="O99" i="5"/>
  <c r="L102" i="5"/>
  <c r="M102" i="5"/>
  <c r="N102" i="5"/>
  <c r="O102" i="5"/>
  <c r="L103" i="5"/>
  <c r="M103" i="5"/>
  <c r="N103" i="5"/>
  <c r="O103" i="5"/>
  <c r="L104" i="5"/>
  <c r="M104" i="5"/>
  <c r="N104" i="5"/>
  <c r="O104" i="5"/>
  <c r="L105" i="5"/>
  <c r="M105" i="5"/>
  <c r="N105" i="5"/>
  <c r="O105" i="5"/>
  <c r="L106" i="5"/>
  <c r="M106" i="5"/>
  <c r="N106" i="5"/>
  <c r="O106" i="5"/>
  <c r="L109" i="5"/>
  <c r="M109" i="5"/>
  <c r="N109" i="5"/>
  <c r="O109" i="5"/>
  <c r="L110" i="5"/>
  <c r="M110" i="5"/>
  <c r="N110" i="5"/>
  <c r="O110" i="5"/>
  <c r="L111" i="5"/>
  <c r="M111" i="5"/>
  <c r="N111" i="5"/>
  <c r="O111" i="5"/>
  <c r="L112" i="5"/>
  <c r="M112" i="5"/>
  <c r="N112" i="5"/>
  <c r="O112" i="5"/>
  <c r="L113" i="5"/>
  <c r="M113" i="5"/>
  <c r="N113" i="5"/>
  <c r="O113" i="5"/>
  <c r="L114" i="5"/>
  <c r="M114" i="5"/>
  <c r="N114" i="5"/>
  <c r="O114" i="5"/>
  <c r="L115" i="5"/>
  <c r="M115" i="5"/>
  <c r="N115" i="5"/>
  <c r="O115" i="5"/>
  <c r="L116" i="5"/>
  <c r="M116" i="5"/>
  <c r="N116" i="5"/>
  <c r="O116" i="5"/>
  <c r="L119" i="5"/>
  <c r="M119" i="5"/>
  <c r="N119" i="5"/>
  <c r="O119" i="5"/>
  <c r="L120" i="5"/>
  <c r="M120" i="5"/>
  <c r="N120" i="5"/>
  <c r="O120" i="5"/>
  <c r="L121" i="5"/>
  <c r="M121" i="5"/>
  <c r="N121" i="5"/>
  <c r="O121" i="5"/>
  <c r="L122" i="5"/>
  <c r="M122" i="5"/>
  <c r="N122" i="5"/>
  <c r="O122" i="5"/>
  <c r="L123" i="5"/>
  <c r="M123" i="5"/>
  <c r="N123" i="5"/>
  <c r="O123" i="5"/>
  <c r="L124" i="5"/>
  <c r="M124" i="5"/>
  <c r="N124" i="5"/>
  <c r="O124" i="5"/>
  <c r="L125" i="5"/>
  <c r="M125" i="5"/>
  <c r="N125" i="5"/>
  <c r="O125" i="5"/>
  <c r="L126" i="5"/>
  <c r="M126" i="5"/>
  <c r="N126" i="5"/>
  <c r="O126" i="5"/>
  <c r="L127" i="5"/>
  <c r="M127" i="5"/>
  <c r="N127" i="5"/>
  <c r="O127" i="5"/>
  <c r="L130" i="5"/>
  <c r="M130" i="5"/>
  <c r="N130" i="5"/>
  <c r="O130" i="5"/>
  <c r="L131" i="5"/>
  <c r="M131" i="5"/>
  <c r="N131" i="5"/>
  <c r="O131" i="5"/>
  <c r="L132" i="5"/>
  <c r="M132" i="5"/>
  <c r="N132" i="5"/>
  <c r="O132" i="5"/>
  <c r="L133" i="5"/>
  <c r="M133" i="5"/>
  <c r="N133" i="5"/>
  <c r="O133" i="5"/>
  <c r="L136" i="5"/>
  <c r="M136" i="5"/>
  <c r="N136" i="5"/>
  <c r="O136" i="5"/>
  <c r="L137" i="5"/>
  <c r="M137" i="5"/>
  <c r="N137" i="5"/>
  <c r="O137" i="5"/>
  <c r="L138" i="5"/>
  <c r="M138" i="5"/>
  <c r="N138" i="5"/>
  <c r="O138" i="5"/>
  <c r="L141" i="5"/>
  <c r="M141" i="5"/>
  <c r="N141" i="5"/>
  <c r="O141" i="5"/>
  <c r="L142" i="5"/>
  <c r="M142" i="5"/>
  <c r="N142" i="5"/>
  <c r="O142" i="5"/>
  <c r="L143" i="5"/>
  <c r="M143" i="5"/>
  <c r="N143" i="5"/>
  <c r="O143" i="5"/>
  <c r="L144" i="5"/>
  <c r="M144" i="5"/>
  <c r="N144" i="5"/>
  <c r="O144" i="5"/>
  <c r="L145" i="5"/>
  <c r="M145" i="5"/>
  <c r="N145" i="5"/>
  <c r="O145" i="5"/>
  <c r="L146" i="5"/>
  <c r="M146" i="5"/>
  <c r="N146" i="5"/>
  <c r="O146" i="5"/>
  <c r="L147" i="5"/>
  <c r="M147" i="5"/>
  <c r="N147" i="5"/>
  <c r="O147" i="5"/>
  <c r="L148" i="5"/>
  <c r="M148" i="5"/>
  <c r="N148" i="5"/>
  <c r="O148" i="5"/>
  <c r="L151" i="5"/>
  <c r="M151" i="5"/>
  <c r="N151" i="5"/>
  <c r="O151" i="5"/>
  <c r="L152" i="5"/>
  <c r="M152" i="5"/>
  <c r="N152" i="5"/>
  <c r="O152" i="5"/>
  <c r="L153" i="5"/>
  <c r="M153" i="5"/>
  <c r="N153" i="5"/>
  <c r="O153" i="5"/>
  <c r="L154" i="5"/>
  <c r="M154" i="5"/>
  <c r="N154" i="5"/>
  <c r="O154" i="5"/>
  <c r="L157" i="5"/>
  <c r="M157" i="5"/>
  <c r="N157" i="5"/>
  <c r="O157" i="5"/>
  <c r="L158" i="5"/>
  <c r="M158" i="5"/>
  <c r="N158" i="5"/>
  <c r="O158" i="5"/>
  <c r="L161" i="5"/>
  <c r="M161" i="5"/>
  <c r="N161" i="5"/>
  <c r="O161" i="5"/>
  <c r="L162" i="5"/>
  <c r="M162" i="5"/>
  <c r="N162" i="5"/>
  <c r="O162" i="5"/>
  <c r="L163" i="5"/>
  <c r="M163" i="5"/>
  <c r="N163" i="5"/>
  <c r="O163" i="5"/>
  <c r="L164" i="5"/>
  <c r="M164" i="5"/>
  <c r="N164" i="5"/>
  <c r="O164" i="5"/>
  <c r="L167" i="5"/>
  <c r="M167" i="5"/>
  <c r="N167" i="5"/>
  <c r="O167" i="5"/>
  <c r="L168" i="5"/>
  <c r="M168" i="5"/>
  <c r="N168" i="5"/>
  <c r="O168" i="5"/>
  <c r="L169" i="5"/>
  <c r="M169" i="5"/>
  <c r="N169" i="5"/>
  <c r="O169" i="5"/>
  <c r="L170" i="5"/>
  <c r="M170" i="5"/>
  <c r="N170" i="5"/>
  <c r="O170" i="5"/>
  <c r="L173" i="5"/>
  <c r="M173" i="5"/>
  <c r="N173" i="5"/>
  <c r="O173" i="5"/>
  <c r="L174" i="5"/>
  <c r="M174" i="5"/>
  <c r="N174" i="5"/>
  <c r="O174" i="5"/>
  <c r="L181" i="5"/>
  <c r="M181" i="5"/>
  <c r="N181" i="5"/>
  <c r="O181" i="5"/>
  <c r="L182" i="5"/>
  <c r="M182" i="5"/>
  <c r="N182" i="5"/>
  <c r="O182" i="5"/>
  <c r="L183" i="5"/>
  <c r="M183" i="5"/>
  <c r="N183" i="5"/>
  <c r="O183" i="5"/>
  <c r="L184" i="5"/>
  <c r="M184" i="5"/>
  <c r="N184" i="5"/>
  <c r="O184" i="5"/>
  <c r="L187" i="5"/>
  <c r="M187" i="5"/>
  <c r="N187" i="5"/>
  <c r="O187" i="5"/>
  <c r="L188" i="5"/>
  <c r="M188" i="5"/>
  <c r="N188" i="5"/>
  <c r="L191" i="5"/>
  <c r="M191" i="5"/>
  <c r="N191" i="5"/>
  <c r="O191" i="5"/>
  <c r="L192" i="5"/>
  <c r="M192" i="5"/>
  <c r="N192" i="5"/>
  <c r="O192" i="5"/>
  <c r="L193" i="5"/>
  <c r="M193" i="5"/>
  <c r="N193" i="5"/>
  <c r="O193" i="5"/>
  <c r="L194" i="5"/>
  <c r="M194" i="5"/>
  <c r="N194" i="5"/>
  <c r="O194" i="5"/>
  <c r="L195" i="5"/>
  <c r="M195" i="5"/>
  <c r="N195" i="5"/>
  <c r="O195" i="5"/>
  <c r="L196" i="5"/>
  <c r="M196" i="5"/>
  <c r="N196" i="5"/>
  <c r="O196" i="5"/>
  <c r="L197" i="5"/>
  <c r="M197" i="5"/>
  <c r="N197" i="5"/>
  <c r="O197" i="5"/>
  <c r="L198" i="5"/>
  <c r="M198" i="5"/>
  <c r="N198" i="5"/>
  <c r="O198" i="5"/>
  <c r="L199" i="5"/>
  <c r="M199" i="5"/>
  <c r="N199" i="5"/>
  <c r="O199" i="5"/>
  <c r="L200" i="5"/>
  <c r="M200" i="5"/>
  <c r="N200" i="5"/>
  <c r="O200" i="5"/>
  <c r="L201" i="5"/>
  <c r="M201" i="5"/>
  <c r="N201" i="5"/>
  <c r="O201" i="5"/>
  <c r="L204" i="5"/>
  <c r="M204" i="5"/>
  <c r="N204" i="5"/>
  <c r="O204" i="5"/>
  <c r="L205" i="5"/>
  <c r="M205" i="5"/>
  <c r="N205" i="5"/>
  <c r="O205" i="5"/>
  <c r="L206" i="5"/>
  <c r="M206" i="5"/>
  <c r="N206" i="5"/>
  <c r="O206" i="5"/>
  <c r="L207" i="5"/>
  <c r="M207" i="5"/>
  <c r="N207" i="5"/>
  <c r="O207" i="5"/>
  <c r="L208" i="5"/>
  <c r="M208" i="5"/>
  <c r="N208" i="5"/>
  <c r="O208" i="5"/>
  <c r="L209" i="5"/>
  <c r="M209" i="5"/>
  <c r="N209" i="5"/>
  <c r="O209" i="5"/>
  <c r="L218" i="5"/>
  <c r="M218" i="5"/>
  <c r="N218" i="5"/>
  <c r="O218" i="5"/>
  <c r="L219" i="5"/>
  <c r="M219" i="5"/>
  <c r="N219" i="5"/>
  <c r="O219" i="5"/>
  <c r="L220" i="5"/>
  <c r="M220" i="5"/>
  <c r="N220" i="5"/>
  <c r="O220" i="5"/>
  <c r="L221" i="5"/>
  <c r="M221" i="5"/>
  <c r="N221" i="5"/>
  <c r="O221" i="5"/>
  <c r="L222" i="5"/>
  <c r="M222" i="5"/>
  <c r="N222" i="5"/>
  <c r="O222" i="5"/>
  <c r="L223" i="5"/>
  <c r="M223" i="5"/>
  <c r="N223" i="5"/>
  <c r="O223" i="5"/>
  <c r="L224" i="5"/>
  <c r="M224" i="5"/>
  <c r="N224" i="5"/>
  <c r="O224" i="5"/>
  <c r="L225" i="5"/>
  <c r="M225" i="5"/>
  <c r="N225" i="5"/>
  <c r="O225" i="5"/>
  <c r="L228" i="5"/>
  <c r="M228" i="5"/>
  <c r="N228" i="5"/>
  <c r="O228" i="5"/>
  <c r="L230" i="5"/>
  <c r="M230" i="5"/>
  <c r="N230" i="5"/>
  <c r="O230" i="5"/>
  <c r="L231" i="5"/>
  <c r="M231" i="5"/>
  <c r="N231" i="5"/>
  <c r="O231" i="5"/>
  <c r="L232" i="5"/>
  <c r="M232" i="5"/>
  <c r="N232" i="5"/>
  <c r="O232" i="5"/>
  <c r="L233" i="5"/>
  <c r="M233" i="5"/>
  <c r="N233" i="5"/>
  <c r="O233" i="5"/>
  <c r="L234" i="5"/>
  <c r="M234" i="5"/>
  <c r="N234" i="5"/>
  <c r="O234" i="5"/>
  <c r="L235" i="5"/>
  <c r="M235" i="5"/>
  <c r="N235" i="5"/>
  <c r="O235" i="5"/>
  <c r="L236" i="5"/>
  <c r="M236" i="5"/>
  <c r="N236" i="5"/>
  <c r="O236" i="5"/>
  <c r="L239" i="5"/>
  <c r="M239" i="5"/>
  <c r="N239" i="5"/>
  <c r="O239" i="5"/>
  <c r="L240" i="5"/>
  <c r="M240" i="5"/>
  <c r="N240" i="5"/>
  <c r="O240" i="5"/>
  <c r="L241" i="5"/>
  <c r="M241" i="5"/>
  <c r="N241" i="5"/>
  <c r="O241" i="5"/>
  <c r="L244" i="5"/>
  <c r="M244" i="5"/>
  <c r="N244" i="5"/>
  <c r="O244" i="5"/>
  <c r="L245" i="5"/>
  <c r="M245" i="5"/>
  <c r="N245" i="5"/>
  <c r="O245" i="5"/>
  <c r="L248" i="5"/>
  <c r="M248" i="5"/>
  <c r="N248" i="5"/>
  <c r="O248" i="5"/>
  <c r="L249" i="5"/>
  <c r="M249" i="5"/>
  <c r="N249" i="5"/>
  <c r="O249" i="5"/>
  <c r="L252" i="5"/>
  <c r="M252" i="5"/>
  <c r="N252" i="5"/>
  <c r="O252" i="5"/>
  <c r="L254" i="5"/>
  <c r="M254" i="5"/>
  <c r="N254" i="5"/>
  <c r="O254" i="5"/>
  <c r="L255" i="5"/>
  <c r="M255" i="5"/>
  <c r="N255" i="5"/>
  <c r="O255" i="5"/>
  <c r="L258" i="5"/>
  <c r="M258" i="5"/>
  <c r="N258" i="5"/>
  <c r="O258" i="5"/>
  <c r="L259" i="5"/>
  <c r="M259" i="5"/>
  <c r="N259" i="5"/>
  <c r="O259" i="5"/>
  <c r="L260" i="5"/>
  <c r="M260" i="5"/>
  <c r="N260" i="5"/>
  <c r="O260" i="5"/>
  <c r="L263" i="5"/>
  <c r="M263" i="5"/>
  <c r="N263" i="5"/>
  <c r="O263" i="5"/>
  <c r="L264" i="5"/>
  <c r="M264" i="5"/>
  <c r="N264" i="5"/>
  <c r="O264" i="5"/>
  <c r="L273" i="5"/>
  <c r="M273" i="5"/>
  <c r="N273" i="5"/>
  <c r="O273" i="5"/>
  <c r="L274" i="5"/>
  <c r="M274" i="5"/>
  <c r="N274" i="5"/>
  <c r="O274" i="5"/>
  <c r="L277" i="5"/>
  <c r="M277" i="5"/>
  <c r="N277" i="5"/>
  <c r="O277" i="5"/>
  <c r="L278" i="5"/>
  <c r="M278" i="5"/>
  <c r="N278" i="5"/>
  <c r="O278" i="5"/>
  <c r="L279" i="5"/>
  <c r="M279" i="5"/>
  <c r="N279" i="5"/>
  <c r="O279" i="5"/>
  <c r="L280" i="5"/>
  <c r="M280" i="5"/>
  <c r="N280" i="5"/>
  <c r="O280" i="5"/>
  <c r="L283" i="5"/>
  <c r="M283" i="5"/>
  <c r="N283" i="5"/>
  <c r="O283" i="5"/>
  <c r="L284" i="5"/>
  <c r="M284" i="5"/>
  <c r="N284" i="5"/>
  <c r="O284" i="5"/>
  <c r="L287" i="5"/>
  <c r="M287" i="5"/>
  <c r="N287" i="5"/>
  <c r="O287" i="5"/>
  <c r="L288" i="5"/>
  <c r="M288" i="5"/>
  <c r="N288" i="5"/>
  <c r="O288" i="5"/>
  <c r="L291" i="5"/>
  <c r="M291" i="5"/>
  <c r="N291" i="5"/>
  <c r="O291" i="5"/>
  <c r="L293" i="5"/>
  <c r="M293" i="5"/>
  <c r="N293" i="5"/>
  <c r="O293" i="5"/>
  <c r="L295" i="5"/>
  <c r="M295" i="5"/>
  <c r="N295" i="5"/>
  <c r="O295" i="5"/>
  <c r="L296" i="5"/>
  <c r="M296" i="5"/>
  <c r="N296" i="5"/>
  <c r="O296" i="5"/>
  <c r="L297" i="5"/>
  <c r="M297" i="5"/>
  <c r="N297" i="5"/>
  <c r="O297" i="5"/>
  <c r="L300" i="5"/>
  <c r="M300" i="5"/>
  <c r="N300" i="5"/>
  <c r="O300" i="5"/>
  <c r="L301" i="5"/>
  <c r="M301" i="5"/>
  <c r="N301" i="5"/>
  <c r="O301" i="5"/>
  <c r="L304" i="5"/>
  <c r="M304" i="5"/>
  <c r="N304" i="5"/>
  <c r="O304" i="5"/>
  <c r="L305" i="5"/>
  <c r="M305" i="5"/>
  <c r="N305" i="5"/>
  <c r="O305" i="5"/>
  <c r="L308" i="5"/>
  <c r="M308" i="5"/>
  <c r="N308" i="5"/>
  <c r="O308" i="5"/>
  <c r="L309" i="5"/>
  <c r="M309" i="5"/>
  <c r="N309" i="5"/>
  <c r="O309" i="5"/>
  <c r="L310" i="5"/>
  <c r="M310" i="5"/>
  <c r="N310" i="5"/>
  <c r="O310" i="5"/>
  <c r="L311" i="5"/>
  <c r="M311" i="5"/>
  <c r="N311" i="5"/>
  <c r="O311" i="5"/>
  <c r="L314" i="5"/>
  <c r="M314" i="5"/>
  <c r="N314" i="5"/>
  <c r="O314" i="5"/>
  <c r="L316" i="5"/>
  <c r="M316" i="5"/>
  <c r="N316" i="5"/>
  <c r="O316" i="5"/>
  <c r="L324" i="5"/>
  <c r="M324" i="5"/>
  <c r="N324" i="5"/>
  <c r="O324" i="5"/>
  <c r="L325" i="5"/>
  <c r="M325" i="5"/>
  <c r="N325" i="5"/>
  <c r="O325" i="5"/>
  <c r="L326" i="5"/>
  <c r="M326" i="5"/>
  <c r="N326" i="5"/>
  <c r="O326" i="5"/>
  <c r="L328" i="5"/>
  <c r="M328" i="5"/>
  <c r="N328" i="5"/>
  <c r="O328" i="5"/>
  <c r="M329" i="5"/>
  <c r="N329" i="5"/>
  <c r="O329" i="5"/>
  <c r="L337" i="5"/>
  <c r="M337" i="5"/>
  <c r="N337" i="5"/>
  <c r="O337" i="5"/>
  <c r="L338" i="5"/>
  <c r="M338" i="5"/>
  <c r="N338" i="5"/>
  <c r="O338" i="5"/>
  <c r="L339" i="5"/>
  <c r="M339" i="5"/>
  <c r="N339" i="5"/>
  <c r="O339" i="5"/>
  <c r="L340" i="5"/>
  <c r="M340" i="5"/>
  <c r="N340" i="5"/>
  <c r="O340" i="5"/>
  <c r="L341" i="5"/>
  <c r="M341" i="5"/>
  <c r="N341" i="5"/>
  <c r="O341" i="5"/>
  <c r="L342" i="5"/>
  <c r="M342" i="5"/>
  <c r="N342" i="5"/>
  <c r="O342" i="5"/>
  <c r="L345" i="5"/>
  <c r="M345" i="5"/>
  <c r="N345" i="5"/>
  <c r="O345" i="5"/>
  <c r="L346" i="5"/>
  <c r="M346" i="5"/>
  <c r="N346" i="5"/>
  <c r="O346" i="5"/>
  <c r="L347" i="5"/>
  <c r="M347" i="5"/>
  <c r="N347" i="5"/>
  <c r="O347" i="5"/>
  <c r="L348" i="5"/>
  <c r="M348" i="5"/>
  <c r="N348" i="5"/>
  <c r="O348" i="5"/>
  <c r="L351" i="5"/>
  <c r="M351" i="5"/>
  <c r="N351" i="5"/>
  <c r="O351" i="5"/>
  <c r="L352" i="5"/>
  <c r="M352" i="5"/>
  <c r="N352" i="5"/>
  <c r="O352" i="5"/>
  <c r="L353" i="5"/>
  <c r="M353" i="5"/>
  <c r="N353" i="5"/>
  <c r="O353" i="5"/>
  <c r="L354" i="5"/>
  <c r="M354" i="5"/>
  <c r="N354" i="5"/>
  <c r="O354" i="5"/>
  <c r="L357" i="5"/>
  <c r="M357" i="5"/>
  <c r="N357" i="5"/>
  <c r="O357" i="5"/>
  <c r="L358" i="5"/>
  <c r="M358" i="5"/>
  <c r="N358" i="5"/>
  <c r="O358" i="5"/>
  <c r="L366" i="5"/>
  <c r="M366" i="5"/>
  <c r="N366" i="5"/>
  <c r="L367" i="5"/>
  <c r="M367" i="5"/>
  <c r="N367" i="5"/>
  <c r="O367" i="5"/>
  <c r="L373" i="5"/>
  <c r="M373" i="5"/>
  <c r="N373" i="5"/>
  <c r="O373" i="5"/>
  <c r="L383" i="5"/>
  <c r="M383" i="5"/>
  <c r="N383" i="5"/>
  <c r="O383" i="5"/>
  <c r="L384" i="5"/>
  <c r="M384" i="5"/>
  <c r="N384" i="5"/>
  <c r="O384" i="5"/>
  <c r="L385" i="5"/>
  <c r="M385" i="5"/>
  <c r="N385" i="5"/>
  <c r="O385" i="5"/>
  <c r="L386" i="5"/>
  <c r="M386" i="5"/>
  <c r="N386" i="5"/>
  <c r="O386" i="5"/>
  <c r="L389" i="5"/>
  <c r="M389" i="5"/>
  <c r="N389" i="5"/>
  <c r="O389" i="5"/>
  <c r="L390" i="5"/>
  <c r="M390" i="5"/>
  <c r="N390" i="5"/>
  <c r="O390" i="5"/>
  <c r="L393" i="5"/>
  <c r="M393" i="5"/>
  <c r="N393" i="5"/>
  <c r="O393" i="5"/>
  <c r="L394" i="5"/>
  <c r="M394" i="5"/>
  <c r="N394" i="5"/>
  <c r="O394" i="5"/>
  <c r="L403" i="5"/>
  <c r="M403" i="5"/>
  <c r="N403" i="5"/>
  <c r="O403" i="5"/>
  <c r="L404" i="5"/>
  <c r="M404" i="5"/>
  <c r="N404" i="5"/>
  <c r="O404" i="5"/>
  <c r="L405" i="5"/>
  <c r="M405" i="5"/>
  <c r="N405" i="5"/>
  <c r="O405" i="5"/>
  <c r="L406" i="5"/>
  <c r="M406" i="5"/>
  <c r="N406" i="5"/>
  <c r="O406" i="5"/>
  <c r="L407" i="5"/>
  <c r="M407" i="5"/>
  <c r="N407" i="5"/>
  <c r="O407" i="5"/>
  <c r="L408" i="5"/>
  <c r="M408" i="5"/>
  <c r="N408" i="5"/>
  <c r="O408" i="5"/>
  <c r="L409" i="5"/>
  <c r="M409" i="5"/>
  <c r="N409" i="5"/>
  <c r="O409" i="5"/>
  <c r="L410" i="5"/>
  <c r="M410" i="5"/>
  <c r="N410" i="5"/>
  <c r="O410" i="5"/>
  <c r="L411" i="5"/>
  <c r="M411" i="5"/>
  <c r="N411" i="5"/>
  <c r="O411" i="5"/>
  <c r="L412" i="5"/>
  <c r="M412" i="5"/>
  <c r="N412" i="5"/>
  <c r="O412" i="5"/>
  <c r="L415" i="5"/>
  <c r="M415" i="5"/>
  <c r="N415" i="5"/>
  <c r="O415" i="5"/>
  <c r="L416" i="5"/>
  <c r="M416" i="5"/>
  <c r="N416" i="5"/>
  <c r="O416" i="5"/>
  <c r="L417" i="5"/>
  <c r="M417" i="5"/>
  <c r="N417" i="5"/>
  <c r="O417" i="5"/>
  <c r="L418" i="5"/>
  <c r="M418" i="5"/>
  <c r="N418" i="5"/>
  <c r="O418" i="5"/>
  <c r="L419" i="5"/>
  <c r="M419" i="5"/>
  <c r="N419" i="5"/>
  <c r="O419" i="5"/>
  <c r="L420" i="5"/>
  <c r="M420" i="5"/>
  <c r="N420" i="5"/>
  <c r="O420" i="5"/>
  <c r="L421" i="5"/>
  <c r="M421" i="5"/>
  <c r="N421" i="5"/>
  <c r="O421" i="5"/>
  <c r="L422" i="5"/>
  <c r="M422" i="5"/>
  <c r="N422" i="5"/>
  <c r="O422" i="5"/>
  <c r="L423" i="5"/>
  <c r="M423" i="5"/>
  <c r="N423" i="5"/>
  <c r="O423" i="5"/>
  <c r="L426" i="5"/>
  <c r="M426" i="5"/>
  <c r="N426" i="5"/>
  <c r="O426" i="5"/>
  <c r="L427" i="5"/>
  <c r="M427" i="5"/>
  <c r="N427" i="5"/>
  <c r="O427" i="5"/>
  <c r="L428" i="5"/>
  <c r="M428" i="5"/>
  <c r="N428" i="5"/>
  <c r="O428" i="5"/>
  <c r="L429" i="5"/>
  <c r="M429" i="5"/>
  <c r="N429" i="5"/>
  <c r="O429" i="5"/>
  <c r="L430" i="5"/>
  <c r="M430" i="5"/>
  <c r="N430" i="5"/>
  <c r="O430" i="5"/>
  <c r="L431" i="5"/>
  <c r="M431" i="5"/>
  <c r="N431" i="5"/>
  <c r="O431" i="5"/>
  <c r="L432" i="5"/>
  <c r="M432" i="5"/>
  <c r="N432" i="5"/>
  <c r="O432" i="5"/>
  <c r="L439" i="5"/>
  <c r="M439" i="5"/>
  <c r="N439" i="5"/>
  <c r="O439" i="5"/>
  <c r="L440" i="5"/>
  <c r="M440" i="5"/>
  <c r="N440" i="5"/>
  <c r="O440" i="5"/>
  <c r="L443" i="5"/>
  <c r="M443" i="5"/>
  <c r="N443" i="5"/>
  <c r="O443" i="5"/>
  <c r="L444" i="5"/>
  <c r="M444" i="5"/>
  <c r="N444" i="5"/>
  <c r="O444" i="5"/>
  <c r="L447" i="5"/>
  <c r="M447" i="5"/>
  <c r="N447" i="5"/>
  <c r="O447" i="5"/>
  <c r="L448" i="5"/>
  <c r="M448" i="5"/>
  <c r="N448" i="5"/>
  <c r="O448" i="5"/>
  <c r="L449" i="5"/>
  <c r="M449" i="5"/>
  <c r="N449" i="5"/>
  <c r="O449" i="5"/>
  <c r="L450" i="5"/>
  <c r="M450" i="5"/>
  <c r="N450" i="5"/>
  <c r="O450" i="5"/>
  <c r="L451" i="5"/>
  <c r="M451" i="5"/>
  <c r="N451" i="5"/>
  <c r="O451" i="5"/>
  <c r="L455" i="5"/>
  <c r="M455" i="5"/>
  <c r="N455" i="5"/>
  <c r="O455" i="5"/>
  <c r="L456" i="5"/>
  <c r="M456" i="5"/>
  <c r="N456" i="5"/>
  <c r="O456" i="5"/>
  <c r="L457" i="5"/>
  <c r="M457" i="5"/>
  <c r="N457" i="5"/>
  <c r="O457" i="5"/>
  <c r="L458" i="5"/>
  <c r="M458" i="5"/>
  <c r="N458" i="5"/>
  <c r="O458" i="5"/>
  <c r="L461" i="5"/>
  <c r="M461" i="5"/>
  <c r="N461" i="5"/>
  <c r="O461" i="5"/>
  <c r="L464" i="5"/>
  <c r="M464" i="5"/>
  <c r="N464" i="5"/>
  <c r="O464" i="5"/>
  <c r="L465" i="5"/>
  <c r="M465" i="5"/>
  <c r="N465" i="5"/>
  <c r="O465" i="5"/>
  <c r="L466" i="5"/>
  <c r="M466" i="5"/>
  <c r="N466" i="5"/>
  <c r="O466" i="5"/>
  <c r="L467" i="5"/>
  <c r="M467" i="5"/>
  <c r="N467" i="5"/>
  <c r="O467" i="5"/>
  <c r="L468" i="5"/>
  <c r="M468" i="5"/>
  <c r="N468" i="5"/>
  <c r="O468" i="5"/>
  <c r="L471" i="5"/>
  <c r="M471" i="5"/>
  <c r="N471" i="5"/>
  <c r="O471" i="5"/>
  <c r="L472" i="5"/>
  <c r="M472" i="5"/>
  <c r="N472" i="5"/>
  <c r="O472" i="5"/>
  <c r="L473" i="5"/>
  <c r="M473" i="5"/>
  <c r="N473" i="5"/>
  <c r="O473" i="5"/>
  <c r="L474" i="5"/>
  <c r="M474" i="5"/>
  <c r="N474" i="5"/>
  <c r="O474" i="5"/>
  <c r="L475" i="5"/>
  <c r="M475" i="5"/>
  <c r="N475" i="5"/>
  <c r="O475" i="5"/>
  <c r="L476" i="5"/>
  <c r="M476" i="5"/>
  <c r="N476" i="5"/>
  <c r="O476" i="5"/>
  <c r="L477" i="5"/>
  <c r="M477" i="5"/>
  <c r="N477" i="5"/>
  <c r="O477" i="5"/>
  <c r="L478" i="5"/>
  <c r="M478" i="5"/>
  <c r="N478" i="5"/>
  <c r="O478" i="5"/>
  <c r="L479" i="5"/>
  <c r="M479" i="5"/>
  <c r="N479" i="5"/>
  <c r="O479" i="5"/>
  <c r="L480" i="5"/>
  <c r="M480" i="5"/>
  <c r="N480" i="5"/>
  <c r="O480" i="5"/>
  <c r="L481" i="5"/>
  <c r="M481" i="5"/>
  <c r="N481" i="5"/>
  <c r="O481" i="5"/>
  <c r="L482" i="5"/>
  <c r="M482" i="5"/>
  <c r="N482" i="5"/>
  <c r="O482" i="5"/>
  <c r="L485" i="5"/>
  <c r="M485" i="5"/>
  <c r="N485" i="5"/>
  <c r="O485" i="5"/>
  <c r="L486" i="5"/>
  <c r="M486" i="5"/>
  <c r="N486" i="5"/>
  <c r="O486" i="5"/>
  <c r="L7" i="5"/>
  <c r="M7" i="5"/>
  <c r="N7" i="5"/>
  <c r="O7" i="5"/>
  <c r="L8" i="5"/>
  <c r="M8" i="5"/>
  <c r="N8" i="5"/>
  <c r="O8" i="5"/>
  <c r="L9" i="5"/>
  <c r="M9" i="5"/>
  <c r="N9" i="5"/>
  <c r="O9" i="5"/>
  <c r="L12" i="5"/>
  <c r="M12" i="5"/>
  <c r="N12" i="5"/>
  <c r="O12" i="5"/>
  <c r="L13" i="5"/>
  <c r="M13" i="5"/>
  <c r="N13" i="5"/>
  <c r="O13" i="5"/>
  <c r="L14" i="5"/>
  <c r="M14" i="5"/>
  <c r="N14" i="5"/>
  <c r="O14" i="5"/>
  <c r="L17" i="5"/>
  <c r="M17" i="5"/>
  <c r="N17" i="5"/>
  <c r="O17" i="5"/>
  <c r="L18" i="5"/>
  <c r="M18" i="5"/>
  <c r="N18" i="5"/>
  <c r="O18" i="5"/>
  <c r="L19" i="5"/>
  <c r="M19" i="5"/>
  <c r="N19" i="5"/>
  <c r="O19" i="5"/>
  <c r="L22" i="5"/>
  <c r="M22" i="5"/>
  <c r="N22" i="5"/>
  <c r="O22" i="5"/>
  <c r="L23" i="5"/>
  <c r="M23" i="5"/>
  <c r="N23" i="5"/>
  <c r="O23" i="5"/>
  <c r="L24" i="5"/>
  <c r="M24" i="5"/>
  <c r="N24" i="5"/>
  <c r="O24" i="5"/>
  <c r="L25" i="5"/>
  <c r="M25" i="5"/>
  <c r="N25" i="5"/>
  <c r="O25" i="5"/>
  <c r="L26" i="5"/>
  <c r="M26" i="5"/>
  <c r="N26" i="5"/>
  <c r="O26" i="5"/>
  <c r="L27" i="5"/>
  <c r="M27" i="5"/>
  <c r="N27" i="5"/>
  <c r="O27" i="5"/>
  <c r="L28" i="5"/>
  <c r="M28" i="5"/>
  <c r="N28" i="5"/>
  <c r="O28" i="5"/>
  <c r="L31" i="5"/>
  <c r="M31" i="5"/>
  <c r="N31" i="5"/>
  <c r="O31" i="5"/>
  <c r="L32" i="5"/>
  <c r="M32" i="5"/>
  <c r="N32" i="5"/>
  <c r="O32" i="5"/>
  <c r="L33" i="5"/>
  <c r="M33" i="5"/>
  <c r="N33" i="5"/>
  <c r="O33" i="5"/>
  <c r="L36" i="5"/>
  <c r="M36" i="5"/>
  <c r="N36" i="5"/>
  <c r="O36" i="5"/>
  <c r="L37" i="5"/>
  <c r="M37" i="5"/>
  <c r="N37" i="5"/>
  <c r="O37" i="5"/>
  <c r="L38" i="5"/>
  <c r="M38" i="5"/>
  <c r="N38" i="5"/>
  <c r="O38" i="5"/>
  <c r="L39" i="5"/>
  <c r="M39" i="5"/>
  <c r="N39" i="5"/>
  <c r="O39" i="5"/>
  <c r="L40" i="5"/>
  <c r="M40" i="5"/>
  <c r="N40" i="5"/>
  <c r="O40" i="5"/>
  <c r="L41" i="5"/>
  <c r="M41" i="5"/>
  <c r="N41" i="5"/>
  <c r="O41" i="5"/>
  <c r="L42" i="5"/>
  <c r="M42" i="5"/>
  <c r="N42" i="5"/>
  <c r="O42" i="5"/>
  <c r="L43" i="5"/>
  <c r="M43" i="5"/>
  <c r="N43" i="5"/>
  <c r="O43" i="5"/>
  <c r="L44" i="5"/>
  <c r="M44" i="5"/>
  <c r="N44" i="5"/>
  <c r="O44" i="5"/>
  <c r="L45" i="5"/>
  <c r="M45" i="5"/>
  <c r="N45" i="5"/>
  <c r="O45" i="5"/>
  <c r="O6" i="5"/>
  <c r="N6" i="5"/>
  <c r="M6" i="5"/>
  <c r="L6" i="5"/>
  <c r="N368" i="5" l="1"/>
  <c r="M368" i="5"/>
  <c r="L368" i="5"/>
  <c r="M124" i="2" l="1"/>
  <c r="O7" i="2" l="1"/>
  <c r="O8" i="2"/>
  <c r="O9" i="2"/>
  <c r="O10" i="2"/>
  <c r="O11" i="2"/>
  <c r="O12" i="2"/>
  <c r="O13" i="2"/>
  <c r="O14" i="2"/>
  <c r="O15" i="2"/>
  <c r="O16" i="2"/>
  <c r="O19" i="2"/>
  <c r="O20" i="2"/>
  <c r="O21" i="2"/>
  <c r="O22" i="2"/>
  <c r="O23" i="2"/>
  <c r="O24" i="2"/>
  <c r="O25" i="2"/>
  <c r="O34" i="2"/>
  <c r="O35" i="2"/>
  <c r="O38" i="2"/>
  <c r="O39" i="2"/>
  <c r="O42" i="2"/>
  <c r="O43" i="2"/>
  <c r="O44" i="2"/>
  <c r="O45" i="2"/>
  <c r="O46" i="2"/>
  <c r="O47" i="2"/>
  <c r="O50" i="2"/>
  <c r="O52" i="2"/>
  <c r="O53" i="2"/>
  <c r="O54" i="2"/>
  <c r="O57" i="2"/>
  <c r="O58" i="2"/>
  <c r="O59" i="2"/>
  <c r="O62" i="2"/>
  <c r="O63" i="2"/>
  <c r="O66" i="2"/>
  <c r="O67" i="2"/>
  <c r="O70" i="2"/>
  <c r="O71" i="2"/>
  <c r="O72" i="2"/>
  <c r="O75" i="2"/>
  <c r="O76" i="2"/>
  <c r="O77" i="2"/>
  <c r="O90" i="2"/>
  <c r="O91" i="2"/>
  <c r="O92" i="2"/>
  <c r="O93" i="2"/>
  <c r="O96" i="2"/>
  <c r="O97" i="2"/>
  <c r="O28" i="2"/>
  <c r="O29" i="2"/>
  <c r="O30" i="2"/>
  <c r="O31" i="2"/>
  <c r="O100" i="2"/>
  <c r="O101" i="2"/>
  <c r="O104" i="2"/>
  <c r="O105" i="2"/>
  <c r="O108" i="2"/>
  <c r="O110" i="2"/>
  <c r="O116" i="2"/>
  <c r="O117" i="2"/>
  <c r="O118" i="2"/>
  <c r="O119" i="2"/>
  <c r="O122" i="2"/>
  <c r="O123" i="2"/>
  <c r="O124" i="2"/>
  <c r="O128" i="2"/>
  <c r="O129" i="2"/>
  <c r="O130" i="2"/>
  <c r="O131" i="2"/>
  <c r="O132" i="2"/>
  <c r="O135" i="2"/>
  <c r="O136" i="2"/>
  <c r="O137" i="2"/>
  <c r="O138" i="2"/>
  <c r="O139" i="2"/>
  <c r="O140" i="2"/>
  <c r="O141" i="2"/>
  <c r="O142" i="2"/>
  <c r="O143" i="2"/>
  <c r="O144" i="2"/>
  <c r="O147" i="2"/>
  <c r="O148" i="2"/>
  <c r="O149" i="2"/>
  <c r="O150" i="2"/>
  <c r="O151" i="2"/>
  <c r="O152" i="2"/>
  <c r="O160" i="2"/>
  <c r="O161" i="2"/>
  <c r="O162" i="2"/>
  <c r="O163" i="2"/>
  <c r="O164" i="2"/>
  <c r="O165" i="2"/>
  <c r="O168" i="2"/>
  <c r="O169" i="2"/>
  <c r="O170" i="2"/>
  <c r="O181" i="2"/>
  <c r="O183" i="2"/>
  <c r="O184" i="2"/>
  <c r="O187" i="2"/>
  <c r="O188" i="2"/>
  <c r="O189" i="2"/>
  <c r="O190" i="2"/>
  <c r="O193" i="2"/>
  <c r="O194" i="2"/>
  <c r="O201" i="2"/>
  <c r="O202" i="2"/>
  <c r="O203" i="2"/>
  <c r="O204" i="2"/>
  <c r="O209" i="2"/>
  <c r="O205" i="2"/>
  <c r="O206" i="2"/>
  <c r="O207" i="2"/>
  <c r="O208" i="2"/>
  <c r="O213" i="2"/>
  <c r="O214" i="2"/>
  <c r="O215" i="2"/>
  <c r="O216" i="2"/>
  <c r="O217" i="2"/>
  <c r="O218" i="2"/>
  <c r="O221" i="2"/>
  <c r="O224" i="2"/>
  <c r="O225" i="2"/>
  <c r="O245" i="2"/>
  <c r="O246" i="2"/>
  <c r="O247" i="2"/>
  <c r="O248" i="2"/>
  <c r="O255" i="2"/>
  <c r="O260" i="2"/>
  <c r="O264" i="2"/>
  <c r="O270" i="2"/>
  <c r="O271" i="2"/>
  <c r="O272" i="2"/>
  <c r="O273" i="2"/>
  <c r="O276" i="2"/>
  <c r="O277" i="2"/>
  <c r="O278" i="2"/>
  <c r="O281" i="2"/>
  <c r="O282" i="2"/>
  <c r="O285" i="2"/>
  <c r="O289" i="2"/>
  <c r="O290" i="2"/>
  <c r="O293" i="2"/>
  <c r="O294" i="2"/>
  <c r="O297" i="2"/>
  <c r="O298" i="2"/>
  <c r="O299" i="2"/>
  <c r="O302" i="2"/>
  <c r="O303" i="2"/>
  <c r="O304" i="2"/>
  <c r="O305" i="2"/>
  <c r="O306" i="2"/>
  <c r="O307" i="2"/>
  <c r="O308" i="2"/>
  <c r="O309" i="2"/>
  <c r="O310" i="2"/>
  <c r="O311" i="2"/>
  <c r="O312" i="2"/>
  <c r="O313" i="2"/>
  <c r="O316" i="2"/>
  <c r="O317" i="2"/>
  <c r="O320" i="2"/>
  <c r="O321" i="2"/>
  <c r="O322" i="2"/>
  <c r="O323" i="2"/>
  <c r="O324" i="2"/>
  <c r="O325" i="2"/>
  <c r="O326" i="2"/>
  <c r="O329" i="2"/>
  <c r="O330" i="2"/>
  <c r="O331" i="2"/>
  <c r="O332" i="2"/>
  <c r="O333" i="2"/>
  <c r="O334" i="2"/>
  <c r="O335" i="2"/>
  <c r="O336" i="2"/>
  <c r="O339" i="2"/>
  <c r="O340" i="2"/>
  <c r="O341" i="2"/>
  <c r="O342" i="2"/>
  <c r="O343" i="2"/>
  <c r="O344" i="2"/>
  <c r="O347" i="2"/>
  <c r="O348" i="2"/>
  <c r="O351" i="2"/>
  <c r="O352" i="2"/>
  <c r="O353" i="2"/>
  <c r="O354" i="2"/>
  <c r="O355" i="2"/>
  <c r="O356" i="2"/>
  <c r="O359" i="2"/>
  <c r="O361" i="2"/>
  <c r="O362" i="2"/>
  <c r="O369" i="2"/>
  <c r="O370" i="2"/>
  <c r="O371" i="2"/>
  <c r="O372" i="2"/>
  <c r="O375" i="2"/>
  <c r="O376" i="2"/>
  <c r="O377" i="2"/>
  <c r="O378" i="2"/>
  <c r="O379" i="2"/>
  <c r="O380" i="2"/>
  <c r="O381" i="2"/>
  <c r="O382" i="2"/>
  <c r="O383" i="2"/>
  <c r="O384" i="2"/>
  <c r="O385" i="2"/>
  <c r="O386" i="2"/>
  <c r="O389" i="2"/>
  <c r="O390" i="2"/>
  <c r="O391" i="2"/>
  <c r="O392" i="2"/>
  <c r="O393" i="2"/>
  <c r="O396" i="2"/>
  <c r="O397" i="2"/>
  <c r="O398" i="2"/>
  <c r="O399" i="2"/>
  <c r="O400" i="2"/>
  <c r="O401" i="2"/>
  <c r="O402" i="2"/>
  <c r="O405" i="2"/>
  <c r="O406" i="2"/>
  <c r="O407" i="2"/>
  <c r="O408" i="2"/>
  <c r="O409" i="2"/>
  <c r="O410" i="2"/>
  <c r="O411" i="2"/>
  <c r="O412" i="2"/>
  <c r="O415" i="2"/>
  <c r="O416" i="2"/>
  <c r="O417" i="2"/>
  <c r="O418" i="2"/>
  <c r="O419" i="2"/>
  <c r="O420" i="2"/>
  <c r="O423" i="2"/>
  <c r="O424" i="2"/>
  <c r="O425" i="2"/>
  <c r="O426" i="2"/>
  <c r="O427" i="2"/>
  <c r="O430" i="2"/>
  <c r="O431" i="2"/>
  <c r="O432" i="2"/>
  <c r="O433" i="2"/>
  <c r="O434" i="2"/>
  <c r="O435" i="2"/>
  <c r="O436" i="2"/>
  <c r="O437" i="2"/>
  <c r="O444" i="2"/>
  <c r="O445" i="2"/>
  <c r="O446" i="2"/>
  <c r="O447" i="2"/>
  <c r="O448" i="2"/>
  <c r="O449" i="2"/>
  <c r="O452" i="2"/>
  <c r="O453" i="2"/>
  <c r="O454" i="2"/>
  <c r="O455" i="2"/>
  <c r="O459" i="2"/>
  <c r="O460" i="2"/>
  <c r="O461" i="2"/>
  <c r="O462" i="2"/>
  <c r="O465" i="2"/>
  <c r="O466" i="2"/>
  <c r="O467" i="2"/>
  <c r="O468" i="2"/>
  <c r="O469" i="2"/>
  <c r="O470" i="2"/>
  <c r="O473" i="2"/>
  <c r="O474" i="2"/>
  <c r="O475" i="2"/>
  <c r="O476" i="2"/>
  <c r="O477" i="2"/>
  <c r="O478" i="2"/>
  <c r="O479" i="2"/>
  <c r="O482" i="2"/>
  <c r="O483" i="2"/>
  <c r="O486" i="2"/>
  <c r="O487" i="2"/>
  <c r="O490" i="2"/>
  <c r="O491" i="2"/>
  <c r="O494" i="2"/>
  <c r="O495" i="2"/>
  <c r="O496" i="2"/>
  <c r="O497" i="2"/>
  <c r="O500" i="2"/>
  <c r="O501" i="2"/>
  <c r="O502" i="2"/>
  <c r="O505" i="2"/>
  <c r="O506" i="2"/>
  <c r="O509" i="2"/>
  <c r="O510" i="2"/>
  <c r="O511" i="2"/>
  <c r="O512" i="2"/>
  <c r="O515" i="2"/>
  <c r="O516" i="2"/>
  <c r="O517" i="2"/>
  <c r="O520" i="2"/>
  <c r="O521" i="2"/>
  <c r="O522" i="2"/>
  <c r="O523" i="2"/>
  <c r="O526" i="2"/>
  <c r="O527" i="2"/>
  <c r="O530" i="2"/>
  <c r="O531" i="2"/>
  <c r="O532" i="2"/>
  <c r="O533" i="2"/>
  <c r="O534" i="2"/>
  <c r="O537" i="2"/>
  <c r="O538" i="2"/>
  <c r="O539" i="2"/>
  <c r="O540" i="2"/>
  <c r="O543" i="2"/>
  <c r="O544" i="2"/>
  <c r="O547" i="2"/>
  <c r="O548" i="2"/>
  <c r="O551" i="2"/>
  <c r="O552" i="2"/>
  <c r="O553" i="2"/>
  <c r="O554" i="2"/>
  <c r="O555" i="2"/>
  <c r="O556" i="2"/>
  <c r="O559" i="2"/>
  <c r="O560" i="2"/>
  <c r="O563" i="2"/>
  <c r="O564" i="2"/>
  <c r="O565" i="2"/>
  <c r="O566" i="2"/>
  <c r="O567" i="2"/>
  <c r="O568" i="2"/>
  <c r="O571" i="2"/>
  <c r="O572" i="2"/>
  <c r="O579" i="2"/>
  <c r="O580" i="2"/>
  <c r="O581" i="2"/>
  <c r="O582" i="2"/>
  <c r="O583" i="2"/>
  <c r="O586" i="2"/>
  <c r="O587" i="2"/>
  <c r="O588" i="2"/>
  <c r="O589" i="2"/>
  <c r="O590" i="2"/>
  <c r="O591" i="2"/>
  <c r="O592" i="2"/>
  <c r="O593" i="2"/>
  <c r="O596" i="2"/>
  <c r="O597" i="2"/>
  <c r="O604" i="2"/>
  <c r="O605" i="2"/>
  <c r="O608" i="2"/>
  <c r="O609" i="2"/>
  <c r="O610" i="2"/>
  <c r="O611" i="2"/>
  <c r="O612" i="2"/>
  <c r="O615" i="2"/>
  <c r="O616" i="2"/>
  <c r="O619" i="2"/>
  <c r="O620" i="2"/>
  <c r="O621" i="2"/>
  <c r="O622" i="2"/>
  <c r="O623" i="2"/>
  <c r="O626" i="2"/>
  <c r="O627" i="2"/>
  <c r="O628" i="2"/>
  <c r="O629" i="2"/>
  <c r="O630" i="2"/>
  <c r="O631" i="2"/>
  <c r="O634" i="2"/>
  <c r="O635" i="2"/>
  <c r="O638" i="2"/>
  <c r="O639" i="2"/>
  <c r="O640" i="2"/>
  <c r="O641" i="2"/>
  <c r="O642" i="2"/>
  <c r="O643" i="2"/>
  <c r="O644" i="2"/>
  <c r="O645" i="2"/>
  <c r="O646" i="2"/>
  <c r="O649" i="2"/>
  <c r="O650" i="2"/>
  <c r="O651" i="2"/>
  <c r="O652" i="2"/>
  <c r="O655" i="2"/>
  <c r="O656" i="2"/>
  <c r="O657" i="2"/>
  <c r="O658" i="2"/>
  <c r="O659" i="2"/>
  <c r="O662" i="2"/>
  <c r="O663" i="2"/>
  <c r="O664" i="2"/>
  <c r="O665" i="2"/>
  <c r="O668" i="2"/>
  <c r="O669" i="2"/>
  <c r="O672" i="2"/>
  <c r="O673" i="2"/>
  <c r="O674" i="2"/>
  <c r="O675" i="2"/>
  <c r="O678" i="2"/>
  <c r="O679" i="2"/>
  <c r="O682" i="2"/>
  <c r="O683" i="2"/>
  <c r="O686" i="2"/>
  <c r="O687" i="2"/>
  <c r="O694" i="2"/>
  <c r="O695" i="2"/>
  <c r="O696" i="2"/>
  <c r="O697" i="2"/>
  <c r="O698" i="2"/>
  <c r="O699" i="2"/>
  <c r="O700" i="2"/>
  <c r="O701" i="2"/>
  <c r="O702" i="2"/>
  <c r="O703" i="2"/>
  <c r="O704" i="2"/>
  <c r="O705" i="2"/>
  <c r="O706" i="2"/>
  <c r="O707" i="2"/>
  <c r="O708" i="2"/>
  <c r="O709" i="2"/>
  <c r="O712" i="2"/>
  <c r="O713" i="2"/>
  <c r="O714" i="2"/>
  <c r="O715" i="2"/>
  <c r="O716" i="2"/>
  <c r="O717" i="2"/>
  <c r="O718" i="2"/>
  <c r="O719" i="2"/>
  <c r="O720" i="2"/>
  <c r="O721" i="2"/>
  <c r="O722" i="2"/>
  <c r="O723" i="2"/>
  <c r="O724" i="2"/>
  <c r="O725" i="2"/>
  <c r="O726" i="2"/>
  <c r="O727" i="2"/>
  <c r="O728" i="2"/>
  <c r="O729" i="2"/>
  <c r="O730" i="2"/>
  <c r="O731" i="2"/>
  <c r="O732" i="2"/>
  <c r="O733" i="2"/>
  <c r="O736" i="2"/>
  <c r="O737" i="2"/>
  <c r="O738" i="2"/>
  <c r="O739" i="2"/>
  <c r="O746" i="2"/>
  <c r="O747" i="2"/>
  <c r="O750" i="2"/>
  <c r="O751" i="2"/>
  <c r="O752" i="2"/>
  <c r="O755" i="2"/>
  <c r="O756" i="2"/>
  <c r="O759" i="2"/>
  <c r="O760" i="2"/>
  <c r="O761" i="2"/>
  <c r="O762" i="2"/>
  <c r="O763" i="2"/>
  <c r="O764" i="2"/>
  <c r="O765" i="2"/>
  <c r="O766" i="2"/>
  <c r="O767" i="2"/>
  <c r="O768" i="2"/>
  <c r="O771" i="2"/>
  <c r="O772" i="2"/>
  <c r="O773" i="2"/>
  <c r="O774" i="2"/>
  <c r="O777" i="2"/>
  <c r="O778" i="2"/>
  <c r="O781" i="2"/>
  <c r="O782" i="2"/>
  <c r="O783" i="2"/>
  <c r="O784" i="2"/>
  <c r="O787" i="2"/>
  <c r="O788" i="2"/>
  <c r="O789" i="2"/>
  <c r="O790" i="2"/>
  <c r="O791" i="2"/>
  <c r="O794" i="2"/>
  <c r="O795" i="2"/>
  <c r="O796" i="2"/>
  <c r="O799" i="2"/>
  <c r="O800" i="2"/>
  <c r="O803" i="2"/>
  <c r="O804" i="2"/>
  <c r="O807" i="2"/>
  <c r="O808" i="2"/>
  <c r="O809" i="2"/>
  <c r="O810" i="2"/>
  <c r="O817" i="2"/>
  <c r="O818" i="2"/>
  <c r="O819" i="2"/>
  <c r="O820" i="2"/>
  <c r="O821" i="2"/>
  <c r="O822" i="2"/>
  <c r="O823" i="2"/>
  <c r="O824" i="2"/>
  <c r="O825" i="2"/>
  <c r="O826" i="2"/>
  <c r="O827" i="2"/>
  <c r="O828" i="2"/>
  <c r="O831" i="2"/>
  <c r="O832" i="2"/>
  <c r="O833" i="2"/>
  <c r="O834" i="2"/>
  <c r="O835" i="2"/>
  <c r="O836" i="2"/>
  <c r="O837" i="2"/>
  <c r="O838" i="2"/>
  <c r="O839" i="2"/>
  <c r="O840" i="2"/>
  <c r="O841" i="2"/>
  <c r="O842" i="2"/>
  <c r="O845" i="2"/>
  <c r="O846" i="2"/>
  <c r="O849" i="2"/>
  <c r="O850" i="2"/>
  <c r="O851" i="2"/>
  <c r="O852" i="2"/>
  <c r="O853" i="2"/>
  <c r="O854" i="2"/>
  <c r="O857" i="2"/>
  <c r="O858" i="2"/>
  <c r="O859" i="2"/>
  <c r="O860" i="2"/>
  <c r="O861" i="2"/>
  <c r="O862" i="2"/>
  <c r="O863" i="2"/>
  <c r="O864" i="2"/>
  <c r="O865" i="2"/>
  <c r="O866" i="2"/>
  <c r="O869" i="2"/>
  <c r="O870" i="2"/>
  <c r="O871" i="2"/>
  <c r="O872" i="2"/>
  <c r="O873" i="2"/>
  <c r="O874" i="2"/>
  <c r="O875" i="2"/>
  <c r="O876" i="2"/>
  <c r="O877" i="2"/>
  <c r="O878" i="2"/>
  <c r="O879" i="2"/>
  <c r="O882" i="2"/>
  <c r="O883" i="2"/>
  <c r="O884" i="2"/>
  <c r="O885" i="2"/>
  <c r="O886" i="2"/>
  <c r="O887" i="2"/>
  <c r="O888" i="2"/>
  <c r="O889" i="2"/>
  <c r="O892" i="2"/>
  <c r="O893" i="2"/>
  <c r="O896" i="2"/>
  <c r="O897" i="2"/>
  <c r="O898" i="2"/>
  <c r="O899" i="2"/>
  <c r="O900" i="2"/>
  <c r="O903" i="2"/>
  <c r="O904" i="2"/>
  <c r="O905" i="2"/>
  <c r="O906" i="2"/>
  <c r="O907" i="2"/>
  <c r="O910" i="2"/>
  <c r="O911" i="2"/>
  <c r="O912" i="2"/>
  <c r="O913" i="2"/>
  <c r="O916" i="2"/>
  <c r="O917" i="2"/>
  <c r="O918" i="2"/>
  <c r="O919" i="2"/>
  <c r="O920" i="2"/>
  <c r="O921" i="2"/>
  <c r="O922" i="2"/>
  <c r="O923" i="2"/>
  <c r="O926" i="2"/>
  <c r="O927" i="2"/>
  <c r="O928" i="2"/>
  <c r="O929" i="2"/>
  <c r="O930" i="2"/>
  <c r="O931" i="2"/>
  <c r="O932" i="2"/>
  <c r="O933" i="2"/>
  <c r="O934" i="2"/>
  <c r="O937" i="2"/>
  <c r="O938" i="2"/>
  <c r="O939" i="2"/>
  <c r="O940" i="2"/>
  <c r="O941" i="2"/>
  <c r="O942" i="2"/>
  <c r="O943" i="2"/>
  <c r="O944" i="2"/>
  <c r="O945" i="2"/>
  <c r="O946" i="2"/>
  <c r="O949" i="2"/>
  <c r="O950" i="2"/>
  <c r="O951" i="2"/>
  <c r="O958" i="2"/>
  <c r="O959" i="2"/>
  <c r="O962" i="2"/>
  <c r="O963" i="2"/>
  <c r="O966" i="2"/>
  <c r="O968" i="2"/>
  <c r="O969" i="2"/>
  <c r="O972" i="2"/>
  <c r="O974" i="2"/>
  <c r="O975" i="2"/>
  <c r="O978" i="2"/>
  <c r="O979" i="2"/>
  <c r="O982" i="2"/>
  <c r="O983" i="2"/>
  <c r="O986" i="2"/>
  <c r="O987" i="2"/>
  <c r="O990" i="2"/>
  <c r="O991" i="2"/>
  <c r="O994" i="2"/>
  <c r="O995" i="2"/>
  <c r="O998" i="2"/>
  <c r="O999" i="2"/>
  <c r="O1004" i="2"/>
  <c r="O1005" i="2"/>
  <c r="O1008" i="2"/>
  <c r="O1009" i="2"/>
  <c r="O1010" i="2"/>
  <c r="O1011" i="2"/>
  <c r="O1014" i="2"/>
  <c r="O1016" i="2"/>
  <c r="O1017" i="2"/>
  <c r="O1018" i="2"/>
  <c r="O1019" i="2"/>
  <c r="O1022" i="2"/>
  <c r="O1023" i="2"/>
  <c r="O1026" i="2"/>
  <c r="O1027" i="2"/>
  <c r="O1030" i="2"/>
  <c r="O1031" i="2"/>
  <c r="O1032" i="2"/>
  <c r="O1033" i="2"/>
  <c r="O1036" i="2"/>
  <c r="O1037" i="2"/>
  <c r="O1040" i="2"/>
  <c r="O1041" i="2"/>
  <c r="O1044" i="2"/>
  <c r="O1045" i="2"/>
  <c r="O1046" i="2"/>
  <c r="O1047" i="2"/>
  <c r="O1048" i="2"/>
  <c r="O1055" i="2"/>
  <c r="O1056" i="2"/>
  <c r="O1057" i="2"/>
  <c r="O1058" i="2"/>
  <c r="O1059" i="2"/>
  <c r="O1060" i="2"/>
  <c r="O1061" i="2"/>
  <c r="O1064" i="2"/>
  <c r="O1067" i="2"/>
  <c r="O1068" i="2"/>
  <c r="O1069" i="2"/>
  <c r="O1070" i="2"/>
  <c r="O1071" i="2"/>
  <c r="O1072" i="2"/>
  <c r="O1073" i="2"/>
  <c r="O1074" i="2"/>
  <c r="O1075" i="2"/>
  <c r="O1076" i="2"/>
  <c r="O1077" i="2"/>
  <c r="O1078" i="2"/>
  <c r="O1081" i="2"/>
  <c r="O1082" i="2"/>
  <c r="O1083" i="2"/>
  <c r="O1084" i="2"/>
  <c r="O1085" i="2"/>
  <c r="O1086" i="2"/>
  <c r="O1087" i="2"/>
  <c r="O1088" i="2"/>
  <c r="O1089" i="2"/>
  <c r="O1090" i="2"/>
  <c r="O1091" i="2"/>
  <c r="O1092" i="2"/>
  <c r="O1093" i="2"/>
  <c r="O1094" i="2"/>
  <c r="O1095" i="2"/>
  <c r="O1096" i="2"/>
  <c r="O1097" i="2"/>
  <c r="O1098" i="2"/>
  <c r="O1099" i="2"/>
  <c r="O1100" i="2"/>
  <c r="O1101" i="2"/>
  <c r="O1104" i="2"/>
  <c r="O1105" i="2"/>
  <c r="O1106" i="2"/>
  <c r="O1107" i="2"/>
  <c r="O1108" i="2"/>
  <c r="O1109" i="2"/>
  <c r="O1112" i="2"/>
  <c r="O1113" i="2"/>
  <c r="O1114" i="2"/>
  <c r="O1115" i="2"/>
  <c r="O1118" i="2"/>
  <c r="O1119" i="2"/>
  <c r="O1122" i="2"/>
  <c r="O1123" i="2"/>
  <c r="O1126" i="2"/>
  <c r="O1127" i="2"/>
  <c r="O1128" i="2"/>
  <c r="O1129" i="2"/>
  <c r="O1130" i="2"/>
  <c r="O1131" i="2"/>
  <c r="O1134" i="2"/>
  <c r="O1135" i="2"/>
  <c r="O1136" i="2"/>
  <c r="O1137" i="2"/>
  <c r="O1138" i="2"/>
  <c r="O1141" i="2"/>
  <c r="O1142" i="2"/>
  <c r="O1145" i="2"/>
  <c r="O1146" i="2"/>
  <c r="O1149" i="2"/>
  <c r="O1150" i="2"/>
  <c r="O1153" i="2"/>
  <c r="O1156" i="2"/>
  <c r="O1157" i="2"/>
  <c r="O1160" i="2"/>
  <c r="O1161" i="2"/>
  <c r="O1164" i="2"/>
  <c r="O1165" i="2"/>
  <c r="O1166" i="2"/>
  <c r="O1167" i="2"/>
  <c r="O1168" i="2"/>
  <c r="O1169" i="2"/>
  <c r="O1170" i="2"/>
  <c r="O1171" i="2"/>
  <c r="O1172" i="2"/>
  <c r="O1173" i="2"/>
  <c r="O1174" i="2"/>
  <c r="O1175" i="2"/>
  <c r="O1176" i="2"/>
  <c r="O1177" i="2"/>
  <c r="O1178" i="2"/>
  <c r="O1179" i="2"/>
  <c r="O1180" i="2"/>
  <c r="O1181" i="2"/>
  <c r="O1182" i="2"/>
  <c r="O1183" i="2"/>
  <c r="O1184" i="2"/>
  <c r="O1185" i="2"/>
  <c r="O1186" i="2"/>
  <c r="O1187" i="2"/>
  <c r="O1188" i="2"/>
  <c r="O1189" i="2"/>
  <c r="O1190" i="2"/>
  <c r="O1191" i="2"/>
  <c r="O1192" i="2"/>
  <c r="O1193" i="2"/>
  <c r="O1194" i="2"/>
  <c r="O1195" i="2"/>
  <c r="O1196" i="2"/>
  <c r="O1199" i="2"/>
  <c r="O1200" i="2"/>
  <c r="O1201" i="2"/>
  <c r="O1202" i="2"/>
  <c r="O1203" i="2"/>
  <c r="O1204" i="2"/>
  <c r="O1205" i="2"/>
  <c r="O1206" i="2"/>
  <c r="O1207" i="2"/>
  <c r="O1208" i="2"/>
  <c r="O1209" i="2"/>
  <c r="O1210" i="2"/>
  <c r="O1211" i="2"/>
  <c r="O1212" i="2"/>
  <c r="O1213" i="2"/>
  <c r="O1214" i="2"/>
  <c r="O1215" i="2"/>
  <c r="O1216" i="2"/>
  <c r="O1217" i="2"/>
  <c r="O1218" i="2"/>
  <c r="O1219" i="2"/>
  <c r="O1220" i="2"/>
  <c r="O1221" i="2"/>
  <c r="O1222" i="2"/>
  <c r="O1223" i="2"/>
  <c r="O1224" i="2"/>
  <c r="O1225" i="2"/>
  <c r="O1226" i="2"/>
  <c r="O1227" i="2"/>
  <c r="O1228" i="2"/>
  <c r="O1229" i="2"/>
  <c r="O1230" i="2"/>
  <c r="O1231" i="2"/>
  <c r="O1232" i="2"/>
  <c r="O1233" i="2"/>
  <c r="O1234" i="2"/>
  <c r="O1235" i="2"/>
  <c r="O1236" i="2"/>
  <c r="O1237" i="2"/>
  <c r="O1238" i="2"/>
  <c r="O1239" i="2"/>
  <c r="O1240" i="2"/>
  <c r="O1241" i="2"/>
  <c r="O1242" i="2"/>
  <c r="O1243" i="2"/>
  <c r="O1244" i="2"/>
  <c r="O1245" i="2"/>
  <c r="O1246" i="2"/>
  <c r="O1247" i="2"/>
  <c r="O1248" i="2"/>
  <c r="O1249" i="2"/>
  <c r="O1250" i="2"/>
  <c r="O1257" i="2"/>
  <c r="O1258" i="2"/>
  <c r="O1259" i="2"/>
  <c r="O1260" i="2"/>
  <c r="O1261" i="2"/>
  <c r="O1262" i="2"/>
  <c r="O1263" i="2"/>
  <c r="O1266" i="2"/>
  <c r="O1267" i="2"/>
  <c r="O1270" i="2"/>
  <c r="O1271" i="2"/>
  <c r="O1274" i="2"/>
  <c r="O1275" i="2"/>
  <c r="O1276" i="2"/>
  <c r="O1277" i="2"/>
  <c r="O1278" i="2"/>
  <c r="O1279" i="2"/>
  <c r="O1280" i="2"/>
  <c r="O1281" i="2"/>
  <c r="O1282" i="2"/>
  <c r="O1283" i="2"/>
  <c r="O1284" i="2"/>
  <c r="O1287" i="2"/>
  <c r="O1288" i="2"/>
  <c r="O1291" i="2"/>
  <c r="O1292" i="2"/>
  <c r="O1295" i="2"/>
  <c r="O1296" i="2"/>
  <c r="O1297" i="2"/>
  <c r="O1298" i="2"/>
  <c r="O1299" i="2"/>
  <c r="O1302" i="2"/>
  <c r="O1303" i="2"/>
  <c r="O1304" i="2"/>
  <c r="O1311" i="2"/>
  <c r="O1312" i="2"/>
  <c r="O1313" i="2"/>
  <c r="O1314" i="2"/>
  <c r="O1317" i="2"/>
  <c r="O1318" i="2"/>
  <c r="O1321" i="2"/>
  <c r="O1322" i="2"/>
  <c r="O1323" i="2"/>
  <c r="O1326" i="2"/>
  <c r="O1327" i="2"/>
  <c r="O1330" i="2"/>
  <c r="O1331" i="2"/>
  <c r="O1332" i="2"/>
  <c r="O1335" i="2"/>
  <c r="O1336" i="2"/>
  <c r="O1337" i="2"/>
  <c r="O1338" i="2"/>
  <c r="O1339" i="2"/>
  <c r="O1340" i="2"/>
  <c r="O1341" i="2"/>
  <c r="O1344" i="2"/>
  <c r="O1345" i="2"/>
  <c r="O1346" i="2"/>
  <c r="O1349" i="2"/>
  <c r="O1350" i="2"/>
  <c r="O1351" i="2"/>
  <c r="O1352" i="2"/>
  <c r="O1355" i="2"/>
  <c r="O1356" i="2"/>
  <c r="O1357" i="2"/>
  <c r="O1358" i="2"/>
  <c r="O1359" i="2"/>
  <c r="O1360" i="2"/>
  <c r="O1361" i="2"/>
  <c r="O1362" i="2"/>
  <c r="O1365" i="2"/>
  <c r="O1366" i="2"/>
  <c r="O1367" i="2"/>
  <c r="O1370" i="2"/>
  <c r="O1371" i="2"/>
  <c r="O1372" i="2"/>
  <c r="O1373" i="2"/>
  <c r="O1374" i="2"/>
  <c r="O1375" i="2"/>
  <c r="O1376" i="2"/>
  <c r="O1379" i="2"/>
  <c r="O1380" i="2"/>
  <c r="O1381" i="2"/>
  <c r="O1388" i="2"/>
  <c r="O1389" i="2"/>
  <c r="O1390" i="2"/>
  <c r="O1391" i="2"/>
  <c r="O1392" i="2"/>
  <c r="O1393" i="2"/>
  <c r="O1394" i="2"/>
  <c r="O1395" i="2"/>
  <c r="O1396" i="2"/>
  <c r="O1397" i="2"/>
  <c r="O1398" i="2"/>
  <c r="O1399" i="2"/>
  <c r="O1402" i="2"/>
  <c r="O1403" i="2"/>
  <c r="O1404" i="2"/>
  <c r="O1405" i="2"/>
  <c r="O1406" i="2"/>
  <c r="O1407" i="2"/>
  <c r="O1408" i="2"/>
  <c r="O1409" i="2"/>
  <c r="O1410" i="2"/>
  <c r="O1411" i="2"/>
  <c r="O1412" i="2"/>
  <c r="O1413" i="2"/>
  <c r="O1414" i="2"/>
  <c r="O1415" i="2"/>
  <c r="O1416" i="2"/>
  <c r="O1417" i="2"/>
  <c r="O1418" i="2"/>
  <c r="O1419" i="2"/>
  <c r="O1420" i="2"/>
  <c r="O1421" i="2"/>
  <c r="O1422" i="2"/>
  <c r="O1423" i="2"/>
  <c r="O1424" i="2"/>
  <c r="O1425" i="2"/>
  <c r="O1426" i="2"/>
  <c r="O1427" i="2"/>
  <c r="O1428" i="2"/>
  <c r="O1429" i="2"/>
  <c r="O1430" i="2"/>
  <c r="O1431" i="2"/>
  <c r="O1432" i="2"/>
  <c r="O1435" i="2"/>
  <c r="O1436" i="2"/>
  <c r="O1437" i="2"/>
  <c r="O1438" i="2"/>
  <c r="O1439" i="2"/>
  <c r="O1440" i="2"/>
  <c r="O1441" i="2"/>
  <c r="O1442" i="2"/>
  <c r="O1443" i="2"/>
  <c r="O1444" i="2"/>
  <c r="O1445" i="2"/>
  <c r="O1446" i="2"/>
  <c r="O1447" i="2"/>
  <c r="O1448" i="2"/>
  <c r="O1449" i="2"/>
  <c r="O1450" i="2"/>
  <c r="O1451" i="2"/>
  <c r="O1454" i="2"/>
  <c r="O1455" i="2"/>
  <c r="O1458" i="2"/>
  <c r="O1459" i="2"/>
  <c r="O1460" i="2"/>
  <c r="O1461" i="2"/>
  <c r="O1462" i="2"/>
  <c r="O1463" i="2"/>
  <c r="O1466" i="2"/>
  <c r="O1467" i="2"/>
  <c r="O1468" i="2"/>
  <c r="O1469" i="2"/>
  <c r="O1470" i="2"/>
  <c r="O1471" i="2"/>
  <c r="O1472" i="2"/>
  <c r="O1473" i="2"/>
  <c r="O1474" i="2"/>
  <c r="O1475" i="2"/>
  <c r="O1476" i="2"/>
  <c r="O1477" i="2"/>
  <c r="O1478" i="2"/>
  <c r="O1479" i="2"/>
  <c r="O1480" i="2"/>
  <c r="O1483" i="2"/>
  <c r="O1484" i="2"/>
  <c r="O1485" i="2"/>
  <c r="O1486" i="2"/>
  <c r="O1487" i="2"/>
  <c r="O1488" i="2"/>
  <c r="O1491" i="2"/>
  <c r="O1492" i="2"/>
  <c r="O1493" i="2"/>
  <c r="O1496" i="2"/>
  <c r="O1498" i="2"/>
  <c r="O1499" i="2"/>
  <c r="O1500" i="2"/>
  <c r="O1501" i="2"/>
  <c r="O1502" i="2"/>
  <c r="O1503" i="2"/>
  <c r="O1504" i="2"/>
  <c r="O1505" i="2"/>
  <c r="O1506" i="2"/>
  <c r="O1507" i="2"/>
  <c r="O1508" i="2"/>
  <c r="O1511" i="2"/>
  <c r="G469" i="5" l="1"/>
  <c r="G349" i="5"/>
  <c r="K261" i="5" l="1"/>
  <c r="J261" i="5"/>
  <c r="I261" i="5"/>
  <c r="H261" i="5"/>
  <c r="F261" i="5"/>
  <c r="G261" i="5"/>
  <c r="G226" i="5"/>
  <c r="G202" i="5"/>
  <c r="G189" i="5"/>
  <c r="G185" i="5"/>
  <c r="I171" i="5"/>
  <c r="G171" i="5"/>
  <c r="G165" i="5"/>
  <c r="G159" i="5"/>
  <c r="G155" i="5"/>
  <c r="G149" i="5"/>
  <c r="G139" i="5"/>
  <c r="G134" i="5"/>
  <c r="I128" i="5"/>
  <c r="H128" i="5"/>
  <c r="F128" i="5"/>
  <c r="G128" i="5"/>
  <c r="K128" i="5"/>
  <c r="J128" i="5"/>
  <c r="G117" i="5"/>
  <c r="G107" i="5"/>
  <c r="G100" i="5"/>
  <c r="F95" i="5"/>
  <c r="G95" i="5"/>
  <c r="J79" i="5"/>
  <c r="K79" i="5"/>
  <c r="I79" i="5"/>
  <c r="H79" i="5"/>
  <c r="F79" i="5"/>
  <c r="G79" i="5"/>
  <c r="G59" i="5"/>
  <c r="G55" i="5"/>
  <c r="G46" i="5"/>
  <c r="G34" i="5"/>
  <c r="G10" i="5"/>
  <c r="M261" i="5" l="1"/>
  <c r="N128" i="5"/>
  <c r="M79" i="5"/>
  <c r="N79" i="5"/>
  <c r="M128" i="5"/>
  <c r="O128" i="5"/>
  <c r="L128" i="5"/>
  <c r="L261" i="5"/>
  <c r="O261" i="5"/>
  <c r="N261" i="5"/>
  <c r="O79" i="5"/>
  <c r="L79" i="5"/>
  <c r="K60" i="2"/>
  <c r="I60" i="2"/>
  <c r="L58" i="2"/>
  <c r="M58" i="2"/>
  <c r="L7" i="2" l="1"/>
  <c r="M7" i="2"/>
  <c r="N7" i="2"/>
  <c r="L8" i="2"/>
  <c r="M8" i="2"/>
  <c r="N8" i="2"/>
  <c r="L9" i="2"/>
  <c r="M9" i="2"/>
  <c r="N9" i="2"/>
  <c r="L10" i="2"/>
  <c r="M10" i="2"/>
  <c r="N10" i="2"/>
  <c r="L11" i="2"/>
  <c r="M11" i="2"/>
  <c r="N11" i="2"/>
  <c r="L12" i="2"/>
  <c r="M12" i="2"/>
  <c r="N12" i="2"/>
  <c r="L13" i="2"/>
  <c r="M13" i="2"/>
  <c r="N13" i="2"/>
  <c r="L14" i="2"/>
  <c r="M14" i="2"/>
  <c r="N14" i="2"/>
  <c r="L15" i="2"/>
  <c r="M15" i="2"/>
  <c r="N15" i="2"/>
  <c r="L16" i="2"/>
  <c r="M16" i="2"/>
  <c r="N16" i="2"/>
  <c r="L19" i="2"/>
  <c r="M19" i="2"/>
  <c r="L20" i="2"/>
  <c r="M20" i="2"/>
  <c r="N20" i="2"/>
  <c r="L21" i="2"/>
  <c r="M21" i="2"/>
  <c r="N21" i="2"/>
  <c r="L22" i="2"/>
  <c r="M22" i="2"/>
  <c r="N22" i="2"/>
  <c r="L23" i="2"/>
  <c r="M23" i="2"/>
  <c r="N23" i="2"/>
  <c r="L24" i="2"/>
  <c r="M24" i="2"/>
  <c r="N24" i="2"/>
  <c r="L25" i="2"/>
  <c r="M25" i="2"/>
  <c r="N25" i="2"/>
  <c r="L34" i="2"/>
  <c r="M34" i="2"/>
  <c r="N34" i="2"/>
  <c r="L35" i="2"/>
  <c r="M35" i="2"/>
  <c r="N35" i="2"/>
  <c r="L38" i="2"/>
  <c r="M38" i="2"/>
  <c r="N38" i="2"/>
  <c r="L39" i="2"/>
  <c r="M39" i="2"/>
  <c r="N39" i="2"/>
  <c r="L42" i="2"/>
  <c r="M42" i="2"/>
  <c r="N42" i="2"/>
  <c r="L43" i="2"/>
  <c r="M43" i="2"/>
  <c r="N43" i="2"/>
  <c r="L44" i="2"/>
  <c r="M44" i="2"/>
  <c r="N44" i="2"/>
  <c r="L45" i="2"/>
  <c r="M45" i="2"/>
  <c r="N45" i="2"/>
  <c r="L46" i="2"/>
  <c r="M46" i="2"/>
  <c r="N46" i="2"/>
  <c r="L47" i="2"/>
  <c r="M47" i="2"/>
  <c r="N47" i="2"/>
  <c r="L50" i="2"/>
  <c r="M50" i="2"/>
  <c r="N50" i="2"/>
  <c r="L52" i="2"/>
  <c r="M52" i="2"/>
  <c r="N52" i="2"/>
  <c r="L53" i="2"/>
  <c r="M53" i="2"/>
  <c r="N53" i="2"/>
  <c r="L54" i="2"/>
  <c r="M54" i="2"/>
  <c r="N54" i="2"/>
  <c r="L57" i="2"/>
  <c r="M57" i="2"/>
  <c r="N57" i="2"/>
  <c r="N58" i="2"/>
  <c r="L59" i="2"/>
  <c r="M59" i="2"/>
  <c r="N59" i="2"/>
  <c r="L62" i="2"/>
  <c r="M62" i="2"/>
  <c r="N62" i="2"/>
  <c r="L63" i="2"/>
  <c r="M63" i="2"/>
  <c r="N63" i="2"/>
  <c r="L66" i="2"/>
  <c r="M66" i="2"/>
  <c r="N66" i="2"/>
  <c r="L67" i="2"/>
  <c r="M67" i="2"/>
  <c r="N67" i="2"/>
  <c r="L70" i="2"/>
  <c r="M70" i="2"/>
  <c r="N70" i="2"/>
  <c r="L71" i="2"/>
  <c r="M71" i="2"/>
  <c r="N71" i="2"/>
  <c r="L72" i="2"/>
  <c r="M72" i="2"/>
  <c r="N72" i="2"/>
  <c r="L75" i="2"/>
  <c r="M75" i="2"/>
  <c r="N75" i="2"/>
  <c r="L76" i="2"/>
  <c r="M76" i="2"/>
  <c r="N76" i="2"/>
  <c r="L77" i="2"/>
  <c r="M77" i="2"/>
  <c r="N77" i="2"/>
  <c r="L90" i="2"/>
  <c r="M90" i="2"/>
  <c r="N90" i="2"/>
  <c r="L91" i="2"/>
  <c r="M91" i="2"/>
  <c r="N91" i="2"/>
  <c r="L92" i="2"/>
  <c r="M92" i="2"/>
  <c r="N92" i="2"/>
  <c r="L93" i="2"/>
  <c r="M93" i="2"/>
  <c r="N93" i="2"/>
  <c r="L96" i="2"/>
  <c r="M96" i="2"/>
  <c r="N96" i="2"/>
  <c r="L97" i="2"/>
  <c r="M97" i="2"/>
  <c r="N97" i="2"/>
  <c r="L28" i="2"/>
  <c r="M28" i="2"/>
  <c r="N28" i="2"/>
  <c r="L29" i="2"/>
  <c r="M29" i="2"/>
  <c r="N29" i="2"/>
  <c r="L30" i="2"/>
  <c r="M30" i="2"/>
  <c r="N30" i="2"/>
  <c r="L31" i="2"/>
  <c r="M31" i="2"/>
  <c r="N31" i="2"/>
  <c r="L100" i="2"/>
  <c r="M100" i="2"/>
  <c r="N100" i="2"/>
  <c r="L101" i="2"/>
  <c r="M101" i="2"/>
  <c r="N101" i="2"/>
  <c r="L104" i="2"/>
  <c r="M104" i="2"/>
  <c r="N104" i="2"/>
  <c r="L105" i="2"/>
  <c r="M105" i="2"/>
  <c r="N105" i="2"/>
  <c r="L108" i="2"/>
  <c r="M108" i="2"/>
  <c r="N108" i="2"/>
  <c r="L110" i="2"/>
  <c r="M110" i="2"/>
  <c r="N110" i="2"/>
  <c r="L116" i="2"/>
  <c r="M116" i="2"/>
  <c r="N116" i="2"/>
  <c r="L117" i="2"/>
  <c r="M117" i="2"/>
  <c r="N117" i="2"/>
  <c r="L118" i="2"/>
  <c r="M118" i="2"/>
  <c r="N118" i="2"/>
  <c r="L119" i="2"/>
  <c r="M119" i="2"/>
  <c r="N119" i="2"/>
  <c r="L122" i="2"/>
  <c r="M122" i="2"/>
  <c r="N122" i="2"/>
  <c r="L123" i="2"/>
  <c r="M123" i="2"/>
  <c r="N123" i="2"/>
  <c r="L124" i="2"/>
  <c r="L128" i="2"/>
  <c r="M128" i="2"/>
  <c r="N128" i="2"/>
  <c r="L129" i="2"/>
  <c r="M129" i="2"/>
  <c r="N129" i="2"/>
  <c r="L130" i="2"/>
  <c r="M130" i="2"/>
  <c r="N130" i="2"/>
  <c r="L131" i="2"/>
  <c r="M131" i="2"/>
  <c r="N131" i="2"/>
  <c r="L132" i="2"/>
  <c r="M132" i="2"/>
  <c r="N132" i="2"/>
  <c r="L135" i="2"/>
  <c r="M135" i="2"/>
  <c r="N135" i="2"/>
  <c r="L136" i="2"/>
  <c r="M136" i="2"/>
  <c r="N136" i="2"/>
  <c r="L137" i="2"/>
  <c r="M137" i="2"/>
  <c r="N137" i="2"/>
  <c r="L138" i="2"/>
  <c r="M138" i="2"/>
  <c r="N138" i="2"/>
  <c r="L139" i="2"/>
  <c r="M139" i="2"/>
  <c r="N139" i="2"/>
  <c r="L140" i="2"/>
  <c r="M140" i="2"/>
  <c r="N140" i="2"/>
  <c r="L141" i="2"/>
  <c r="M141" i="2"/>
  <c r="N141" i="2"/>
  <c r="L142" i="2"/>
  <c r="M142" i="2"/>
  <c r="N142" i="2"/>
  <c r="L143" i="2"/>
  <c r="M143" i="2"/>
  <c r="N143" i="2"/>
  <c r="L144" i="2"/>
  <c r="M144" i="2"/>
  <c r="N144" i="2"/>
  <c r="L147" i="2"/>
  <c r="M147" i="2"/>
  <c r="N147" i="2"/>
  <c r="L148" i="2"/>
  <c r="M148" i="2"/>
  <c r="N148" i="2"/>
  <c r="L149" i="2"/>
  <c r="M149" i="2"/>
  <c r="N149" i="2"/>
  <c r="L150" i="2"/>
  <c r="M150" i="2"/>
  <c r="N150" i="2"/>
  <c r="L151" i="2"/>
  <c r="M151" i="2"/>
  <c r="N151" i="2"/>
  <c r="L152" i="2"/>
  <c r="M152" i="2"/>
  <c r="N152" i="2"/>
  <c r="L160" i="2"/>
  <c r="M160" i="2"/>
  <c r="N160" i="2"/>
  <c r="L161" i="2"/>
  <c r="M161" i="2"/>
  <c r="N161" i="2"/>
  <c r="L162" i="2"/>
  <c r="M162" i="2"/>
  <c r="N162" i="2"/>
  <c r="L163" i="2"/>
  <c r="M163" i="2"/>
  <c r="N163" i="2"/>
  <c r="L164" i="2"/>
  <c r="M164" i="2"/>
  <c r="N164" i="2"/>
  <c r="L165" i="2"/>
  <c r="M165" i="2"/>
  <c r="N165" i="2"/>
  <c r="L168" i="2"/>
  <c r="M168" i="2"/>
  <c r="N168" i="2"/>
  <c r="L169" i="2"/>
  <c r="M169" i="2"/>
  <c r="N169" i="2"/>
  <c r="L170" i="2"/>
  <c r="M170" i="2"/>
  <c r="N170" i="2"/>
  <c r="L181" i="2"/>
  <c r="M181" i="2"/>
  <c r="N181" i="2"/>
  <c r="L183" i="2"/>
  <c r="M183" i="2"/>
  <c r="N183" i="2"/>
  <c r="L184" i="2"/>
  <c r="M184" i="2"/>
  <c r="N184" i="2"/>
  <c r="L187" i="2"/>
  <c r="M187" i="2"/>
  <c r="N187" i="2"/>
  <c r="L188" i="2"/>
  <c r="M188" i="2"/>
  <c r="N188" i="2"/>
  <c r="L189" i="2"/>
  <c r="M189" i="2"/>
  <c r="N189" i="2"/>
  <c r="L190" i="2"/>
  <c r="M190" i="2"/>
  <c r="N190" i="2"/>
  <c r="L193" i="2"/>
  <c r="M193" i="2"/>
  <c r="N193" i="2"/>
  <c r="L194" i="2"/>
  <c r="M194" i="2"/>
  <c r="N194" i="2"/>
  <c r="L201" i="2"/>
  <c r="M201" i="2"/>
  <c r="N201" i="2"/>
  <c r="L202" i="2"/>
  <c r="M202" i="2"/>
  <c r="N202" i="2"/>
  <c r="L203" i="2"/>
  <c r="M203" i="2"/>
  <c r="N203" i="2"/>
  <c r="L204" i="2"/>
  <c r="M204" i="2"/>
  <c r="N204" i="2"/>
  <c r="L209" i="2"/>
  <c r="M209" i="2"/>
  <c r="N209" i="2"/>
  <c r="L205" i="2"/>
  <c r="M205" i="2"/>
  <c r="N205" i="2"/>
  <c r="L206" i="2"/>
  <c r="M206" i="2"/>
  <c r="N206" i="2"/>
  <c r="L207" i="2"/>
  <c r="M207" i="2"/>
  <c r="N207" i="2"/>
  <c r="L208" i="2"/>
  <c r="M208" i="2"/>
  <c r="N208" i="2"/>
  <c r="L213" i="2"/>
  <c r="M213" i="2"/>
  <c r="N213" i="2"/>
  <c r="L214" i="2"/>
  <c r="N214" i="2"/>
  <c r="L215" i="2"/>
  <c r="M215" i="2"/>
  <c r="N215" i="2"/>
  <c r="L216" i="2"/>
  <c r="M216" i="2"/>
  <c r="N216" i="2"/>
  <c r="L217" i="2"/>
  <c r="M217" i="2"/>
  <c r="N217" i="2"/>
  <c r="L218" i="2"/>
  <c r="M218" i="2"/>
  <c r="N218" i="2"/>
  <c r="L221" i="2"/>
  <c r="M221" i="2"/>
  <c r="N221" i="2"/>
  <c r="L224" i="2"/>
  <c r="L225" i="2"/>
  <c r="M225" i="2"/>
  <c r="N225" i="2"/>
  <c r="L245" i="2"/>
  <c r="M245" i="2"/>
  <c r="N245" i="2"/>
  <c r="L246" i="2"/>
  <c r="M246" i="2"/>
  <c r="N246" i="2"/>
  <c r="L247" i="2"/>
  <c r="M247" i="2"/>
  <c r="N247" i="2"/>
  <c r="L248" i="2"/>
  <c r="M248" i="2"/>
  <c r="N248" i="2"/>
  <c r="L255" i="2"/>
  <c r="M255" i="2"/>
  <c r="N255" i="2"/>
  <c r="L260" i="2"/>
  <c r="M260" i="2"/>
  <c r="N260" i="2"/>
  <c r="M264" i="2"/>
  <c r="N264" i="2"/>
  <c r="L270" i="2"/>
  <c r="M270" i="2"/>
  <c r="N270" i="2"/>
  <c r="L271" i="2"/>
  <c r="M271" i="2"/>
  <c r="N271" i="2"/>
  <c r="L272" i="2"/>
  <c r="M272" i="2"/>
  <c r="N272" i="2"/>
  <c r="L273" i="2"/>
  <c r="M273" i="2"/>
  <c r="N273" i="2"/>
  <c r="L276" i="2"/>
  <c r="M276" i="2"/>
  <c r="N276" i="2"/>
  <c r="L277" i="2"/>
  <c r="M277" i="2"/>
  <c r="N277" i="2"/>
  <c r="L278" i="2"/>
  <c r="M278" i="2"/>
  <c r="N278" i="2"/>
  <c r="L281" i="2"/>
  <c r="M281" i="2"/>
  <c r="N281" i="2"/>
  <c r="L282" i="2"/>
  <c r="M282" i="2"/>
  <c r="N282" i="2"/>
  <c r="L285" i="2"/>
  <c r="M285" i="2"/>
  <c r="N285" i="2"/>
  <c r="L289" i="2"/>
  <c r="M289" i="2"/>
  <c r="N289" i="2"/>
  <c r="L290" i="2"/>
  <c r="M290" i="2"/>
  <c r="N290" i="2"/>
  <c r="L293" i="2"/>
  <c r="M293" i="2"/>
  <c r="N293" i="2"/>
  <c r="L294" i="2"/>
  <c r="M294" i="2"/>
  <c r="N294" i="2"/>
  <c r="L297" i="2"/>
  <c r="M297" i="2"/>
  <c r="N297" i="2"/>
  <c r="L298" i="2"/>
  <c r="M298" i="2"/>
  <c r="N298" i="2"/>
  <c r="L299" i="2"/>
  <c r="M299" i="2"/>
  <c r="N299" i="2"/>
  <c r="L302" i="2"/>
  <c r="M302" i="2"/>
  <c r="N302" i="2"/>
  <c r="L303" i="2"/>
  <c r="M303" i="2"/>
  <c r="N303" i="2"/>
  <c r="L304" i="2"/>
  <c r="M304" i="2"/>
  <c r="N304" i="2"/>
  <c r="L305" i="2"/>
  <c r="M305" i="2"/>
  <c r="N305" i="2"/>
  <c r="L306" i="2"/>
  <c r="M306" i="2"/>
  <c r="N306" i="2"/>
  <c r="L307" i="2"/>
  <c r="M307" i="2"/>
  <c r="N307" i="2"/>
  <c r="L308" i="2"/>
  <c r="M308" i="2"/>
  <c r="N308" i="2"/>
  <c r="L309" i="2"/>
  <c r="M309" i="2"/>
  <c r="N309" i="2"/>
  <c r="L310" i="2"/>
  <c r="M310" i="2"/>
  <c r="N310" i="2"/>
  <c r="L311" i="2"/>
  <c r="M311" i="2"/>
  <c r="N311" i="2"/>
  <c r="L312" i="2"/>
  <c r="M312" i="2"/>
  <c r="N312" i="2"/>
  <c r="L313" i="2"/>
  <c r="M313" i="2"/>
  <c r="N313" i="2"/>
  <c r="L316" i="2"/>
  <c r="M316" i="2"/>
  <c r="N316" i="2"/>
  <c r="L317" i="2"/>
  <c r="M317" i="2"/>
  <c r="N317" i="2"/>
  <c r="L320" i="2"/>
  <c r="M320" i="2"/>
  <c r="N320" i="2"/>
  <c r="L321" i="2"/>
  <c r="M321" i="2"/>
  <c r="N321" i="2"/>
  <c r="L322" i="2"/>
  <c r="M322" i="2"/>
  <c r="N322" i="2"/>
  <c r="L323" i="2"/>
  <c r="M323" i="2"/>
  <c r="N323" i="2"/>
  <c r="L324" i="2"/>
  <c r="N324" i="2"/>
  <c r="L325" i="2"/>
  <c r="M325" i="2"/>
  <c r="N325" i="2"/>
  <c r="L326" i="2"/>
  <c r="M326" i="2"/>
  <c r="N326" i="2"/>
  <c r="L329" i="2"/>
  <c r="M329" i="2"/>
  <c r="N329" i="2"/>
  <c r="L330" i="2"/>
  <c r="M330" i="2"/>
  <c r="N330" i="2"/>
  <c r="L331" i="2"/>
  <c r="M331" i="2"/>
  <c r="N331" i="2"/>
  <c r="L332" i="2"/>
  <c r="M332" i="2"/>
  <c r="N332" i="2"/>
  <c r="L333" i="2"/>
  <c r="M333" i="2"/>
  <c r="N333" i="2"/>
  <c r="L334" i="2"/>
  <c r="M334" i="2"/>
  <c r="N334" i="2"/>
  <c r="L335" i="2"/>
  <c r="M335" i="2"/>
  <c r="N335" i="2"/>
  <c r="L336" i="2"/>
  <c r="M336" i="2"/>
  <c r="N336" i="2"/>
  <c r="L339" i="2"/>
  <c r="M339" i="2"/>
  <c r="N339" i="2"/>
  <c r="L340" i="2"/>
  <c r="M340" i="2"/>
  <c r="N340" i="2"/>
  <c r="L341" i="2"/>
  <c r="M341" i="2"/>
  <c r="N341" i="2"/>
  <c r="L342" i="2"/>
  <c r="M342" i="2"/>
  <c r="N342" i="2"/>
  <c r="L343" i="2"/>
  <c r="M343" i="2"/>
  <c r="N343" i="2"/>
  <c r="L344" i="2"/>
  <c r="M344" i="2"/>
  <c r="N344" i="2"/>
  <c r="L347" i="2"/>
  <c r="M347" i="2"/>
  <c r="N347" i="2"/>
  <c r="L348" i="2"/>
  <c r="M348" i="2"/>
  <c r="N348" i="2"/>
  <c r="L351" i="2"/>
  <c r="M351" i="2"/>
  <c r="N351" i="2"/>
  <c r="L352" i="2"/>
  <c r="M352" i="2"/>
  <c r="N352" i="2"/>
  <c r="L353" i="2"/>
  <c r="M353" i="2"/>
  <c r="N353" i="2"/>
  <c r="L354" i="2"/>
  <c r="M354" i="2"/>
  <c r="N354" i="2"/>
  <c r="L355" i="2"/>
  <c r="M355" i="2"/>
  <c r="N355" i="2"/>
  <c r="L356" i="2"/>
  <c r="M356" i="2"/>
  <c r="N356" i="2"/>
  <c r="L359" i="2"/>
  <c r="M359" i="2"/>
  <c r="N359" i="2"/>
  <c r="L361" i="2"/>
  <c r="M361" i="2"/>
  <c r="N361" i="2"/>
  <c r="L362" i="2"/>
  <c r="M362" i="2"/>
  <c r="N362" i="2"/>
  <c r="L369" i="2"/>
  <c r="M369" i="2"/>
  <c r="N369" i="2"/>
  <c r="L370" i="2"/>
  <c r="M370" i="2"/>
  <c r="N370" i="2"/>
  <c r="N371" i="2"/>
  <c r="L372" i="2"/>
  <c r="M372" i="2"/>
  <c r="N372" i="2"/>
  <c r="L375" i="2"/>
  <c r="M375" i="2"/>
  <c r="N375" i="2"/>
  <c r="L376" i="2"/>
  <c r="M376" i="2"/>
  <c r="N376" i="2"/>
  <c r="L377" i="2"/>
  <c r="M377" i="2"/>
  <c r="N377" i="2"/>
  <c r="L378" i="2"/>
  <c r="M378" i="2"/>
  <c r="N378" i="2"/>
  <c r="L379" i="2"/>
  <c r="M379" i="2"/>
  <c r="N379" i="2"/>
  <c r="L380" i="2"/>
  <c r="M380" i="2"/>
  <c r="N380" i="2"/>
  <c r="L381" i="2"/>
  <c r="M381" i="2"/>
  <c r="N381" i="2"/>
  <c r="L382" i="2"/>
  <c r="M382" i="2"/>
  <c r="N382" i="2"/>
  <c r="L383" i="2"/>
  <c r="M383" i="2"/>
  <c r="N383" i="2"/>
  <c r="L384" i="2"/>
  <c r="M384" i="2"/>
  <c r="N384" i="2"/>
  <c r="L385" i="2"/>
  <c r="M385" i="2"/>
  <c r="N385" i="2"/>
  <c r="L386" i="2"/>
  <c r="M386" i="2"/>
  <c r="N386" i="2"/>
  <c r="L389" i="2"/>
  <c r="M389" i="2"/>
  <c r="N389" i="2"/>
  <c r="L390" i="2"/>
  <c r="M390" i="2"/>
  <c r="N390" i="2"/>
  <c r="L391" i="2"/>
  <c r="M391" i="2"/>
  <c r="N391" i="2"/>
  <c r="L392" i="2"/>
  <c r="M392" i="2"/>
  <c r="N392" i="2"/>
  <c r="L393" i="2"/>
  <c r="M393" i="2"/>
  <c r="N393" i="2"/>
  <c r="L396" i="2"/>
  <c r="M396" i="2"/>
  <c r="N396" i="2"/>
  <c r="L397" i="2"/>
  <c r="M397" i="2"/>
  <c r="N397" i="2"/>
  <c r="L398" i="2"/>
  <c r="M398" i="2"/>
  <c r="N398" i="2"/>
  <c r="L399" i="2"/>
  <c r="M399" i="2"/>
  <c r="N399" i="2"/>
  <c r="L400" i="2"/>
  <c r="N400" i="2"/>
  <c r="L401" i="2"/>
  <c r="M401" i="2"/>
  <c r="N401" i="2"/>
  <c r="L402" i="2"/>
  <c r="M402" i="2"/>
  <c r="N402" i="2"/>
  <c r="L405" i="2"/>
  <c r="M405" i="2"/>
  <c r="N405" i="2"/>
  <c r="L406" i="2"/>
  <c r="M406" i="2"/>
  <c r="N406" i="2"/>
  <c r="L407" i="2"/>
  <c r="M407" i="2"/>
  <c r="N407" i="2"/>
  <c r="L408" i="2"/>
  <c r="M408" i="2"/>
  <c r="N408" i="2"/>
  <c r="L409" i="2"/>
  <c r="M409" i="2"/>
  <c r="N409" i="2"/>
  <c r="L410" i="2"/>
  <c r="M410" i="2"/>
  <c r="N410" i="2"/>
  <c r="L411" i="2"/>
  <c r="M411" i="2"/>
  <c r="N411" i="2"/>
  <c r="L412" i="2"/>
  <c r="M412" i="2"/>
  <c r="N412" i="2"/>
  <c r="L415" i="2"/>
  <c r="M415" i="2"/>
  <c r="N415" i="2"/>
  <c r="L416" i="2"/>
  <c r="M416" i="2"/>
  <c r="N416" i="2"/>
  <c r="L417" i="2"/>
  <c r="M417" i="2"/>
  <c r="N417" i="2"/>
  <c r="L418" i="2"/>
  <c r="M418" i="2"/>
  <c r="N418" i="2"/>
  <c r="L419" i="2"/>
  <c r="M419" i="2"/>
  <c r="N419" i="2"/>
  <c r="L420" i="2"/>
  <c r="M420" i="2"/>
  <c r="N420" i="2"/>
  <c r="L423" i="2"/>
  <c r="M423" i="2"/>
  <c r="N423" i="2"/>
  <c r="L424" i="2"/>
  <c r="M424" i="2"/>
  <c r="N424" i="2"/>
  <c r="L425" i="2"/>
  <c r="M425" i="2"/>
  <c r="N425" i="2"/>
  <c r="L426" i="2"/>
  <c r="M426" i="2"/>
  <c r="N426" i="2"/>
  <c r="L427" i="2"/>
  <c r="M427" i="2"/>
  <c r="N427" i="2"/>
  <c r="L430" i="2"/>
  <c r="M430" i="2"/>
  <c r="N430" i="2"/>
  <c r="L431" i="2"/>
  <c r="M431" i="2"/>
  <c r="N431" i="2"/>
  <c r="L432" i="2"/>
  <c r="M432" i="2"/>
  <c r="N432" i="2"/>
  <c r="L433" i="2"/>
  <c r="M433" i="2"/>
  <c r="N433" i="2"/>
  <c r="L434" i="2"/>
  <c r="M434" i="2"/>
  <c r="N434" i="2"/>
  <c r="L435" i="2"/>
  <c r="M435" i="2"/>
  <c r="N435" i="2"/>
  <c r="L436" i="2"/>
  <c r="M436" i="2"/>
  <c r="N436" i="2"/>
  <c r="L437" i="2"/>
  <c r="M437" i="2"/>
  <c r="N437" i="2"/>
  <c r="L444" i="2"/>
  <c r="M444" i="2"/>
  <c r="N444" i="2"/>
  <c r="L445" i="2"/>
  <c r="M445" i="2"/>
  <c r="N445" i="2"/>
  <c r="L446" i="2"/>
  <c r="M446" i="2"/>
  <c r="N446" i="2"/>
  <c r="L447" i="2"/>
  <c r="M447" i="2"/>
  <c r="N447" i="2"/>
  <c r="L448" i="2"/>
  <c r="M448" i="2"/>
  <c r="N448" i="2"/>
  <c r="L449" i="2"/>
  <c r="M449" i="2"/>
  <c r="N449" i="2"/>
  <c r="L452" i="2"/>
  <c r="M452" i="2"/>
  <c r="N452" i="2"/>
  <c r="L453" i="2"/>
  <c r="M453" i="2"/>
  <c r="N453" i="2"/>
  <c r="L454" i="2"/>
  <c r="M454" i="2"/>
  <c r="N454" i="2"/>
  <c r="L455" i="2"/>
  <c r="M455" i="2"/>
  <c r="L459" i="2"/>
  <c r="M459" i="2"/>
  <c r="N459" i="2"/>
  <c r="L460" i="2"/>
  <c r="M460" i="2"/>
  <c r="N460" i="2"/>
  <c r="L461" i="2"/>
  <c r="M461" i="2"/>
  <c r="N461" i="2"/>
  <c r="L462" i="2"/>
  <c r="M462" i="2"/>
  <c r="N462" i="2"/>
  <c r="L465" i="2"/>
  <c r="M465" i="2"/>
  <c r="N465" i="2"/>
  <c r="L466" i="2"/>
  <c r="M466" i="2"/>
  <c r="N466" i="2"/>
  <c r="L467" i="2"/>
  <c r="M467" i="2"/>
  <c r="N467" i="2"/>
  <c r="L468" i="2"/>
  <c r="M468" i="2"/>
  <c r="N468" i="2"/>
  <c r="L469" i="2"/>
  <c r="M469" i="2"/>
  <c r="N469" i="2"/>
  <c r="L470" i="2"/>
  <c r="M470" i="2"/>
  <c r="N470" i="2"/>
  <c r="L473" i="2"/>
  <c r="M473" i="2"/>
  <c r="N473" i="2"/>
  <c r="L474" i="2"/>
  <c r="M474" i="2"/>
  <c r="N474" i="2"/>
  <c r="L475" i="2"/>
  <c r="M475" i="2"/>
  <c r="N475" i="2"/>
  <c r="L476" i="2"/>
  <c r="M476" i="2"/>
  <c r="N476" i="2"/>
  <c r="L477" i="2"/>
  <c r="M477" i="2"/>
  <c r="N477" i="2"/>
  <c r="L478" i="2"/>
  <c r="M478" i="2"/>
  <c r="N478" i="2"/>
  <c r="L479" i="2"/>
  <c r="M479" i="2"/>
  <c r="N479" i="2"/>
  <c r="L482" i="2"/>
  <c r="M482" i="2"/>
  <c r="N482" i="2"/>
  <c r="L483" i="2"/>
  <c r="M483" i="2"/>
  <c r="N483" i="2"/>
  <c r="L486" i="2"/>
  <c r="M486" i="2"/>
  <c r="N486" i="2"/>
  <c r="L487" i="2"/>
  <c r="M487" i="2"/>
  <c r="N487" i="2"/>
  <c r="L490" i="2"/>
  <c r="M490" i="2"/>
  <c r="N490" i="2"/>
  <c r="L491" i="2"/>
  <c r="M491" i="2"/>
  <c r="N491" i="2"/>
  <c r="L494" i="2"/>
  <c r="M494" i="2"/>
  <c r="N494" i="2"/>
  <c r="L495" i="2"/>
  <c r="M495" i="2"/>
  <c r="N495" i="2"/>
  <c r="L496" i="2"/>
  <c r="M496" i="2"/>
  <c r="N496" i="2"/>
  <c r="L497" i="2"/>
  <c r="M497" i="2"/>
  <c r="N497" i="2"/>
  <c r="L500" i="2"/>
  <c r="M500" i="2"/>
  <c r="N500" i="2"/>
  <c r="L501" i="2"/>
  <c r="M501" i="2"/>
  <c r="N501" i="2"/>
  <c r="L502" i="2"/>
  <c r="M502" i="2"/>
  <c r="N502" i="2"/>
  <c r="L505" i="2"/>
  <c r="M505" i="2"/>
  <c r="N505" i="2"/>
  <c r="L506" i="2"/>
  <c r="M506" i="2"/>
  <c r="N506" i="2"/>
  <c r="L509" i="2"/>
  <c r="M509" i="2"/>
  <c r="N509" i="2"/>
  <c r="L510" i="2"/>
  <c r="M510" i="2"/>
  <c r="N510" i="2"/>
  <c r="L511" i="2"/>
  <c r="M511" i="2"/>
  <c r="N511" i="2"/>
  <c r="L512" i="2"/>
  <c r="M512" i="2"/>
  <c r="N512" i="2"/>
  <c r="L515" i="2"/>
  <c r="M515" i="2"/>
  <c r="N515" i="2"/>
  <c r="L516" i="2"/>
  <c r="M516" i="2"/>
  <c r="N516" i="2"/>
  <c r="L517" i="2"/>
  <c r="M517" i="2"/>
  <c r="N517" i="2"/>
  <c r="L520" i="2"/>
  <c r="M520" i="2"/>
  <c r="N520" i="2"/>
  <c r="L521" i="2"/>
  <c r="M521" i="2"/>
  <c r="N521" i="2"/>
  <c r="L522" i="2"/>
  <c r="M522" i="2"/>
  <c r="N522" i="2"/>
  <c r="L523" i="2"/>
  <c r="M523" i="2"/>
  <c r="N523" i="2"/>
  <c r="L526" i="2"/>
  <c r="M526" i="2"/>
  <c r="N526" i="2"/>
  <c r="L527" i="2"/>
  <c r="M527" i="2"/>
  <c r="N527" i="2"/>
  <c r="L530" i="2"/>
  <c r="M530" i="2"/>
  <c r="N530" i="2"/>
  <c r="L531" i="2"/>
  <c r="M531" i="2"/>
  <c r="N531" i="2"/>
  <c r="L532" i="2"/>
  <c r="M532" i="2"/>
  <c r="N532" i="2"/>
  <c r="L533" i="2"/>
  <c r="M533" i="2"/>
  <c r="N533" i="2"/>
  <c r="L534" i="2"/>
  <c r="M534" i="2"/>
  <c r="N534" i="2"/>
  <c r="L537" i="2"/>
  <c r="M537" i="2"/>
  <c r="N537" i="2"/>
  <c r="L538" i="2"/>
  <c r="M538" i="2"/>
  <c r="N538" i="2"/>
  <c r="L539" i="2"/>
  <c r="M539" i="2"/>
  <c r="N539" i="2"/>
  <c r="L540" i="2"/>
  <c r="M540" i="2"/>
  <c r="N540" i="2"/>
  <c r="L543" i="2"/>
  <c r="M543" i="2"/>
  <c r="N543" i="2"/>
  <c r="L544" i="2"/>
  <c r="M544" i="2"/>
  <c r="N544" i="2"/>
  <c r="L547" i="2"/>
  <c r="M547" i="2"/>
  <c r="N547" i="2"/>
  <c r="L548" i="2"/>
  <c r="M548" i="2"/>
  <c r="N548" i="2"/>
  <c r="L551" i="2"/>
  <c r="M551" i="2"/>
  <c r="N551" i="2"/>
  <c r="L552" i="2"/>
  <c r="M552" i="2"/>
  <c r="N552" i="2"/>
  <c r="L553" i="2"/>
  <c r="M553" i="2"/>
  <c r="N553" i="2"/>
  <c r="L554" i="2"/>
  <c r="M554" i="2"/>
  <c r="N554" i="2"/>
  <c r="L555" i="2"/>
  <c r="M555" i="2"/>
  <c r="N555" i="2"/>
  <c r="L556" i="2"/>
  <c r="M556" i="2"/>
  <c r="N556" i="2"/>
  <c r="L559" i="2"/>
  <c r="M559" i="2"/>
  <c r="N559" i="2"/>
  <c r="L560" i="2"/>
  <c r="M560" i="2"/>
  <c r="N560" i="2"/>
  <c r="L563" i="2"/>
  <c r="M563" i="2"/>
  <c r="N563" i="2"/>
  <c r="L564" i="2"/>
  <c r="M564" i="2"/>
  <c r="N564" i="2"/>
  <c r="L565" i="2"/>
  <c r="M565" i="2"/>
  <c r="N565" i="2"/>
  <c r="L566" i="2"/>
  <c r="M566" i="2"/>
  <c r="N566" i="2"/>
  <c r="L567" i="2"/>
  <c r="M567" i="2"/>
  <c r="N567" i="2"/>
  <c r="L568" i="2"/>
  <c r="M568" i="2"/>
  <c r="N568" i="2"/>
  <c r="L571" i="2"/>
  <c r="M571" i="2"/>
  <c r="N571" i="2"/>
  <c r="L572" i="2"/>
  <c r="M572" i="2"/>
  <c r="N572" i="2"/>
  <c r="L579" i="2"/>
  <c r="M579" i="2"/>
  <c r="N579" i="2"/>
  <c r="L580" i="2"/>
  <c r="M580" i="2"/>
  <c r="N580" i="2"/>
  <c r="L581" i="2"/>
  <c r="M581" i="2"/>
  <c r="N581" i="2"/>
  <c r="L582" i="2"/>
  <c r="M582" i="2"/>
  <c r="N582" i="2"/>
  <c r="L583" i="2"/>
  <c r="M583" i="2"/>
  <c r="N583" i="2"/>
  <c r="L586" i="2"/>
  <c r="M586" i="2"/>
  <c r="N586" i="2"/>
  <c r="L587" i="2"/>
  <c r="M587" i="2"/>
  <c r="N587" i="2"/>
  <c r="L588" i="2"/>
  <c r="M588" i="2"/>
  <c r="N588" i="2"/>
  <c r="L589" i="2"/>
  <c r="M589" i="2"/>
  <c r="N589" i="2"/>
  <c r="L590" i="2"/>
  <c r="M590" i="2"/>
  <c r="N590" i="2"/>
  <c r="L591" i="2"/>
  <c r="M591" i="2"/>
  <c r="N591" i="2"/>
  <c r="L592" i="2"/>
  <c r="M592" i="2"/>
  <c r="N592" i="2"/>
  <c r="L593" i="2"/>
  <c r="M593" i="2"/>
  <c r="N593" i="2"/>
  <c r="L596" i="2"/>
  <c r="M596" i="2"/>
  <c r="N596" i="2"/>
  <c r="L597" i="2"/>
  <c r="M597" i="2"/>
  <c r="N597" i="2"/>
  <c r="L604" i="2"/>
  <c r="M604" i="2"/>
  <c r="N604" i="2"/>
  <c r="L605" i="2"/>
  <c r="M605" i="2"/>
  <c r="N605" i="2"/>
  <c r="L608" i="2"/>
  <c r="M608" i="2"/>
  <c r="N608" i="2"/>
  <c r="L609" i="2"/>
  <c r="M609" i="2"/>
  <c r="N609" i="2"/>
  <c r="L610" i="2"/>
  <c r="M610" i="2"/>
  <c r="N610" i="2"/>
  <c r="L611" i="2"/>
  <c r="M611" i="2"/>
  <c r="N611" i="2"/>
  <c r="L612" i="2"/>
  <c r="M612" i="2"/>
  <c r="N612" i="2"/>
  <c r="L615" i="2"/>
  <c r="M615" i="2"/>
  <c r="N615" i="2"/>
  <c r="L616" i="2"/>
  <c r="M616" i="2"/>
  <c r="N616" i="2"/>
  <c r="L619" i="2"/>
  <c r="M619" i="2"/>
  <c r="N619" i="2"/>
  <c r="L620" i="2"/>
  <c r="M620" i="2"/>
  <c r="N620" i="2"/>
  <c r="L621" i="2"/>
  <c r="M621" i="2"/>
  <c r="N621" i="2"/>
  <c r="L622" i="2"/>
  <c r="M622" i="2"/>
  <c r="N622" i="2"/>
  <c r="L623" i="2"/>
  <c r="M623" i="2"/>
  <c r="N623" i="2"/>
  <c r="L626" i="2"/>
  <c r="M626" i="2"/>
  <c r="N626" i="2"/>
  <c r="L627" i="2"/>
  <c r="M627" i="2"/>
  <c r="N627" i="2"/>
  <c r="L628" i="2"/>
  <c r="M628" i="2"/>
  <c r="N628" i="2"/>
  <c r="L629" i="2"/>
  <c r="M629" i="2"/>
  <c r="N629" i="2"/>
  <c r="L630" i="2"/>
  <c r="M630" i="2"/>
  <c r="N630" i="2"/>
  <c r="L631" i="2"/>
  <c r="M631" i="2"/>
  <c r="N631" i="2"/>
  <c r="L634" i="2"/>
  <c r="M634" i="2"/>
  <c r="N634" i="2"/>
  <c r="L635" i="2"/>
  <c r="M635" i="2"/>
  <c r="N635" i="2"/>
  <c r="L638" i="2"/>
  <c r="M638" i="2"/>
  <c r="N638" i="2"/>
  <c r="L639" i="2"/>
  <c r="M639" i="2"/>
  <c r="N639" i="2"/>
  <c r="L640" i="2"/>
  <c r="M640" i="2"/>
  <c r="N640" i="2"/>
  <c r="L641" i="2"/>
  <c r="M641" i="2"/>
  <c r="N641" i="2"/>
  <c r="L642" i="2"/>
  <c r="M642" i="2"/>
  <c r="N642" i="2"/>
  <c r="L643" i="2"/>
  <c r="M643" i="2"/>
  <c r="N643" i="2"/>
  <c r="L644" i="2"/>
  <c r="M644" i="2"/>
  <c r="N644" i="2"/>
  <c r="L645" i="2"/>
  <c r="M645" i="2"/>
  <c r="N645" i="2"/>
  <c r="L646" i="2"/>
  <c r="M646" i="2"/>
  <c r="N646" i="2"/>
  <c r="L649" i="2"/>
  <c r="M649" i="2"/>
  <c r="N649" i="2"/>
  <c r="L650" i="2"/>
  <c r="M650" i="2"/>
  <c r="N650" i="2"/>
  <c r="L651" i="2"/>
  <c r="M651" i="2"/>
  <c r="N651" i="2"/>
  <c r="L652" i="2"/>
  <c r="M652" i="2"/>
  <c r="N652" i="2"/>
  <c r="L655" i="2"/>
  <c r="M655" i="2"/>
  <c r="N655" i="2"/>
  <c r="L656" i="2"/>
  <c r="M656" i="2"/>
  <c r="N656" i="2"/>
  <c r="L657" i="2"/>
  <c r="M657" i="2"/>
  <c r="N657" i="2"/>
  <c r="L658" i="2"/>
  <c r="M658" i="2"/>
  <c r="N658" i="2"/>
  <c r="L659" i="2"/>
  <c r="M659" i="2"/>
  <c r="N659" i="2"/>
  <c r="L662" i="2"/>
  <c r="M662" i="2"/>
  <c r="N662" i="2"/>
  <c r="L663" i="2"/>
  <c r="M663" i="2"/>
  <c r="N663" i="2"/>
  <c r="L664" i="2"/>
  <c r="M664" i="2"/>
  <c r="N664" i="2"/>
  <c r="L665" i="2"/>
  <c r="M665" i="2"/>
  <c r="N665" i="2"/>
  <c r="L668" i="2"/>
  <c r="M668" i="2"/>
  <c r="N668" i="2"/>
  <c r="L669" i="2"/>
  <c r="M669" i="2"/>
  <c r="N669" i="2"/>
  <c r="L672" i="2"/>
  <c r="M672" i="2"/>
  <c r="N672" i="2"/>
  <c r="L673" i="2"/>
  <c r="M673" i="2"/>
  <c r="N673" i="2"/>
  <c r="L674" i="2"/>
  <c r="M674" i="2"/>
  <c r="N674" i="2"/>
  <c r="L675" i="2"/>
  <c r="M675" i="2"/>
  <c r="N675" i="2"/>
  <c r="L678" i="2"/>
  <c r="M678" i="2"/>
  <c r="N678" i="2"/>
  <c r="L679" i="2"/>
  <c r="M679" i="2"/>
  <c r="N679" i="2"/>
  <c r="L682" i="2"/>
  <c r="M682" i="2"/>
  <c r="N682" i="2"/>
  <c r="L683" i="2"/>
  <c r="M683" i="2"/>
  <c r="N683" i="2"/>
  <c r="L686" i="2"/>
  <c r="M686" i="2"/>
  <c r="N686" i="2"/>
  <c r="L687" i="2"/>
  <c r="M687" i="2"/>
  <c r="N687" i="2"/>
  <c r="L694" i="2"/>
  <c r="M694" i="2"/>
  <c r="N694" i="2"/>
  <c r="L695" i="2"/>
  <c r="M695" i="2"/>
  <c r="N695" i="2"/>
  <c r="L696" i="2"/>
  <c r="M696" i="2"/>
  <c r="N696" i="2"/>
  <c r="L697" i="2"/>
  <c r="M697" i="2"/>
  <c r="N697" i="2"/>
  <c r="L698" i="2"/>
  <c r="M698" i="2"/>
  <c r="N698" i="2"/>
  <c r="L699" i="2"/>
  <c r="M699" i="2"/>
  <c r="N699" i="2"/>
  <c r="L700" i="2"/>
  <c r="M700" i="2"/>
  <c r="N700" i="2"/>
  <c r="L701" i="2"/>
  <c r="M701" i="2"/>
  <c r="N701" i="2"/>
  <c r="L702" i="2"/>
  <c r="M702" i="2"/>
  <c r="N702" i="2"/>
  <c r="L703" i="2"/>
  <c r="M703" i="2"/>
  <c r="N703" i="2"/>
  <c r="L704" i="2"/>
  <c r="M704" i="2"/>
  <c r="N704" i="2"/>
  <c r="L705" i="2"/>
  <c r="M705" i="2"/>
  <c r="N705" i="2"/>
  <c r="L706" i="2"/>
  <c r="M706" i="2"/>
  <c r="N706" i="2"/>
  <c r="L707" i="2"/>
  <c r="M707" i="2"/>
  <c r="N707" i="2"/>
  <c r="L708" i="2"/>
  <c r="M708" i="2"/>
  <c r="N708" i="2"/>
  <c r="L709" i="2"/>
  <c r="M709" i="2"/>
  <c r="N709" i="2"/>
  <c r="L712" i="2"/>
  <c r="M712" i="2"/>
  <c r="N712" i="2"/>
  <c r="L713" i="2"/>
  <c r="M713" i="2"/>
  <c r="N713" i="2"/>
  <c r="L714" i="2"/>
  <c r="M714" i="2"/>
  <c r="N714" i="2"/>
  <c r="L715" i="2"/>
  <c r="M715" i="2"/>
  <c r="N715" i="2"/>
  <c r="L716" i="2"/>
  <c r="M716" i="2"/>
  <c r="N716" i="2"/>
  <c r="L717" i="2"/>
  <c r="M717" i="2"/>
  <c r="N717" i="2"/>
  <c r="L718" i="2"/>
  <c r="M718" i="2"/>
  <c r="N718" i="2"/>
  <c r="L719" i="2"/>
  <c r="M719" i="2"/>
  <c r="N719" i="2"/>
  <c r="L720" i="2"/>
  <c r="M720" i="2"/>
  <c r="N720" i="2"/>
  <c r="L721" i="2"/>
  <c r="M721" i="2"/>
  <c r="N721" i="2"/>
  <c r="L722" i="2"/>
  <c r="M722" i="2"/>
  <c r="N722" i="2"/>
  <c r="L723" i="2"/>
  <c r="M723" i="2"/>
  <c r="N723" i="2"/>
  <c r="L724" i="2"/>
  <c r="M724" i="2"/>
  <c r="N724" i="2"/>
  <c r="L725" i="2"/>
  <c r="M725" i="2"/>
  <c r="N725" i="2"/>
  <c r="L726" i="2"/>
  <c r="M726" i="2"/>
  <c r="N726" i="2"/>
  <c r="L727" i="2"/>
  <c r="M727" i="2"/>
  <c r="N727" i="2"/>
  <c r="L728" i="2"/>
  <c r="M728" i="2"/>
  <c r="N728" i="2"/>
  <c r="L729" i="2"/>
  <c r="M729" i="2"/>
  <c r="N729" i="2"/>
  <c r="L730" i="2"/>
  <c r="M730" i="2"/>
  <c r="N730" i="2"/>
  <c r="L731" i="2"/>
  <c r="M731" i="2"/>
  <c r="N731" i="2"/>
  <c r="L732" i="2"/>
  <c r="M732" i="2"/>
  <c r="N732" i="2"/>
  <c r="L733" i="2"/>
  <c r="M733" i="2"/>
  <c r="N733" i="2"/>
  <c r="L736" i="2"/>
  <c r="M736" i="2"/>
  <c r="N736" i="2"/>
  <c r="L737" i="2"/>
  <c r="M737" i="2"/>
  <c r="N737" i="2"/>
  <c r="L738" i="2"/>
  <c r="M738" i="2"/>
  <c r="N738" i="2"/>
  <c r="L739" i="2"/>
  <c r="M739" i="2"/>
  <c r="N739" i="2"/>
  <c r="L746" i="2"/>
  <c r="M746" i="2"/>
  <c r="N746" i="2"/>
  <c r="L747" i="2"/>
  <c r="M747" i="2"/>
  <c r="N747" i="2"/>
  <c r="L750" i="2"/>
  <c r="M750" i="2"/>
  <c r="N750" i="2"/>
  <c r="L751" i="2"/>
  <c r="M751" i="2"/>
  <c r="N751" i="2"/>
  <c r="L752" i="2"/>
  <c r="M752" i="2"/>
  <c r="N752" i="2"/>
  <c r="L755" i="2"/>
  <c r="M755" i="2"/>
  <c r="N755" i="2"/>
  <c r="L756" i="2"/>
  <c r="M756" i="2"/>
  <c r="N756" i="2"/>
  <c r="L759" i="2"/>
  <c r="M759" i="2"/>
  <c r="N759" i="2"/>
  <c r="L760" i="2"/>
  <c r="M760" i="2"/>
  <c r="N760" i="2"/>
  <c r="L761" i="2"/>
  <c r="M761" i="2"/>
  <c r="N761" i="2"/>
  <c r="L762" i="2"/>
  <c r="M762" i="2"/>
  <c r="N762" i="2"/>
  <c r="L763" i="2"/>
  <c r="M763" i="2"/>
  <c r="N763" i="2"/>
  <c r="L764" i="2"/>
  <c r="M764" i="2"/>
  <c r="N764" i="2"/>
  <c r="L765" i="2"/>
  <c r="M765" i="2"/>
  <c r="N765" i="2"/>
  <c r="L766" i="2"/>
  <c r="L767" i="2"/>
  <c r="M767" i="2"/>
  <c r="N767" i="2"/>
  <c r="L768" i="2"/>
  <c r="M768" i="2"/>
  <c r="N768" i="2"/>
  <c r="L771" i="2"/>
  <c r="M771" i="2"/>
  <c r="N771" i="2"/>
  <c r="L772" i="2"/>
  <c r="M772" i="2"/>
  <c r="N772" i="2"/>
  <c r="L773" i="2"/>
  <c r="M773" i="2"/>
  <c r="N773" i="2"/>
  <c r="L774" i="2"/>
  <c r="M774" i="2"/>
  <c r="N774" i="2"/>
  <c r="L777" i="2"/>
  <c r="M777" i="2"/>
  <c r="N777" i="2"/>
  <c r="L778" i="2"/>
  <c r="M778" i="2"/>
  <c r="N778" i="2"/>
  <c r="L781" i="2"/>
  <c r="M781" i="2"/>
  <c r="N781" i="2"/>
  <c r="L782" i="2"/>
  <c r="M782" i="2"/>
  <c r="N782" i="2"/>
  <c r="L783" i="2"/>
  <c r="M783" i="2"/>
  <c r="N783" i="2"/>
  <c r="L784" i="2"/>
  <c r="M784" i="2"/>
  <c r="N784" i="2"/>
  <c r="L787" i="2"/>
  <c r="M787" i="2"/>
  <c r="N787" i="2"/>
  <c r="L788" i="2"/>
  <c r="M788" i="2"/>
  <c r="N788" i="2"/>
  <c r="L789" i="2"/>
  <c r="M789" i="2"/>
  <c r="N789" i="2"/>
  <c r="L790" i="2"/>
  <c r="M790" i="2"/>
  <c r="N790" i="2"/>
  <c r="L791" i="2"/>
  <c r="M791" i="2"/>
  <c r="N791" i="2"/>
  <c r="L794" i="2"/>
  <c r="M794" i="2"/>
  <c r="N794" i="2"/>
  <c r="L795" i="2"/>
  <c r="M795" i="2"/>
  <c r="N795" i="2"/>
  <c r="L796" i="2"/>
  <c r="M796" i="2"/>
  <c r="N796" i="2"/>
  <c r="L799" i="2"/>
  <c r="M799" i="2"/>
  <c r="N799" i="2"/>
  <c r="L800" i="2"/>
  <c r="M800" i="2"/>
  <c r="N800" i="2"/>
  <c r="L803" i="2"/>
  <c r="M803" i="2"/>
  <c r="N803" i="2"/>
  <c r="L804" i="2"/>
  <c r="M804" i="2"/>
  <c r="N804" i="2"/>
  <c r="L807" i="2"/>
  <c r="M807" i="2"/>
  <c r="N807" i="2"/>
  <c r="L808" i="2"/>
  <c r="M808" i="2"/>
  <c r="N808" i="2"/>
  <c r="L809" i="2"/>
  <c r="M809" i="2"/>
  <c r="N809" i="2"/>
  <c r="L810" i="2"/>
  <c r="M810" i="2"/>
  <c r="N810" i="2"/>
  <c r="L817" i="2"/>
  <c r="M817" i="2"/>
  <c r="N817" i="2"/>
  <c r="L818" i="2"/>
  <c r="M818" i="2"/>
  <c r="N818" i="2"/>
  <c r="L819" i="2"/>
  <c r="M819" i="2"/>
  <c r="N819" i="2"/>
  <c r="L820" i="2"/>
  <c r="M820" i="2"/>
  <c r="N820" i="2"/>
  <c r="L821" i="2"/>
  <c r="M821" i="2"/>
  <c r="N821" i="2"/>
  <c r="L822" i="2"/>
  <c r="M822" i="2"/>
  <c r="N822" i="2"/>
  <c r="L823" i="2"/>
  <c r="M823" i="2"/>
  <c r="N823" i="2"/>
  <c r="L824" i="2"/>
  <c r="M824" i="2"/>
  <c r="N824" i="2"/>
  <c r="L825" i="2"/>
  <c r="M825" i="2"/>
  <c r="N825" i="2"/>
  <c r="L826" i="2"/>
  <c r="M826" i="2"/>
  <c r="N826" i="2"/>
  <c r="L827" i="2"/>
  <c r="M827" i="2"/>
  <c r="N827" i="2"/>
  <c r="L828" i="2"/>
  <c r="M828" i="2"/>
  <c r="N828" i="2"/>
  <c r="L831" i="2"/>
  <c r="M831" i="2"/>
  <c r="N831" i="2"/>
  <c r="L832" i="2"/>
  <c r="M832" i="2"/>
  <c r="N832" i="2"/>
  <c r="L833" i="2"/>
  <c r="M833" i="2"/>
  <c r="N833" i="2"/>
  <c r="L834" i="2"/>
  <c r="M834" i="2"/>
  <c r="N834" i="2"/>
  <c r="L835" i="2"/>
  <c r="M835" i="2"/>
  <c r="N835" i="2"/>
  <c r="L836" i="2"/>
  <c r="M836" i="2"/>
  <c r="N836" i="2"/>
  <c r="L837" i="2"/>
  <c r="M837" i="2"/>
  <c r="N837" i="2"/>
  <c r="L838" i="2"/>
  <c r="M838" i="2"/>
  <c r="N838" i="2"/>
  <c r="L839" i="2"/>
  <c r="M839" i="2"/>
  <c r="N839" i="2"/>
  <c r="L840" i="2"/>
  <c r="M840" i="2"/>
  <c r="N840" i="2"/>
  <c r="L841" i="2"/>
  <c r="M841" i="2"/>
  <c r="N841" i="2"/>
  <c r="L842" i="2"/>
  <c r="M842" i="2"/>
  <c r="N842" i="2"/>
  <c r="L845" i="2"/>
  <c r="M845" i="2"/>
  <c r="N845" i="2"/>
  <c r="L846" i="2"/>
  <c r="M846" i="2"/>
  <c r="N846" i="2"/>
  <c r="L849" i="2"/>
  <c r="M849" i="2"/>
  <c r="N849" i="2"/>
  <c r="L850" i="2"/>
  <c r="M850" i="2"/>
  <c r="N850" i="2"/>
  <c r="L851" i="2"/>
  <c r="M851" i="2"/>
  <c r="N851" i="2"/>
  <c r="L852" i="2"/>
  <c r="M852" i="2"/>
  <c r="N852" i="2"/>
  <c r="L853" i="2"/>
  <c r="M853" i="2"/>
  <c r="N853" i="2"/>
  <c r="L854" i="2"/>
  <c r="M854" i="2"/>
  <c r="N854" i="2"/>
  <c r="L857" i="2"/>
  <c r="M857" i="2"/>
  <c r="N857" i="2"/>
  <c r="L858" i="2"/>
  <c r="M858" i="2"/>
  <c r="N858" i="2"/>
  <c r="L859" i="2"/>
  <c r="M859" i="2"/>
  <c r="N859" i="2"/>
  <c r="L860" i="2"/>
  <c r="M860" i="2"/>
  <c r="N860" i="2"/>
  <c r="L861" i="2"/>
  <c r="M861" i="2"/>
  <c r="N861" i="2"/>
  <c r="L862" i="2"/>
  <c r="M862" i="2"/>
  <c r="N862" i="2"/>
  <c r="L863" i="2"/>
  <c r="M863" i="2"/>
  <c r="N863" i="2"/>
  <c r="L864" i="2"/>
  <c r="M864" i="2"/>
  <c r="N864" i="2"/>
  <c r="L865" i="2"/>
  <c r="M865" i="2"/>
  <c r="N865" i="2"/>
  <c r="L866" i="2"/>
  <c r="M866" i="2"/>
  <c r="N866" i="2"/>
  <c r="L869" i="2"/>
  <c r="M869" i="2"/>
  <c r="N869" i="2"/>
  <c r="L870" i="2"/>
  <c r="M870" i="2"/>
  <c r="N870" i="2"/>
  <c r="L871" i="2"/>
  <c r="M871" i="2"/>
  <c r="N871" i="2"/>
  <c r="L872" i="2"/>
  <c r="M872" i="2"/>
  <c r="N872" i="2"/>
  <c r="L873" i="2"/>
  <c r="M873" i="2"/>
  <c r="N873" i="2"/>
  <c r="L874" i="2"/>
  <c r="M874" i="2"/>
  <c r="N874" i="2"/>
  <c r="L875" i="2"/>
  <c r="M875" i="2"/>
  <c r="N875" i="2"/>
  <c r="L876" i="2"/>
  <c r="M876" i="2"/>
  <c r="N876" i="2"/>
  <c r="L877" i="2"/>
  <c r="M877" i="2"/>
  <c r="N877" i="2"/>
  <c r="L878" i="2"/>
  <c r="M878" i="2"/>
  <c r="N878" i="2"/>
  <c r="L879" i="2"/>
  <c r="M879" i="2"/>
  <c r="N879" i="2"/>
  <c r="L882" i="2"/>
  <c r="M882" i="2"/>
  <c r="N882" i="2"/>
  <c r="L883" i="2"/>
  <c r="M883" i="2"/>
  <c r="N883" i="2"/>
  <c r="L884" i="2"/>
  <c r="M884" i="2"/>
  <c r="N884" i="2"/>
  <c r="L885" i="2"/>
  <c r="M885" i="2"/>
  <c r="N885" i="2"/>
  <c r="L886" i="2"/>
  <c r="M886" i="2"/>
  <c r="N886" i="2"/>
  <c r="L887" i="2"/>
  <c r="M887" i="2"/>
  <c r="N887" i="2"/>
  <c r="L888" i="2"/>
  <c r="M888" i="2"/>
  <c r="N888" i="2"/>
  <c r="L889" i="2"/>
  <c r="M889" i="2"/>
  <c r="N889" i="2"/>
  <c r="L892" i="2"/>
  <c r="M892" i="2"/>
  <c r="N892" i="2"/>
  <c r="L893" i="2"/>
  <c r="M893" i="2"/>
  <c r="N893" i="2"/>
  <c r="L896" i="2"/>
  <c r="M896" i="2"/>
  <c r="N896" i="2"/>
  <c r="L897" i="2"/>
  <c r="M897" i="2"/>
  <c r="N897" i="2"/>
  <c r="L898" i="2"/>
  <c r="M898" i="2"/>
  <c r="N898" i="2"/>
  <c r="L899" i="2"/>
  <c r="M899" i="2"/>
  <c r="N899" i="2"/>
  <c r="L900" i="2"/>
  <c r="M900" i="2"/>
  <c r="N900" i="2"/>
  <c r="L903" i="2"/>
  <c r="M903" i="2"/>
  <c r="N903" i="2"/>
  <c r="L904" i="2"/>
  <c r="M904" i="2"/>
  <c r="N904" i="2"/>
  <c r="L905" i="2"/>
  <c r="M905" i="2"/>
  <c r="N905" i="2"/>
  <c r="L906" i="2"/>
  <c r="M906" i="2"/>
  <c r="N906" i="2"/>
  <c r="L907" i="2"/>
  <c r="M907" i="2"/>
  <c r="N907" i="2"/>
  <c r="L910" i="2"/>
  <c r="M910" i="2"/>
  <c r="N910" i="2"/>
  <c r="L911" i="2"/>
  <c r="M911" i="2"/>
  <c r="N911" i="2"/>
  <c r="L912" i="2"/>
  <c r="M912" i="2"/>
  <c r="N912" i="2"/>
  <c r="L913" i="2"/>
  <c r="M913" i="2"/>
  <c r="N913" i="2"/>
  <c r="L916" i="2"/>
  <c r="M916" i="2"/>
  <c r="N916" i="2"/>
  <c r="L917" i="2"/>
  <c r="M917" i="2"/>
  <c r="N917" i="2"/>
  <c r="L918" i="2"/>
  <c r="M918" i="2"/>
  <c r="N918" i="2"/>
  <c r="L919" i="2"/>
  <c r="M919" i="2"/>
  <c r="N919" i="2"/>
  <c r="L920" i="2"/>
  <c r="M920" i="2"/>
  <c r="N920" i="2"/>
  <c r="L921" i="2"/>
  <c r="M921" i="2"/>
  <c r="N921" i="2"/>
  <c r="L922" i="2"/>
  <c r="M922" i="2"/>
  <c r="N922" i="2"/>
  <c r="L923" i="2"/>
  <c r="M923" i="2"/>
  <c r="N923" i="2"/>
  <c r="L926" i="2"/>
  <c r="M926" i="2"/>
  <c r="N926" i="2"/>
  <c r="L927" i="2"/>
  <c r="M927" i="2"/>
  <c r="N927" i="2"/>
  <c r="L928" i="2"/>
  <c r="M928" i="2"/>
  <c r="N928" i="2"/>
  <c r="L929" i="2"/>
  <c r="M929" i="2"/>
  <c r="N929" i="2"/>
  <c r="L930" i="2"/>
  <c r="M930" i="2"/>
  <c r="N930" i="2"/>
  <c r="L931" i="2"/>
  <c r="M931" i="2"/>
  <c r="N931" i="2"/>
  <c r="L932" i="2"/>
  <c r="M932" i="2"/>
  <c r="N932" i="2"/>
  <c r="L933" i="2"/>
  <c r="M933" i="2"/>
  <c r="N933" i="2"/>
  <c r="L934" i="2"/>
  <c r="M934" i="2"/>
  <c r="N934" i="2"/>
  <c r="L937" i="2"/>
  <c r="M937" i="2"/>
  <c r="N937" i="2"/>
  <c r="L938" i="2"/>
  <c r="M938" i="2"/>
  <c r="N938" i="2"/>
  <c r="L939" i="2"/>
  <c r="M939" i="2"/>
  <c r="N939" i="2"/>
  <c r="L940" i="2"/>
  <c r="M940" i="2"/>
  <c r="N940" i="2"/>
  <c r="L941" i="2"/>
  <c r="M941" i="2"/>
  <c r="N941" i="2"/>
  <c r="L942" i="2"/>
  <c r="M942" i="2"/>
  <c r="N942" i="2"/>
  <c r="L943" i="2"/>
  <c r="M943" i="2"/>
  <c r="N943" i="2"/>
  <c r="L944" i="2"/>
  <c r="M944" i="2"/>
  <c r="N944" i="2"/>
  <c r="L945" i="2"/>
  <c r="M945" i="2"/>
  <c r="N945" i="2"/>
  <c r="L946" i="2"/>
  <c r="M946" i="2"/>
  <c r="N946" i="2"/>
  <c r="L949" i="2"/>
  <c r="M949" i="2"/>
  <c r="N949" i="2"/>
  <c r="L950" i="2"/>
  <c r="M950" i="2"/>
  <c r="N950" i="2"/>
  <c r="L951" i="2"/>
  <c r="M951" i="2"/>
  <c r="N951" i="2"/>
  <c r="L958" i="2"/>
  <c r="M958" i="2"/>
  <c r="N958" i="2"/>
  <c r="L959" i="2"/>
  <c r="M959" i="2"/>
  <c r="N959" i="2"/>
  <c r="L962" i="2"/>
  <c r="M962" i="2"/>
  <c r="N962" i="2"/>
  <c r="L963" i="2"/>
  <c r="M963" i="2"/>
  <c r="N963" i="2"/>
  <c r="L966" i="2"/>
  <c r="N966" i="2"/>
  <c r="L968" i="2"/>
  <c r="M968" i="2"/>
  <c r="N968" i="2"/>
  <c r="L969" i="2"/>
  <c r="M969" i="2"/>
  <c r="N969" i="2"/>
  <c r="L972" i="2"/>
  <c r="M972" i="2"/>
  <c r="N972" i="2"/>
  <c r="L974" i="2"/>
  <c r="M974" i="2"/>
  <c r="N974" i="2"/>
  <c r="L975" i="2"/>
  <c r="M975" i="2"/>
  <c r="N975" i="2"/>
  <c r="L978" i="2"/>
  <c r="M978" i="2"/>
  <c r="N978" i="2"/>
  <c r="L979" i="2"/>
  <c r="M979" i="2"/>
  <c r="N979" i="2"/>
  <c r="L982" i="2"/>
  <c r="M982" i="2"/>
  <c r="N982" i="2"/>
  <c r="L983" i="2"/>
  <c r="M983" i="2"/>
  <c r="N983" i="2"/>
  <c r="L986" i="2"/>
  <c r="M986" i="2"/>
  <c r="N986" i="2"/>
  <c r="L987" i="2"/>
  <c r="M987" i="2"/>
  <c r="N987" i="2"/>
  <c r="L990" i="2"/>
  <c r="M990" i="2"/>
  <c r="N990" i="2"/>
  <c r="L991" i="2"/>
  <c r="M991" i="2"/>
  <c r="N991" i="2"/>
  <c r="L994" i="2"/>
  <c r="M994" i="2"/>
  <c r="N994" i="2"/>
  <c r="L995" i="2"/>
  <c r="M995" i="2"/>
  <c r="N995" i="2"/>
  <c r="L998" i="2"/>
  <c r="M998" i="2"/>
  <c r="N998" i="2"/>
  <c r="L999" i="2"/>
  <c r="M999" i="2"/>
  <c r="N999" i="2"/>
  <c r="L1004" i="2"/>
  <c r="M1004" i="2"/>
  <c r="N1004" i="2"/>
  <c r="L1005" i="2"/>
  <c r="M1005" i="2"/>
  <c r="N1005" i="2"/>
  <c r="L1008" i="2"/>
  <c r="M1008" i="2"/>
  <c r="N1008" i="2"/>
  <c r="L1009" i="2"/>
  <c r="M1009" i="2"/>
  <c r="N1009" i="2"/>
  <c r="L1010" i="2"/>
  <c r="M1010" i="2"/>
  <c r="N1010" i="2"/>
  <c r="L1011" i="2"/>
  <c r="M1011" i="2"/>
  <c r="N1011" i="2"/>
  <c r="L1014" i="2"/>
  <c r="M1014" i="2"/>
  <c r="N1014" i="2"/>
  <c r="L1016" i="2"/>
  <c r="M1016" i="2"/>
  <c r="N1016" i="2"/>
  <c r="L1017" i="2"/>
  <c r="M1017" i="2"/>
  <c r="N1017" i="2"/>
  <c r="L1018" i="2"/>
  <c r="M1018" i="2"/>
  <c r="N1018" i="2"/>
  <c r="L1019" i="2"/>
  <c r="M1019" i="2"/>
  <c r="N1019" i="2"/>
  <c r="L1022" i="2"/>
  <c r="M1022" i="2"/>
  <c r="N1022" i="2"/>
  <c r="L1023" i="2"/>
  <c r="M1023" i="2"/>
  <c r="N1023" i="2"/>
  <c r="L1026" i="2"/>
  <c r="M1026" i="2"/>
  <c r="N1026" i="2"/>
  <c r="L1027" i="2"/>
  <c r="M1027" i="2"/>
  <c r="N1027" i="2"/>
  <c r="L1030" i="2"/>
  <c r="M1030" i="2"/>
  <c r="N1030" i="2"/>
  <c r="L1031" i="2"/>
  <c r="M1031" i="2"/>
  <c r="N1031" i="2"/>
  <c r="L1032" i="2"/>
  <c r="M1032" i="2"/>
  <c r="N1032" i="2"/>
  <c r="L1033" i="2"/>
  <c r="M1033" i="2"/>
  <c r="N1033" i="2"/>
  <c r="L1036" i="2"/>
  <c r="M1036" i="2"/>
  <c r="N1036" i="2"/>
  <c r="L1037" i="2"/>
  <c r="M1037" i="2"/>
  <c r="N1037" i="2"/>
  <c r="L1040" i="2"/>
  <c r="M1040" i="2"/>
  <c r="N1040" i="2"/>
  <c r="L1041" i="2"/>
  <c r="M1041" i="2"/>
  <c r="N1041" i="2"/>
  <c r="L1044" i="2"/>
  <c r="M1044" i="2"/>
  <c r="N1044" i="2"/>
  <c r="L1045" i="2"/>
  <c r="M1045" i="2"/>
  <c r="N1045" i="2"/>
  <c r="L1046" i="2"/>
  <c r="M1046" i="2"/>
  <c r="N1046" i="2"/>
  <c r="L1047" i="2"/>
  <c r="M1047" i="2"/>
  <c r="N1047" i="2"/>
  <c r="L1048" i="2"/>
  <c r="M1048" i="2"/>
  <c r="N1048" i="2"/>
  <c r="L1055" i="2"/>
  <c r="M1055" i="2"/>
  <c r="N1055" i="2"/>
  <c r="L1056" i="2"/>
  <c r="M1056" i="2"/>
  <c r="N1056" i="2"/>
  <c r="L1057" i="2"/>
  <c r="M1057" i="2"/>
  <c r="N1057" i="2"/>
  <c r="L1058" i="2"/>
  <c r="M1058" i="2"/>
  <c r="N1058" i="2"/>
  <c r="L1059" i="2"/>
  <c r="M1059" i="2"/>
  <c r="N1059" i="2"/>
  <c r="L1060" i="2"/>
  <c r="M1060" i="2"/>
  <c r="N1060" i="2"/>
  <c r="M1061" i="2"/>
  <c r="N1061" i="2"/>
  <c r="L1064" i="2"/>
  <c r="M1064" i="2"/>
  <c r="N1064" i="2"/>
  <c r="L1067" i="2"/>
  <c r="M1067" i="2"/>
  <c r="N1067" i="2"/>
  <c r="L1068" i="2"/>
  <c r="M1068" i="2"/>
  <c r="N1068" i="2"/>
  <c r="L1069" i="2"/>
  <c r="M1069" i="2"/>
  <c r="N1069" i="2"/>
  <c r="L1070" i="2"/>
  <c r="M1070" i="2"/>
  <c r="N1070" i="2"/>
  <c r="L1071" i="2"/>
  <c r="M1071" i="2"/>
  <c r="N1071" i="2"/>
  <c r="L1072" i="2"/>
  <c r="M1072" i="2"/>
  <c r="N1072" i="2"/>
  <c r="L1073" i="2"/>
  <c r="M1073" i="2"/>
  <c r="N1073" i="2"/>
  <c r="L1074" i="2"/>
  <c r="M1074" i="2"/>
  <c r="N1074" i="2"/>
  <c r="L1075" i="2"/>
  <c r="M1075" i="2"/>
  <c r="N1075" i="2"/>
  <c r="L1076" i="2"/>
  <c r="M1076" i="2"/>
  <c r="N1076" i="2"/>
  <c r="L1077" i="2"/>
  <c r="M1077" i="2"/>
  <c r="N1077" i="2"/>
  <c r="L1078" i="2"/>
  <c r="M1078" i="2"/>
  <c r="N1078" i="2"/>
  <c r="L1081" i="2"/>
  <c r="M1081" i="2"/>
  <c r="N1081" i="2"/>
  <c r="L1082" i="2"/>
  <c r="M1082" i="2"/>
  <c r="N1082" i="2"/>
  <c r="L1083" i="2"/>
  <c r="M1083" i="2"/>
  <c r="N1083" i="2"/>
  <c r="L1084" i="2"/>
  <c r="M1084" i="2"/>
  <c r="N1084" i="2"/>
  <c r="L1085" i="2"/>
  <c r="M1085" i="2"/>
  <c r="N1085" i="2"/>
  <c r="L1086" i="2"/>
  <c r="M1086" i="2"/>
  <c r="N1086" i="2"/>
  <c r="L1087" i="2"/>
  <c r="M1087" i="2"/>
  <c r="N1087" i="2"/>
  <c r="L1088" i="2"/>
  <c r="M1088" i="2"/>
  <c r="N1088" i="2"/>
  <c r="L1089" i="2"/>
  <c r="M1089" i="2"/>
  <c r="N1089" i="2"/>
  <c r="L1090" i="2"/>
  <c r="M1090" i="2"/>
  <c r="N1090" i="2"/>
  <c r="L1091" i="2"/>
  <c r="M1091" i="2"/>
  <c r="N1091" i="2"/>
  <c r="L1092" i="2"/>
  <c r="M1092" i="2"/>
  <c r="N1092" i="2"/>
  <c r="L1093" i="2"/>
  <c r="M1093" i="2"/>
  <c r="N1093" i="2"/>
  <c r="L1094" i="2"/>
  <c r="M1094" i="2"/>
  <c r="N1094" i="2"/>
  <c r="L1095" i="2"/>
  <c r="M1095" i="2"/>
  <c r="N1095" i="2"/>
  <c r="L1096" i="2"/>
  <c r="M1096" i="2"/>
  <c r="N1096" i="2"/>
  <c r="L1097" i="2"/>
  <c r="M1097" i="2"/>
  <c r="N1097" i="2"/>
  <c r="L1098" i="2"/>
  <c r="M1098" i="2"/>
  <c r="N1098" i="2"/>
  <c r="L1099" i="2"/>
  <c r="M1099" i="2"/>
  <c r="N1099" i="2"/>
  <c r="L1100" i="2"/>
  <c r="M1100" i="2"/>
  <c r="N1100" i="2"/>
  <c r="L1101" i="2"/>
  <c r="M1101" i="2"/>
  <c r="N1101" i="2"/>
  <c r="L1104" i="2"/>
  <c r="M1104" i="2"/>
  <c r="N1104" i="2"/>
  <c r="L1105" i="2"/>
  <c r="M1105" i="2"/>
  <c r="N1105" i="2"/>
  <c r="L1106" i="2"/>
  <c r="M1106" i="2"/>
  <c r="N1106" i="2"/>
  <c r="L1107" i="2"/>
  <c r="M1107" i="2"/>
  <c r="N1107" i="2"/>
  <c r="L1108" i="2"/>
  <c r="M1108" i="2"/>
  <c r="N1108" i="2"/>
  <c r="M1109" i="2"/>
  <c r="N1109" i="2"/>
  <c r="L1112" i="2"/>
  <c r="M1112" i="2"/>
  <c r="N1112" i="2"/>
  <c r="L1113" i="2"/>
  <c r="M1113" i="2"/>
  <c r="N1113" i="2"/>
  <c r="L1114" i="2"/>
  <c r="M1114" i="2"/>
  <c r="N1114" i="2"/>
  <c r="L1115" i="2"/>
  <c r="M1115" i="2"/>
  <c r="N1115" i="2"/>
  <c r="L1118" i="2"/>
  <c r="M1118" i="2"/>
  <c r="N1118" i="2"/>
  <c r="L1119" i="2"/>
  <c r="M1119" i="2"/>
  <c r="N1119" i="2"/>
  <c r="L1122" i="2"/>
  <c r="M1122" i="2"/>
  <c r="N1122" i="2"/>
  <c r="L1123" i="2"/>
  <c r="M1123" i="2"/>
  <c r="N1123" i="2"/>
  <c r="L1126" i="2"/>
  <c r="M1126" i="2"/>
  <c r="N1126" i="2"/>
  <c r="L1127" i="2"/>
  <c r="M1127" i="2"/>
  <c r="N1127" i="2"/>
  <c r="L1128" i="2"/>
  <c r="M1128" i="2"/>
  <c r="N1128" i="2"/>
  <c r="L1129" i="2"/>
  <c r="M1129" i="2"/>
  <c r="N1129" i="2"/>
  <c r="L1130" i="2"/>
  <c r="M1130" i="2"/>
  <c r="N1130" i="2"/>
  <c r="L1131" i="2"/>
  <c r="M1131" i="2"/>
  <c r="N1131" i="2"/>
  <c r="L1134" i="2"/>
  <c r="M1134" i="2"/>
  <c r="N1134" i="2"/>
  <c r="L1135" i="2"/>
  <c r="M1135" i="2"/>
  <c r="N1135" i="2"/>
  <c r="L1136" i="2"/>
  <c r="M1136" i="2"/>
  <c r="N1136" i="2"/>
  <c r="L1137" i="2"/>
  <c r="M1137" i="2"/>
  <c r="N1137" i="2"/>
  <c r="L1138" i="2"/>
  <c r="M1138" i="2"/>
  <c r="N1138" i="2"/>
  <c r="L1141" i="2"/>
  <c r="M1141" i="2"/>
  <c r="N1141" i="2"/>
  <c r="L1142" i="2"/>
  <c r="M1142" i="2"/>
  <c r="N1142" i="2"/>
  <c r="L1145" i="2"/>
  <c r="M1145" i="2"/>
  <c r="N1145" i="2"/>
  <c r="L1146" i="2"/>
  <c r="M1146" i="2"/>
  <c r="N1146" i="2"/>
  <c r="L1149" i="2"/>
  <c r="M1149" i="2"/>
  <c r="N1149" i="2"/>
  <c r="L1150" i="2"/>
  <c r="M1150" i="2"/>
  <c r="N1150" i="2"/>
  <c r="L1153" i="2"/>
  <c r="M1153" i="2"/>
  <c r="N1153" i="2"/>
  <c r="L1156" i="2"/>
  <c r="M1156" i="2"/>
  <c r="N1156" i="2"/>
  <c r="L1157" i="2"/>
  <c r="M1157" i="2"/>
  <c r="N1157" i="2"/>
  <c r="L1160" i="2"/>
  <c r="M1160" i="2"/>
  <c r="N1160" i="2"/>
  <c r="L1161" i="2"/>
  <c r="M1161" i="2"/>
  <c r="N1161" i="2"/>
  <c r="L1164" i="2"/>
  <c r="M1164" i="2"/>
  <c r="N1164" i="2"/>
  <c r="L1165" i="2"/>
  <c r="M1165" i="2"/>
  <c r="N1165" i="2"/>
  <c r="L1166" i="2"/>
  <c r="M1166" i="2"/>
  <c r="N1166" i="2"/>
  <c r="L1167" i="2"/>
  <c r="M1167" i="2"/>
  <c r="N1167" i="2"/>
  <c r="L1168" i="2"/>
  <c r="M1168" i="2"/>
  <c r="N1168" i="2"/>
  <c r="L1169" i="2"/>
  <c r="M1169" i="2"/>
  <c r="N1169" i="2"/>
  <c r="L1170" i="2"/>
  <c r="M1170" i="2"/>
  <c r="N1170" i="2"/>
  <c r="L1171" i="2"/>
  <c r="M1171" i="2"/>
  <c r="N1171" i="2"/>
  <c r="L1172" i="2"/>
  <c r="M1172" i="2"/>
  <c r="N1172" i="2"/>
  <c r="L1173" i="2"/>
  <c r="M1173" i="2"/>
  <c r="N1173" i="2"/>
  <c r="L1174" i="2"/>
  <c r="M1174" i="2"/>
  <c r="N1174" i="2"/>
  <c r="L1175" i="2"/>
  <c r="M1175" i="2"/>
  <c r="N1175" i="2"/>
  <c r="L1176" i="2"/>
  <c r="M1176" i="2"/>
  <c r="N1176" i="2"/>
  <c r="L1177" i="2"/>
  <c r="M1177" i="2"/>
  <c r="N1177" i="2"/>
  <c r="L1178" i="2"/>
  <c r="M1178" i="2"/>
  <c r="N1178" i="2"/>
  <c r="L1179" i="2"/>
  <c r="M1179" i="2"/>
  <c r="N1179" i="2"/>
  <c r="L1180" i="2"/>
  <c r="M1180" i="2"/>
  <c r="N1180" i="2"/>
  <c r="L1181" i="2"/>
  <c r="M1181" i="2"/>
  <c r="N1181" i="2"/>
  <c r="L1182" i="2"/>
  <c r="M1182" i="2"/>
  <c r="N1182" i="2"/>
  <c r="L1183" i="2"/>
  <c r="M1183" i="2"/>
  <c r="N1183" i="2"/>
  <c r="L1184" i="2"/>
  <c r="M1184" i="2"/>
  <c r="N1184" i="2"/>
  <c r="L1185" i="2"/>
  <c r="M1185" i="2"/>
  <c r="N1185" i="2"/>
  <c r="L1186" i="2"/>
  <c r="M1186" i="2"/>
  <c r="N1186" i="2"/>
  <c r="L1187" i="2"/>
  <c r="M1187" i="2"/>
  <c r="N1187" i="2"/>
  <c r="L1188" i="2"/>
  <c r="M1188" i="2"/>
  <c r="N1188" i="2"/>
  <c r="L1189" i="2"/>
  <c r="M1189" i="2"/>
  <c r="N1189" i="2"/>
  <c r="L1190" i="2"/>
  <c r="M1190" i="2"/>
  <c r="N1190" i="2"/>
  <c r="L1191" i="2"/>
  <c r="M1191" i="2"/>
  <c r="N1191" i="2"/>
  <c r="L1192" i="2"/>
  <c r="M1192" i="2"/>
  <c r="N1192" i="2"/>
  <c r="L1193" i="2"/>
  <c r="M1193" i="2"/>
  <c r="N1193" i="2"/>
  <c r="L1194" i="2"/>
  <c r="M1194" i="2"/>
  <c r="N1194" i="2"/>
  <c r="L1195" i="2"/>
  <c r="M1195" i="2"/>
  <c r="N1195" i="2"/>
  <c r="L1196" i="2"/>
  <c r="M1196" i="2"/>
  <c r="N1196" i="2"/>
  <c r="L1199" i="2"/>
  <c r="M1199" i="2"/>
  <c r="N1199" i="2"/>
  <c r="L1200" i="2"/>
  <c r="M1200" i="2"/>
  <c r="N1200" i="2"/>
  <c r="L1201" i="2"/>
  <c r="M1201" i="2"/>
  <c r="N1201" i="2"/>
  <c r="L1202" i="2"/>
  <c r="M1202" i="2"/>
  <c r="N1202" i="2"/>
  <c r="L1203" i="2"/>
  <c r="M1203" i="2"/>
  <c r="N1203" i="2"/>
  <c r="L1204" i="2"/>
  <c r="M1204" i="2"/>
  <c r="N1204" i="2"/>
  <c r="L1205" i="2"/>
  <c r="M1205" i="2"/>
  <c r="N1205" i="2"/>
  <c r="L1206" i="2"/>
  <c r="M1206" i="2"/>
  <c r="N1206" i="2"/>
  <c r="L1207" i="2"/>
  <c r="M1207" i="2"/>
  <c r="N1207" i="2"/>
  <c r="L1208" i="2"/>
  <c r="M1208" i="2"/>
  <c r="N1208" i="2"/>
  <c r="L1209" i="2"/>
  <c r="M1209" i="2"/>
  <c r="N1209" i="2"/>
  <c r="L1210" i="2"/>
  <c r="M1210" i="2"/>
  <c r="N1210" i="2"/>
  <c r="L1211" i="2"/>
  <c r="M1211" i="2"/>
  <c r="N1211" i="2"/>
  <c r="L1212" i="2"/>
  <c r="M1212" i="2"/>
  <c r="N1212" i="2"/>
  <c r="L1213" i="2"/>
  <c r="M1213" i="2"/>
  <c r="N1213" i="2"/>
  <c r="L1214" i="2"/>
  <c r="M1214" i="2"/>
  <c r="N1214" i="2"/>
  <c r="L1215" i="2"/>
  <c r="M1215" i="2"/>
  <c r="N1215" i="2"/>
  <c r="L1216" i="2"/>
  <c r="M1216" i="2"/>
  <c r="N1216" i="2"/>
  <c r="L1217" i="2"/>
  <c r="M1217" i="2"/>
  <c r="N1217" i="2"/>
  <c r="L1218" i="2"/>
  <c r="M1218" i="2"/>
  <c r="N1218" i="2"/>
  <c r="L1219" i="2"/>
  <c r="M1219" i="2"/>
  <c r="N1219" i="2"/>
  <c r="L1220" i="2"/>
  <c r="M1220" i="2"/>
  <c r="N1220" i="2"/>
  <c r="L1221" i="2"/>
  <c r="M1221" i="2"/>
  <c r="N1221" i="2"/>
  <c r="L1222" i="2"/>
  <c r="N1222" i="2"/>
  <c r="L1223" i="2"/>
  <c r="M1223" i="2"/>
  <c r="N1223" i="2"/>
  <c r="L1224" i="2"/>
  <c r="M1224" i="2"/>
  <c r="N1224" i="2"/>
  <c r="L1225" i="2"/>
  <c r="M1225" i="2"/>
  <c r="N1225" i="2"/>
  <c r="L1226" i="2"/>
  <c r="M1226" i="2"/>
  <c r="N1226" i="2"/>
  <c r="L1227" i="2"/>
  <c r="M1227" i="2"/>
  <c r="N1227" i="2"/>
  <c r="L1228" i="2"/>
  <c r="M1228" i="2"/>
  <c r="N1228" i="2"/>
  <c r="L1229" i="2"/>
  <c r="M1229" i="2"/>
  <c r="N1229" i="2"/>
  <c r="L1230" i="2"/>
  <c r="M1230" i="2"/>
  <c r="N1230" i="2"/>
  <c r="L1231" i="2"/>
  <c r="M1231" i="2"/>
  <c r="N1231" i="2"/>
  <c r="L1232" i="2"/>
  <c r="M1232" i="2"/>
  <c r="N1232" i="2"/>
  <c r="L1233" i="2"/>
  <c r="M1233" i="2"/>
  <c r="N1233" i="2"/>
  <c r="L1234" i="2"/>
  <c r="M1234" i="2"/>
  <c r="N1234" i="2"/>
  <c r="L1235" i="2"/>
  <c r="M1235" i="2"/>
  <c r="N1235" i="2"/>
  <c r="L1236" i="2"/>
  <c r="M1236" i="2"/>
  <c r="N1236" i="2"/>
  <c r="L1237" i="2"/>
  <c r="M1237" i="2"/>
  <c r="N1237" i="2"/>
  <c r="L1238" i="2"/>
  <c r="M1238" i="2"/>
  <c r="N1238" i="2"/>
  <c r="L1239" i="2"/>
  <c r="M1239" i="2"/>
  <c r="N1239" i="2"/>
  <c r="L1240" i="2"/>
  <c r="M1240" i="2"/>
  <c r="N1240" i="2"/>
  <c r="L1241" i="2"/>
  <c r="M1241" i="2"/>
  <c r="N1241" i="2"/>
  <c r="L1242" i="2"/>
  <c r="M1242" i="2"/>
  <c r="N1242" i="2"/>
  <c r="L1243" i="2"/>
  <c r="M1243" i="2"/>
  <c r="N1243" i="2"/>
  <c r="L1244" i="2"/>
  <c r="M1244" i="2"/>
  <c r="N1244" i="2"/>
  <c r="L1245" i="2"/>
  <c r="M1245" i="2"/>
  <c r="N1245" i="2"/>
  <c r="L1246" i="2"/>
  <c r="M1246" i="2"/>
  <c r="N1246" i="2"/>
  <c r="L1247" i="2"/>
  <c r="M1247" i="2"/>
  <c r="N1247" i="2"/>
  <c r="L1248" i="2"/>
  <c r="M1248" i="2"/>
  <c r="N1248" i="2"/>
  <c r="L1249" i="2"/>
  <c r="M1249" i="2"/>
  <c r="N1249" i="2"/>
  <c r="L1250" i="2"/>
  <c r="M1250" i="2"/>
  <c r="N1250" i="2"/>
  <c r="L1257" i="2"/>
  <c r="M1257" i="2"/>
  <c r="N1257" i="2"/>
  <c r="L1258" i="2"/>
  <c r="M1258" i="2"/>
  <c r="N1258" i="2"/>
  <c r="L1259" i="2"/>
  <c r="M1259" i="2"/>
  <c r="N1259" i="2"/>
  <c r="L1260" i="2"/>
  <c r="M1260" i="2"/>
  <c r="N1260" i="2"/>
  <c r="L1261" i="2"/>
  <c r="M1261" i="2"/>
  <c r="N1261" i="2"/>
  <c r="L1262" i="2"/>
  <c r="M1262" i="2"/>
  <c r="N1262" i="2"/>
  <c r="L1263" i="2"/>
  <c r="M1263" i="2"/>
  <c r="N1263" i="2"/>
  <c r="L1266" i="2"/>
  <c r="M1266" i="2"/>
  <c r="N1266" i="2"/>
  <c r="L1267" i="2"/>
  <c r="M1267" i="2"/>
  <c r="N1267" i="2"/>
  <c r="L1270" i="2"/>
  <c r="M1270" i="2"/>
  <c r="N1270" i="2"/>
  <c r="L1271" i="2"/>
  <c r="M1271" i="2"/>
  <c r="N1271" i="2"/>
  <c r="L1274" i="2"/>
  <c r="M1274" i="2"/>
  <c r="N1274" i="2"/>
  <c r="L1275" i="2"/>
  <c r="M1275" i="2"/>
  <c r="N1275" i="2"/>
  <c r="L1276" i="2"/>
  <c r="M1276" i="2"/>
  <c r="N1276" i="2"/>
  <c r="L1277" i="2"/>
  <c r="M1277" i="2"/>
  <c r="N1277" i="2"/>
  <c r="L1278" i="2"/>
  <c r="M1278" i="2"/>
  <c r="N1278" i="2"/>
  <c r="L1279" i="2"/>
  <c r="M1279" i="2"/>
  <c r="N1279" i="2"/>
  <c r="L1280" i="2"/>
  <c r="M1280" i="2"/>
  <c r="N1280" i="2"/>
  <c r="L1281" i="2"/>
  <c r="M1281" i="2"/>
  <c r="N1281" i="2"/>
  <c r="L1282" i="2"/>
  <c r="M1282" i="2"/>
  <c r="N1282" i="2"/>
  <c r="L1283" i="2"/>
  <c r="M1283" i="2"/>
  <c r="N1283" i="2"/>
  <c r="L1284" i="2"/>
  <c r="M1284" i="2"/>
  <c r="N1284" i="2"/>
  <c r="L1287" i="2"/>
  <c r="M1287" i="2"/>
  <c r="N1287" i="2"/>
  <c r="L1288" i="2"/>
  <c r="M1288" i="2"/>
  <c r="N1288" i="2"/>
  <c r="L1291" i="2"/>
  <c r="M1291" i="2"/>
  <c r="N1291" i="2"/>
  <c r="L1292" i="2"/>
  <c r="M1292" i="2"/>
  <c r="N1292" i="2"/>
  <c r="L1295" i="2"/>
  <c r="M1295" i="2"/>
  <c r="N1295" i="2"/>
  <c r="L1296" i="2"/>
  <c r="M1296" i="2"/>
  <c r="N1296" i="2"/>
  <c r="L1297" i="2"/>
  <c r="M1297" i="2"/>
  <c r="N1297" i="2"/>
  <c r="L1298" i="2"/>
  <c r="M1298" i="2"/>
  <c r="N1298" i="2"/>
  <c r="L1299" i="2"/>
  <c r="M1299" i="2"/>
  <c r="N1299" i="2"/>
  <c r="L1302" i="2"/>
  <c r="M1302" i="2"/>
  <c r="N1302" i="2"/>
  <c r="L1303" i="2"/>
  <c r="M1303" i="2"/>
  <c r="N1303" i="2"/>
  <c r="L1304" i="2"/>
  <c r="M1304" i="2"/>
  <c r="N1304" i="2"/>
  <c r="L1311" i="2"/>
  <c r="M1311" i="2"/>
  <c r="N1311" i="2"/>
  <c r="L1312" i="2"/>
  <c r="M1312" i="2"/>
  <c r="N1312" i="2"/>
  <c r="L1313" i="2"/>
  <c r="M1313" i="2"/>
  <c r="N1313" i="2"/>
  <c r="L1314" i="2"/>
  <c r="M1314" i="2"/>
  <c r="N1314" i="2"/>
  <c r="L1317" i="2"/>
  <c r="M1317" i="2"/>
  <c r="N1317" i="2"/>
  <c r="L1318" i="2"/>
  <c r="M1318" i="2"/>
  <c r="N1318" i="2"/>
  <c r="L1321" i="2"/>
  <c r="M1321" i="2"/>
  <c r="N1321" i="2"/>
  <c r="L1322" i="2"/>
  <c r="M1322" i="2"/>
  <c r="N1322" i="2"/>
  <c r="L1323" i="2"/>
  <c r="M1323" i="2"/>
  <c r="N1323" i="2"/>
  <c r="L1326" i="2"/>
  <c r="M1326" i="2"/>
  <c r="N1326" i="2"/>
  <c r="L1327" i="2"/>
  <c r="M1327" i="2"/>
  <c r="N1327" i="2"/>
  <c r="L1330" i="2"/>
  <c r="M1330" i="2"/>
  <c r="N1330" i="2"/>
  <c r="L1331" i="2"/>
  <c r="M1331" i="2"/>
  <c r="N1331" i="2"/>
  <c r="L1332" i="2"/>
  <c r="M1332" i="2"/>
  <c r="N1332" i="2"/>
  <c r="L1335" i="2"/>
  <c r="M1335" i="2"/>
  <c r="N1335" i="2"/>
  <c r="L1336" i="2"/>
  <c r="M1336" i="2"/>
  <c r="N1336" i="2"/>
  <c r="L1337" i="2"/>
  <c r="M1337" i="2"/>
  <c r="N1337" i="2"/>
  <c r="L1338" i="2"/>
  <c r="M1338" i="2"/>
  <c r="N1338" i="2"/>
  <c r="L1339" i="2"/>
  <c r="M1339" i="2"/>
  <c r="N1339" i="2"/>
  <c r="L1340" i="2"/>
  <c r="M1340" i="2"/>
  <c r="N1340" i="2"/>
  <c r="L1341" i="2"/>
  <c r="M1341" i="2"/>
  <c r="N1341" i="2"/>
  <c r="L1344" i="2"/>
  <c r="M1344" i="2"/>
  <c r="N1344" i="2"/>
  <c r="L1345" i="2"/>
  <c r="M1345" i="2"/>
  <c r="L1346" i="2"/>
  <c r="M1346" i="2"/>
  <c r="N1346" i="2"/>
  <c r="L1349" i="2"/>
  <c r="M1349" i="2"/>
  <c r="N1349" i="2"/>
  <c r="L1350" i="2"/>
  <c r="M1350" i="2"/>
  <c r="N1350" i="2"/>
  <c r="L1351" i="2"/>
  <c r="M1351" i="2"/>
  <c r="N1351" i="2"/>
  <c r="L1352" i="2"/>
  <c r="M1352" i="2"/>
  <c r="N1352" i="2"/>
  <c r="L1355" i="2"/>
  <c r="M1355" i="2"/>
  <c r="N1355" i="2"/>
  <c r="L1356" i="2"/>
  <c r="M1356" i="2"/>
  <c r="N1356" i="2"/>
  <c r="L1357" i="2"/>
  <c r="M1357" i="2"/>
  <c r="N1357" i="2"/>
  <c r="L1358" i="2"/>
  <c r="M1358" i="2"/>
  <c r="N1358" i="2"/>
  <c r="L1359" i="2"/>
  <c r="M1359" i="2"/>
  <c r="N1359" i="2"/>
  <c r="L1360" i="2"/>
  <c r="M1360" i="2"/>
  <c r="N1360" i="2"/>
  <c r="L1361" i="2"/>
  <c r="M1361" i="2"/>
  <c r="N1361" i="2"/>
  <c r="L1362" i="2"/>
  <c r="M1362" i="2"/>
  <c r="N1362" i="2"/>
  <c r="L1365" i="2"/>
  <c r="M1365" i="2"/>
  <c r="N1365" i="2"/>
  <c r="L1366" i="2"/>
  <c r="M1366" i="2"/>
  <c r="N1366" i="2"/>
  <c r="L1367" i="2"/>
  <c r="M1367" i="2"/>
  <c r="N1367" i="2"/>
  <c r="L1370" i="2"/>
  <c r="M1370" i="2"/>
  <c r="N1370" i="2"/>
  <c r="L1371" i="2"/>
  <c r="M1371" i="2"/>
  <c r="N1371" i="2"/>
  <c r="L1372" i="2"/>
  <c r="M1372" i="2"/>
  <c r="N1372" i="2"/>
  <c r="L1373" i="2"/>
  <c r="M1373" i="2"/>
  <c r="N1373" i="2"/>
  <c r="L1374" i="2"/>
  <c r="M1374" i="2"/>
  <c r="N1374" i="2"/>
  <c r="L1375" i="2"/>
  <c r="M1375" i="2"/>
  <c r="N1375" i="2"/>
  <c r="L1376" i="2"/>
  <c r="M1376" i="2"/>
  <c r="N1376" i="2"/>
  <c r="L1379" i="2"/>
  <c r="M1379" i="2"/>
  <c r="N1379" i="2"/>
  <c r="L1380" i="2"/>
  <c r="M1380" i="2"/>
  <c r="N1380" i="2"/>
  <c r="L1381" i="2"/>
  <c r="M1381" i="2"/>
  <c r="N1381" i="2"/>
  <c r="L1388" i="2"/>
  <c r="M1388" i="2"/>
  <c r="N1388" i="2"/>
  <c r="L1389" i="2"/>
  <c r="M1389" i="2"/>
  <c r="N1389" i="2"/>
  <c r="L1390" i="2"/>
  <c r="M1390" i="2"/>
  <c r="N1390" i="2"/>
  <c r="L1391" i="2"/>
  <c r="M1391" i="2"/>
  <c r="N1391" i="2"/>
  <c r="L1392" i="2"/>
  <c r="M1392" i="2"/>
  <c r="N1392" i="2"/>
  <c r="L1393" i="2"/>
  <c r="M1393" i="2"/>
  <c r="N1393" i="2"/>
  <c r="L1394" i="2"/>
  <c r="M1394" i="2"/>
  <c r="N1394" i="2"/>
  <c r="L1395" i="2"/>
  <c r="M1395" i="2"/>
  <c r="N1395" i="2"/>
  <c r="L1396" i="2"/>
  <c r="M1396" i="2"/>
  <c r="N1396" i="2"/>
  <c r="L1397" i="2"/>
  <c r="M1397" i="2"/>
  <c r="N1397" i="2"/>
  <c r="L1398" i="2"/>
  <c r="M1398" i="2"/>
  <c r="N1398" i="2"/>
  <c r="L1399" i="2"/>
  <c r="M1399" i="2"/>
  <c r="N1399" i="2"/>
  <c r="L1402" i="2"/>
  <c r="M1402" i="2"/>
  <c r="N1402" i="2"/>
  <c r="L1403" i="2"/>
  <c r="M1403" i="2"/>
  <c r="N1403" i="2"/>
  <c r="L1404" i="2"/>
  <c r="M1404" i="2"/>
  <c r="N1404" i="2"/>
  <c r="L1405" i="2"/>
  <c r="M1405" i="2"/>
  <c r="N1405" i="2"/>
  <c r="L1406" i="2"/>
  <c r="M1406" i="2"/>
  <c r="N1406" i="2"/>
  <c r="L1407" i="2"/>
  <c r="M1407" i="2"/>
  <c r="N1407" i="2"/>
  <c r="L1408" i="2"/>
  <c r="M1408" i="2"/>
  <c r="N1408" i="2"/>
  <c r="L1409" i="2"/>
  <c r="M1409" i="2"/>
  <c r="N1409" i="2"/>
  <c r="L1410" i="2"/>
  <c r="M1410" i="2"/>
  <c r="N1410" i="2"/>
  <c r="L1411" i="2"/>
  <c r="M1411" i="2"/>
  <c r="N1411" i="2"/>
  <c r="L1412" i="2"/>
  <c r="M1412" i="2"/>
  <c r="N1412" i="2"/>
  <c r="L1413" i="2"/>
  <c r="M1413" i="2"/>
  <c r="N1413" i="2"/>
  <c r="L1414" i="2"/>
  <c r="M1414" i="2"/>
  <c r="N1414" i="2"/>
  <c r="L1415" i="2"/>
  <c r="M1415" i="2"/>
  <c r="N1415" i="2"/>
  <c r="L1416" i="2"/>
  <c r="M1416" i="2"/>
  <c r="N1416" i="2"/>
  <c r="L1417" i="2"/>
  <c r="M1417" i="2"/>
  <c r="N1417" i="2"/>
  <c r="L1418" i="2"/>
  <c r="M1418" i="2"/>
  <c r="N1418" i="2"/>
  <c r="L1419" i="2"/>
  <c r="M1419" i="2"/>
  <c r="N1419" i="2"/>
  <c r="L1420" i="2"/>
  <c r="M1420" i="2"/>
  <c r="N1420" i="2"/>
  <c r="L1421" i="2"/>
  <c r="M1421" i="2"/>
  <c r="N1421" i="2"/>
  <c r="L1422" i="2"/>
  <c r="M1422" i="2"/>
  <c r="N1422" i="2"/>
  <c r="L1423" i="2"/>
  <c r="M1423" i="2"/>
  <c r="N1423" i="2"/>
  <c r="L1424" i="2"/>
  <c r="M1424" i="2"/>
  <c r="N1424" i="2"/>
  <c r="L1425" i="2"/>
  <c r="M1425" i="2"/>
  <c r="N1425" i="2"/>
  <c r="L1426" i="2"/>
  <c r="M1426" i="2"/>
  <c r="N1426" i="2"/>
  <c r="L1427" i="2"/>
  <c r="M1427" i="2"/>
  <c r="N1427" i="2"/>
  <c r="L1428" i="2"/>
  <c r="M1428" i="2"/>
  <c r="N1428" i="2"/>
  <c r="L1429" i="2"/>
  <c r="M1429" i="2"/>
  <c r="N1429" i="2"/>
  <c r="L1430" i="2"/>
  <c r="M1430" i="2"/>
  <c r="N1430" i="2"/>
  <c r="L1431" i="2"/>
  <c r="M1431" i="2"/>
  <c r="N1431" i="2"/>
  <c r="L1432" i="2"/>
  <c r="M1432" i="2"/>
  <c r="N1432" i="2"/>
  <c r="L1435" i="2"/>
  <c r="M1435" i="2"/>
  <c r="N1435" i="2"/>
  <c r="L1436" i="2"/>
  <c r="M1436" i="2"/>
  <c r="N1436" i="2"/>
  <c r="L1437" i="2"/>
  <c r="M1437" i="2"/>
  <c r="N1437" i="2"/>
  <c r="L1438" i="2"/>
  <c r="M1438" i="2"/>
  <c r="N1438" i="2"/>
  <c r="L1439" i="2"/>
  <c r="M1439" i="2"/>
  <c r="N1439" i="2"/>
  <c r="L1440" i="2"/>
  <c r="M1440" i="2"/>
  <c r="N1440" i="2"/>
  <c r="L1441" i="2"/>
  <c r="M1441" i="2"/>
  <c r="N1441" i="2"/>
  <c r="L1442" i="2"/>
  <c r="M1442" i="2"/>
  <c r="N1442" i="2"/>
  <c r="L1443" i="2"/>
  <c r="M1443" i="2"/>
  <c r="N1443" i="2"/>
  <c r="L1444" i="2"/>
  <c r="M1444" i="2"/>
  <c r="N1444" i="2"/>
  <c r="L1445" i="2"/>
  <c r="M1445" i="2"/>
  <c r="N1445" i="2"/>
  <c r="L1446" i="2"/>
  <c r="M1446" i="2"/>
  <c r="N1446" i="2"/>
  <c r="L1447" i="2"/>
  <c r="M1447" i="2"/>
  <c r="N1447" i="2"/>
  <c r="L1448" i="2"/>
  <c r="M1448" i="2"/>
  <c r="N1448" i="2"/>
  <c r="L1449" i="2"/>
  <c r="M1449" i="2"/>
  <c r="N1449" i="2"/>
  <c r="L1450" i="2"/>
  <c r="M1450" i="2"/>
  <c r="N1450" i="2"/>
  <c r="L1451" i="2"/>
  <c r="M1451" i="2"/>
  <c r="N1451" i="2"/>
  <c r="L1454" i="2"/>
  <c r="M1454" i="2"/>
  <c r="N1454" i="2"/>
  <c r="L1455" i="2"/>
  <c r="M1455" i="2"/>
  <c r="N1455" i="2"/>
  <c r="L1458" i="2"/>
  <c r="M1458" i="2"/>
  <c r="N1458" i="2"/>
  <c r="L1459" i="2"/>
  <c r="M1459" i="2"/>
  <c r="N1459" i="2"/>
  <c r="L1460" i="2"/>
  <c r="M1460" i="2"/>
  <c r="N1460" i="2"/>
  <c r="L1461" i="2"/>
  <c r="M1461" i="2"/>
  <c r="N1461" i="2"/>
  <c r="L1462" i="2"/>
  <c r="M1462" i="2"/>
  <c r="N1462" i="2"/>
  <c r="L1463" i="2"/>
  <c r="M1463" i="2"/>
  <c r="N1463" i="2"/>
  <c r="L1466" i="2"/>
  <c r="M1466" i="2"/>
  <c r="N1466" i="2"/>
  <c r="L1467" i="2"/>
  <c r="M1467" i="2"/>
  <c r="N1467" i="2"/>
  <c r="L1468" i="2"/>
  <c r="M1468" i="2"/>
  <c r="N1468" i="2"/>
  <c r="L1469" i="2"/>
  <c r="M1469" i="2"/>
  <c r="N1469" i="2"/>
  <c r="L1470" i="2"/>
  <c r="M1470" i="2"/>
  <c r="N1470" i="2"/>
  <c r="L1471" i="2"/>
  <c r="M1471" i="2"/>
  <c r="N1471" i="2"/>
  <c r="L1472" i="2"/>
  <c r="M1472" i="2"/>
  <c r="N1472" i="2"/>
  <c r="L1473" i="2"/>
  <c r="M1473" i="2"/>
  <c r="N1473" i="2"/>
  <c r="L1474" i="2"/>
  <c r="M1474" i="2"/>
  <c r="N1474" i="2"/>
  <c r="L1475" i="2"/>
  <c r="M1475" i="2"/>
  <c r="N1475" i="2"/>
  <c r="L1476" i="2"/>
  <c r="M1476" i="2"/>
  <c r="N1476" i="2"/>
  <c r="L1477" i="2"/>
  <c r="M1477" i="2"/>
  <c r="N1477" i="2"/>
  <c r="L1478" i="2"/>
  <c r="M1478" i="2"/>
  <c r="N1478" i="2"/>
  <c r="L1479" i="2"/>
  <c r="M1479" i="2"/>
  <c r="N1479" i="2"/>
  <c r="L1480" i="2"/>
  <c r="M1480" i="2"/>
  <c r="N1480" i="2"/>
  <c r="L1483" i="2"/>
  <c r="M1483" i="2"/>
  <c r="N1483" i="2"/>
  <c r="L1484" i="2"/>
  <c r="M1484" i="2"/>
  <c r="N1484" i="2"/>
  <c r="L1485" i="2"/>
  <c r="M1485" i="2"/>
  <c r="N1485" i="2"/>
  <c r="L1486" i="2"/>
  <c r="M1486" i="2"/>
  <c r="N1486" i="2"/>
  <c r="L1487" i="2"/>
  <c r="M1487" i="2"/>
  <c r="N1487" i="2"/>
  <c r="L1488" i="2"/>
  <c r="M1488" i="2"/>
  <c r="N1488" i="2"/>
  <c r="L1491" i="2"/>
  <c r="M1491" i="2"/>
  <c r="N1491" i="2"/>
  <c r="L1492" i="2"/>
  <c r="M1492" i="2"/>
  <c r="N1492" i="2"/>
  <c r="L1493" i="2"/>
  <c r="M1493" i="2"/>
  <c r="N1493" i="2"/>
  <c r="L1496" i="2"/>
  <c r="M1496" i="2"/>
  <c r="N1496" i="2"/>
  <c r="L1498" i="2"/>
  <c r="M1498" i="2"/>
  <c r="N1498" i="2"/>
  <c r="L1499" i="2"/>
  <c r="M1499" i="2"/>
  <c r="N1499" i="2"/>
  <c r="L1500" i="2"/>
  <c r="M1500" i="2"/>
  <c r="N1500" i="2"/>
  <c r="L1501" i="2"/>
  <c r="M1501" i="2"/>
  <c r="N1501" i="2"/>
  <c r="L1502" i="2"/>
  <c r="M1502" i="2"/>
  <c r="N1502" i="2"/>
  <c r="L1503" i="2"/>
  <c r="M1503" i="2"/>
  <c r="N1503" i="2"/>
  <c r="L1504" i="2"/>
  <c r="M1504" i="2"/>
  <c r="N1504" i="2"/>
  <c r="L1505" i="2"/>
  <c r="M1505" i="2"/>
  <c r="N1505" i="2"/>
  <c r="L1506" i="2"/>
  <c r="M1506" i="2"/>
  <c r="N1506" i="2"/>
  <c r="L1507" i="2"/>
  <c r="M1507" i="2"/>
  <c r="N1507" i="2"/>
  <c r="L1508" i="2"/>
  <c r="M1508" i="2"/>
  <c r="N1508" i="2"/>
  <c r="L1511" i="2"/>
  <c r="M1511" i="2"/>
  <c r="N1511" i="2"/>
  <c r="F487" i="5" l="1"/>
  <c r="H487" i="5"/>
  <c r="I487" i="5"/>
  <c r="J487" i="5"/>
  <c r="K487" i="5"/>
  <c r="G487" i="5"/>
  <c r="M487" i="5" s="1"/>
  <c r="N487" i="5" l="1"/>
  <c r="L487" i="5"/>
  <c r="O487" i="5"/>
  <c r="F483" i="5"/>
  <c r="H483" i="5"/>
  <c r="I483" i="5"/>
  <c r="J483" i="5"/>
  <c r="K483" i="5"/>
  <c r="G483" i="5"/>
  <c r="F469" i="5"/>
  <c r="H469" i="5"/>
  <c r="I469" i="5"/>
  <c r="J469" i="5"/>
  <c r="M469" i="5" s="1"/>
  <c r="K469" i="5"/>
  <c r="F459" i="5"/>
  <c r="H459" i="5"/>
  <c r="I459" i="5"/>
  <c r="J459" i="5"/>
  <c r="K459" i="5"/>
  <c r="G459" i="5"/>
  <c r="N453" i="5"/>
  <c r="M453" i="5"/>
  <c r="F445" i="5"/>
  <c r="H445" i="5"/>
  <c r="I445" i="5"/>
  <c r="J445" i="5"/>
  <c r="K445" i="5"/>
  <c r="G445" i="5"/>
  <c r="F441" i="5"/>
  <c r="H441" i="5"/>
  <c r="N441" i="5" s="1"/>
  <c r="I441" i="5"/>
  <c r="J441" i="5"/>
  <c r="K441" i="5"/>
  <c r="G441" i="5"/>
  <c r="F433" i="5"/>
  <c r="H433" i="5"/>
  <c r="I433" i="5"/>
  <c r="J433" i="5"/>
  <c r="K433" i="5"/>
  <c r="G433" i="5"/>
  <c r="F424" i="5"/>
  <c r="H424" i="5"/>
  <c r="I424" i="5"/>
  <c r="J424" i="5"/>
  <c r="K424" i="5"/>
  <c r="G424" i="5"/>
  <c r="G413" i="5"/>
  <c r="M413" i="5" s="1"/>
  <c r="F413" i="5"/>
  <c r="H413" i="5"/>
  <c r="I413" i="5"/>
  <c r="J413" i="5"/>
  <c r="K413" i="5"/>
  <c r="F395" i="5"/>
  <c r="H395" i="5"/>
  <c r="N395" i="5" s="1"/>
  <c r="I395" i="5"/>
  <c r="J395" i="5"/>
  <c r="K395" i="5"/>
  <c r="G395" i="5"/>
  <c r="F391" i="5"/>
  <c r="H391" i="5"/>
  <c r="I391" i="5"/>
  <c r="J391" i="5"/>
  <c r="K391" i="5"/>
  <c r="G391" i="5"/>
  <c r="F387" i="5"/>
  <c r="H387" i="5"/>
  <c r="I387" i="5"/>
  <c r="J387" i="5"/>
  <c r="K387" i="5"/>
  <c r="G387" i="5"/>
  <c r="M387" i="5" s="1"/>
  <c r="F359" i="5"/>
  <c r="H359" i="5"/>
  <c r="N359" i="5" s="1"/>
  <c r="I359" i="5"/>
  <c r="J359" i="5"/>
  <c r="K359" i="5"/>
  <c r="G359" i="5"/>
  <c r="F355" i="5"/>
  <c r="H355" i="5"/>
  <c r="I355" i="5"/>
  <c r="J355" i="5"/>
  <c r="K355" i="5"/>
  <c r="G355" i="5"/>
  <c r="F349" i="5"/>
  <c r="H349" i="5"/>
  <c r="I349" i="5"/>
  <c r="J349" i="5"/>
  <c r="K349" i="5"/>
  <c r="K397" i="5" s="1"/>
  <c r="F343" i="5"/>
  <c r="F398" i="5" s="1"/>
  <c r="H343" i="5"/>
  <c r="I343" i="5"/>
  <c r="J343" i="5"/>
  <c r="K343" i="5"/>
  <c r="G343" i="5"/>
  <c r="F312" i="5"/>
  <c r="H312" i="5"/>
  <c r="I312" i="5"/>
  <c r="J312" i="5"/>
  <c r="K312" i="5"/>
  <c r="G312" i="5"/>
  <c r="F306" i="5"/>
  <c r="H306" i="5"/>
  <c r="I306" i="5"/>
  <c r="J306" i="5"/>
  <c r="K306" i="5"/>
  <c r="G306" i="5"/>
  <c r="F302" i="5"/>
  <c r="H302" i="5"/>
  <c r="I302" i="5"/>
  <c r="J302" i="5"/>
  <c r="K302" i="5"/>
  <c r="G302" i="5"/>
  <c r="F298" i="5"/>
  <c r="H298" i="5"/>
  <c r="I298" i="5"/>
  <c r="J298" i="5"/>
  <c r="K298" i="5"/>
  <c r="G298" i="5"/>
  <c r="F289" i="5"/>
  <c r="H289" i="5"/>
  <c r="I289" i="5"/>
  <c r="J289" i="5"/>
  <c r="K289" i="5"/>
  <c r="G289" i="5"/>
  <c r="F285" i="5"/>
  <c r="H285" i="5"/>
  <c r="I285" i="5"/>
  <c r="J285" i="5"/>
  <c r="K285" i="5"/>
  <c r="G285" i="5"/>
  <c r="F281" i="5"/>
  <c r="H281" i="5"/>
  <c r="I281" i="5"/>
  <c r="J281" i="5"/>
  <c r="K281" i="5"/>
  <c r="G281" i="5"/>
  <c r="F275" i="5"/>
  <c r="H275" i="5"/>
  <c r="I275" i="5"/>
  <c r="J275" i="5"/>
  <c r="K275" i="5"/>
  <c r="G275" i="5"/>
  <c r="F265" i="5"/>
  <c r="H265" i="5"/>
  <c r="I265" i="5"/>
  <c r="J265" i="5"/>
  <c r="K265" i="5"/>
  <c r="G265" i="5"/>
  <c r="N275" i="5" l="1"/>
  <c r="N298" i="5"/>
  <c r="M424" i="5"/>
  <c r="M302" i="5"/>
  <c r="M281" i="5"/>
  <c r="I397" i="5"/>
  <c r="F397" i="5"/>
  <c r="F399" i="5" s="1"/>
  <c r="F400" i="5" s="1"/>
  <c r="I398" i="5"/>
  <c r="M349" i="5"/>
  <c r="J397" i="5"/>
  <c r="N265" i="5"/>
  <c r="N312" i="5"/>
  <c r="M343" i="5"/>
  <c r="G398" i="5"/>
  <c r="K398" i="5"/>
  <c r="N349" i="5"/>
  <c r="H397" i="5"/>
  <c r="N397" i="5" s="1"/>
  <c r="M359" i="5"/>
  <c r="J398" i="5"/>
  <c r="N469" i="5"/>
  <c r="N289" i="5"/>
  <c r="N387" i="5"/>
  <c r="M395" i="5"/>
  <c r="G397" i="5"/>
  <c r="N424" i="5"/>
  <c r="M441" i="5"/>
  <c r="M265" i="5"/>
  <c r="N281" i="5"/>
  <c r="M289" i="5"/>
  <c r="N302" i="5"/>
  <c r="M312" i="5"/>
  <c r="N343" i="5"/>
  <c r="H398" i="5"/>
  <c r="L445" i="5"/>
  <c r="O445" i="5"/>
  <c r="L281" i="5"/>
  <c r="O281" i="5"/>
  <c r="L343" i="5"/>
  <c r="O343" i="5"/>
  <c r="M285" i="5"/>
  <c r="M306" i="5"/>
  <c r="L359" i="5"/>
  <c r="O359" i="5"/>
  <c r="O395" i="5"/>
  <c r="L395" i="5"/>
  <c r="O441" i="5"/>
  <c r="L441" i="5"/>
  <c r="M483" i="5"/>
  <c r="O302" i="5"/>
  <c r="L302" i="5"/>
  <c r="L469" i="5"/>
  <c r="O469" i="5"/>
  <c r="L275" i="5"/>
  <c r="O275" i="5"/>
  <c r="L298" i="5"/>
  <c r="O298" i="5"/>
  <c r="N355" i="5"/>
  <c r="N391" i="5"/>
  <c r="N433" i="5"/>
  <c r="M445" i="5"/>
  <c r="N459" i="5"/>
  <c r="L391" i="5"/>
  <c r="O391" i="5"/>
  <c r="L433" i="5"/>
  <c r="O433" i="5"/>
  <c r="L459" i="5"/>
  <c r="O459" i="5"/>
  <c r="L289" i="5"/>
  <c r="O289" i="5"/>
  <c r="N285" i="5"/>
  <c r="L349" i="5"/>
  <c r="O349" i="5"/>
  <c r="L387" i="5"/>
  <c r="O387" i="5"/>
  <c r="N413" i="5"/>
  <c r="L424" i="5"/>
  <c r="O424" i="5"/>
  <c r="L453" i="5"/>
  <c r="O453" i="5"/>
  <c r="N483" i="5"/>
  <c r="O368" i="5"/>
  <c r="L355" i="5"/>
  <c r="O355" i="5"/>
  <c r="L265" i="5"/>
  <c r="O265" i="5"/>
  <c r="L312" i="5"/>
  <c r="O312" i="5"/>
  <c r="M275" i="5"/>
  <c r="M298" i="5"/>
  <c r="N306" i="5"/>
  <c r="O285" i="5"/>
  <c r="L285" i="5"/>
  <c r="L306" i="5"/>
  <c r="O306" i="5"/>
  <c r="M355" i="5"/>
  <c r="M391" i="5"/>
  <c r="L413" i="5"/>
  <c r="O413" i="5"/>
  <c r="M433" i="5"/>
  <c r="N445" i="5"/>
  <c r="M459" i="5"/>
  <c r="L483" i="5"/>
  <c r="O483" i="5"/>
  <c r="G318" i="5"/>
  <c r="F489" i="5"/>
  <c r="K489" i="5"/>
  <c r="K490" i="5" s="1"/>
  <c r="I489" i="5"/>
  <c r="I490" i="5" s="1"/>
  <c r="G489" i="5"/>
  <c r="J489" i="5"/>
  <c r="J490" i="5" s="1"/>
  <c r="H489" i="5"/>
  <c r="K435" i="5"/>
  <c r="K436" i="5" s="1"/>
  <c r="I435" i="5"/>
  <c r="I436" i="5" s="1"/>
  <c r="F435" i="5"/>
  <c r="G435" i="5"/>
  <c r="J435" i="5"/>
  <c r="J436" i="5" s="1"/>
  <c r="H435" i="5"/>
  <c r="G319" i="5"/>
  <c r="J319" i="5"/>
  <c r="H319" i="5"/>
  <c r="K319" i="5"/>
  <c r="I319" i="5"/>
  <c r="F319" i="5"/>
  <c r="K318" i="5"/>
  <c r="I318" i="5"/>
  <c r="F318" i="5"/>
  <c r="J318" i="5"/>
  <c r="H318" i="5"/>
  <c r="N319" i="5" l="1"/>
  <c r="M398" i="5"/>
  <c r="N489" i="5"/>
  <c r="M435" i="5"/>
  <c r="N318" i="5"/>
  <c r="N398" i="5"/>
  <c r="O319" i="5"/>
  <c r="L319" i="5"/>
  <c r="F436" i="5"/>
  <c r="L435" i="5"/>
  <c r="O435" i="5"/>
  <c r="F490" i="5"/>
  <c r="L489" i="5"/>
  <c r="O489" i="5"/>
  <c r="L333" i="5"/>
  <c r="O333" i="5"/>
  <c r="L397" i="5"/>
  <c r="O397" i="5"/>
  <c r="L398" i="5"/>
  <c r="O398" i="5"/>
  <c r="N334" i="5"/>
  <c r="N333" i="5"/>
  <c r="M334" i="5"/>
  <c r="M333" i="5"/>
  <c r="M397" i="5"/>
  <c r="L318" i="5"/>
  <c r="O318" i="5"/>
  <c r="M489" i="5"/>
  <c r="M318" i="5"/>
  <c r="M319" i="5"/>
  <c r="H436" i="5"/>
  <c r="N436" i="5" s="1"/>
  <c r="N435" i="5"/>
  <c r="L334" i="5"/>
  <c r="K399" i="5"/>
  <c r="K400" i="5" s="1"/>
  <c r="J399" i="5"/>
  <c r="J400" i="5" s="1"/>
  <c r="I399" i="5"/>
  <c r="I400" i="5" s="1"/>
  <c r="G399" i="5"/>
  <c r="H399" i="5"/>
  <c r="G436" i="5"/>
  <c r="M436" i="5" s="1"/>
  <c r="H490" i="5"/>
  <c r="N490" i="5" s="1"/>
  <c r="G490" i="5"/>
  <c r="M490" i="5" s="1"/>
  <c r="H320" i="5"/>
  <c r="G320" i="5"/>
  <c r="J320" i="5"/>
  <c r="J321" i="5" s="1"/>
  <c r="I320" i="5"/>
  <c r="I321" i="5" s="1"/>
  <c r="F320" i="5"/>
  <c r="K320" i="5"/>
  <c r="F256" i="5"/>
  <c r="H256" i="5"/>
  <c r="I256" i="5"/>
  <c r="J256" i="5"/>
  <c r="K256" i="5"/>
  <c r="G256" i="5"/>
  <c r="F250" i="5"/>
  <c r="H250" i="5"/>
  <c r="I250" i="5"/>
  <c r="J250" i="5"/>
  <c r="K250" i="5"/>
  <c r="G250" i="5"/>
  <c r="F246" i="5"/>
  <c r="H246" i="5"/>
  <c r="I246" i="5"/>
  <c r="J246" i="5"/>
  <c r="K246" i="5"/>
  <c r="G246" i="5"/>
  <c r="F242" i="5"/>
  <c r="H242" i="5"/>
  <c r="I242" i="5"/>
  <c r="J242" i="5"/>
  <c r="K242" i="5"/>
  <c r="G242" i="5"/>
  <c r="F237" i="5"/>
  <c r="H237" i="5"/>
  <c r="I237" i="5"/>
  <c r="J237" i="5"/>
  <c r="K237" i="5"/>
  <c r="G237" i="5"/>
  <c r="K226" i="5"/>
  <c r="F226" i="5"/>
  <c r="H226" i="5"/>
  <c r="I226" i="5"/>
  <c r="J226" i="5"/>
  <c r="M226" i="5" s="1"/>
  <c r="G210" i="5"/>
  <c r="F210" i="5"/>
  <c r="H210" i="5"/>
  <c r="I210" i="5"/>
  <c r="J210" i="5"/>
  <c r="K210" i="5"/>
  <c r="F202" i="5"/>
  <c r="H202" i="5"/>
  <c r="I202" i="5"/>
  <c r="J202" i="5"/>
  <c r="M202" i="5" s="1"/>
  <c r="K202" i="5"/>
  <c r="F189" i="5"/>
  <c r="H189" i="5"/>
  <c r="I189" i="5"/>
  <c r="J189" i="5"/>
  <c r="M189" i="5" s="1"/>
  <c r="K189" i="5"/>
  <c r="F185" i="5"/>
  <c r="H185" i="5"/>
  <c r="I185" i="5"/>
  <c r="J185" i="5"/>
  <c r="M185" i="5" s="1"/>
  <c r="K185" i="5"/>
  <c r="F171" i="5"/>
  <c r="H171" i="5"/>
  <c r="J171" i="5"/>
  <c r="M171" i="5" s="1"/>
  <c r="K171" i="5"/>
  <c r="F165" i="5"/>
  <c r="H165" i="5"/>
  <c r="I165" i="5"/>
  <c r="J165" i="5"/>
  <c r="M165" i="5" s="1"/>
  <c r="K165" i="5"/>
  <c r="F159" i="5"/>
  <c r="H159" i="5"/>
  <c r="I159" i="5"/>
  <c r="J159" i="5"/>
  <c r="M159" i="5" s="1"/>
  <c r="K159" i="5"/>
  <c r="F155" i="5"/>
  <c r="H155" i="5"/>
  <c r="I155" i="5"/>
  <c r="J155" i="5"/>
  <c r="M155" i="5" s="1"/>
  <c r="K155" i="5"/>
  <c r="F149" i="5"/>
  <c r="H149" i="5"/>
  <c r="I149" i="5"/>
  <c r="J149" i="5"/>
  <c r="M149" i="5" s="1"/>
  <c r="K149" i="5"/>
  <c r="F139" i="5"/>
  <c r="H139" i="5"/>
  <c r="I139" i="5"/>
  <c r="J139" i="5"/>
  <c r="M139" i="5" s="1"/>
  <c r="K139" i="5"/>
  <c r="F134" i="5"/>
  <c r="H134" i="5"/>
  <c r="I134" i="5"/>
  <c r="J134" i="5"/>
  <c r="M134" i="5" s="1"/>
  <c r="K134" i="5"/>
  <c r="F117" i="5"/>
  <c r="H117" i="5"/>
  <c r="I117" i="5"/>
  <c r="J117" i="5"/>
  <c r="M117" i="5" s="1"/>
  <c r="K117" i="5"/>
  <c r="F107" i="5"/>
  <c r="H107" i="5"/>
  <c r="I107" i="5"/>
  <c r="J107" i="5"/>
  <c r="M107" i="5" s="1"/>
  <c r="K107" i="5"/>
  <c r="F100" i="5"/>
  <c r="H100" i="5"/>
  <c r="I100" i="5"/>
  <c r="J100" i="5"/>
  <c r="M100" i="5" s="1"/>
  <c r="K100" i="5"/>
  <c r="H95" i="5"/>
  <c r="I95" i="5"/>
  <c r="L95" i="5" s="1"/>
  <c r="J95" i="5"/>
  <c r="M95" i="5" s="1"/>
  <c r="K95" i="5"/>
  <c r="F59" i="5"/>
  <c r="H59" i="5"/>
  <c r="I59" i="5"/>
  <c r="J59" i="5"/>
  <c r="M59" i="5" s="1"/>
  <c r="K59" i="5"/>
  <c r="F55" i="5"/>
  <c r="H55" i="5"/>
  <c r="I55" i="5"/>
  <c r="J55" i="5"/>
  <c r="M55" i="5" s="1"/>
  <c r="K55" i="5"/>
  <c r="H46" i="5"/>
  <c r="I46" i="5"/>
  <c r="J46" i="5"/>
  <c r="M46" i="5" s="1"/>
  <c r="K46" i="5"/>
  <c r="F46" i="5"/>
  <c r="K34" i="5"/>
  <c r="H34" i="5"/>
  <c r="I34" i="5"/>
  <c r="J34" i="5"/>
  <c r="M34" i="5" s="1"/>
  <c r="F34" i="5"/>
  <c r="G29" i="5"/>
  <c r="H29" i="5"/>
  <c r="I29" i="5"/>
  <c r="J29" i="5"/>
  <c r="K29" i="5"/>
  <c r="F29" i="5"/>
  <c r="G20" i="5"/>
  <c r="H20" i="5"/>
  <c r="N20" i="5" s="1"/>
  <c r="I20" i="5"/>
  <c r="J20" i="5"/>
  <c r="K20" i="5"/>
  <c r="F20" i="5"/>
  <c r="G15" i="5"/>
  <c r="H15" i="5"/>
  <c r="I15" i="5"/>
  <c r="J15" i="5"/>
  <c r="K15" i="5"/>
  <c r="F15" i="5"/>
  <c r="H10" i="5"/>
  <c r="I10" i="5"/>
  <c r="J10" i="5"/>
  <c r="M10" i="5" s="1"/>
  <c r="K10" i="5"/>
  <c r="F10" i="5"/>
  <c r="N34" i="5" l="1"/>
  <c r="M246" i="5"/>
  <c r="N59" i="5"/>
  <c r="N134" i="5"/>
  <c r="N165" i="5"/>
  <c r="N149" i="5"/>
  <c r="N185" i="5"/>
  <c r="N242" i="5"/>
  <c r="M250" i="5"/>
  <c r="N202" i="5"/>
  <c r="N107" i="5"/>
  <c r="N15" i="5"/>
  <c r="M15" i="5"/>
  <c r="N100" i="5"/>
  <c r="M210" i="5"/>
  <c r="M320" i="5"/>
  <c r="O29" i="5"/>
  <c r="L29" i="5"/>
  <c r="L155" i="5"/>
  <c r="O155" i="5"/>
  <c r="L210" i="5"/>
  <c r="O210" i="5"/>
  <c r="L246" i="5"/>
  <c r="O246" i="5"/>
  <c r="M399" i="5"/>
  <c r="L134" i="5"/>
  <c r="O134" i="5"/>
  <c r="O185" i="5"/>
  <c r="L185" i="5"/>
  <c r="O20" i="5"/>
  <c r="L20" i="5"/>
  <c r="L100" i="5"/>
  <c r="O100" i="5"/>
  <c r="L165" i="5"/>
  <c r="O165" i="5"/>
  <c r="L242" i="5"/>
  <c r="O242" i="5"/>
  <c r="H321" i="5"/>
  <c r="N320" i="5"/>
  <c r="O490" i="5"/>
  <c r="L490" i="5"/>
  <c r="N10" i="5"/>
  <c r="L46" i="5"/>
  <c r="O46" i="5"/>
  <c r="N55" i="5"/>
  <c r="N117" i="5"/>
  <c r="O149" i="5"/>
  <c r="L149" i="5"/>
  <c r="N179" i="5"/>
  <c r="L202" i="5"/>
  <c r="O202" i="5"/>
  <c r="N237" i="5"/>
  <c r="N256" i="5"/>
  <c r="N29" i="5"/>
  <c r="O55" i="5"/>
  <c r="L55" i="5"/>
  <c r="O117" i="5"/>
  <c r="L117" i="5"/>
  <c r="N159" i="5"/>
  <c r="L179" i="5"/>
  <c r="O179" i="5"/>
  <c r="N226" i="5"/>
  <c r="O237" i="5"/>
  <c r="L237" i="5"/>
  <c r="O256" i="5"/>
  <c r="L256" i="5"/>
  <c r="O334" i="5"/>
  <c r="L59" i="5"/>
  <c r="O59" i="5"/>
  <c r="O15" i="5"/>
  <c r="L15" i="5"/>
  <c r="M29" i="5"/>
  <c r="N95" i="5"/>
  <c r="O95" i="5"/>
  <c r="N139" i="5"/>
  <c r="O159" i="5"/>
  <c r="L159" i="5"/>
  <c r="N171" i="5"/>
  <c r="N189" i="5"/>
  <c r="L226" i="5"/>
  <c r="O226" i="5"/>
  <c r="M242" i="5"/>
  <c r="N250" i="5"/>
  <c r="L436" i="5"/>
  <c r="O436" i="5"/>
  <c r="O34" i="5"/>
  <c r="L34" i="5"/>
  <c r="L139" i="5"/>
  <c r="O139" i="5"/>
  <c r="O171" i="5"/>
  <c r="L171" i="5"/>
  <c r="L189" i="5"/>
  <c r="O189" i="5"/>
  <c r="O250" i="5"/>
  <c r="L250" i="5"/>
  <c r="L320" i="5"/>
  <c r="O320" i="5"/>
  <c r="L399" i="5"/>
  <c r="O399" i="5"/>
  <c r="O10" i="5"/>
  <c r="L10" i="5"/>
  <c r="M20" i="5"/>
  <c r="N46" i="5"/>
  <c r="L107" i="5"/>
  <c r="O107" i="5"/>
  <c r="N155" i="5"/>
  <c r="M179" i="5"/>
  <c r="N210" i="5"/>
  <c r="M237" i="5"/>
  <c r="N246" i="5"/>
  <c r="M256" i="5"/>
  <c r="H400" i="5"/>
  <c r="N400" i="5" s="1"/>
  <c r="N399" i="5"/>
  <c r="G321" i="5"/>
  <c r="M321" i="5" s="1"/>
  <c r="G400" i="5"/>
  <c r="M400" i="5" s="1"/>
  <c r="G267" i="5"/>
  <c r="G268" i="5"/>
  <c r="G212" i="5"/>
  <c r="I81" i="5"/>
  <c r="I82" i="5" s="1"/>
  <c r="G48" i="5"/>
  <c r="K81" i="5"/>
  <c r="K82" i="5" s="1"/>
  <c r="J81" i="5"/>
  <c r="J82" i="5" s="1"/>
  <c r="I267" i="5"/>
  <c r="H81" i="5"/>
  <c r="H267" i="5"/>
  <c r="F48" i="5"/>
  <c r="K48" i="5"/>
  <c r="K49" i="5" s="1"/>
  <c r="F81" i="5"/>
  <c r="G81" i="5"/>
  <c r="K267" i="5"/>
  <c r="F267" i="5"/>
  <c r="F321" i="5"/>
  <c r="K321" i="5"/>
  <c r="K268" i="5"/>
  <c r="J267" i="5"/>
  <c r="G213" i="5"/>
  <c r="J213" i="5"/>
  <c r="H213" i="5"/>
  <c r="J212" i="5"/>
  <c r="H212" i="5"/>
  <c r="F268" i="5"/>
  <c r="I268" i="5"/>
  <c r="K213" i="5"/>
  <c r="I213" i="5"/>
  <c r="F213" i="5"/>
  <c r="K212" i="5"/>
  <c r="I212" i="5"/>
  <c r="F212" i="5"/>
  <c r="J268" i="5"/>
  <c r="H268" i="5"/>
  <c r="N268" i="5" s="1"/>
  <c r="I48" i="5"/>
  <c r="I49" i="5" s="1"/>
  <c r="J48" i="5"/>
  <c r="H48" i="5"/>
  <c r="N267" i="5" l="1"/>
  <c r="M212" i="5"/>
  <c r="N48" i="5"/>
  <c r="M81" i="5"/>
  <c r="L400" i="5"/>
  <c r="O400" i="5"/>
  <c r="F49" i="5"/>
  <c r="O48" i="5"/>
  <c r="L48" i="5"/>
  <c r="L268" i="5"/>
  <c r="O268" i="5"/>
  <c r="L212" i="5"/>
  <c r="O212" i="5"/>
  <c r="N212" i="5"/>
  <c r="L321" i="5"/>
  <c r="O321" i="5"/>
  <c r="H82" i="5"/>
  <c r="N82" i="5" s="1"/>
  <c r="N81" i="5"/>
  <c r="M267" i="5"/>
  <c r="O213" i="5"/>
  <c r="L213" i="5"/>
  <c r="M268" i="5"/>
  <c r="N321" i="5"/>
  <c r="O267" i="5"/>
  <c r="L267" i="5"/>
  <c r="N213" i="5"/>
  <c r="M213" i="5"/>
  <c r="F82" i="5"/>
  <c r="L81" i="5"/>
  <c r="O81" i="5"/>
  <c r="M48" i="5"/>
  <c r="G49" i="5"/>
  <c r="G269" i="5"/>
  <c r="G82" i="5"/>
  <c r="M82" i="5" s="1"/>
  <c r="K269" i="5"/>
  <c r="K270" i="5" s="1"/>
  <c r="H49" i="5"/>
  <c r="N49" i="5" s="1"/>
  <c r="F269" i="5"/>
  <c r="J269" i="5"/>
  <c r="J270" i="5" s="1"/>
  <c r="I214" i="5"/>
  <c r="I215" i="5" s="1"/>
  <c r="H214" i="5"/>
  <c r="J214" i="5"/>
  <c r="J215" i="5" s="1"/>
  <c r="F214" i="5"/>
  <c r="G214" i="5"/>
  <c r="H269" i="5"/>
  <c r="K214" i="5"/>
  <c r="K215" i="5" s="1"/>
  <c r="I269" i="5"/>
  <c r="J49" i="5"/>
  <c r="H1509" i="2"/>
  <c r="I1509" i="2"/>
  <c r="J1509" i="2"/>
  <c r="K1509" i="2"/>
  <c r="H1494" i="2"/>
  <c r="I1494" i="2"/>
  <c r="J1494" i="2"/>
  <c r="K1494" i="2"/>
  <c r="H1489" i="2"/>
  <c r="I1489" i="2"/>
  <c r="J1489" i="2"/>
  <c r="K1489" i="2"/>
  <c r="H1481" i="2"/>
  <c r="I1481" i="2"/>
  <c r="J1481" i="2"/>
  <c r="K1481" i="2"/>
  <c r="H1464" i="2"/>
  <c r="I1464" i="2"/>
  <c r="J1464" i="2"/>
  <c r="K1464" i="2"/>
  <c r="H1456" i="2"/>
  <c r="I1456" i="2"/>
  <c r="J1456" i="2"/>
  <c r="K1456" i="2"/>
  <c r="H1452" i="2"/>
  <c r="I1452" i="2"/>
  <c r="J1452" i="2"/>
  <c r="K1452" i="2"/>
  <c r="H1433" i="2"/>
  <c r="I1433" i="2"/>
  <c r="J1433" i="2"/>
  <c r="K1433" i="2"/>
  <c r="H1400" i="2"/>
  <c r="I1400" i="2"/>
  <c r="J1400" i="2"/>
  <c r="K1400" i="2"/>
  <c r="H1382" i="2"/>
  <c r="I1382" i="2"/>
  <c r="J1382" i="2"/>
  <c r="K1382" i="2"/>
  <c r="H1377" i="2"/>
  <c r="I1377" i="2"/>
  <c r="J1377" i="2"/>
  <c r="K1377" i="2"/>
  <c r="H1368" i="2"/>
  <c r="I1368" i="2"/>
  <c r="J1368" i="2"/>
  <c r="K1368" i="2"/>
  <c r="H1363" i="2"/>
  <c r="I1363" i="2"/>
  <c r="J1363" i="2"/>
  <c r="K1363" i="2"/>
  <c r="H1353" i="2"/>
  <c r="I1353" i="2"/>
  <c r="J1353" i="2"/>
  <c r="K1353" i="2"/>
  <c r="H1347" i="2"/>
  <c r="I1347" i="2"/>
  <c r="J1347" i="2"/>
  <c r="K1347" i="2"/>
  <c r="H1342" i="2"/>
  <c r="I1342" i="2"/>
  <c r="J1342" i="2"/>
  <c r="K1342" i="2"/>
  <c r="H1333" i="2"/>
  <c r="I1333" i="2"/>
  <c r="J1333" i="2"/>
  <c r="K1333" i="2"/>
  <c r="H1328" i="2"/>
  <c r="I1328" i="2"/>
  <c r="J1328" i="2"/>
  <c r="K1328" i="2"/>
  <c r="H1324" i="2"/>
  <c r="I1324" i="2"/>
  <c r="J1324" i="2"/>
  <c r="K1324" i="2"/>
  <c r="H1319" i="2"/>
  <c r="I1319" i="2"/>
  <c r="J1319" i="2"/>
  <c r="K1319" i="2"/>
  <c r="H1315" i="2"/>
  <c r="I1315" i="2"/>
  <c r="J1315" i="2"/>
  <c r="K1315" i="2"/>
  <c r="H1305" i="2"/>
  <c r="I1305" i="2"/>
  <c r="J1305" i="2"/>
  <c r="K1305" i="2"/>
  <c r="H1300" i="2"/>
  <c r="I1300" i="2"/>
  <c r="J1300" i="2"/>
  <c r="K1300" i="2"/>
  <c r="H1293" i="2"/>
  <c r="I1293" i="2"/>
  <c r="J1293" i="2"/>
  <c r="K1293" i="2"/>
  <c r="H1289" i="2"/>
  <c r="I1289" i="2"/>
  <c r="J1289" i="2"/>
  <c r="K1289" i="2"/>
  <c r="H1285" i="2"/>
  <c r="I1285" i="2"/>
  <c r="J1285" i="2"/>
  <c r="K1285" i="2"/>
  <c r="H1272" i="2"/>
  <c r="I1272" i="2"/>
  <c r="J1272" i="2"/>
  <c r="K1272" i="2"/>
  <c r="H1268" i="2"/>
  <c r="I1268" i="2"/>
  <c r="J1268" i="2"/>
  <c r="K1268" i="2"/>
  <c r="H1264" i="2"/>
  <c r="I1264" i="2"/>
  <c r="J1264" i="2"/>
  <c r="K1264" i="2"/>
  <c r="H1251" i="2"/>
  <c r="I1251" i="2"/>
  <c r="J1251" i="2"/>
  <c r="K1251" i="2"/>
  <c r="H1197" i="2"/>
  <c r="I1197" i="2"/>
  <c r="J1197" i="2"/>
  <c r="K1197" i="2"/>
  <c r="H1162" i="2"/>
  <c r="I1162" i="2"/>
  <c r="J1162" i="2"/>
  <c r="K1162" i="2"/>
  <c r="H1158" i="2"/>
  <c r="I1158" i="2"/>
  <c r="J1158" i="2"/>
  <c r="K1158" i="2"/>
  <c r="H1154" i="2"/>
  <c r="I1154" i="2"/>
  <c r="J1154" i="2"/>
  <c r="K1154" i="2"/>
  <c r="H1151" i="2"/>
  <c r="I1151" i="2"/>
  <c r="J1151" i="2"/>
  <c r="K1151" i="2"/>
  <c r="I1147" i="2"/>
  <c r="K1147" i="2"/>
  <c r="H1143" i="2"/>
  <c r="I1143" i="2"/>
  <c r="J1143" i="2"/>
  <c r="K1143" i="2"/>
  <c r="H1139" i="2"/>
  <c r="I1139" i="2"/>
  <c r="J1139" i="2"/>
  <c r="K1139" i="2"/>
  <c r="H1132" i="2"/>
  <c r="I1132" i="2"/>
  <c r="J1132" i="2"/>
  <c r="K1132" i="2"/>
  <c r="H1124" i="2"/>
  <c r="I1124" i="2"/>
  <c r="J1124" i="2"/>
  <c r="K1124" i="2"/>
  <c r="H1120" i="2"/>
  <c r="I1120" i="2"/>
  <c r="J1120" i="2"/>
  <c r="K1120" i="2"/>
  <c r="H1116" i="2"/>
  <c r="I1116" i="2"/>
  <c r="J1116" i="2"/>
  <c r="K1116" i="2"/>
  <c r="H1110" i="2"/>
  <c r="I1110" i="2"/>
  <c r="J1110" i="2"/>
  <c r="K1110" i="2"/>
  <c r="H1102" i="2"/>
  <c r="I1102" i="2"/>
  <c r="J1102" i="2"/>
  <c r="K1102" i="2"/>
  <c r="H1079" i="2"/>
  <c r="I1079" i="2"/>
  <c r="J1079" i="2"/>
  <c r="K1079" i="2"/>
  <c r="H1065" i="2"/>
  <c r="I1065" i="2"/>
  <c r="J1065" i="2"/>
  <c r="K1065" i="2"/>
  <c r="H1062" i="2"/>
  <c r="I1062" i="2"/>
  <c r="J1062" i="2"/>
  <c r="K1062" i="2"/>
  <c r="H1049" i="2"/>
  <c r="I1049" i="2"/>
  <c r="J1049" i="2"/>
  <c r="K1049" i="2"/>
  <c r="H1042" i="2"/>
  <c r="I1042" i="2"/>
  <c r="J1042" i="2"/>
  <c r="K1042" i="2"/>
  <c r="H1038" i="2"/>
  <c r="I1038" i="2"/>
  <c r="J1038" i="2"/>
  <c r="K1038" i="2"/>
  <c r="H1034" i="2"/>
  <c r="I1034" i="2"/>
  <c r="J1034" i="2"/>
  <c r="K1034" i="2"/>
  <c r="H1028" i="2"/>
  <c r="I1028" i="2"/>
  <c r="J1028" i="2"/>
  <c r="K1028" i="2"/>
  <c r="H1024" i="2"/>
  <c r="I1024" i="2"/>
  <c r="J1024" i="2"/>
  <c r="K1024" i="2"/>
  <c r="H1020" i="2"/>
  <c r="I1020" i="2"/>
  <c r="J1020" i="2"/>
  <c r="K1020" i="2"/>
  <c r="H1012" i="2"/>
  <c r="I1012" i="2"/>
  <c r="J1012" i="2"/>
  <c r="K1012" i="2"/>
  <c r="H1006" i="2"/>
  <c r="I1006" i="2"/>
  <c r="J1006" i="2"/>
  <c r="K1006" i="2"/>
  <c r="H1000" i="2"/>
  <c r="I1000" i="2"/>
  <c r="J1000" i="2"/>
  <c r="J1002" i="2" s="1"/>
  <c r="K1000" i="2"/>
  <c r="K1002" i="2" s="1"/>
  <c r="H996" i="2"/>
  <c r="I996" i="2"/>
  <c r="J996" i="2"/>
  <c r="K996" i="2"/>
  <c r="H992" i="2"/>
  <c r="I992" i="2"/>
  <c r="J992" i="2"/>
  <c r="K992" i="2"/>
  <c r="H988" i="2"/>
  <c r="I988" i="2"/>
  <c r="J988" i="2"/>
  <c r="K988" i="2"/>
  <c r="H984" i="2"/>
  <c r="I984" i="2"/>
  <c r="J984" i="2"/>
  <c r="K984" i="2"/>
  <c r="H980" i="2"/>
  <c r="I980" i="2"/>
  <c r="J980" i="2"/>
  <c r="K980" i="2"/>
  <c r="H976" i="2"/>
  <c r="I976" i="2"/>
  <c r="J976" i="2"/>
  <c r="K976" i="2"/>
  <c r="H970" i="2"/>
  <c r="I970" i="2"/>
  <c r="J970" i="2"/>
  <c r="K970" i="2"/>
  <c r="H964" i="2"/>
  <c r="I964" i="2"/>
  <c r="J964" i="2"/>
  <c r="K964" i="2"/>
  <c r="H960" i="2"/>
  <c r="I960" i="2"/>
  <c r="J960" i="2"/>
  <c r="K960" i="2"/>
  <c r="H952" i="2"/>
  <c r="I952" i="2"/>
  <c r="J952" i="2"/>
  <c r="K952" i="2"/>
  <c r="H947" i="2"/>
  <c r="I947" i="2"/>
  <c r="J947" i="2"/>
  <c r="K947" i="2"/>
  <c r="H935" i="2"/>
  <c r="I935" i="2"/>
  <c r="J935" i="2"/>
  <c r="K935" i="2"/>
  <c r="H924" i="2"/>
  <c r="I924" i="2"/>
  <c r="J924" i="2"/>
  <c r="K924" i="2"/>
  <c r="H914" i="2"/>
  <c r="I914" i="2"/>
  <c r="J914" i="2"/>
  <c r="K914" i="2"/>
  <c r="H908" i="2"/>
  <c r="I908" i="2"/>
  <c r="J908" i="2"/>
  <c r="K908" i="2"/>
  <c r="H901" i="2"/>
  <c r="I901" i="2"/>
  <c r="J901" i="2"/>
  <c r="K901" i="2"/>
  <c r="H894" i="2"/>
  <c r="I894" i="2"/>
  <c r="J894" i="2"/>
  <c r="K894" i="2"/>
  <c r="H890" i="2"/>
  <c r="I890" i="2"/>
  <c r="J890" i="2"/>
  <c r="K890" i="2"/>
  <c r="H880" i="2"/>
  <c r="I880" i="2"/>
  <c r="J880" i="2"/>
  <c r="K880" i="2"/>
  <c r="H867" i="2"/>
  <c r="I867" i="2"/>
  <c r="J867" i="2"/>
  <c r="K867" i="2"/>
  <c r="H855" i="2"/>
  <c r="I855" i="2"/>
  <c r="J855" i="2"/>
  <c r="K855" i="2"/>
  <c r="H847" i="2"/>
  <c r="I847" i="2"/>
  <c r="J847" i="2"/>
  <c r="K847" i="2"/>
  <c r="H843" i="2"/>
  <c r="I843" i="2"/>
  <c r="J843" i="2"/>
  <c r="K843" i="2"/>
  <c r="H829" i="2"/>
  <c r="I829" i="2"/>
  <c r="J829" i="2"/>
  <c r="K829" i="2"/>
  <c r="H811" i="2"/>
  <c r="I811" i="2"/>
  <c r="J811" i="2"/>
  <c r="K811" i="2"/>
  <c r="H805" i="2"/>
  <c r="I805" i="2"/>
  <c r="J805" i="2"/>
  <c r="K805" i="2"/>
  <c r="H801" i="2"/>
  <c r="I801" i="2"/>
  <c r="J801" i="2"/>
  <c r="K801" i="2"/>
  <c r="H797" i="2"/>
  <c r="I797" i="2"/>
  <c r="J797" i="2"/>
  <c r="K797" i="2"/>
  <c r="H792" i="2"/>
  <c r="I792" i="2"/>
  <c r="J792" i="2"/>
  <c r="K792" i="2"/>
  <c r="H785" i="2"/>
  <c r="I785" i="2"/>
  <c r="J785" i="2"/>
  <c r="K785" i="2"/>
  <c r="H779" i="2"/>
  <c r="I779" i="2"/>
  <c r="J779" i="2"/>
  <c r="K779" i="2"/>
  <c r="H775" i="2"/>
  <c r="I775" i="2"/>
  <c r="J775" i="2"/>
  <c r="K775" i="2"/>
  <c r="H769" i="2"/>
  <c r="I769" i="2"/>
  <c r="J769" i="2"/>
  <c r="K769" i="2"/>
  <c r="H757" i="2"/>
  <c r="I757" i="2"/>
  <c r="J757" i="2"/>
  <c r="K757" i="2"/>
  <c r="H753" i="2"/>
  <c r="I753" i="2"/>
  <c r="J753" i="2"/>
  <c r="K753" i="2"/>
  <c r="H748" i="2"/>
  <c r="I748" i="2"/>
  <c r="J748" i="2"/>
  <c r="K748" i="2"/>
  <c r="H740" i="2"/>
  <c r="I740" i="2"/>
  <c r="J740" i="2"/>
  <c r="K740" i="2"/>
  <c r="H734" i="2"/>
  <c r="I734" i="2"/>
  <c r="J734" i="2"/>
  <c r="K734" i="2"/>
  <c r="H710" i="2"/>
  <c r="I710" i="2"/>
  <c r="J710" i="2"/>
  <c r="K710" i="2"/>
  <c r="H688" i="2"/>
  <c r="I688" i="2"/>
  <c r="J688" i="2"/>
  <c r="K688" i="2"/>
  <c r="H684" i="2"/>
  <c r="I684" i="2"/>
  <c r="J684" i="2"/>
  <c r="K684" i="2"/>
  <c r="H680" i="2"/>
  <c r="I680" i="2"/>
  <c r="J680" i="2"/>
  <c r="K680" i="2"/>
  <c r="H676" i="2"/>
  <c r="I676" i="2"/>
  <c r="J676" i="2"/>
  <c r="K676" i="2"/>
  <c r="H670" i="2"/>
  <c r="I670" i="2"/>
  <c r="J670" i="2"/>
  <c r="K670" i="2"/>
  <c r="H666" i="2"/>
  <c r="I666" i="2"/>
  <c r="J666" i="2"/>
  <c r="K666" i="2"/>
  <c r="H660" i="2"/>
  <c r="I660" i="2"/>
  <c r="J660" i="2"/>
  <c r="K660" i="2"/>
  <c r="H653" i="2"/>
  <c r="I653" i="2"/>
  <c r="J653" i="2"/>
  <c r="K653" i="2"/>
  <c r="H647" i="2"/>
  <c r="I647" i="2"/>
  <c r="J647" i="2"/>
  <c r="K647" i="2"/>
  <c r="H636" i="2"/>
  <c r="I636" i="2"/>
  <c r="J636" i="2"/>
  <c r="K636" i="2"/>
  <c r="H632" i="2"/>
  <c r="I632" i="2"/>
  <c r="J632" i="2"/>
  <c r="K632" i="2"/>
  <c r="H624" i="2"/>
  <c r="I624" i="2"/>
  <c r="J624" i="2"/>
  <c r="K624" i="2"/>
  <c r="H617" i="2"/>
  <c r="I617" i="2"/>
  <c r="J617" i="2"/>
  <c r="K617" i="2"/>
  <c r="H606" i="2"/>
  <c r="I606" i="2"/>
  <c r="J606" i="2"/>
  <c r="K606" i="2"/>
  <c r="H613" i="2"/>
  <c r="I613" i="2"/>
  <c r="J613" i="2"/>
  <c r="K613" i="2"/>
  <c r="H598" i="2"/>
  <c r="I598" i="2"/>
  <c r="J598" i="2"/>
  <c r="K598" i="2"/>
  <c r="H594" i="2"/>
  <c r="I594" i="2"/>
  <c r="J594" i="2"/>
  <c r="K594" i="2"/>
  <c r="H584" i="2"/>
  <c r="I584" i="2"/>
  <c r="J584" i="2"/>
  <c r="K584" i="2"/>
  <c r="H573" i="2"/>
  <c r="I573" i="2"/>
  <c r="J573" i="2"/>
  <c r="K573" i="2"/>
  <c r="H569" i="2"/>
  <c r="I569" i="2"/>
  <c r="J569" i="2"/>
  <c r="K569" i="2"/>
  <c r="H561" i="2"/>
  <c r="I561" i="2"/>
  <c r="J561" i="2"/>
  <c r="K561" i="2"/>
  <c r="H557" i="2"/>
  <c r="I557" i="2"/>
  <c r="J557" i="2"/>
  <c r="K557" i="2"/>
  <c r="H549" i="2"/>
  <c r="I549" i="2"/>
  <c r="J549" i="2"/>
  <c r="K549" i="2"/>
  <c r="H545" i="2"/>
  <c r="I545" i="2"/>
  <c r="J545" i="2"/>
  <c r="K545" i="2"/>
  <c r="H541" i="2"/>
  <c r="I541" i="2"/>
  <c r="J541" i="2"/>
  <c r="K541" i="2"/>
  <c r="H535" i="2"/>
  <c r="I535" i="2"/>
  <c r="J535" i="2"/>
  <c r="K535" i="2"/>
  <c r="H528" i="2"/>
  <c r="I528" i="2"/>
  <c r="J528" i="2"/>
  <c r="K528" i="2"/>
  <c r="H524" i="2"/>
  <c r="I524" i="2"/>
  <c r="J524" i="2"/>
  <c r="K524" i="2"/>
  <c r="H518" i="2"/>
  <c r="I518" i="2"/>
  <c r="J518" i="2"/>
  <c r="K518" i="2"/>
  <c r="H513" i="2"/>
  <c r="I513" i="2"/>
  <c r="J513" i="2"/>
  <c r="K513" i="2"/>
  <c r="H507" i="2"/>
  <c r="I507" i="2"/>
  <c r="J507" i="2"/>
  <c r="K507" i="2"/>
  <c r="H503" i="2"/>
  <c r="I503" i="2"/>
  <c r="J503" i="2"/>
  <c r="K503" i="2"/>
  <c r="H498" i="2"/>
  <c r="I498" i="2"/>
  <c r="J498" i="2"/>
  <c r="K498" i="2"/>
  <c r="H492" i="2"/>
  <c r="I492" i="2"/>
  <c r="J492" i="2"/>
  <c r="K492" i="2"/>
  <c r="H488" i="2"/>
  <c r="I488" i="2"/>
  <c r="J488" i="2"/>
  <c r="K488" i="2"/>
  <c r="H484" i="2"/>
  <c r="I484" i="2"/>
  <c r="J484" i="2"/>
  <c r="K484" i="2"/>
  <c r="H480" i="2"/>
  <c r="I480" i="2"/>
  <c r="J480" i="2"/>
  <c r="K480" i="2"/>
  <c r="H471" i="2"/>
  <c r="I471" i="2"/>
  <c r="J471" i="2"/>
  <c r="K471" i="2"/>
  <c r="H463" i="2"/>
  <c r="I463" i="2"/>
  <c r="J463" i="2"/>
  <c r="K463" i="2"/>
  <c r="H457" i="2"/>
  <c r="I457" i="2"/>
  <c r="J457" i="2"/>
  <c r="K457" i="2"/>
  <c r="H450" i="2"/>
  <c r="I450" i="2"/>
  <c r="J450" i="2"/>
  <c r="K450" i="2"/>
  <c r="H438" i="2"/>
  <c r="I438" i="2"/>
  <c r="J438" i="2"/>
  <c r="K438" i="2"/>
  <c r="H428" i="2"/>
  <c r="I428" i="2"/>
  <c r="J428" i="2"/>
  <c r="K428" i="2"/>
  <c r="H421" i="2"/>
  <c r="I421" i="2"/>
  <c r="J421" i="2"/>
  <c r="K421" i="2"/>
  <c r="H413" i="2"/>
  <c r="I413" i="2"/>
  <c r="J413" i="2"/>
  <c r="K413" i="2"/>
  <c r="H403" i="2"/>
  <c r="I403" i="2"/>
  <c r="J403" i="2"/>
  <c r="K403" i="2"/>
  <c r="H394" i="2"/>
  <c r="I394" i="2"/>
  <c r="J394" i="2"/>
  <c r="K394" i="2"/>
  <c r="H387" i="2"/>
  <c r="I387" i="2"/>
  <c r="J387" i="2"/>
  <c r="K387" i="2"/>
  <c r="H373" i="2"/>
  <c r="I373" i="2"/>
  <c r="J373" i="2"/>
  <c r="K373" i="2"/>
  <c r="H363" i="2"/>
  <c r="I363" i="2"/>
  <c r="J363" i="2"/>
  <c r="K363" i="2"/>
  <c r="H357" i="2"/>
  <c r="I357" i="2"/>
  <c r="J357" i="2"/>
  <c r="K357" i="2"/>
  <c r="H349" i="2"/>
  <c r="I349" i="2"/>
  <c r="J349" i="2"/>
  <c r="K349" i="2"/>
  <c r="H345" i="2"/>
  <c r="I345" i="2"/>
  <c r="J345" i="2"/>
  <c r="K345" i="2"/>
  <c r="H337" i="2"/>
  <c r="I337" i="2"/>
  <c r="J337" i="2"/>
  <c r="K337" i="2"/>
  <c r="H327" i="2"/>
  <c r="I327" i="2"/>
  <c r="J327" i="2"/>
  <c r="K327" i="2"/>
  <c r="H318" i="2"/>
  <c r="I318" i="2"/>
  <c r="J318" i="2"/>
  <c r="K318" i="2"/>
  <c r="H314" i="2"/>
  <c r="I314" i="2"/>
  <c r="J314" i="2"/>
  <c r="K314" i="2"/>
  <c r="H300" i="2"/>
  <c r="I300" i="2"/>
  <c r="J300" i="2"/>
  <c r="K300" i="2"/>
  <c r="H295" i="2"/>
  <c r="I295" i="2"/>
  <c r="J295" i="2"/>
  <c r="K295" i="2"/>
  <c r="H291" i="2"/>
  <c r="I291" i="2"/>
  <c r="J291" i="2"/>
  <c r="K291" i="2"/>
  <c r="H283" i="2"/>
  <c r="I283" i="2"/>
  <c r="J283" i="2"/>
  <c r="K283" i="2"/>
  <c r="H279" i="2"/>
  <c r="I279" i="2"/>
  <c r="J279" i="2"/>
  <c r="K279" i="2"/>
  <c r="H274" i="2"/>
  <c r="I274" i="2"/>
  <c r="J274" i="2"/>
  <c r="K274" i="2"/>
  <c r="H249" i="2"/>
  <c r="I249" i="2"/>
  <c r="J249" i="2"/>
  <c r="K249" i="2"/>
  <c r="H226" i="2"/>
  <c r="I226" i="2"/>
  <c r="J226" i="2"/>
  <c r="K226" i="2"/>
  <c r="H219" i="2"/>
  <c r="I219" i="2"/>
  <c r="J219" i="2"/>
  <c r="K219" i="2"/>
  <c r="H195" i="2"/>
  <c r="I195" i="2"/>
  <c r="J195" i="2"/>
  <c r="K195" i="2"/>
  <c r="G195" i="2"/>
  <c r="G197" i="2" s="1"/>
  <c r="G198" i="2" s="1"/>
  <c r="H191" i="2"/>
  <c r="I191" i="2"/>
  <c r="J191" i="2"/>
  <c r="K191" i="2"/>
  <c r="H185" i="2"/>
  <c r="I185" i="2"/>
  <c r="J185" i="2"/>
  <c r="K185" i="2"/>
  <c r="H171" i="2"/>
  <c r="I171" i="2"/>
  <c r="J171" i="2"/>
  <c r="K171" i="2"/>
  <c r="H166" i="2"/>
  <c r="I166" i="2"/>
  <c r="J166" i="2"/>
  <c r="K166" i="2"/>
  <c r="H153" i="2"/>
  <c r="I153" i="2"/>
  <c r="J153" i="2"/>
  <c r="K153" i="2"/>
  <c r="H145" i="2"/>
  <c r="I145" i="2"/>
  <c r="J145" i="2"/>
  <c r="K145" i="2"/>
  <c r="H133" i="2"/>
  <c r="I133" i="2"/>
  <c r="J133" i="2"/>
  <c r="K133" i="2"/>
  <c r="H126" i="2"/>
  <c r="I126" i="2"/>
  <c r="J126" i="2"/>
  <c r="K126" i="2"/>
  <c r="H120" i="2"/>
  <c r="I120" i="2"/>
  <c r="J120" i="2"/>
  <c r="K120" i="2"/>
  <c r="H106" i="2"/>
  <c r="I106" i="2"/>
  <c r="J106" i="2"/>
  <c r="K106" i="2"/>
  <c r="H102" i="2"/>
  <c r="I102" i="2"/>
  <c r="J102" i="2"/>
  <c r="K102" i="2"/>
  <c r="H32" i="2"/>
  <c r="I32" i="2"/>
  <c r="J32" i="2"/>
  <c r="K32" i="2"/>
  <c r="H98" i="2"/>
  <c r="I98" i="2"/>
  <c r="J98" i="2"/>
  <c r="K98" i="2"/>
  <c r="H94" i="2"/>
  <c r="I94" i="2"/>
  <c r="J94" i="2"/>
  <c r="K94" i="2"/>
  <c r="I78" i="2"/>
  <c r="J78" i="2"/>
  <c r="K78" i="2"/>
  <c r="H73" i="2"/>
  <c r="I73" i="2"/>
  <c r="J73" i="2"/>
  <c r="K73" i="2"/>
  <c r="H68" i="2"/>
  <c r="H69" i="2" s="1"/>
  <c r="I68" i="2"/>
  <c r="J68" i="2"/>
  <c r="K68" i="2"/>
  <c r="H64" i="2"/>
  <c r="I64" i="2"/>
  <c r="J64" i="2"/>
  <c r="K64" i="2"/>
  <c r="H60" i="2"/>
  <c r="N60" i="2" s="1"/>
  <c r="J60" i="2"/>
  <c r="H55" i="2"/>
  <c r="I55" i="2"/>
  <c r="J55" i="2"/>
  <c r="K55" i="2"/>
  <c r="H48" i="2"/>
  <c r="I48" i="2"/>
  <c r="J48" i="2"/>
  <c r="K48" i="2"/>
  <c r="H40" i="2"/>
  <c r="I40" i="2"/>
  <c r="J40" i="2"/>
  <c r="K40" i="2"/>
  <c r="H36" i="2"/>
  <c r="I36" i="2"/>
  <c r="L36" i="2" s="1"/>
  <c r="J36" i="2"/>
  <c r="K36" i="2"/>
  <c r="H26" i="2"/>
  <c r="I26" i="2"/>
  <c r="L26" i="2" s="1"/>
  <c r="J26" i="2"/>
  <c r="K26" i="2"/>
  <c r="I17" i="2"/>
  <c r="J17" i="2"/>
  <c r="K17" i="2"/>
  <c r="I251" i="2" l="1"/>
  <c r="I252" i="2" s="1"/>
  <c r="K251" i="2"/>
  <c r="K252" i="2" s="1"/>
  <c r="J251" i="2"/>
  <c r="J252" i="2" s="1"/>
  <c r="H251" i="2"/>
  <c r="H252" i="2" s="1"/>
  <c r="M49" i="5"/>
  <c r="H742" i="2"/>
  <c r="M214" i="5"/>
  <c r="H197" i="2"/>
  <c r="H198" i="2" s="1"/>
  <c r="K197" i="2"/>
  <c r="K198" i="2" s="1"/>
  <c r="J197" i="2"/>
  <c r="J198" i="2" s="1"/>
  <c r="I197" i="2"/>
  <c r="I198" i="2" s="1"/>
  <c r="K112" i="2"/>
  <c r="K113" i="2" s="1"/>
  <c r="H112" i="2"/>
  <c r="H113" i="2" s="1"/>
  <c r="N269" i="5"/>
  <c r="O82" i="5"/>
  <c r="L82" i="5"/>
  <c r="F215" i="5"/>
  <c r="L214" i="5"/>
  <c r="O214" i="5"/>
  <c r="M17" i="2"/>
  <c r="J112" i="2"/>
  <c r="J113" i="2" s="1"/>
  <c r="L17" i="2"/>
  <c r="I112" i="2"/>
  <c r="I113" i="2" s="1"/>
  <c r="G270" i="5"/>
  <c r="M270" i="5" s="1"/>
  <c r="M269" i="5"/>
  <c r="O17" i="2"/>
  <c r="H215" i="5"/>
  <c r="N215" i="5" s="1"/>
  <c r="N214" i="5"/>
  <c r="L49" i="5"/>
  <c r="O49" i="5"/>
  <c r="O269" i="5"/>
  <c r="L269" i="5"/>
  <c r="O26" i="2"/>
  <c r="O1062" i="2"/>
  <c r="O734" i="2"/>
  <c r="O55" i="2"/>
  <c r="O145" i="2"/>
  <c r="O171" i="2"/>
  <c r="O274" i="2"/>
  <c r="O295" i="2"/>
  <c r="O327" i="2"/>
  <c r="O357" i="2"/>
  <c r="O394" i="2"/>
  <c r="O428" i="2"/>
  <c r="O463" i="2"/>
  <c r="O488" i="2"/>
  <c r="O507" i="2"/>
  <c r="O528" i="2"/>
  <c r="O549" i="2"/>
  <c r="O573" i="2"/>
  <c r="O613" i="2"/>
  <c r="O632" i="2"/>
  <c r="O660" i="2"/>
  <c r="O680" i="2"/>
  <c r="O1102" i="2"/>
  <c r="O1124" i="2"/>
  <c r="O1147" i="2"/>
  <c r="O1162" i="2"/>
  <c r="O1268" i="2"/>
  <c r="O1293" i="2"/>
  <c r="O1319" i="2"/>
  <c r="O1342" i="2"/>
  <c r="O1368" i="2"/>
  <c r="O1433" i="2"/>
  <c r="O1481" i="2"/>
  <c r="O60" i="2"/>
  <c r="O64" i="2"/>
  <c r="O94" i="2"/>
  <c r="O753" i="2"/>
  <c r="O779" i="2"/>
  <c r="O801" i="2"/>
  <c r="O843" i="2"/>
  <c r="O880" i="2"/>
  <c r="O908" i="2"/>
  <c r="O947" i="2"/>
  <c r="O970" i="2"/>
  <c r="O988" i="2"/>
  <c r="O1006" i="2"/>
  <c r="O1028" i="2"/>
  <c r="O1049" i="2"/>
  <c r="O133" i="2"/>
  <c r="O195" i="2"/>
  <c r="O249" i="2"/>
  <c r="O291" i="2"/>
  <c r="O318" i="2"/>
  <c r="O349" i="2"/>
  <c r="O387" i="2"/>
  <c r="O421" i="2"/>
  <c r="O457" i="2"/>
  <c r="O484" i="2"/>
  <c r="O503" i="2"/>
  <c r="O524" i="2"/>
  <c r="O545" i="2"/>
  <c r="O569" i="2"/>
  <c r="O598" i="2"/>
  <c r="O624" i="2"/>
  <c r="O653" i="2"/>
  <c r="O676" i="2"/>
  <c r="O710" i="2"/>
  <c r="O1079" i="2"/>
  <c r="O1120" i="2"/>
  <c r="O1143" i="2"/>
  <c r="O1158" i="2"/>
  <c r="O1264" i="2"/>
  <c r="O1289" i="2"/>
  <c r="O1315" i="2"/>
  <c r="O1333" i="2"/>
  <c r="O1363" i="2"/>
  <c r="O1400" i="2"/>
  <c r="O1464" i="2"/>
  <c r="O1509" i="2"/>
  <c r="O78" i="2"/>
  <c r="O102" i="2"/>
  <c r="O748" i="2"/>
  <c r="O775" i="2"/>
  <c r="O797" i="2"/>
  <c r="O829" i="2"/>
  <c r="O867" i="2"/>
  <c r="O901" i="2"/>
  <c r="O935" i="2"/>
  <c r="O964" i="2"/>
  <c r="O984" i="2"/>
  <c r="O1000" i="2"/>
  <c r="O1024" i="2"/>
  <c r="O1042" i="2"/>
  <c r="O106" i="2"/>
  <c r="O191" i="2"/>
  <c r="O283" i="2"/>
  <c r="O314" i="2"/>
  <c r="O345" i="2"/>
  <c r="O373" i="2"/>
  <c r="O413" i="2"/>
  <c r="O450" i="2"/>
  <c r="O480" i="2"/>
  <c r="O498" i="2"/>
  <c r="O518" i="2"/>
  <c r="O541" i="2"/>
  <c r="O561" i="2"/>
  <c r="O594" i="2"/>
  <c r="O617" i="2"/>
  <c r="O647" i="2"/>
  <c r="O670" i="2"/>
  <c r="O688" i="2"/>
  <c r="O1065" i="2"/>
  <c r="O1116" i="2"/>
  <c r="O1139" i="2"/>
  <c r="O1154" i="2"/>
  <c r="O1251" i="2"/>
  <c r="O1285" i="2"/>
  <c r="O1305" i="2"/>
  <c r="O1328" i="2"/>
  <c r="O1353" i="2"/>
  <c r="O1382" i="2"/>
  <c r="O1456" i="2"/>
  <c r="O1494" i="2"/>
  <c r="O48" i="2"/>
  <c r="O126" i="2"/>
  <c r="O226" i="2"/>
  <c r="O40" i="2"/>
  <c r="O73" i="2"/>
  <c r="O32" i="2"/>
  <c r="O740" i="2"/>
  <c r="O769" i="2"/>
  <c r="O792" i="2"/>
  <c r="O811" i="2"/>
  <c r="O855" i="2"/>
  <c r="O894" i="2"/>
  <c r="O924" i="2"/>
  <c r="O960" i="2"/>
  <c r="O980" i="2"/>
  <c r="O996" i="2"/>
  <c r="O1020" i="2"/>
  <c r="O1038" i="2"/>
  <c r="O153" i="2"/>
  <c r="O279" i="2"/>
  <c r="O300" i="2"/>
  <c r="O337" i="2"/>
  <c r="O363" i="2"/>
  <c r="O403" i="2"/>
  <c r="O438" i="2"/>
  <c r="O471" i="2"/>
  <c r="O492" i="2"/>
  <c r="O513" i="2"/>
  <c r="O535" i="2"/>
  <c r="O557" i="2"/>
  <c r="O584" i="2"/>
  <c r="O606" i="2"/>
  <c r="O636" i="2"/>
  <c r="O666" i="2"/>
  <c r="O684" i="2"/>
  <c r="O1110" i="2"/>
  <c r="O1132" i="2"/>
  <c r="O1151" i="2"/>
  <c r="O1197" i="2"/>
  <c r="O1272" i="2"/>
  <c r="O1300" i="2"/>
  <c r="O1324" i="2"/>
  <c r="O1347" i="2"/>
  <c r="O1377" i="2"/>
  <c r="O1452" i="2"/>
  <c r="O1489" i="2"/>
  <c r="O166" i="2"/>
  <c r="O120" i="2"/>
  <c r="O185" i="2"/>
  <c r="O219" i="2"/>
  <c r="O36" i="2"/>
  <c r="O68" i="2"/>
  <c r="O98" i="2"/>
  <c r="O757" i="2"/>
  <c r="O785" i="2"/>
  <c r="O805" i="2"/>
  <c r="O847" i="2"/>
  <c r="O890" i="2"/>
  <c r="O914" i="2"/>
  <c r="O952" i="2"/>
  <c r="O976" i="2"/>
  <c r="O992" i="2"/>
  <c r="O1012" i="2"/>
  <c r="O1034" i="2"/>
  <c r="M36" i="2"/>
  <c r="M68" i="2"/>
  <c r="M98" i="2"/>
  <c r="M757" i="2"/>
  <c r="M785" i="2"/>
  <c r="M805" i="2"/>
  <c r="M847" i="2"/>
  <c r="M890" i="2"/>
  <c r="M914" i="2"/>
  <c r="M952" i="2"/>
  <c r="M976" i="2"/>
  <c r="M992" i="2"/>
  <c r="M1012" i="2"/>
  <c r="F1513" i="2"/>
  <c r="M55" i="2"/>
  <c r="M145" i="2"/>
  <c r="M211" i="2"/>
  <c r="M274" i="2"/>
  <c r="M295" i="2"/>
  <c r="M327" i="2"/>
  <c r="M357" i="2"/>
  <c r="M394" i="2"/>
  <c r="M428" i="2"/>
  <c r="M463" i="2"/>
  <c r="M488" i="2"/>
  <c r="M507" i="2"/>
  <c r="M528" i="2"/>
  <c r="M549" i="2"/>
  <c r="M573" i="2"/>
  <c r="M613" i="2"/>
  <c r="M632" i="2"/>
  <c r="M660" i="2"/>
  <c r="M680" i="2"/>
  <c r="M734" i="2"/>
  <c r="M1102" i="2"/>
  <c r="M1124" i="2"/>
  <c r="M1147" i="2"/>
  <c r="M1162" i="2"/>
  <c r="M1268" i="2"/>
  <c r="M1293" i="2"/>
  <c r="M1319" i="2"/>
  <c r="M1342" i="2"/>
  <c r="M1368" i="2"/>
  <c r="M1433" i="2"/>
  <c r="M1481" i="2"/>
  <c r="M78" i="2"/>
  <c r="M102" i="2"/>
  <c r="M748" i="2"/>
  <c r="M775" i="2"/>
  <c r="M797" i="2"/>
  <c r="M829" i="2"/>
  <c r="M867" i="2"/>
  <c r="M901" i="2"/>
  <c r="M935" i="2"/>
  <c r="M964" i="2"/>
  <c r="M984" i="2"/>
  <c r="M1000" i="2"/>
  <c r="M1024" i="2"/>
  <c r="M1042" i="2"/>
  <c r="M126" i="2"/>
  <c r="M191" i="2"/>
  <c r="M226" i="2"/>
  <c r="M283" i="2"/>
  <c r="M314" i="2"/>
  <c r="M345" i="2"/>
  <c r="M373" i="2"/>
  <c r="M413" i="2"/>
  <c r="M450" i="2"/>
  <c r="M480" i="2"/>
  <c r="M498" i="2"/>
  <c r="M518" i="2"/>
  <c r="M541" i="2"/>
  <c r="M561" i="2"/>
  <c r="M594" i="2"/>
  <c r="M617" i="2"/>
  <c r="M647" i="2"/>
  <c r="M670" i="2"/>
  <c r="M688" i="2"/>
  <c r="M1065" i="2"/>
  <c r="M1116" i="2"/>
  <c r="M1139" i="2"/>
  <c r="M1154" i="2"/>
  <c r="M1251" i="2"/>
  <c r="M1285" i="2"/>
  <c r="M1305" i="2"/>
  <c r="J1384" i="2"/>
  <c r="J1385" i="2" s="1"/>
  <c r="M1328" i="2"/>
  <c r="M1353" i="2"/>
  <c r="M1382" i="2"/>
  <c r="M1456" i="2"/>
  <c r="M1494" i="2"/>
  <c r="G1307" i="2"/>
  <c r="G1513" i="2"/>
  <c r="M1509" i="2"/>
  <c r="K1307" i="2"/>
  <c r="K1308" i="2" s="1"/>
  <c r="K1384" i="2"/>
  <c r="K1385" i="2" s="1"/>
  <c r="K1513" i="2"/>
  <c r="K1514" i="2" s="1"/>
  <c r="K954" i="2"/>
  <c r="K955" i="2" s="1"/>
  <c r="J1307" i="2"/>
  <c r="J1308" i="2" s="1"/>
  <c r="J1513" i="2"/>
  <c r="J1514" i="2" s="1"/>
  <c r="M40" i="2"/>
  <c r="M73" i="2"/>
  <c r="M32" i="2"/>
  <c r="M1038" i="2"/>
  <c r="I1307" i="2"/>
  <c r="I1513" i="2"/>
  <c r="H1307" i="2"/>
  <c r="H1308" i="2" s="1"/>
  <c r="H1513" i="2"/>
  <c r="K742" i="2"/>
  <c r="K743" i="2" s="1"/>
  <c r="N1489" i="2"/>
  <c r="N1494" i="2"/>
  <c r="M60" i="2"/>
  <c r="N1268" i="2"/>
  <c r="M740" i="2"/>
  <c r="M769" i="2"/>
  <c r="M792" i="2"/>
  <c r="M811" i="2"/>
  <c r="M855" i="2"/>
  <c r="M894" i="2"/>
  <c r="M924" i="2"/>
  <c r="M960" i="2"/>
  <c r="M980" i="2"/>
  <c r="M996" i="2"/>
  <c r="M1020" i="2"/>
  <c r="M120" i="2"/>
  <c r="M153" i="2"/>
  <c r="M185" i="2"/>
  <c r="M219" i="2"/>
  <c r="M279" i="2"/>
  <c r="M300" i="2"/>
  <c r="M337" i="2"/>
  <c r="M363" i="2"/>
  <c r="M403" i="2"/>
  <c r="M438" i="2"/>
  <c r="M471" i="2"/>
  <c r="M492" i="2"/>
  <c r="M513" i="2"/>
  <c r="M535" i="2"/>
  <c r="M557" i="2"/>
  <c r="M584" i="2"/>
  <c r="M606" i="2"/>
  <c r="M636" i="2"/>
  <c r="M666" i="2"/>
  <c r="M684" i="2"/>
  <c r="M1110" i="2"/>
  <c r="M1132" i="2"/>
  <c r="N1143" i="2"/>
  <c r="M1151" i="2"/>
  <c r="M1197" i="2"/>
  <c r="M1272" i="2"/>
  <c r="N1289" i="2"/>
  <c r="M1300" i="2"/>
  <c r="M1324" i="2"/>
  <c r="M1347" i="2"/>
  <c r="M1377" i="2"/>
  <c r="M1452" i="2"/>
  <c r="M1489" i="2"/>
  <c r="K600" i="2"/>
  <c r="K601" i="2" s="1"/>
  <c r="M1034" i="2"/>
  <c r="F1384" i="2"/>
  <c r="F270" i="5"/>
  <c r="M171" i="2"/>
  <c r="M26" i="2"/>
  <c r="M94" i="2"/>
  <c r="M106" i="2"/>
  <c r="M753" i="2"/>
  <c r="M779" i="2"/>
  <c r="M801" i="2"/>
  <c r="M843" i="2"/>
  <c r="M880" i="2"/>
  <c r="M908" i="2"/>
  <c r="M947" i="2"/>
  <c r="M970" i="2"/>
  <c r="M988" i="2"/>
  <c r="M1006" i="2"/>
  <c r="M1028" i="2"/>
  <c r="M1049" i="2"/>
  <c r="M133" i="2"/>
  <c r="M166" i="2"/>
  <c r="M195" i="2"/>
  <c r="M249" i="2"/>
  <c r="M291" i="2"/>
  <c r="M318" i="2"/>
  <c r="M349" i="2"/>
  <c r="M387" i="2"/>
  <c r="M421" i="2"/>
  <c r="M457" i="2"/>
  <c r="M484" i="2"/>
  <c r="M503" i="2"/>
  <c r="M524" i="2"/>
  <c r="M545" i="2"/>
  <c r="M569" i="2"/>
  <c r="M598" i="2"/>
  <c r="M624" i="2"/>
  <c r="M653" i="2"/>
  <c r="M676" i="2"/>
  <c r="M710" i="2"/>
  <c r="M1079" i="2"/>
  <c r="M1120" i="2"/>
  <c r="M1143" i="2"/>
  <c r="M1158" i="2"/>
  <c r="M1289" i="2"/>
  <c r="M1333" i="2"/>
  <c r="M1363" i="2"/>
  <c r="M1464" i="2"/>
  <c r="M64" i="2"/>
  <c r="N1065" i="2"/>
  <c r="N1120" i="2"/>
  <c r="N1272" i="2"/>
  <c r="N1293" i="2"/>
  <c r="N48" i="2"/>
  <c r="N64" i="2"/>
  <c r="N68" i="2"/>
  <c r="N133" i="2"/>
  <c r="N185" i="2"/>
  <c r="N219" i="2"/>
  <c r="N226" i="2"/>
  <c r="N249" i="2"/>
  <c r="N274" i="2"/>
  <c r="N279" i="2"/>
  <c r="N283" i="2"/>
  <c r="N291" i="2"/>
  <c r="N295" i="2"/>
  <c r="N345" i="2"/>
  <c r="N349" i="2"/>
  <c r="N357" i="2"/>
  <c r="N363" i="2"/>
  <c r="N421" i="2"/>
  <c r="N428" i="2"/>
  <c r="N480" i="2"/>
  <c r="N484" i="2"/>
  <c r="N488" i="2"/>
  <c r="N492" i="2"/>
  <c r="N507" i="2"/>
  <c r="N528" i="2"/>
  <c r="N545" i="2"/>
  <c r="N598" i="2"/>
  <c r="N613" i="2"/>
  <c r="N606" i="2"/>
  <c r="N617" i="2"/>
  <c r="N680" i="2"/>
  <c r="N894" i="2"/>
  <c r="N901" i="2"/>
  <c r="N908" i="2"/>
  <c r="N914" i="2"/>
  <c r="N924" i="2"/>
  <c r="N935" i="2"/>
  <c r="N947" i="2"/>
  <c r="N952" i="2"/>
  <c r="N964" i="2"/>
  <c r="N970" i="2"/>
  <c r="N976" i="2"/>
  <c r="N980" i="2"/>
  <c r="N984" i="2"/>
  <c r="N988" i="2"/>
  <c r="N992" i="2"/>
  <c r="N996" i="2"/>
  <c r="N1006" i="2"/>
  <c r="N1012" i="2"/>
  <c r="N1020" i="2"/>
  <c r="N1024" i="2"/>
  <c r="N1028" i="2"/>
  <c r="N1034" i="2"/>
  <c r="N1038" i="2"/>
  <c r="N1042" i="2"/>
  <c r="N1049" i="2"/>
  <c r="J1253" i="2"/>
  <c r="J1254" i="2" s="1"/>
  <c r="N94" i="2"/>
  <c r="N153" i="2"/>
  <c r="N166" i="2"/>
  <c r="N171" i="2"/>
  <c r="N191" i="2"/>
  <c r="N300" i="2"/>
  <c r="N373" i="2"/>
  <c r="N387" i="2"/>
  <c r="N524" i="2"/>
  <c r="N549" i="2"/>
  <c r="N561" i="2"/>
  <c r="N584" i="2"/>
  <c r="N594" i="2"/>
  <c r="N653" i="2"/>
  <c r="N660" i="2"/>
  <c r="N666" i="2"/>
  <c r="N670" i="2"/>
  <c r="N676" i="2"/>
  <c r="N740" i="2"/>
  <c r="N748" i="2"/>
  <c r="N753" i="2"/>
  <c r="N757" i="2"/>
  <c r="N775" i="2"/>
  <c r="N779" i="2"/>
  <c r="N1124" i="2"/>
  <c r="N1151" i="2"/>
  <c r="N1305" i="2"/>
  <c r="N1315" i="2"/>
  <c r="N1319" i="2"/>
  <c r="N1347" i="2"/>
  <c r="N1456" i="2"/>
  <c r="N1464" i="2"/>
  <c r="N1481" i="2"/>
  <c r="N1509" i="2"/>
  <c r="L387" i="2"/>
  <c r="N55" i="2"/>
  <c r="N73" i="2"/>
  <c r="N78" i="2"/>
  <c r="N98" i="2"/>
  <c r="N32" i="2"/>
  <c r="N102" i="2"/>
  <c r="N106" i="2"/>
  <c r="N120" i="2"/>
  <c r="N126" i="2"/>
  <c r="N145" i="2"/>
  <c r="N195" i="2"/>
  <c r="N211" i="2"/>
  <c r="N314" i="2"/>
  <c r="N318" i="2"/>
  <c r="N327" i="2"/>
  <c r="N337" i="2"/>
  <c r="N394" i="2"/>
  <c r="N403" i="2"/>
  <c r="N413" i="2"/>
  <c r="N438" i="2"/>
  <c r="N450" i="2"/>
  <c r="N457" i="2"/>
  <c r="N463" i="2"/>
  <c r="N471" i="2"/>
  <c r="N498" i="2"/>
  <c r="N503" i="2"/>
  <c r="N513" i="2"/>
  <c r="N518" i="2"/>
  <c r="N535" i="2"/>
  <c r="N541" i="2"/>
  <c r="N557" i="2"/>
  <c r="N569" i="2"/>
  <c r="N573" i="2"/>
  <c r="N624" i="2"/>
  <c r="N632" i="2"/>
  <c r="N636" i="2"/>
  <c r="N647" i="2"/>
  <c r="N684" i="2"/>
  <c r="N688" i="2"/>
  <c r="N710" i="2"/>
  <c r="N734" i="2"/>
  <c r="N769" i="2"/>
  <c r="N785" i="2"/>
  <c r="N792" i="2"/>
  <c r="N797" i="2"/>
  <c r="N801" i="2"/>
  <c r="N805" i="2"/>
  <c r="N811" i="2"/>
  <c r="N829" i="2"/>
  <c r="N843" i="2"/>
  <c r="N847" i="2"/>
  <c r="N855" i="2"/>
  <c r="N867" i="2"/>
  <c r="N880" i="2"/>
  <c r="N890" i="2"/>
  <c r="N1079" i="2"/>
  <c r="N1102" i="2"/>
  <c r="N1110" i="2"/>
  <c r="N1116" i="2"/>
  <c r="N1132" i="2"/>
  <c r="N1139" i="2"/>
  <c r="N1147" i="2"/>
  <c r="N1154" i="2"/>
  <c r="N1158" i="2"/>
  <c r="N1162" i="2"/>
  <c r="N1197" i="2"/>
  <c r="N1251" i="2"/>
  <c r="N1285" i="2"/>
  <c r="N1300" i="2"/>
  <c r="N1324" i="2"/>
  <c r="N1328" i="2"/>
  <c r="N1333" i="2"/>
  <c r="N1342" i="2"/>
  <c r="N1353" i="2"/>
  <c r="N1363" i="2"/>
  <c r="N1368" i="2"/>
  <c r="N1377" i="2"/>
  <c r="N1382" i="2"/>
  <c r="N1433" i="2"/>
  <c r="N1452" i="2"/>
  <c r="L40" i="2"/>
  <c r="N960" i="2"/>
  <c r="H1002" i="2"/>
  <c r="N1002" i="2" s="1"/>
  <c r="N1000" i="2"/>
  <c r="G1253" i="2"/>
  <c r="M1062" i="2"/>
  <c r="H1253" i="2"/>
  <c r="N1062" i="2"/>
  <c r="M1264" i="2"/>
  <c r="N1264" i="2"/>
  <c r="G1384" i="2"/>
  <c r="M1315" i="2"/>
  <c r="M1400" i="2"/>
  <c r="N1400" i="2"/>
  <c r="M48" i="2"/>
  <c r="N17" i="2"/>
  <c r="N26" i="2"/>
  <c r="N36" i="2"/>
  <c r="N40" i="2"/>
  <c r="L48" i="2"/>
  <c r="L55" i="2"/>
  <c r="L60" i="2"/>
  <c r="L64" i="2"/>
  <c r="L68" i="2"/>
  <c r="L73" i="2"/>
  <c r="L78" i="2"/>
  <c r="L94" i="2"/>
  <c r="L98" i="2"/>
  <c r="L32" i="2"/>
  <c r="L102" i="2"/>
  <c r="L106" i="2"/>
  <c r="L120" i="2"/>
  <c r="L126" i="2"/>
  <c r="L133" i="2"/>
  <c r="L145" i="2"/>
  <c r="L153" i="2"/>
  <c r="L166" i="2"/>
  <c r="L171" i="2"/>
  <c r="L185" i="2"/>
  <c r="L191" i="2"/>
  <c r="L195" i="2"/>
  <c r="L219" i="2"/>
  <c r="L226" i="2"/>
  <c r="L249" i="2"/>
  <c r="L274" i="2"/>
  <c r="L279" i="2"/>
  <c r="L283" i="2"/>
  <c r="L291" i="2"/>
  <c r="L295" i="2"/>
  <c r="L300" i="2"/>
  <c r="L314" i="2"/>
  <c r="L318" i="2"/>
  <c r="L327" i="2"/>
  <c r="L337" i="2"/>
  <c r="L345" i="2"/>
  <c r="L349" i="2"/>
  <c r="L357" i="2"/>
  <c r="L363" i="2"/>
  <c r="L373" i="2"/>
  <c r="L394" i="2"/>
  <c r="L403" i="2"/>
  <c r="L413" i="2"/>
  <c r="L421" i="2"/>
  <c r="L428" i="2"/>
  <c r="L438" i="2"/>
  <c r="L450" i="2"/>
  <c r="L457" i="2"/>
  <c r="L463" i="2"/>
  <c r="L471" i="2"/>
  <c r="L480" i="2"/>
  <c r="L484" i="2"/>
  <c r="L488" i="2"/>
  <c r="L492" i="2"/>
  <c r="L498" i="2"/>
  <c r="L503" i="2"/>
  <c r="L507" i="2"/>
  <c r="L513" i="2"/>
  <c r="L518" i="2"/>
  <c r="L524" i="2"/>
  <c r="L528" i="2"/>
  <c r="L535" i="2"/>
  <c r="L541" i="2"/>
  <c r="L545" i="2"/>
  <c r="L549" i="2"/>
  <c r="L557" i="2"/>
  <c r="L561" i="2"/>
  <c r="L569" i="2"/>
  <c r="L573" i="2"/>
  <c r="I600" i="2"/>
  <c r="L584" i="2"/>
  <c r="L594" i="2"/>
  <c r="L598" i="2"/>
  <c r="L613" i="2"/>
  <c r="L606" i="2"/>
  <c r="L617" i="2"/>
  <c r="L624" i="2"/>
  <c r="L632" i="2"/>
  <c r="L636" i="2"/>
  <c r="L647" i="2"/>
  <c r="L653" i="2"/>
  <c r="L660" i="2"/>
  <c r="L666" i="2"/>
  <c r="L670" i="2"/>
  <c r="L676" i="2"/>
  <c r="L680" i="2"/>
  <c r="L684" i="2"/>
  <c r="L688" i="2"/>
  <c r="L710" i="2"/>
  <c r="L734" i="2"/>
  <c r="L740" i="2"/>
  <c r="L748" i="2"/>
  <c r="L753" i="2"/>
  <c r="L757" i="2"/>
  <c r="L769" i="2"/>
  <c r="L775" i="2"/>
  <c r="L779" i="2"/>
  <c r="L785" i="2"/>
  <c r="L792" i="2"/>
  <c r="L797" i="2"/>
  <c r="L801" i="2"/>
  <c r="L805" i="2"/>
  <c r="L811" i="2"/>
  <c r="L829" i="2"/>
  <c r="L843" i="2"/>
  <c r="L847" i="2"/>
  <c r="L855" i="2"/>
  <c r="L867" i="2"/>
  <c r="L880" i="2"/>
  <c r="L890" i="2"/>
  <c r="L894" i="2"/>
  <c r="L901" i="2"/>
  <c r="L908" i="2"/>
  <c r="L914" i="2"/>
  <c r="L924" i="2"/>
  <c r="L935" i="2"/>
  <c r="L947" i="2"/>
  <c r="L952" i="2"/>
  <c r="L960" i="2"/>
  <c r="L964" i="2"/>
  <c r="L970" i="2"/>
  <c r="L976" i="2"/>
  <c r="L980" i="2"/>
  <c r="L984" i="2"/>
  <c r="L988" i="2"/>
  <c r="L992" i="2"/>
  <c r="L996" i="2"/>
  <c r="I1002" i="2"/>
  <c r="L1000" i="2"/>
  <c r="L1006" i="2"/>
  <c r="L1012" i="2"/>
  <c r="L1020" i="2"/>
  <c r="L1024" i="2"/>
  <c r="L1028" i="2"/>
  <c r="L1034" i="2"/>
  <c r="L1038" i="2"/>
  <c r="L1042" i="2"/>
  <c r="L1049" i="2"/>
  <c r="L1062" i="2"/>
  <c r="L1065" i="2"/>
  <c r="L1079" i="2"/>
  <c r="L1102" i="2"/>
  <c r="L1110" i="2"/>
  <c r="L1116" i="2"/>
  <c r="L1120" i="2"/>
  <c r="L1124" i="2"/>
  <c r="L1132" i="2"/>
  <c r="L1139" i="2"/>
  <c r="L1143" i="2"/>
  <c r="L1147" i="2"/>
  <c r="L1151" i="2"/>
  <c r="L1154" i="2"/>
  <c r="L1158" i="2"/>
  <c r="L1162" i="2"/>
  <c r="L1197" i="2"/>
  <c r="L1251" i="2"/>
  <c r="L1264" i="2"/>
  <c r="L1268" i="2"/>
  <c r="L1272" i="2"/>
  <c r="L1285" i="2"/>
  <c r="L1289" i="2"/>
  <c r="L1293" i="2"/>
  <c r="L1300" i="2"/>
  <c r="L1305" i="2"/>
  <c r="I1384" i="2"/>
  <c r="L1315" i="2"/>
  <c r="L1319" i="2"/>
  <c r="L1324" i="2"/>
  <c r="L1328" i="2"/>
  <c r="L1333" i="2"/>
  <c r="L1342" i="2"/>
  <c r="L1347" i="2"/>
  <c r="L1353" i="2"/>
  <c r="L1363" i="2"/>
  <c r="L1368" i="2"/>
  <c r="L1377" i="2"/>
  <c r="L1382" i="2"/>
  <c r="L1400" i="2"/>
  <c r="L1433" i="2"/>
  <c r="L1452" i="2"/>
  <c r="L1456" i="2"/>
  <c r="L1464" i="2"/>
  <c r="L1481" i="2"/>
  <c r="L1489" i="2"/>
  <c r="L1494" i="2"/>
  <c r="L1509" i="2"/>
  <c r="G215" i="5"/>
  <c r="M215" i="5" s="1"/>
  <c r="I270" i="5"/>
  <c r="H270" i="5"/>
  <c r="N270" i="5" s="1"/>
  <c r="I575" i="2"/>
  <c r="J954" i="2"/>
  <c r="J955" i="2" s="1"/>
  <c r="K1253" i="2"/>
  <c r="K1254" i="2" s="1"/>
  <c r="F575" i="2"/>
  <c r="K575" i="2"/>
  <c r="K576" i="2" s="1"/>
  <c r="J1051" i="2"/>
  <c r="J1052" i="2" s="1"/>
  <c r="M1002" i="2"/>
  <c r="H954" i="2"/>
  <c r="K1051" i="2"/>
  <c r="K1052" i="2" s="1"/>
  <c r="F1253" i="2"/>
  <c r="I1253" i="2"/>
  <c r="H440" i="2"/>
  <c r="H575" i="2"/>
  <c r="K690" i="2"/>
  <c r="K691" i="2" s="1"/>
  <c r="I742" i="2"/>
  <c r="F813" i="2"/>
  <c r="I954" i="2"/>
  <c r="K440" i="2"/>
  <c r="K441" i="2" s="1"/>
  <c r="J742" i="2"/>
  <c r="J743" i="2" s="1"/>
  <c r="H1384" i="2"/>
  <c r="F690" i="2"/>
  <c r="G813" i="2"/>
  <c r="J813" i="2"/>
  <c r="J814" i="2" s="1"/>
  <c r="J690" i="2"/>
  <c r="J691" i="2" s="1"/>
  <c r="K813" i="2"/>
  <c r="K814" i="2" s="1"/>
  <c r="I813" i="2"/>
  <c r="H813" i="2"/>
  <c r="G365" i="2"/>
  <c r="K365" i="2"/>
  <c r="K366" i="2" s="1"/>
  <c r="J575" i="2"/>
  <c r="G690" i="2"/>
  <c r="H600" i="2"/>
  <c r="G600" i="2"/>
  <c r="J365" i="2"/>
  <c r="J366" i="2" s="1"/>
  <c r="F365" i="2"/>
  <c r="I365" i="2"/>
  <c r="H365" i="2"/>
  <c r="J440" i="2"/>
  <c r="J441" i="2" s="1"/>
  <c r="F440" i="2"/>
  <c r="I440" i="2"/>
  <c r="G440" i="2"/>
  <c r="G575" i="2"/>
  <c r="I690" i="2"/>
  <c r="H690" i="2"/>
  <c r="J600" i="2"/>
  <c r="O215" i="5" l="1"/>
  <c r="L215" i="5"/>
  <c r="L270" i="5"/>
  <c r="O270" i="5"/>
  <c r="G1308" i="2"/>
  <c r="M1308" i="2" s="1"/>
  <c r="O1307" i="2"/>
  <c r="O954" i="2"/>
  <c r="N1384" i="2"/>
  <c r="O742" i="2"/>
  <c r="O440" i="2"/>
  <c r="O1384" i="2"/>
  <c r="O1253" i="2"/>
  <c r="F691" i="2"/>
  <c r="O690" i="2"/>
  <c r="O813" i="2"/>
  <c r="O575" i="2"/>
  <c r="O365" i="2"/>
  <c r="O1002" i="2"/>
  <c r="M1307" i="2"/>
  <c r="O197" i="2"/>
  <c r="O600" i="2"/>
  <c r="O251" i="2"/>
  <c r="O112" i="2"/>
  <c r="O1513" i="2"/>
  <c r="N954" i="2"/>
  <c r="N575" i="2"/>
  <c r="I1051" i="2"/>
  <c r="N600" i="2"/>
  <c r="M813" i="2"/>
  <c r="N690" i="2"/>
  <c r="M251" i="2"/>
  <c r="I1385" i="2"/>
  <c r="I1308" i="2"/>
  <c r="N813" i="2"/>
  <c r="M575" i="2"/>
  <c r="M440" i="2"/>
  <c r="N365" i="2"/>
  <c r="L600" i="2"/>
  <c r="L440" i="2"/>
  <c r="L365" i="2"/>
  <c r="L251" i="2"/>
  <c r="G691" i="2"/>
  <c r="M691" i="2" s="1"/>
  <c r="M690" i="2"/>
  <c r="N198" i="2"/>
  <c r="N197" i="2"/>
  <c r="L954" i="2"/>
  <c r="F743" i="2"/>
  <c r="L742" i="2"/>
  <c r="H441" i="2"/>
  <c r="N441" i="2" s="1"/>
  <c r="N440" i="2"/>
  <c r="L1253" i="2"/>
  <c r="L1513" i="2"/>
  <c r="F576" i="2"/>
  <c r="L575" i="2"/>
  <c r="F1385" i="2"/>
  <c r="L1384" i="2"/>
  <c r="I601" i="2"/>
  <c r="L112" i="2"/>
  <c r="L113" i="2" s="1"/>
  <c r="L197" i="2"/>
  <c r="N251" i="2"/>
  <c r="M197" i="2"/>
  <c r="M600" i="2"/>
  <c r="N112" i="2"/>
  <c r="N113" i="2" s="1"/>
  <c r="G366" i="2"/>
  <c r="M366" i="2" s="1"/>
  <c r="M365" i="2"/>
  <c r="L690" i="2"/>
  <c r="L1002" i="2"/>
  <c r="L813" i="2"/>
  <c r="I743" i="2"/>
  <c r="M742" i="2"/>
  <c r="H743" i="2"/>
  <c r="N743" i="2" s="1"/>
  <c r="N742" i="2"/>
  <c r="G955" i="2"/>
  <c r="M955" i="2" s="1"/>
  <c r="M954" i="2"/>
  <c r="I1514" i="2"/>
  <c r="I576" i="2"/>
  <c r="F1308" i="2"/>
  <c r="L1307" i="2"/>
  <c r="M112" i="2"/>
  <c r="M113" i="2" s="1"/>
  <c r="H1514" i="2"/>
  <c r="N1514" i="2" s="1"/>
  <c r="N1513" i="2"/>
  <c r="G1514" i="2"/>
  <c r="M1514" i="2" s="1"/>
  <c r="M1513" i="2"/>
  <c r="G1385" i="2"/>
  <c r="M1385" i="2" s="1"/>
  <c r="M1384" i="2"/>
  <c r="N1308" i="2"/>
  <c r="N1307" i="2"/>
  <c r="H1254" i="2"/>
  <c r="N1254" i="2" s="1"/>
  <c r="N1253" i="2"/>
  <c r="G1254" i="2"/>
  <c r="M1254" i="2" s="1"/>
  <c r="M1253" i="2"/>
  <c r="H1051" i="2"/>
  <c r="H576" i="2"/>
  <c r="N576" i="2" s="1"/>
  <c r="M743" i="2"/>
  <c r="G1051" i="2"/>
  <c r="H955" i="2"/>
  <c r="N955" i="2" s="1"/>
  <c r="F1514" i="2"/>
  <c r="I955" i="2"/>
  <c r="F955" i="2"/>
  <c r="I1254" i="2"/>
  <c r="F814" i="2"/>
  <c r="H1385" i="2"/>
  <c r="N1385" i="2" s="1"/>
  <c r="F1051" i="2"/>
  <c r="F1254" i="2"/>
  <c r="J576" i="2"/>
  <c r="I814" i="2"/>
  <c r="G814" i="2"/>
  <c r="M814" i="2" s="1"/>
  <c r="H814" i="2"/>
  <c r="N814" i="2" s="1"/>
  <c r="J601" i="2"/>
  <c r="G576" i="2"/>
  <c r="I441" i="2"/>
  <c r="F441" i="2"/>
  <c r="G601" i="2"/>
  <c r="H601" i="2"/>
  <c r="N601" i="2" s="1"/>
  <c r="F601" i="2"/>
  <c r="H691" i="2"/>
  <c r="N691" i="2" s="1"/>
  <c r="I691" i="2"/>
  <c r="N252" i="2"/>
  <c r="M198" i="2"/>
  <c r="G441" i="2"/>
  <c r="M441" i="2" s="1"/>
  <c r="H366" i="2"/>
  <c r="N366" i="2" s="1"/>
  <c r="I366" i="2"/>
  <c r="F366" i="2"/>
  <c r="O1308" i="2" l="1"/>
  <c r="O955" i="2"/>
  <c r="O1051" i="2"/>
  <c r="O601" i="2"/>
  <c r="O1385" i="2"/>
  <c r="O743" i="2"/>
  <c r="O252" i="2"/>
  <c r="O814" i="2"/>
  <c r="O576" i="2"/>
  <c r="O691" i="2"/>
  <c r="O198" i="2"/>
  <c r="O366" i="2"/>
  <c r="O113" i="2"/>
  <c r="O441" i="2"/>
  <c r="O1254" i="2"/>
  <c r="O1514" i="2"/>
  <c r="I1052" i="2"/>
  <c r="M601" i="2"/>
  <c r="M576" i="2"/>
  <c r="M252" i="2"/>
  <c r="L252" i="2"/>
  <c r="L601" i="2"/>
  <c r="L441" i="2"/>
  <c r="L691" i="2"/>
  <c r="L1051" i="2"/>
  <c r="L814" i="2"/>
  <c r="L955" i="2"/>
  <c r="H1052" i="2"/>
  <c r="N1052" i="2" s="1"/>
  <c r="N1051" i="2"/>
  <c r="L576" i="2"/>
  <c r="L366" i="2"/>
  <c r="L198" i="2"/>
  <c r="L1254" i="2"/>
  <c r="L1514" i="2"/>
  <c r="G1052" i="2"/>
  <c r="M1052" i="2" s="1"/>
  <c r="M1051" i="2"/>
  <c r="L1308" i="2"/>
  <c r="L1385" i="2"/>
  <c r="L743" i="2"/>
  <c r="F1052" i="2"/>
  <c r="O1052" i="2" l="1"/>
  <c r="L1052" i="2"/>
</calcChain>
</file>

<file path=xl/sharedStrings.xml><?xml version="1.0" encoding="utf-8"?>
<sst xmlns="http://schemas.openxmlformats.org/spreadsheetml/2006/main" count="16483" uniqueCount="5585">
  <si>
    <t>Plastid</t>
  </si>
  <si>
    <t>PDH-E1α</t>
  </si>
  <si>
    <t xml:space="preserve">E1-alpha component of Pyruvate Dehydrogenase Complex </t>
    <phoneticPr fontId="19" type="noConversion"/>
  </si>
  <si>
    <t xml:space="preserve">E1-beta component of Pyruvate Dehydrogenase Complex </t>
  </si>
  <si>
    <t>PDH-E1β</t>
  </si>
  <si>
    <t xml:space="preserve">Dihydrolipoamide Dehydrogenase, E3 component of Pyruvate Dehydrogenase Complex </t>
  </si>
  <si>
    <t xml:space="preserve">Dihydrolipoamide Acetyltransferase, E2 component of Pyruvate Dehydrogenase Complex </t>
  </si>
  <si>
    <t xml:space="preserve">E1-alpha component of Pyruvate Dehydrogenase Complex </t>
    <phoneticPr fontId="19" type="noConversion"/>
  </si>
  <si>
    <t>LPD1(PDH-E3)</t>
    <phoneticPr fontId="18" type="noConversion"/>
  </si>
  <si>
    <t>LPD1(PDH-E3)</t>
    <phoneticPr fontId="18" type="noConversion"/>
  </si>
  <si>
    <t>Dihydrolipoamide Acetyltransferase, E2 component of Pyruvate Dehydrogenase Complex</t>
    <phoneticPr fontId="18" type="noConversion"/>
  </si>
  <si>
    <t xml:space="preserve">Dihydrolipoamide Dehydrogenase, E3 component of Pyruvate Dehydrogenase Complex </t>
    <phoneticPr fontId="18" type="noConversion"/>
  </si>
  <si>
    <t>PDHC</t>
    <phoneticPr fontId="18" type="noConversion"/>
  </si>
  <si>
    <t>ACCase</t>
    <phoneticPr fontId="18" type="noConversion"/>
  </si>
  <si>
    <t>acetyl-CoA carboxylase carboxyltransferase beta subunit; Subunit of Heteromeric ACCase</t>
    <phoneticPr fontId="18" type="noConversion"/>
  </si>
  <si>
    <t>acetyl-CoA carboxylase carboxyltransferase beta subunit; Subunit of Heteromeric ACCase</t>
    <phoneticPr fontId="18" type="noConversion"/>
  </si>
  <si>
    <t>Biotin Carboxylase of Heteromeric ACCase</t>
  </si>
  <si>
    <t>BC</t>
    <phoneticPr fontId="18" type="noConversion"/>
  </si>
  <si>
    <t>Biotin Carboxylase of Heteromeric ACCase</t>
    <phoneticPr fontId="18" type="noConversion"/>
  </si>
  <si>
    <t>acetyl-coenzyme A carboxylase carboxyl transferase subunit alpha</t>
  </si>
  <si>
    <t>Biotin Carboxyl Carrier Protein of Heteromeric ACCase</t>
    <phoneticPr fontId="18" type="noConversion"/>
  </si>
  <si>
    <t>acetate--CoA ligase; acetyl-CoA synthetase</t>
    <phoneticPr fontId="18" type="noConversion"/>
  </si>
  <si>
    <t>ACS</t>
    <phoneticPr fontId="18" type="noConversion"/>
  </si>
  <si>
    <t>ACP</t>
    <phoneticPr fontId="18" type="noConversion"/>
  </si>
  <si>
    <t>3-keto-acyl-ACP synthase III; 3-oxoacyl-[acyl-carrier-protein] synthase III</t>
    <phoneticPr fontId="18" type="noConversion"/>
  </si>
  <si>
    <t>3-keto-acyl-ACP synthase I; 3-oxoacyl-[acyl-carrier-protein] synthase I</t>
    <phoneticPr fontId="18" type="noConversion"/>
  </si>
  <si>
    <t>3-keto-acyl-ACP synthase II; 3-oxoacyl-[acyl-carrier-protein] synthase II</t>
    <phoneticPr fontId="18" type="noConversion"/>
  </si>
  <si>
    <t>KASI</t>
    <phoneticPr fontId="18" type="noConversion"/>
  </si>
  <si>
    <t>KASII</t>
    <phoneticPr fontId="18" type="noConversion"/>
  </si>
  <si>
    <t>KASII</t>
    <phoneticPr fontId="18" type="noConversion"/>
  </si>
  <si>
    <t>KASIII</t>
    <phoneticPr fontId="18" type="noConversion"/>
  </si>
  <si>
    <t>KASIII</t>
    <phoneticPr fontId="18" type="noConversion"/>
  </si>
  <si>
    <t>MCMT</t>
    <phoneticPr fontId="18" type="noConversion"/>
  </si>
  <si>
    <t>MCMT</t>
    <phoneticPr fontId="18" type="noConversion"/>
  </si>
  <si>
    <t>Ketoacyl-ACP Reductase; 3-oxoacyl-[acyl-carrier protein] reductase</t>
  </si>
  <si>
    <t>Ketoacyl-ACP Reductase; 3-oxoacyl-[acyl-carrier protein] reductase</t>
    <phoneticPr fontId="18" type="noConversion"/>
  </si>
  <si>
    <t>KAR</t>
    <phoneticPr fontId="18" type="noConversion"/>
  </si>
  <si>
    <t>KAR (FabG)</t>
    <phoneticPr fontId="18" type="noConversion"/>
  </si>
  <si>
    <t>HAD</t>
    <phoneticPr fontId="18" type="noConversion"/>
  </si>
  <si>
    <t>ENR</t>
    <phoneticPr fontId="18" type="noConversion"/>
  </si>
  <si>
    <t>Stearoyl-ACP Desaturase; acyl-[acyl-carrier-protein] desaturase 2</t>
    <phoneticPr fontId="18" type="noConversion"/>
  </si>
  <si>
    <t>FAB2</t>
    <phoneticPr fontId="18" type="noConversion"/>
  </si>
  <si>
    <t>SAD</t>
    <phoneticPr fontId="18" type="noConversion"/>
  </si>
  <si>
    <t>palmitoyl-acyl carrier protein thioesterase; fatty acyl-ACP thioesterase B</t>
    <phoneticPr fontId="18" type="noConversion"/>
  </si>
  <si>
    <t>Stearoyl-acyl carrier protein thioesterase; fatty acyl-ACP thioesterase B</t>
    <phoneticPr fontId="18" type="noConversion"/>
  </si>
  <si>
    <t xml:space="preserve">oleoyl-acyl carrier protein thioesterase; fatty acyl-ACP thioesterase A </t>
    <phoneticPr fontId="18" type="noConversion"/>
  </si>
  <si>
    <t>FatB</t>
    <phoneticPr fontId="18" type="noConversion"/>
  </si>
  <si>
    <t>FatA</t>
    <phoneticPr fontId="18" type="noConversion"/>
  </si>
  <si>
    <t>LACS9</t>
    <phoneticPr fontId="18" type="noConversion"/>
  </si>
  <si>
    <t>LACS8</t>
    <phoneticPr fontId="18" type="noConversion"/>
  </si>
  <si>
    <t>long chain acyl-CoA synthetase</t>
  </si>
  <si>
    <t>LACS</t>
    <phoneticPr fontId="18" type="noConversion"/>
  </si>
  <si>
    <t>AEE15</t>
  </si>
  <si>
    <t>glycerol-3-phosphate acyltransferase 9</t>
    <phoneticPr fontId="18" type="noConversion"/>
  </si>
  <si>
    <t>Endomembrane</t>
  </si>
  <si>
    <t>GPDH</t>
    <phoneticPr fontId="18" type="noConversion"/>
  </si>
  <si>
    <t>GPAT</t>
    <phoneticPr fontId="18" type="noConversion"/>
  </si>
  <si>
    <t>LPAAT</t>
    <phoneticPr fontId="18" type="noConversion"/>
  </si>
  <si>
    <t>LPP beta</t>
    <phoneticPr fontId="18" type="noConversion"/>
  </si>
  <si>
    <t>LPP delta</t>
    <phoneticPr fontId="18" type="noConversion"/>
  </si>
  <si>
    <t>lipid phosphate phosphatase delta</t>
    <phoneticPr fontId="18" type="noConversion"/>
  </si>
  <si>
    <t>PAH1</t>
    <phoneticPr fontId="18" type="noConversion"/>
  </si>
  <si>
    <t>GPAT9</t>
  </si>
  <si>
    <t>diacylglycerol O-acyltransferase 2</t>
  </si>
  <si>
    <t>diacylglycerol O-acyltransferase 1</t>
    <phoneticPr fontId="18" type="noConversion"/>
  </si>
  <si>
    <t>DGAT1</t>
    <phoneticPr fontId="18" type="noConversion"/>
  </si>
  <si>
    <t>DGAT2</t>
  </si>
  <si>
    <t>DGAT2</t>
    <phoneticPr fontId="18" type="noConversion"/>
  </si>
  <si>
    <t>Diacylglycerol O-acyltransferase 2</t>
  </si>
  <si>
    <t>phospholipid:diacylglycerol acyltransferase 1</t>
  </si>
  <si>
    <t>PDAT1</t>
    <phoneticPr fontId="18" type="noConversion"/>
  </si>
  <si>
    <t>PDAT</t>
    <phoneticPr fontId="18" type="noConversion"/>
  </si>
  <si>
    <t>CALO</t>
    <phoneticPr fontId="18" type="noConversion"/>
  </si>
  <si>
    <t>lipodystrophy protein; adipose-regulatory protein</t>
    <phoneticPr fontId="18" type="noConversion"/>
  </si>
  <si>
    <t>SEIPIN</t>
    <phoneticPr fontId="18" type="noConversion"/>
  </si>
  <si>
    <t>WRI1</t>
    <phoneticPr fontId="18" type="noConversion"/>
  </si>
  <si>
    <t>ABI3</t>
    <phoneticPr fontId="18" type="noConversion"/>
  </si>
  <si>
    <t>AT1G01090</t>
  </si>
  <si>
    <t>AT1G34430</t>
  </si>
  <si>
    <t>DHLAT, LTA1(PDH-E2)</t>
    <phoneticPr fontId="18" type="noConversion"/>
  </si>
  <si>
    <t>AT3G25860</t>
  </si>
  <si>
    <t>AT3G16950</t>
  </si>
  <si>
    <t>AT5G36880</t>
  </si>
  <si>
    <t>AT2G38040</t>
  </si>
  <si>
    <t>ATCG00500</t>
  </si>
  <si>
    <t>AT5G16390</t>
    <phoneticPr fontId="18" type="noConversion"/>
  </si>
  <si>
    <t>AT5G35360</t>
    <phoneticPr fontId="18" type="noConversion"/>
  </si>
  <si>
    <t>ACP1</t>
    <phoneticPr fontId="18" type="noConversion"/>
  </si>
  <si>
    <t>ACP4</t>
    <phoneticPr fontId="18" type="noConversion"/>
  </si>
  <si>
    <t>ACP4</t>
    <phoneticPr fontId="18" type="noConversion"/>
  </si>
  <si>
    <t>ACP4</t>
    <phoneticPr fontId="18" type="noConversion"/>
  </si>
  <si>
    <t>AT4G25050</t>
    <phoneticPr fontId="18" type="noConversion"/>
  </si>
  <si>
    <t>Malonyl-CoA:ACP Malonyltransferase; malonyl-CoA-acyl carrier protein transacylase; EMBRYO DEFECTIVE 3147</t>
    <phoneticPr fontId="18" type="noConversion"/>
  </si>
  <si>
    <t>AT2G30200</t>
    <phoneticPr fontId="18" type="noConversion"/>
  </si>
  <si>
    <t>AT1G24360</t>
    <phoneticPr fontId="18" type="noConversion"/>
  </si>
  <si>
    <t>AT1G62640</t>
    <phoneticPr fontId="18" type="noConversion"/>
  </si>
  <si>
    <t>AT5G10160</t>
  </si>
  <si>
    <t>AT2G05990</t>
  </si>
  <si>
    <t>enoyl-[acyl-carrier-protein] reductase 1</t>
    <phoneticPr fontId="18" type="noConversion"/>
  </si>
  <si>
    <t>ENR1, MOD1 (FabI)</t>
    <phoneticPr fontId="18" type="noConversion"/>
  </si>
  <si>
    <t>AT5G46290</t>
  </si>
  <si>
    <t>AT1G74960</t>
  </si>
  <si>
    <t>KASI (FabF)</t>
    <phoneticPr fontId="18" type="noConversion"/>
  </si>
  <si>
    <t>AT1G43800</t>
  </si>
  <si>
    <t>Stearoyl-ACP Desaturase; acyl-[acyl-carrier-protein] desaturase 6</t>
    <phoneticPr fontId="18" type="noConversion"/>
  </si>
  <si>
    <t>DES6</t>
    <phoneticPr fontId="18" type="noConversion"/>
  </si>
  <si>
    <t>AT2G04350</t>
  </si>
  <si>
    <t>AT1G77590</t>
  </si>
  <si>
    <t>Plastid envelope</t>
  </si>
  <si>
    <t>AT4G14070</t>
  </si>
  <si>
    <t>AT5G60620</t>
  </si>
  <si>
    <t>GPAT9</t>
    <phoneticPr fontId="18" type="noConversion"/>
  </si>
  <si>
    <t>AT2G19450</t>
    <phoneticPr fontId="18" type="noConversion"/>
  </si>
  <si>
    <t>Endomembrane</t>
    <phoneticPr fontId="18" type="noConversion"/>
  </si>
  <si>
    <t>AT3G51520</t>
    <phoneticPr fontId="18" type="noConversion"/>
  </si>
  <si>
    <t>AT5G13640</t>
    <phoneticPr fontId="18" type="noConversion"/>
  </si>
  <si>
    <t>Endomembrane</t>
    <phoneticPr fontId="18" type="noConversion"/>
  </si>
  <si>
    <t>AT1G13560</t>
  </si>
  <si>
    <t>AT1G12640</t>
  </si>
  <si>
    <t>AT3G57650</t>
  </si>
  <si>
    <t>1-acyl-sn-glycerol-3-phosphate acyltransferase 2</t>
    <phoneticPr fontId="18" type="noConversion"/>
  </si>
  <si>
    <t>LPAAT2</t>
    <phoneticPr fontId="18" type="noConversion"/>
  </si>
  <si>
    <t>AT3G18850</t>
  </si>
  <si>
    <t>LPAAT5</t>
    <phoneticPr fontId="18" type="noConversion"/>
  </si>
  <si>
    <t>1-acyl-sn-glycerol-3-phosphate acyltransferase 5</t>
    <phoneticPr fontId="18" type="noConversion"/>
  </si>
  <si>
    <t>AT3G09560</t>
  </si>
  <si>
    <t>phosphatidate phosphatase, PHOSPHATIDIC ACID PHOSPHOHYDROLASE 1</t>
  </si>
  <si>
    <t>phosphatidate phosphatase, PHOSPHATIDIC ACID PHOSPHOHYDROLASE 1</t>
    <phoneticPr fontId="21" type="noConversion"/>
  </si>
  <si>
    <t>PAH1</t>
  </si>
  <si>
    <t>AT5G42870</t>
  </si>
  <si>
    <t>phosphatidate phosphatase, PHOSPHATIDIC ACID PHOSPHOHYDROLASE 2</t>
    <phoneticPr fontId="18" type="noConversion"/>
  </si>
  <si>
    <t>PAH2</t>
    <phoneticPr fontId="18" type="noConversion"/>
  </si>
  <si>
    <t>AT4G22550</t>
  </si>
  <si>
    <t>Extra-plastidal (predicted)</t>
  </si>
  <si>
    <t>AT3G58490</t>
  </si>
  <si>
    <t>NAD-dependent Glycerol-3-Phosphate Dehydrogenase; glycerol-3-phosphate dehydrogenase [NAD(+)]</t>
    <phoneticPr fontId="18" type="noConversion"/>
  </si>
  <si>
    <t>AT2G41540</t>
  </si>
  <si>
    <t>Cytosol</t>
  </si>
  <si>
    <t>Oil-body oleosin</t>
    <phoneticPr fontId="21" type="noConversion"/>
  </si>
  <si>
    <t>AT4G25140</t>
  </si>
  <si>
    <t>AT3G01570</t>
  </si>
  <si>
    <t>OLE1, OBO1</t>
    <phoneticPr fontId="18" type="noConversion"/>
  </si>
  <si>
    <t>OLE4, OBO4</t>
    <phoneticPr fontId="18" type="noConversion"/>
  </si>
  <si>
    <t>AT5G40420</t>
  </si>
  <si>
    <t>OLE2, OBO2</t>
    <phoneticPr fontId="18" type="noConversion"/>
  </si>
  <si>
    <t>Caleosin; peroxygenase 1</t>
    <phoneticPr fontId="18" type="noConversion"/>
  </si>
  <si>
    <t>CALO1</t>
    <phoneticPr fontId="18" type="noConversion"/>
  </si>
  <si>
    <t>CALO4</t>
    <phoneticPr fontId="18" type="noConversion"/>
  </si>
  <si>
    <t>Caleosin; peroxygenase 4</t>
    <phoneticPr fontId="18" type="noConversion"/>
  </si>
  <si>
    <t>Caleosin; peroxygenase 2</t>
    <phoneticPr fontId="18" type="noConversion"/>
  </si>
  <si>
    <t>CALO2</t>
    <phoneticPr fontId="18" type="noConversion"/>
  </si>
  <si>
    <t>Caleosin; peroxygenase 3</t>
    <phoneticPr fontId="18" type="noConversion"/>
  </si>
  <si>
    <t>CALO3</t>
    <phoneticPr fontId="18" type="noConversion"/>
  </si>
  <si>
    <t>AT4G26740</t>
    <phoneticPr fontId="18" type="noConversion"/>
  </si>
  <si>
    <t>AT1G70670</t>
    <phoneticPr fontId="18" type="noConversion"/>
  </si>
  <si>
    <t>AT5G55240</t>
    <phoneticPr fontId="18" type="noConversion"/>
  </si>
  <si>
    <t>AT2G33380</t>
    <phoneticPr fontId="18" type="noConversion"/>
  </si>
  <si>
    <t>SEIPIN1</t>
    <phoneticPr fontId="18" type="noConversion"/>
  </si>
  <si>
    <t>AT5G16460</t>
    <phoneticPr fontId="18" type="noConversion"/>
  </si>
  <si>
    <t>SEIPIN2</t>
    <phoneticPr fontId="18" type="noConversion"/>
  </si>
  <si>
    <t>AT1G29760</t>
    <phoneticPr fontId="18" type="noConversion"/>
  </si>
  <si>
    <t>AP2/EREBP transcription factor</t>
    <phoneticPr fontId="18" type="noConversion"/>
  </si>
  <si>
    <t>AT3G54320</t>
    <phoneticPr fontId="18" type="noConversion"/>
  </si>
  <si>
    <t>B3 domain-containing transcription repressor, VP1/ABI3-like transcription factor</t>
    <phoneticPr fontId="18" type="noConversion"/>
  </si>
  <si>
    <t>AT4G32010</t>
    <phoneticPr fontId="18" type="noConversion"/>
  </si>
  <si>
    <t>HSL1/VAL2</t>
    <phoneticPr fontId="18" type="noConversion"/>
  </si>
  <si>
    <t>CHD3-type chromatin-remodeling factor PICKLE</t>
  </si>
  <si>
    <t>AT2G25170</t>
    <phoneticPr fontId="18" type="noConversion"/>
  </si>
  <si>
    <t>PKL</t>
    <phoneticPr fontId="18" type="noConversion"/>
  </si>
  <si>
    <t>AT1G79840</t>
  </si>
  <si>
    <t>Homeobox-leucine zipper protein GLABRA 2</t>
    <phoneticPr fontId="18" type="noConversion"/>
  </si>
  <si>
    <t xml:space="preserve"> GL2</t>
    <phoneticPr fontId="18" type="noConversion"/>
  </si>
  <si>
    <t>AT5G62470</t>
  </si>
  <si>
    <t>Nucleus</t>
  </si>
  <si>
    <t>MYB transcription factor 96, 306</t>
    <phoneticPr fontId="20" type="noConversion"/>
  </si>
  <si>
    <t>MYB96</t>
    <phoneticPr fontId="18" type="noConversion"/>
  </si>
  <si>
    <t>HSL</t>
    <phoneticPr fontId="18" type="noConversion"/>
  </si>
  <si>
    <t>PKL</t>
    <phoneticPr fontId="18" type="noConversion"/>
  </si>
  <si>
    <t>Homeobox-leucine zipper protein GLABRA 2</t>
    <phoneticPr fontId="18" type="noConversion"/>
  </si>
  <si>
    <t>GLABRA2</t>
    <phoneticPr fontId="18" type="noConversion"/>
  </si>
  <si>
    <t>AT1G56560</t>
  </si>
  <si>
    <t>AT5G22510</t>
  </si>
  <si>
    <t>AT4G09510</t>
  </si>
  <si>
    <t>AT1G22650</t>
  </si>
  <si>
    <t>Cytosol-INV</t>
  </si>
  <si>
    <t>AT3G52600</t>
  </si>
  <si>
    <t>AT1G12240</t>
  </si>
  <si>
    <t>Vacuole</t>
  </si>
  <si>
    <t>BFRUCT4</t>
  </si>
  <si>
    <t>AT3G13790</t>
  </si>
  <si>
    <t>Cell wall</t>
  </si>
  <si>
    <t>AT1G62660</t>
  </si>
  <si>
    <t>AT1G55120</t>
  </si>
  <si>
    <t>Vacuolar-INV</t>
  </si>
  <si>
    <t>AT1G73370</t>
  </si>
  <si>
    <t>STP1</t>
  </si>
  <si>
    <t>AT1G34580</t>
  </si>
  <si>
    <t>Glycolysis</t>
  </si>
  <si>
    <t>AT1G50460</t>
  </si>
  <si>
    <t>AT4G29130</t>
  </si>
  <si>
    <t>Hexokinase</t>
  </si>
  <si>
    <t>HXK1</t>
  </si>
  <si>
    <t>AT2G19860</t>
  </si>
  <si>
    <t>HXK2</t>
  </si>
  <si>
    <t>ATP-dependent 6-phosphofructokinase</t>
  </si>
  <si>
    <t>AT4G26270</t>
  </si>
  <si>
    <t>PFK3</t>
  </si>
  <si>
    <t>AT5G47810</t>
  </si>
  <si>
    <t>AT2G22480</t>
  </si>
  <si>
    <t>Pyrophosphate--fructose 6-phosphate 1-phosphotransferase subunit alpha</t>
  </si>
  <si>
    <t>AT1G76550</t>
  </si>
  <si>
    <t>AT1G76551</t>
  </si>
  <si>
    <t>AT1G12000</t>
  </si>
  <si>
    <t>Fructose-bisphosphate aldolase, chloroplastic (Precursor) OS=Oryza sativa subsp. japonica (Rice) PE=1 SV=2</t>
  </si>
  <si>
    <t>Probable fructose-bisphosphate aldolase 3, chloroplastic (Precursor) GN=FBA3 OS=Arabidopsis thaliana (Mouse-ear cress) PE=1 SV=1</t>
  </si>
  <si>
    <t>Probable fructose-bisphosphate aldolase 2, chloroplastic (Precursor) GN=FBA2 OS=Arabidopsis thaliana (Mouse-ear cress) PE=1 SV=2</t>
  </si>
  <si>
    <t>Fructose-bisphosphate aldolase, cytoplasmic isozyme OS=Zea mays (Maize) PE=1 SV=1</t>
  </si>
  <si>
    <t>Fructose-bisphosphate aldolase cytoplasmic isozyme OS=Oryza sativa subsp. japonica (Rice) PE=1 SV=2</t>
  </si>
  <si>
    <t>Fructose-bisphosphate aldolase, chloroplastic (Precursor) OS=Spinacia oleracea (Spinach) PE=1 SV=3</t>
  </si>
  <si>
    <t>Fructose-bisphosphate aldolase, cytoplasmic isozyme 1 OS=Pisum sativum (Garden pea) PE=2 SV=1</t>
  </si>
  <si>
    <t>AT4G38970</t>
  </si>
  <si>
    <t>AT2G01140</t>
  </si>
  <si>
    <t>AT5G03690</t>
  </si>
  <si>
    <t>AT2G36460</t>
  </si>
  <si>
    <t>AT2G21330</t>
  </si>
  <si>
    <t>AT4G26530</t>
  </si>
  <si>
    <t>Cytosol-FBA</t>
  </si>
  <si>
    <t>Plastid-FBA</t>
  </si>
  <si>
    <t>Triosephosphate isomerase, cytosolic OS=Zea mays (Maize) PE=3 SV=3</t>
  </si>
  <si>
    <t>Triosephosphate isomerase, chloroplastic (Precursor) GN=TIM OS=Arabidopsis thaliana (Mouse-ear cress) PE=1 SV=1</t>
  </si>
  <si>
    <t>Triosephosphate isomerase, chloroplastic (Precursor) OS=Secale cereale (Rye) PE=1 SV=1</t>
  </si>
  <si>
    <t>AT3G55440</t>
  </si>
  <si>
    <t>AT2G21170</t>
  </si>
  <si>
    <t>Glyceraldehyde-3-phosphate dehydrogenase A, chloroplastic (Precursor) GN=GAPA OS=Zea mays (Maize) PE=2 SV=1</t>
  </si>
  <si>
    <t>NADP-dependent glyceraldehyde-3-phosphate dehydrogenase GN=GAPN OS=Triticum aestivum (Wheat) PE=1 SV=2</t>
  </si>
  <si>
    <t>Glyceraldehyde-3-phosphate dehydrogenase 3, cytosolic GN=GAPC3 OS=Zea mays (Maize) PE=2 SV=1</t>
  </si>
  <si>
    <t>Glyceraldehyde-3-phosphate dehydrogenase GAPCP2, chloroplastic (Precursor) GN=GAPCP2 OS=Arabidopsis thaliana (Mouse-ear cress) PE=2 SV=1</t>
  </si>
  <si>
    <t>Glyceraldehyde-3-phosphate dehydrogenase, cytosolic GN=GAPC OS=Petroselinum crispum (Parsley) PE=2 SV=1</t>
  </si>
  <si>
    <t>AT1G12900</t>
  </si>
  <si>
    <t>GapA-2</t>
  </si>
  <si>
    <t>AT2G24270</t>
  </si>
  <si>
    <t>AT1G13440</t>
  </si>
  <si>
    <t>AT1G16300</t>
  </si>
  <si>
    <t>GapCp-2</t>
  </si>
  <si>
    <t>AT3G26650</t>
  </si>
  <si>
    <t>AT3G04120</t>
  </si>
  <si>
    <t>Phosphoglycerate kinase</t>
  </si>
  <si>
    <t>AT1G79550</t>
  </si>
  <si>
    <t>AT3G12780</t>
  </si>
  <si>
    <t>AT1G56190</t>
  </si>
  <si>
    <t>2,3-bisphosphoglycerate-dependent phosphoglycerate mutase</t>
  </si>
  <si>
    <t>AT3G08590</t>
  </si>
  <si>
    <t>AT3G30841</t>
  </si>
  <si>
    <t>AT1G09780</t>
  </si>
  <si>
    <t>Phosphoglucomutase/phosphomannomutase</t>
  </si>
  <si>
    <t>AT5G51820</t>
  </si>
  <si>
    <t>AT1G22170</t>
  </si>
  <si>
    <t>Enolase 2</t>
  </si>
  <si>
    <t>Enolase 1</t>
  </si>
  <si>
    <t>Cytosol-ENO</t>
  </si>
  <si>
    <t>ENO2</t>
  </si>
  <si>
    <t>AT2G36530</t>
  </si>
  <si>
    <t>AT1G74030</t>
  </si>
  <si>
    <t>Cytosol-PK</t>
  </si>
  <si>
    <t>AT3G52990</t>
  </si>
  <si>
    <t>AT5G63680</t>
  </si>
  <si>
    <t>AT5G56350</t>
  </si>
  <si>
    <t>AT5G08570</t>
  </si>
  <si>
    <t>AT3G22960</t>
  </si>
  <si>
    <t>AT5G52920</t>
  </si>
  <si>
    <t>AT3G14940</t>
  </si>
  <si>
    <t>AT1G53310</t>
  </si>
  <si>
    <t>PEPC1</t>
  </si>
  <si>
    <t>AT5G42740</t>
  </si>
  <si>
    <t>AT4G24620</t>
  </si>
  <si>
    <t>Probable fructokinase-6, chloroplastic (Precursor) OS=Arabidopsis thaliana (Mouse-ear cress) PE=2 SV=1</t>
  </si>
  <si>
    <t>AT4G10260</t>
  </si>
  <si>
    <t>AT1G06030</t>
  </si>
  <si>
    <t>AT2G31390</t>
  </si>
  <si>
    <t>AT1G66430</t>
  </si>
  <si>
    <t>AT1G17160</t>
  </si>
  <si>
    <t>AT1G70730</t>
  </si>
  <si>
    <t>AT5G17310</t>
  </si>
  <si>
    <t>UGP2</t>
  </si>
  <si>
    <t>UTP--glucose-1-phosphate uridylyltransferase; UDP-glucose pyrophosphorylase</t>
  </si>
  <si>
    <t>AT3G27300</t>
  </si>
  <si>
    <t>G6PDH5</t>
  </si>
  <si>
    <t>AT5G40760</t>
  </si>
  <si>
    <t>G6PDH2</t>
  </si>
  <si>
    <t>6-phosphogluconate dehydrogenase, decarboxylating 1</t>
  </si>
  <si>
    <t>Transketolas</t>
  </si>
  <si>
    <t>Ribulose-phosphate 3-epimerase</t>
  </si>
  <si>
    <t>AT1G12230</t>
  </si>
  <si>
    <t>AT5G13420</t>
  </si>
  <si>
    <t>AT1G13700</t>
  </si>
  <si>
    <t>AT5G24400</t>
  </si>
  <si>
    <t>Cytosol-MDH</t>
  </si>
  <si>
    <t>Peroxisome-MDH</t>
  </si>
  <si>
    <t>Mitochondria-MDH</t>
  </si>
  <si>
    <t>AT5G43330</t>
  </si>
  <si>
    <t>AT1G04410</t>
  </si>
  <si>
    <t>AT5G56720</t>
  </si>
  <si>
    <t>AT5G58330</t>
  </si>
  <si>
    <t>AT3G47520</t>
  </si>
  <si>
    <t>AT2G22780</t>
  </si>
  <si>
    <t>Peroxisome</t>
  </si>
  <si>
    <t>AT5G09660</t>
  </si>
  <si>
    <t>AT1G53240</t>
  </si>
  <si>
    <t>Mitochondria</t>
  </si>
  <si>
    <t>Cytosol-PEPCK</t>
  </si>
  <si>
    <t>Phosphoenolpyruvate carboxykinase [ATP]</t>
  </si>
  <si>
    <t>AT4G37870</t>
  </si>
  <si>
    <t>AT1G79750</t>
  </si>
  <si>
    <t>AT5G25880</t>
  </si>
  <si>
    <t>AT2G19900</t>
  </si>
  <si>
    <t>AT4G00570</t>
  </si>
  <si>
    <t xml:space="preserve">Plastid-PPDK </t>
  </si>
  <si>
    <t>AT4G15530</t>
  </si>
  <si>
    <t>SS4</t>
  </si>
  <si>
    <t>AT5G24300</t>
  </si>
  <si>
    <t>AT3G01180</t>
  </si>
  <si>
    <t>AT1G11720</t>
  </si>
  <si>
    <t>AT5G65685</t>
  </si>
  <si>
    <t>AT4G18240</t>
  </si>
  <si>
    <t>AT1G32900</t>
  </si>
  <si>
    <t>GBSS1, WAXY1</t>
  </si>
  <si>
    <t>AT1G27680</t>
  </si>
  <si>
    <t>ApL2</t>
  </si>
  <si>
    <t>AT5G48300</t>
  </si>
  <si>
    <t>ApS1</t>
  </si>
  <si>
    <t>AT5G19220</t>
  </si>
  <si>
    <t>ApL1</t>
  </si>
  <si>
    <t>AT1G15500</t>
  </si>
  <si>
    <t>Plastidic ATP/ADP transporter, Nucleoside triphosphate transporter, Adenine nucleotide transporter</t>
  </si>
  <si>
    <t>AT5G16150</t>
  </si>
  <si>
    <t>Glucose-6-phosphate/phosphate translocator</t>
  </si>
  <si>
    <t>PPT1</t>
  </si>
  <si>
    <t>BASS2</t>
  </si>
  <si>
    <t>BASS3</t>
  </si>
  <si>
    <t>BASS4</t>
  </si>
  <si>
    <t>BASS5</t>
  </si>
  <si>
    <t>SDP1</t>
    <phoneticPr fontId="18" type="noConversion"/>
  </si>
  <si>
    <t>AT2G15230</t>
  </si>
  <si>
    <t>AT5G04040</t>
  </si>
  <si>
    <t>AT4G24160</t>
  </si>
  <si>
    <t>CGI-58</t>
  </si>
  <si>
    <t>CGI-58</t>
    <phoneticPr fontId="18" type="noConversion"/>
  </si>
  <si>
    <t>NAD-dependent Glycerol-3-Phosphate Dehydrogenase; glycerol-3-phosphate dehydrogenase [NAD(+)]</t>
  </si>
  <si>
    <t>NAD-dependent Glycerol-3-Phosphate Dehydrogenase; glycerol-3-phosphate dehydrogenase [NAD(+)]</t>
    <phoneticPr fontId="18" type="noConversion"/>
  </si>
  <si>
    <t>GPDH</t>
    <phoneticPr fontId="18" type="noConversion"/>
  </si>
  <si>
    <t>AT5G40610</t>
  </si>
  <si>
    <t>Glycerol-3-phosphate acyltransferase 1 GN=GPAT1 OS=Arabidopsis thaliana (Mouse-ear cress) PE=1 SV=1</t>
  </si>
  <si>
    <t>glycerol-3-phosphate acyltransferase 2 GN=GPAT2 OS=Arabidopsis thaliana (Mouse-ear cress) PE=2 SV=1</t>
  </si>
  <si>
    <t>glycerol-3-phosphate acyltransferase 3 GN=GPAT3 OS=Arabidopsis thaliana (Mouse-ear cress) PE=2 SV=1</t>
  </si>
  <si>
    <t>ATS1</t>
    <phoneticPr fontId="18" type="noConversion"/>
  </si>
  <si>
    <t>ATS1</t>
    <phoneticPr fontId="18" type="noConversion"/>
  </si>
  <si>
    <t>AT1G06520</t>
  </si>
  <si>
    <t>GAPT1</t>
    <phoneticPr fontId="18" type="noConversion"/>
  </si>
  <si>
    <t>AT1G32200</t>
  </si>
  <si>
    <t>AT1G02390</t>
  </si>
  <si>
    <t>GPAT2</t>
    <phoneticPr fontId="18" type="noConversion"/>
  </si>
  <si>
    <t>AT4G01950</t>
  </si>
  <si>
    <t>GPAT3</t>
  </si>
  <si>
    <t>LPAAT5</t>
    <phoneticPr fontId="18" type="noConversion"/>
  </si>
  <si>
    <t>1-acyl-sn-glycerol-3-phosphate acyltransferase 5</t>
    <phoneticPr fontId="18" type="noConversion"/>
  </si>
  <si>
    <t>AT4G30580</t>
  </si>
  <si>
    <t>LPAAT1</t>
    <phoneticPr fontId="18" type="noConversion"/>
  </si>
  <si>
    <t>lipid phosphate phosphatase beta</t>
    <phoneticPr fontId="18" type="noConversion"/>
  </si>
  <si>
    <t>phosphatidate phosphatase, PHOSPHATIDIC ACID PHOSPHOHYDROLASE 1</t>
    <phoneticPr fontId="21" type="noConversion"/>
  </si>
  <si>
    <t>AT5G03080</t>
  </si>
  <si>
    <t>LPP-Υ</t>
  </si>
  <si>
    <t>AT1G15080</t>
  </si>
  <si>
    <t>LPP2</t>
    <phoneticPr fontId="18" type="noConversion"/>
  </si>
  <si>
    <t>AT5G66450</t>
  </si>
  <si>
    <t>LPP-ε2</t>
  </si>
  <si>
    <t>AT3G02600</t>
  </si>
  <si>
    <t>LPP3</t>
    <phoneticPr fontId="18" type="noConversion"/>
  </si>
  <si>
    <t>lipid phosphate phosphatase 3</t>
    <phoneticPr fontId="18" type="noConversion"/>
  </si>
  <si>
    <t>MGD2</t>
    <phoneticPr fontId="18" type="noConversion"/>
  </si>
  <si>
    <t>MGD1</t>
    <phoneticPr fontId="18" type="noConversion"/>
  </si>
  <si>
    <t>DGD2</t>
    <phoneticPr fontId="18" type="noConversion"/>
  </si>
  <si>
    <t>DGD1</t>
    <phoneticPr fontId="18" type="noConversion"/>
  </si>
  <si>
    <t>DGD2</t>
    <phoneticPr fontId="18" type="noConversion"/>
  </si>
  <si>
    <t>AT5G20410</t>
  </si>
  <si>
    <t>AT2G11810</t>
  </si>
  <si>
    <t>Monogalactosyldiacylglycerol synthase</t>
    <phoneticPr fontId="18" type="noConversion"/>
  </si>
  <si>
    <t>AT4G31780</t>
  </si>
  <si>
    <t>AT4G00550</t>
  </si>
  <si>
    <t>AT3G11670</t>
  </si>
  <si>
    <t>DGD2</t>
    <phoneticPr fontId="18" type="noConversion"/>
  </si>
  <si>
    <t>Digalactosyldiacylglycerol synthase</t>
    <phoneticPr fontId="18" type="noConversion"/>
  </si>
  <si>
    <t>UDP-sulfoquinovose synthase</t>
  </si>
  <si>
    <t>AT4G33030</t>
  </si>
  <si>
    <t>Phosphatidate cytidylyltransferase, CDP-DAG synthase</t>
    <phoneticPr fontId="18" type="noConversion"/>
  </si>
  <si>
    <t>AT4G22340</t>
  </si>
  <si>
    <t>Extra Plastid</t>
  </si>
  <si>
    <t>CDS1</t>
  </si>
  <si>
    <t>CDS1</t>
    <phoneticPr fontId="18" type="noConversion"/>
  </si>
  <si>
    <t>AT4G30950</t>
  </si>
  <si>
    <t>FAD6</t>
    <phoneticPr fontId="18" type="noConversion"/>
  </si>
  <si>
    <t>AT3G12120</t>
  </si>
  <si>
    <t>FAD2</t>
    <phoneticPr fontId="18" type="noConversion"/>
  </si>
  <si>
    <t>Omega-6 fatty acid desaturase, Oleate desaturase</t>
    <phoneticPr fontId="20" type="noConversion"/>
  </si>
  <si>
    <t>Omega-6 fatty acid desaturase</t>
    <phoneticPr fontId="18" type="noConversion"/>
  </si>
  <si>
    <t>AT5G05580</t>
  </si>
  <si>
    <t>FAD8</t>
    <phoneticPr fontId="18" type="noConversion"/>
  </si>
  <si>
    <t>Phosphatidate cytidylyltransferase, CDP-DAG synthase</t>
    <phoneticPr fontId="18" type="noConversion"/>
  </si>
  <si>
    <t>AT1G19800</t>
  </si>
  <si>
    <t>TGD1</t>
    <phoneticPr fontId="18" type="noConversion"/>
  </si>
  <si>
    <t>AT3G06960</t>
  </si>
  <si>
    <t>TGD4</t>
    <phoneticPr fontId="18" type="noConversion"/>
  </si>
  <si>
    <t>AT3G20320</t>
  </si>
  <si>
    <t>TGD2</t>
    <phoneticPr fontId="18" type="noConversion"/>
  </si>
  <si>
    <t>AT1G65410</t>
  </si>
  <si>
    <t>TGD3</t>
    <phoneticPr fontId="18" type="noConversion"/>
  </si>
  <si>
    <t>beyond chloroplast Inner envelope</t>
  </si>
  <si>
    <t>AT3G16785</t>
  </si>
  <si>
    <t>Plastid (predicted)</t>
  </si>
  <si>
    <t>Phospholipase D, zeta</t>
    <phoneticPr fontId="23" type="noConversion"/>
  </si>
  <si>
    <t>PLD-ζ1</t>
  </si>
  <si>
    <t>Acyl-CoA binding protein</t>
    <phoneticPr fontId="18" type="noConversion"/>
  </si>
  <si>
    <t>AT1G31812</t>
  </si>
  <si>
    <t>ACBP6</t>
    <phoneticPr fontId="18" type="noConversion"/>
  </si>
  <si>
    <t>AT4G27780</t>
  </si>
  <si>
    <t>ACBP2</t>
    <phoneticPr fontId="18" type="noConversion"/>
  </si>
  <si>
    <t>Plasma membrane (GFP), peroxisome</t>
  </si>
  <si>
    <t>AT3G05420</t>
  </si>
  <si>
    <t>ACBP4</t>
    <phoneticPr fontId="18" type="noConversion"/>
  </si>
  <si>
    <t>AT4G24230</t>
  </si>
  <si>
    <t>ACBP3</t>
    <phoneticPr fontId="18" type="noConversion"/>
  </si>
  <si>
    <t>endoplasmic reticulum</t>
  </si>
  <si>
    <t>ACBP</t>
    <phoneticPr fontId="18" type="noConversion"/>
  </si>
  <si>
    <t>AT2G45670</t>
  </si>
  <si>
    <t>LPEAT</t>
    <phoneticPr fontId="18" type="noConversion"/>
  </si>
  <si>
    <t>AT1G80950</t>
  </si>
  <si>
    <t>1-acylglycerol-3-phosphoethanolamine Acyltransferase</t>
  </si>
  <si>
    <t>Plasma membrane</t>
  </si>
  <si>
    <t>long chain acyl-CoA synthetase</t>
    <phoneticPr fontId="18" type="noConversion"/>
  </si>
  <si>
    <t>Long chain acyl-CoA synthetase, AMP-dependent synthetase and ligase family protein</t>
    <phoneticPr fontId="18" type="noConversion"/>
  </si>
  <si>
    <t>AT4G23850</t>
  </si>
  <si>
    <t>LACS4</t>
    <phoneticPr fontId="18" type="noConversion"/>
  </si>
  <si>
    <t>LACS</t>
    <phoneticPr fontId="18" type="noConversion"/>
  </si>
  <si>
    <t>AT1G04010</t>
  </si>
  <si>
    <t>Phospholipid:Acyl acceptor Acyltransferase, Phospholipid--sterol O-acyltransferase, Lecithin:cholesterol acyltransferase</t>
    <phoneticPr fontId="18" type="noConversion"/>
  </si>
  <si>
    <t>PLAT1,PSAT1</t>
    <phoneticPr fontId="18" type="noConversion"/>
  </si>
  <si>
    <t>PLAT</t>
    <phoneticPr fontId="18" type="noConversion"/>
  </si>
  <si>
    <t>Choline-phosphate cytidylyltransferase</t>
  </si>
  <si>
    <t>AT2G32260</t>
  </si>
  <si>
    <t>Choline-phosphate cytidylyltransferase, phosphorylcholine cytidylyltransferase</t>
    <phoneticPr fontId="18" type="noConversion"/>
  </si>
  <si>
    <t>CCT1</t>
    <phoneticPr fontId="18" type="noConversion"/>
  </si>
  <si>
    <t>AT4G15130</t>
  </si>
  <si>
    <t>CCT2</t>
    <phoneticPr fontId="18" type="noConversion"/>
  </si>
  <si>
    <t>CCT</t>
    <phoneticPr fontId="18" type="noConversion"/>
  </si>
  <si>
    <t>AT2G38670</t>
  </si>
  <si>
    <t>Phosphorylethanolamine cytidylyltransferase, Ethanolamine-phosphate cytidylyltransferase</t>
    <phoneticPr fontId="18" type="noConversion"/>
  </si>
  <si>
    <t>PECT1</t>
    <phoneticPr fontId="18" type="noConversion"/>
  </si>
  <si>
    <t>PECT</t>
    <phoneticPr fontId="18" type="noConversion"/>
  </si>
  <si>
    <t>AT3G05510</t>
  </si>
  <si>
    <t>Cardiolipin Transacylase, Phospholipid/glycerol acyltransferase</t>
    <phoneticPr fontId="18" type="noConversion"/>
  </si>
  <si>
    <t>AT1G78690</t>
  </si>
  <si>
    <t>TAZ</t>
    <phoneticPr fontId="18" type="noConversion"/>
  </si>
  <si>
    <t>AT1G80860</t>
  </si>
  <si>
    <t xml:space="preserve">Phosphatidylethanolamine methyltransferase   </t>
  </si>
  <si>
    <t>PLMT</t>
  </si>
  <si>
    <t>AT3G18000</t>
  </si>
  <si>
    <t>NMT1</t>
  </si>
  <si>
    <t xml:space="preserve">Phosphoethanolamine N-Methyltransferase, S-adenosyl-L-methionine-dependent methyltransferase </t>
    <phoneticPr fontId="18" type="noConversion"/>
  </si>
  <si>
    <t xml:space="preserve"> </t>
  </si>
  <si>
    <t>AT2G26830</t>
  </si>
  <si>
    <t xml:space="preserve">Ethanolamine Kinase </t>
    <phoneticPr fontId="23" type="noConversion"/>
  </si>
  <si>
    <t>EK</t>
  </si>
  <si>
    <t>PEAMT</t>
    <phoneticPr fontId="18" type="noConversion"/>
  </si>
  <si>
    <t>PLMT</t>
    <phoneticPr fontId="18" type="noConversion"/>
  </si>
  <si>
    <t>EK</t>
    <phoneticPr fontId="18" type="noConversion"/>
  </si>
  <si>
    <t>AT4G16700</t>
  </si>
  <si>
    <t xml:space="preserve">Phosphatidylserine Decarboxylase </t>
    <phoneticPr fontId="23" type="noConversion"/>
  </si>
  <si>
    <t>PSD1</t>
  </si>
  <si>
    <t>AT2G22240</t>
  </si>
  <si>
    <t>Inositol-3-phosphate synthase</t>
    <phoneticPr fontId="18" type="noConversion"/>
  </si>
  <si>
    <t>AT1G15110</t>
  </si>
  <si>
    <t>ER, nuclear membrane</t>
  </si>
  <si>
    <t>PSS1</t>
    <phoneticPr fontId="18" type="noConversion"/>
  </si>
  <si>
    <t>AT5G57190</t>
  </si>
  <si>
    <t>PSD2</t>
  </si>
  <si>
    <t>MIPS2, IPS2</t>
    <phoneticPr fontId="18" type="noConversion"/>
  </si>
  <si>
    <t>PSS</t>
    <phoneticPr fontId="18" type="noConversion"/>
  </si>
  <si>
    <t>PSD</t>
    <phoneticPr fontId="18" type="noConversion"/>
  </si>
  <si>
    <t>MIPS</t>
    <phoneticPr fontId="18" type="noConversion"/>
  </si>
  <si>
    <t>phosphatidylinositol synthase</t>
    <phoneticPr fontId="18" type="noConversion"/>
  </si>
  <si>
    <t>AT1G68000</t>
  </si>
  <si>
    <t>PIS1</t>
    <phoneticPr fontId="18" type="noConversion"/>
  </si>
  <si>
    <t>PIS</t>
    <phoneticPr fontId="18" type="noConversion"/>
  </si>
  <si>
    <t>Choline kinase</t>
    <phoneticPr fontId="18" type="noConversion"/>
  </si>
  <si>
    <t>CK2</t>
  </si>
  <si>
    <t>CK2</t>
    <phoneticPr fontId="18" type="noConversion"/>
  </si>
  <si>
    <t>CK</t>
    <phoneticPr fontId="18" type="noConversion"/>
  </si>
  <si>
    <t>At1g74320</t>
    <phoneticPr fontId="18" type="noConversion"/>
  </si>
  <si>
    <t>Cytosol</t>
    <phoneticPr fontId="18" type="noConversion"/>
  </si>
  <si>
    <t>NPC1</t>
    <phoneticPr fontId="18" type="noConversion"/>
  </si>
  <si>
    <t>Non-specific phospholipase C</t>
    <phoneticPr fontId="18" type="noConversion"/>
  </si>
  <si>
    <t>NPC2</t>
  </si>
  <si>
    <t>NPC6</t>
    <phoneticPr fontId="18" type="noConversion"/>
  </si>
  <si>
    <t>AT1G07230</t>
    <phoneticPr fontId="18" type="noConversion"/>
  </si>
  <si>
    <t>AT2G26870</t>
    <phoneticPr fontId="18" type="noConversion"/>
  </si>
  <si>
    <t>AT3G48610</t>
    <phoneticPr fontId="18" type="noConversion"/>
  </si>
  <si>
    <t>nsPLC</t>
    <phoneticPr fontId="18" type="noConversion"/>
  </si>
  <si>
    <t>CLS</t>
    <phoneticPr fontId="18" type="noConversion"/>
  </si>
  <si>
    <t>AT4G04870</t>
    <phoneticPr fontId="18" type="noConversion"/>
  </si>
  <si>
    <t>Cardiolipin synthase</t>
    <phoneticPr fontId="18" type="noConversion"/>
  </si>
  <si>
    <t>AT2G39290</t>
    <phoneticPr fontId="18" type="noConversion"/>
  </si>
  <si>
    <t>Phosphatidylglycerolphosphate synthase</t>
    <phoneticPr fontId="18" type="noConversion"/>
  </si>
  <si>
    <t>PGP1, PGPS1</t>
    <phoneticPr fontId="18" type="noConversion"/>
  </si>
  <si>
    <t>CLS</t>
    <phoneticPr fontId="18" type="noConversion"/>
  </si>
  <si>
    <t>FAD-dependent Glycerol-3-Phosphate Dehydrogenase</t>
    <phoneticPr fontId="20" type="noConversion"/>
  </si>
  <si>
    <t>FAD-GPDH</t>
  </si>
  <si>
    <t>AT3G10370</t>
  </si>
  <si>
    <t>SDP6</t>
    <phoneticPr fontId="18" type="noConversion"/>
  </si>
  <si>
    <t>Acyl carrier protein</t>
    <phoneticPr fontId="18" type="noConversion"/>
  </si>
  <si>
    <t>ACP1</t>
    <phoneticPr fontId="18" type="noConversion"/>
  </si>
  <si>
    <t>ACP2</t>
  </si>
  <si>
    <t>ACP3</t>
  </si>
  <si>
    <t>AT2G44620</t>
  </si>
  <si>
    <t>3-hydroxyacyl-[acyl-carrier-protein] dehydratase</t>
    <phoneticPr fontId="18" type="noConversion"/>
  </si>
  <si>
    <t>AT2G20860</t>
  </si>
  <si>
    <t>Lipoyltransferase</t>
  </si>
  <si>
    <t>AT1G04640</t>
  </si>
  <si>
    <t>Enoyl-ACP Reductase</t>
  </si>
  <si>
    <t>Hydroxyacyl-ACP Dehydrase</t>
  </si>
  <si>
    <t>Ketoacyl-ACP Synthase</t>
  </si>
  <si>
    <t>At3g16170</t>
  </si>
  <si>
    <t>Malonyl-CoA Synthase</t>
  </si>
  <si>
    <t>MCS/AAE13</t>
  </si>
  <si>
    <t>MCS</t>
    <phoneticPr fontId="18" type="noConversion"/>
  </si>
  <si>
    <t>AT1G63430</t>
  </si>
  <si>
    <t>CDP-DAG Synthase</t>
  </si>
  <si>
    <t>Nucleus</t>
    <phoneticPr fontId="18" type="noConversion"/>
  </si>
  <si>
    <t>B3 domain-containing transcription repressor, VP1/ABI3-like transcription factor</t>
  </si>
  <si>
    <t>AT4G36480</t>
  </si>
  <si>
    <t>LCB1</t>
  </si>
  <si>
    <t>ER, plasma membrane</t>
    <phoneticPr fontId="18" type="noConversion"/>
  </si>
  <si>
    <t>AT3G48780</t>
  </si>
  <si>
    <t>LCB2b</t>
  </si>
  <si>
    <t>AT5G23670</t>
  </si>
  <si>
    <t>LCB2a</t>
  </si>
  <si>
    <t>ER</t>
    <phoneticPr fontId="18" type="noConversion"/>
  </si>
  <si>
    <t>AT3G06060</t>
  </si>
  <si>
    <t xml:space="preserve">Ketosphinganine Reductase </t>
  </si>
  <si>
    <t>KSR</t>
  </si>
  <si>
    <t>AT1G13580</t>
  </si>
  <si>
    <t xml:space="preserve">Ceramide Synthase </t>
  </si>
  <si>
    <t>AT3G19260</t>
  </si>
  <si>
    <t>LOH2</t>
  </si>
  <si>
    <t>AT4G22330</t>
  </si>
  <si>
    <t>Ceramidase</t>
  </si>
  <si>
    <t>CES1</t>
  </si>
  <si>
    <t>Sphingobase C4-Hydroxylase</t>
  </si>
  <si>
    <t>AT1G14290</t>
  </si>
  <si>
    <t>SBH2</t>
  </si>
  <si>
    <t>AT2G46210</t>
  </si>
  <si>
    <t xml:space="preserve">Sphingobase-D8 Desaturase  </t>
  </si>
  <si>
    <t>SLD2</t>
  </si>
  <si>
    <t>Sphingobase-D8 Desaturase</t>
  </si>
  <si>
    <t xml:space="preserve">Long-Chain Base, Subunit of Serine Palmitoyltransferase </t>
    <phoneticPr fontId="18" type="noConversion"/>
  </si>
  <si>
    <t>KSR</t>
    <phoneticPr fontId="18" type="noConversion"/>
  </si>
  <si>
    <t>SLD2</t>
    <phoneticPr fontId="18" type="noConversion"/>
  </si>
  <si>
    <t>AT2G19880</t>
  </si>
  <si>
    <t>Glucosylceramide Synthase (UDP-glucose-dependent)</t>
  </si>
  <si>
    <t>GCS</t>
  </si>
  <si>
    <t>GCS</t>
    <phoneticPr fontId="18" type="noConversion"/>
  </si>
  <si>
    <t>AT2G34770</t>
  </si>
  <si>
    <t>Fatty Acid 2-hydroxylase</t>
  </si>
  <si>
    <t>FAH1</t>
  </si>
  <si>
    <t>AT4G04930</t>
  </si>
  <si>
    <t>Dihydrosphingosine Delta-4 Desaturase</t>
  </si>
  <si>
    <t>DSD1</t>
  </si>
  <si>
    <t>AT2G34690</t>
  </si>
  <si>
    <t>Sphingosine Transfer Protein</t>
  </si>
  <si>
    <t>ACD11</t>
  </si>
  <si>
    <t>AT4G39670</t>
  </si>
  <si>
    <t>STP</t>
  </si>
  <si>
    <t>STP</t>
    <phoneticPr fontId="18" type="noConversion"/>
  </si>
  <si>
    <t>AT4G21540</t>
  </si>
  <si>
    <t>Long Chain Base Kinase</t>
  </si>
  <si>
    <t>LCBK</t>
  </si>
  <si>
    <t>Plasma membrane</t>
    <phoneticPr fontId="18" type="noConversion"/>
  </si>
  <si>
    <t>LCBK</t>
    <phoneticPr fontId="18" type="noConversion"/>
  </si>
  <si>
    <t>AT5G23450</t>
  </si>
  <si>
    <t>Long Chain Base 1-Phosphate Phosphatase</t>
  </si>
  <si>
    <t>LCBPP</t>
  </si>
  <si>
    <t>AT1G27980</t>
  </si>
  <si>
    <t>Dihydrosphingosine Phosphate Lyase</t>
  </si>
  <si>
    <t>DPL1</t>
  </si>
  <si>
    <t>Inositolphosphorylceramide Synthase</t>
  </si>
  <si>
    <t>AT3G54020</t>
  </si>
  <si>
    <t>ERHL2</t>
  </si>
  <si>
    <t>AT5G51290</t>
  </si>
  <si>
    <t>Ceramide Kinase</t>
  </si>
  <si>
    <t>CERK</t>
  </si>
  <si>
    <t>CERK</t>
    <phoneticPr fontId="18" type="noConversion"/>
  </si>
  <si>
    <t>AT1G01710</t>
  </si>
  <si>
    <t>Acyl-CoA Thioesterase</t>
  </si>
  <si>
    <t>ACT2</t>
  </si>
  <si>
    <t>AT4G16760</t>
  </si>
  <si>
    <t xml:space="preserve">Acyl-CoA Oxidase </t>
  </si>
  <si>
    <t>ACX1</t>
  </si>
  <si>
    <t>AT5G65110</t>
  </si>
  <si>
    <t>ACX2</t>
  </si>
  <si>
    <t>AT1G06290</t>
  </si>
  <si>
    <t>ACX3</t>
  </si>
  <si>
    <t>AT3G51840</t>
  </si>
  <si>
    <t>ACX4</t>
  </si>
  <si>
    <t>AT2G35690</t>
  </si>
  <si>
    <t>ACX5</t>
  </si>
  <si>
    <t>AT5G43280</t>
  </si>
  <si>
    <t>Dienoyl CoA Isomerase</t>
  </si>
  <si>
    <t>DCI1</t>
  </si>
  <si>
    <t>AT1G76150</t>
  </si>
  <si>
    <t>Peroxisomal Enoyl-CoA Hydratase 2</t>
  </si>
  <si>
    <t>ECH2</t>
  </si>
  <si>
    <t>ECH2</t>
    <phoneticPr fontId="18" type="noConversion"/>
  </si>
  <si>
    <t>AT1G65520</t>
  </si>
  <si>
    <t>ECI1</t>
  </si>
  <si>
    <t>Enoyl CoA isomerase</t>
  </si>
  <si>
    <t>Enoyl CoA isomerase</t>
    <phoneticPr fontId="18" type="noConversion"/>
  </si>
  <si>
    <t>AT4G14430</t>
  </si>
  <si>
    <t>ECI2</t>
  </si>
  <si>
    <t xml:space="preserve">Ketoacyl-CoA Thiolase </t>
  </si>
  <si>
    <t>AT2G33150</t>
  </si>
  <si>
    <t>KAT2/PED1</t>
  </si>
  <si>
    <t>KAT2/PED1</t>
    <phoneticPr fontId="18" type="noConversion"/>
  </si>
  <si>
    <t>AT3G06860</t>
  </si>
  <si>
    <t xml:space="preserve">Multifunctional Protein </t>
  </si>
  <si>
    <t>MFP2</t>
  </si>
  <si>
    <t>MFP2</t>
    <phoneticPr fontId="18" type="noConversion"/>
  </si>
  <si>
    <t>AT4G29010</t>
  </si>
  <si>
    <t>AIM1</t>
  </si>
  <si>
    <t>AIM1</t>
    <phoneticPr fontId="18" type="noConversion"/>
  </si>
  <si>
    <t>AT3G12800</t>
  </si>
  <si>
    <t xml:space="preserve">Dienoyl-CoA Reductase </t>
  </si>
  <si>
    <t>Red</t>
  </si>
  <si>
    <t>Red</t>
    <phoneticPr fontId="18" type="noConversion"/>
  </si>
  <si>
    <t>AT2G30660</t>
  </si>
  <si>
    <t xml:space="preserve">Hydroxyisobutyryl-CoA Hydrolase </t>
  </si>
  <si>
    <t>HIBCH</t>
  </si>
  <si>
    <t>AT5G65940</t>
  </si>
  <si>
    <t>HIBCH</t>
    <phoneticPr fontId="18" type="noConversion"/>
  </si>
  <si>
    <t>AT5G27600</t>
  </si>
  <si>
    <t>LACS7</t>
  </si>
  <si>
    <t>Long-Chain Acyl-CoA Synthetase</t>
    <phoneticPr fontId="18" type="noConversion"/>
  </si>
  <si>
    <t>LACS</t>
    <phoneticPr fontId="18" type="noConversion"/>
  </si>
  <si>
    <t>AT4G39850</t>
  </si>
  <si>
    <t>CTS</t>
  </si>
  <si>
    <t>ABC Acyl Transporter</t>
    <phoneticPr fontId="18" type="noConversion"/>
  </si>
  <si>
    <t>CTS</t>
    <phoneticPr fontId="18" type="noConversion"/>
  </si>
  <si>
    <t>AT1G52760</t>
  </si>
  <si>
    <t>MAGL</t>
  </si>
  <si>
    <t>AT1G73480</t>
  </si>
  <si>
    <t>Monoacylglycerol Lipase</t>
    <phoneticPr fontId="18" type="noConversion"/>
  </si>
  <si>
    <t>AT1G77420</t>
  </si>
  <si>
    <t>AT3G62860</t>
  </si>
  <si>
    <t>AT5G11650</t>
  </si>
  <si>
    <t>PDH-E1α</t>
    <phoneticPr fontId="18" type="noConversion"/>
  </si>
  <si>
    <t>CT-α</t>
    <phoneticPr fontId="18" type="noConversion"/>
  </si>
  <si>
    <t>PDH-E1β</t>
    <phoneticPr fontId="18" type="noConversion"/>
  </si>
  <si>
    <t>CT-β</t>
    <phoneticPr fontId="18" type="noConversion"/>
  </si>
  <si>
    <t>acetate--CoA ligase; acetyl-CoA synthetase</t>
    <phoneticPr fontId="18" type="noConversion"/>
  </si>
  <si>
    <t>BCCP1</t>
    <phoneticPr fontId="18" type="noConversion"/>
  </si>
  <si>
    <t>AT3G55290</t>
  </si>
  <si>
    <t>Acyl-ACP Synthetase; acyl-activating enzyme 15</t>
    <phoneticPr fontId="18" type="noConversion"/>
  </si>
  <si>
    <t>glycerol-3-phosphate acyltransferase 9</t>
  </si>
  <si>
    <t>1-acyl-sn-glycerol-3-phosphate acyltransferase</t>
  </si>
  <si>
    <t>1-acyl-sn-glycerol-3-phosphate acyltransferase</t>
    <phoneticPr fontId="18" type="noConversion"/>
  </si>
  <si>
    <t>diacylglycerol O-acyltransferase 1</t>
  </si>
  <si>
    <t>DGAT1</t>
  </si>
  <si>
    <t>PDAT1</t>
  </si>
  <si>
    <t>AT3G18570</t>
  </si>
  <si>
    <t>AT1G70680</t>
  </si>
  <si>
    <t>CALO5</t>
  </si>
  <si>
    <t>Steroleosin, 11-beta-hydroxysteroid dehydrogenase</t>
  </si>
  <si>
    <t>AT5G50700</t>
  </si>
  <si>
    <t>HSD1; STERO1</t>
  </si>
  <si>
    <t>HSD1; STERO1</t>
    <phoneticPr fontId="18" type="noConversion"/>
  </si>
  <si>
    <t>AT3G24650</t>
    <phoneticPr fontId="18" type="noConversion"/>
  </si>
  <si>
    <t>AT2G41710</t>
  </si>
  <si>
    <t>WRI2</t>
    <phoneticPr fontId="18" type="noConversion"/>
  </si>
  <si>
    <t>HSL1/VAL2</t>
  </si>
  <si>
    <t>AT1G10740</t>
  </si>
  <si>
    <t>Triacylglycerol lipase</t>
    <phoneticPr fontId="18" type="noConversion"/>
  </si>
  <si>
    <t>TAGL</t>
    <phoneticPr fontId="18" type="noConversion"/>
  </si>
  <si>
    <t>AT3G14360</t>
  </si>
  <si>
    <t>AT5G18630</t>
  </si>
  <si>
    <t>AT5G18640</t>
  </si>
  <si>
    <t>AT5G42930</t>
  </si>
  <si>
    <t>AT1G11090</t>
  </si>
  <si>
    <t>AT2G39420</t>
  </si>
  <si>
    <t>AT5G14980</t>
  </si>
  <si>
    <t>AT5G16120</t>
  </si>
  <si>
    <t>AT5G19290</t>
  </si>
  <si>
    <t>AT3G11470</t>
  </si>
  <si>
    <t>Holo-ACP Synthase (plastid)</t>
  </si>
  <si>
    <t>HACPS</t>
  </si>
  <si>
    <t>AT1G54350</t>
  </si>
  <si>
    <t>ABC Acyl Transporter</t>
  </si>
  <si>
    <t>ABCC2</t>
  </si>
  <si>
    <t>AT3G56040</t>
  </si>
  <si>
    <t>UDP-Glucose Pyrophosphorylase</t>
    <phoneticPr fontId="23" type="noConversion"/>
  </si>
  <si>
    <t>UGPase, UGP3</t>
  </si>
  <si>
    <t>UDP-Glucose Pyrophosphorylase</t>
    <phoneticPr fontId="23" type="noConversion"/>
  </si>
  <si>
    <t>Gene expression level (FPKM)</t>
    <phoneticPr fontId="18" type="noConversion"/>
  </si>
  <si>
    <t>Stage 1</t>
    <phoneticPr fontId="18" type="noConversion"/>
  </si>
  <si>
    <t>Stage 2</t>
    <phoneticPr fontId="18" type="noConversion"/>
  </si>
  <si>
    <t>Stage 3</t>
    <phoneticPr fontId="18" type="noConversion"/>
  </si>
  <si>
    <t>TAGL</t>
    <phoneticPr fontId="18" type="noConversion"/>
  </si>
  <si>
    <t>MAGL</t>
    <phoneticPr fontId="18" type="noConversion"/>
  </si>
  <si>
    <t>LPP</t>
    <phoneticPr fontId="18" type="noConversion"/>
  </si>
  <si>
    <t>MGD</t>
    <phoneticPr fontId="18" type="noConversion"/>
  </si>
  <si>
    <t>DGD</t>
    <phoneticPr fontId="18" type="noConversion"/>
  </si>
  <si>
    <t>SQD</t>
    <phoneticPr fontId="18" type="noConversion"/>
  </si>
  <si>
    <t>FAD</t>
    <phoneticPr fontId="18" type="noConversion"/>
  </si>
  <si>
    <t>TGD</t>
    <phoneticPr fontId="18" type="noConversion"/>
  </si>
  <si>
    <t>PLD</t>
    <phoneticPr fontId="18" type="noConversion"/>
  </si>
  <si>
    <t>UGPase</t>
    <phoneticPr fontId="18" type="noConversion"/>
  </si>
  <si>
    <t>CDS</t>
    <phoneticPr fontId="18" type="noConversion"/>
  </si>
  <si>
    <t>Mitochondria</t>
    <phoneticPr fontId="18" type="noConversion"/>
  </si>
  <si>
    <t>N/A-INV1</t>
    <phoneticPr fontId="18" type="noConversion"/>
  </si>
  <si>
    <t>Mitochondria-INV</t>
    <phoneticPr fontId="18" type="noConversion"/>
  </si>
  <si>
    <t>N/A-INV3</t>
    <phoneticPr fontId="18" type="noConversion"/>
  </si>
  <si>
    <t>Plastid</t>
    <phoneticPr fontId="18" type="noConversion"/>
  </si>
  <si>
    <t>Plastid-INV</t>
    <phoneticPr fontId="18" type="noConversion"/>
  </si>
  <si>
    <t>CINV1</t>
    <phoneticPr fontId="18" type="noConversion"/>
  </si>
  <si>
    <t>Alkaline/neutral invertase</t>
    <phoneticPr fontId="18" type="noConversion"/>
  </si>
  <si>
    <t>N/A-CINV4</t>
    <phoneticPr fontId="18" type="noConversion"/>
  </si>
  <si>
    <t>Beta-fructofuranosidase, cell wall invertase</t>
    <phoneticPr fontId="18" type="noConversion"/>
  </si>
  <si>
    <t>CWINV1</t>
    <phoneticPr fontId="18" type="noConversion"/>
  </si>
  <si>
    <t>Cell wall</t>
    <phoneticPr fontId="20" type="noConversion"/>
  </si>
  <si>
    <t>Beta-fructofuranosidase, cell wall invertase 2</t>
    <phoneticPr fontId="18" type="noConversion"/>
  </si>
  <si>
    <t>CWINV2</t>
    <phoneticPr fontId="18" type="noConversion"/>
  </si>
  <si>
    <t>CWINV3</t>
    <phoneticPr fontId="18" type="noConversion"/>
  </si>
  <si>
    <t>BFRUCT3</t>
    <phoneticPr fontId="18" type="noConversion"/>
  </si>
  <si>
    <t>Vacuole</t>
    <phoneticPr fontId="18" type="noConversion"/>
  </si>
  <si>
    <t>Beta-fructofuranosidase,  vacuolar invertase 2</t>
    <phoneticPr fontId="18" type="noConversion"/>
  </si>
  <si>
    <t>AT4G02280</t>
    <phoneticPr fontId="18" type="noConversion"/>
  </si>
  <si>
    <t>Sucrose synthase</t>
    <phoneticPr fontId="18" type="noConversion"/>
  </si>
  <si>
    <t>SUS3</t>
    <phoneticPr fontId="18" type="noConversion"/>
  </si>
  <si>
    <t>AT3G43190</t>
    <phoneticPr fontId="18" type="noConversion"/>
  </si>
  <si>
    <t>SUS4</t>
    <phoneticPr fontId="18" type="noConversion"/>
  </si>
  <si>
    <t>SUS6</t>
    <phoneticPr fontId="18" type="noConversion"/>
  </si>
  <si>
    <t>AT2G02860</t>
    <phoneticPr fontId="18" type="noConversion"/>
  </si>
  <si>
    <t>Plasma Membrane</t>
    <phoneticPr fontId="18" type="noConversion"/>
  </si>
  <si>
    <t>SUT2/SUC3</t>
    <phoneticPr fontId="18" type="noConversion"/>
  </si>
  <si>
    <t>AT1G09960</t>
    <phoneticPr fontId="18" type="noConversion"/>
  </si>
  <si>
    <t>SUT4/SUC4</t>
    <phoneticPr fontId="18" type="noConversion"/>
  </si>
  <si>
    <t>AT1G11260</t>
    <phoneticPr fontId="18" type="noConversion"/>
  </si>
  <si>
    <t>STP1</t>
    <phoneticPr fontId="18" type="noConversion"/>
  </si>
  <si>
    <t>STP5</t>
    <phoneticPr fontId="18" type="noConversion"/>
  </si>
  <si>
    <t>AT4G02050</t>
    <phoneticPr fontId="18" type="noConversion"/>
  </si>
  <si>
    <t>STP7</t>
    <phoneticPr fontId="18" type="noConversion"/>
  </si>
  <si>
    <t>AT3G19940</t>
    <phoneticPr fontId="18" type="noConversion"/>
  </si>
  <si>
    <t>STP10</t>
    <phoneticPr fontId="18" type="noConversion"/>
  </si>
  <si>
    <t>AT5G23270</t>
    <phoneticPr fontId="18" type="noConversion"/>
  </si>
  <si>
    <t>STP11</t>
    <phoneticPr fontId="18" type="noConversion"/>
  </si>
  <si>
    <t>AT5G26340</t>
    <phoneticPr fontId="18" type="noConversion"/>
  </si>
  <si>
    <t>STP13 MSS1</t>
    <phoneticPr fontId="18" type="noConversion"/>
  </si>
  <si>
    <t>AT1G77210</t>
    <phoneticPr fontId="18" type="noConversion"/>
  </si>
  <si>
    <t>STP14</t>
    <phoneticPr fontId="18" type="noConversion"/>
  </si>
  <si>
    <t>STP</t>
    <phoneticPr fontId="18" type="noConversion"/>
  </si>
  <si>
    <t>PFK2</t>
    <phoneticPr fontId="18" type="noConversion"/>
  </si>
  <si>
    <t>PFK3</t>
    <phoneticPr fontId="18" type="noConversion"/>
  </si>
  <si>
    <t>PFK5</t>
    <phoneticPr fontId="18" type="noConversion"/>
  </si>
  <si>
    <t>PFP-alpha</t>
    <phoneticPr fontId="18" type="noConversion"/>
  </si>
  <si>
    <t>Pyrophosphate--fructose 6-phosphate 1-phosphotransferase subunit beta</t>
    <phoneticPr fontId="18" type="noConversion"/>
  </si>
  <si>
    <t>PFP-beta</t>
    <phoneticPr fontId="18" type="noConversion"/>
  </si>
  <si>
    <t>FBA4</t>
    <phoneticPr fontId="18" type="noConversion"/>
  </si>
  <si>
    <t>FBA5</t>
    <phoneticPr fontId="18" type="noConversion"/>
  </si>
  <si>
    <t>FBA6</t>
    <phoneticPr fontId="18" type="noConversion"/>
  </si>
  <si>
    <t>FBA1</t>
    <phoneticPr fontId="18" type="noConversion"/>
  </si>
  <si>
    <t>FBA2</t>
    <phoneticPr fontId="18" type="noConversion"/>
  </si>
  <si>
    <t>FBA3</t>
    <phoneticPr fontId="18" type="noConversion"/>
  </si>
  <si>
    <t>TPI</t>
    <phoneticPr fontId="18" type="noConversion"/>
  </si>
  <si>
    <t>Cytosol-TPI</t>
    <phoneticPr fontId="18" type="noConversion"/>
  </si>
  <si>
    <t>Plastid-TPI</t>
    <phoneticPr fontId="18" type="noConversion"/>
  </si>
  <si>
    <t>GapC-1</t>
    <phoneticPr fontId="18" type="noConversion"/>
  </si>
  <si>
    <t>GapC-2</t>
    <phoneticPr fontId="18" type="noConversion"/>
  </si>
  <si>
    <t>GapN</t>
    <phoneticPr fontId="18" type="noConversion"/>
  </si>
  <si>
    <t>GapA-2</t>
    <phoneticPr fontId="18" type="noConversion"/>
  </si>
  <si>
    <t>PGK</t>
    <phoneticPr fontId="18" type="noConversion"/>
  </si>
  <si>
    <t>Cytosol-PGK</t>
    <phoneticPr fontId="18" type="noConversion"/>
  </si>
  <si>
    <t>Plastid-PGK</t>
    <phoneticPr fontId="18" type="noConversion"/>
  </si>
  <si>
    <t>Cytosol-PGAM</t>
    <phoneticPr fontId="18" type="noConversion"/>
  </si>
  <si>
    <t>Plastid-PGAM</t>
    <phoneticPr fontId="18" type="noConversion"/>
  </si>
  <si>
    <t>ENO2</t>
    <phoneticPr fontId="20" type="noConversion"/>
  </si>
  <si>
    <t>Enolase 1</t>
    <phoneticPr fontId="18" type="noConversion"/>
  </si>
  <si>
    <t>ENO1</t>
    <phoneticPr fontId="18" type="noConversion"/>
  </si>
  <si>
    <t>Plastid-ENO</t>
    <phoneticPr fontId="18" type="noConversion"/>
  </si>
  <si>
    <t>pyruvate kinase</t>
    <phoneticPr fontId="20" type="noConversion"/>
  </si>
  <si>
    <t>PK</t>
    <phoneticPr fontId="18" type="noConversion"/>
  </si>
  <si>
    <t>Plastid-PK</t>
    <phoneticPr fontId="18" type="noConversion"/>
  </si>
  <si>
    <t>Cytosol-HXK</t>
    <phoneticPr fontId="18" type="noConversion"/>
  </si>
  <si>
    <t>Plastid/Mitochondria</t>
    <phoneticPr fontId="18" type="noConversion"/>
  </si>
  <si>
    <t>hexokinase-like 1</t>
    <phoneticPr fontId="18" type="noConversion"/>
  </si>
  <si>
    <t>Plastid-HXK</t>
    <phoneticPr fontId="18" type="noConversion"/>
  </si>
  <si>
    <t>Fructokinase</t>
    <phoneticPr fontId="18" type="noConversion"/>
  </si>
  <si>
    <t>FK-1</t>
    <phoneticPr fontId="18" type="noConversion"/>
  </si>
  <si>
    <t>FK-2</t>
    <phoneticPr fontId="18" type="noConversion"/>
  </si>
  <si>
    <t>FK-5</t>
    <phoneticPr fontId="18" type="noConversion"/>
  </si>
  <si>
    <t>Cytosol-FK</t>
    <phoneticPr fontId="18" type="noConversion"/>
  </si>
  <si>
    <t>pfkB-type</t>
    <phoneticPr fontId="20" type="noConversion"/>
  </si>
  <si>
    <t>Plastid-FK</t>
    <phoneticPr fontId="18" type="noConversion"/>
  </si>
  <si>
    <t>Phosphoglucose isomerase, Glucose-6-phosphate isomerase</t>
    <phoneticPr fontId="18" type="noConversion"/>
  </si>
  <si>
    <t>PHI1, PGI</t>
    <phoneticPr fontId="18" type="noConversion"/>
  </si>
  <si>
    <t>PGI1</t>
    <phoneticPr fontId="18" type="noConversion"/>
  </si>
  <si>
    <t>Cytosol-PGM</t>
    <phoneticPr fontId="18" type="noConversion"/>
  </si>
  <si>
    <t>Phosphoglucomutase/phosphomannomutase</t>
    <phoneticPr fontId="18" type="noConversion"/>
  </si>
  <si>
    <t>PGM1</t>
    <phoneticPr fontId="18" type="noConversion"/>
  </si>
  <si>
    <t>Plastid-PGM</t>
    <phoneticPr fontId="18" type="noConversion"/>
  </si>
  <si>
    <t>UTP--glucose-1-phosphate uridylyltransferase; UDP-glucose pyrophosphorylase</t>
    <phoneticPr fontId="18" type="noConversion"/>
  </si>
  <si>
    <t>UGP2</t>
    <phoneticPr fontId="18" type="noConversion"/>
  </si>
  <si>
    <t>Cytosol-UGP</t>
    <phoneticPr fontId="18" type="noConversion"/>
  </si>
  <si>
    <t>Glucose-6-phosphate 1-dehydrogenase</t>
    <phoneticPr fontId="18" type="noConversion"/>
  </si>
  <si>
    <t>G6PDH6</t>
    <phoneticPr fontId="18" type="noConversion"/>
  </si>
  <si>
    <t>Cytosol-G6PDH</t>
    <phoneticPr fontId="18" type="noConversion"/>
  </si>
  <si>
    <t>AT5G13110</t>
    <phoneticPr fontId="18" type="noConversion"/>
  </si>
  <si>
    <t>AT1G09420</t>
    <phoneticPr fontId="18" type="noConversion"/>
  </si>
  <si>
    <t>G6PDH4</t>
    <phoneticPr fontId="18" type="noConversion"/>
  </si>
  <si>
    <t>Plastid-G6PDH</t>
    <phoneticPr fontId="18" type="noConversion"/>
  </si>
  <si>
    <t>AT3G02360</t>
    <phoneticPr fontId="18" type="noConversion"/>
  </si>
  <si>
    <t>Cytosol/peroxisome</t>
    <phoneticPr fontId="18" type="noConversion"/>
  </si>
  <si>
    <t>6PGDH</t>
    <phoneticPr fontId="18" type="noConversion"/>
  </si>
  <si>
    <t>Cytosol-6PGDH</t>
    <phoneticPr fontId="18" type="noConversion"/>
  </si>
  <si>
    <t>AT1G64190</t>
    <phoneticPr fontId="18" type="noConversion"/>
  </si>
  <si>
    <t xml:space="preserve">Plastid </t>
    <phoneticPr fontId="18" type="noConversion"/>
  </si>
  <si>
    <t>Plastid-6PGDH</t>
    <phoneticPr fontId="18" type="noConversion"/>
  </si>
  <si>
    <t>AT3G01850</t>
    <phoneticPr fontId="18" type="noConversion"/>
  </si>
  <si>
    <t>Cytosol</t>
    <phoneticPr fontId="18" type="noConversion"/>
  </si>
  <si>
    <t>Ribulose-phosphate 3-epimerase, Aldolase-type TIM barrel family protein</t>
    <phoneticPr fontId="18" type="noConversion"/>
  </si>
  <si>
    <t>Cytosol-RPE</t>
    <phoneticPr fontId="18" type="noConversion"/>
  </si>
  <si>
    <t>AT5G61410</t>
    <phoneticPr fontId="18" type="noConversion"/>
  </si>
  <si>
    <t>Plastid-RPE</t>
    <phoneticPr fontId="18" type="noConversion"/>
  </si>
  <si>
    <t>AT2G01290</t>
    <phoneticPr fontId="18" type="noConversion"/>
  </si>
  <si>
    <t>Ribose-5-phosphate isomerase 2</t>
    <phoneticPr fontId="18" type="noConversion"/>
  </si>
  <si>
    <t>RPI2</t>
    <phoneticPr fontId="18" type="noConversion"/>
  </si>
  <si>
    <t>Cytosol-RPI</t>
    <phoneticPr fontId="18" type="noConversion"/>
  </si>
  <si>
    <t>RPI</t>
    <phoneticPr fontId="18" type="noConversion"/>
  </si>
  <si>
    <t>AT3G04790</t>
    <phoneticPr fontId="18" type="noConversion"/>
  </si>
  <si>
    <t>Ribose-5-phosphate isomerase, type A protein</t>
    <phoneticPr fontId="18" type="noConversion"/>
  </si>
  <si>
    <t>Plastid-RPI</t>
    <phoneticPr fontId="18" type="noConversion"/>
  </si>
  <si>
    <t>AT3G60750</t>
    <phoneticPr fontId="18" type="noConversion"/>
  </si>
  <si>
    <t>TKL1</t>
    <phoneticPr fontId="18" type="noConversion"/>
  </si>
  <si>
    <t>TAL</t>
    <phoneticPr fontId="18" type="noConversion"/>
  </si>
  <si>
    <t>Transaldolase, Aldolase-type TIM barrel family protein</t>
    <phoneticPr fontId="18" type="noConversion"/>
  </si>
  <si>
    <t>TAL2</t>
    <phoneticPr fontId="18" type="noConversion"/>
  </si>
  <si>
    <t xml:space="preserve"> 6-phosphogluconolactonase</t>
    <phoneticPr fontId="20" type="noConversion"/>
  </si>
  <si>
    <t>6-phosphogluconolactonase, NagB/RpiA/CoA transferase-like superfamily protein</t>
    <phoneticPr fontId="20" type="noConversion"/>
  </si>
  <si>
    <t>Ribulose bisphosphate carboxylase small chain</t>
    <phoneticPr fontId="18" type="noConversion"/>
  </si>
  <si>
    <t>Malate dehydrogenase</t>
    <phoneticPr fontId="18" type="noConversion"/>
  </si>
  <si>
    <t>MDH1</t>
    <phoneticPr fontId="18" type="noConversion"/>
  </si>
  <si>
    <t>MDH2</t>
    <phoneticPr fontId="18" type="noConversion"/>
  </si>
  <si>
    <t>MDH3</t>
    <phoneticPr fontId="18" type="noConversion"/>
  </si>
  <si>
    <t>MDH</t>
    <phoneticPr fontId="18" type="noConversion"/>
  </si>
  <si>
    <t>NADP-dependent malic enzyme</t>
    <phoneticPr fontId="18" type="noConversion"/>
  </si>
  <si>
    <t>NADP-ME3</t>
    <phoneticPr fontId="18" type="noConversion"/>
  </si>
  <si>
    <t>NADP-ME1</t>
    <phoneticPr fontId="18" type="noConversion"/>
  </si>
  <si>
    <t>Cytosol-ME</t>
    <phoneticPr fontId="18" type="noConversion"/>
  </si>
  <si>
    <t>Plastid-ME</t>
    <phoneticPr fontId="18" type="noConversion"/>
  </si>
  <si>
    <t>Mitochondria-ME</t>
    <phoneticPr fontId="18" type="noConversion"/>
  </si>
  <si>
    <t>Phosphoenolpyruvate carboxylase</t>
    <phoneticPr fontId="18" type="noConversion"/>
  </si>
  <si>
    <t>PEPC3</t>
    <phoneticPr fontId="18" type="noConversion"/>
  </si>
  <si>
    <t>Cytosol-PEPC</t>
    <phoneticPr fontId="18" type="noConversion"/>
  </si>
  <si>
    <t>PCK1</t>
    <phoneticPr fontId="18" type="noConversion"/>
  </si>
  <si>
    <t>Pyruvate orthophosphate dikinase [ATP]</t>
    <phoneticPr fontId="18" type="noConversion"/>
  </si>
  <si>
    <t>PPDK</t>
    <phoneticPr fontId="18" type="noConversion"/>
  </si>
  <si>
    <t>Starch synthase</t>
    <phoneticPr fontId="18" type="noConversion"/>
  </si>
  <si>
    <t>SS1</t>
    <phoneticPr fontId="18" type="noConversion"/>
  </si>
  <si>
    <t>SS2</t>
    <phoneticPr fontId="18" type="noConversion"/>
  </si>
  <si>
    <t>SS3</t>
    <phoneticPr fontId="18" type="noConversion"/>
  </si>
  <si>
    <t>Granule-bound starch synthase, UDP-Glycosyltransferase superfamily protein</t>
    <phoneticPr fontId="18" type="noConversion"/>
  </si>
  <si>
    <t>GBSS</t>
    <phoneticPr fontId="18" type="noConversion"/>
  </si>
  <si>
    <t>GBSS1, WAXY1</t>
    <phoneticPr fontId="18" type="noConversion"/>
  </si>
  <si>
    <t>Glucose-1-phosphate adenylyltransferase small subunit</t>
    <phoneticPr fontId="18" type="noConversion"/>
  </si>
  <si>
    <t>Glucose-1-phosphate adenylyltransferase large subunit 1</t>
    <phoneticPr fontId="18" type="noConversion"/>
  </si>
  <si>
    <t>Glucose-1-phosphate adenylyltransferase large subunit 2</t>
    <phoneticPr fontId="18" type="noConversion"/>
  </si>
  <si>
    <t>AT1G80300</t>
    <phoneticPr fontId="23" type="noConversion"/>
  </si>
  <si>
    <t>NTT1</t>
    <phoneticPr fontId="18" type="noConversion"/>
  </si>
  <si>
    <t>NTT2</t>
    <phoneticPr fontId="18" type="noConversion"/>
  </si>
  <si>
    <t>Plastidic glucose transporter, plastidic GLC translocator</t>
    <phoneticPr fontId="18" type="noConversion"/>
  </si>
  <si>
    <t>GLT1</t>
    <phoneticPr fontId="18" type="noConversion"/>
  </si>
  <si>
    <t>AT5G54800</t>
    <phoneticPr fontId="23" type="noConversion"/>
  </si>
  <si>
    <t>Glucose-6-phosphate/phosphate translocator</t>
    <phoneticPr fontId="18" type="noConversion"/>
  </si>
  <si>
    <t>GPT1</t>
    <phoneticPr fontId="18" type="noConversion"/>
  </si>
  <si>
    <t>AT1G61800</t>
    <phoneticPr fontId="23" type="noConversion"/>
  </si>
  <si>
    <t>GPT2</t>
    <phoneticPr fontId="18" type="noConversion"/>
  </si>
  <si>
    <t>AT5G33320</t>
    <phoneticPr fontId="23" type="noConversion"/>
  </si>
  <si>
    <t>Phosphoenolpyruvate/phosphate translocator</t>
    <phoneticPr fontId="23" type="noConversion"/>
  </si>
  <si>
    <t>PPT1</t>
    <phoneticPr fontId="18" type="noConversion"/>
  </si>
  <si>
    <t>AT5G46110</t>
    <phoneticPr fontId="23" type="noConversion"/>
  </si>
  <si>
    <t>Triose phosphate/phosphate translocator</t>
    <phoneticPr fontId="23" type="noConversion"/>
  </si>
  <si>
    <t>TPT</t>
    <phoneticPr fontId="23" type="noConversion"/>
  </si>
  <si>
    <t>AT5G12860</t>
    <phoneticPr fontId="23" type="noConversion"/>
  </si>
  <si>
    <t>AT5G64290</t>
    <phoneticPr fontId="23" type="noConversion"/>
  </si>
  <si>
    <t>Plastid</t>
    <phoneticPr fontId="23" type="noConversion"/>
  </si>
  <si>
    <t>AT1G78560</t>
    <phoneticPr fontId="23" type="noConversion"/>
  </si>
  <si>
    <t>BASS1</t>
    <phoneticPr fontId="23" type="noConversion"/>
  </si>
  <si>
    <t>AT2G26900</t>
    <phoneticPr fontId="23" type="noConversion"/>
  </si>
  <si>
    <t>AT3G25410</t>
    <phoneticPr fontId="23" type="noConversion"/>
  </si>
  <si>
    <t>AT3G56160</t>
    <phoneticPr fontId="23" type="noConversion"/>
  </si>
  <si>
    <t>AT4G22840</t>
    <phoneticPr fontId="23" type="noConversion"/>
  </si>
  <si>
    <t>AT5G48370</t>
  </si>
  <si>
    <t>ACT</t>
    <phoneticPr fontId="18" type="noConversion"/>
  </si>
  <si>
    <t>ACT</t>
    <phoneticPr fontId="18" type="noConversion"/>
  </si>
  <si>
    <t>ACX</t>
    <phoneticPr fontId="18" type="noConversion"/>
  </si>
  <si>
    <t>AT4G14440</t>
  </si>
  <si>
    <t>ECI3</t>
  </si>
  <si>
    <t>ISOM</t>
    <phoneticPr fontId="18" type="noConversion"/>
  </si>
  <si>
    <t>DCI</t>
    <phoneticPr fontId="18" type="noConversion"/>
  </si>
  <si>
    <t>DHLAT, LTA1(PDH-E2)</t>
    <phoneticPr fontId="18" type="noConversion"/>
  </si>
  <si>
    <t>DHLAT, LTA2(PDH-E2)</t>
    <phoneticPr fontId="18" type="noConversion"/>
  </si>
  <si>
    <t>DHLAT, LTA2(PDH-E2)</t>
    <phoneticPr fontId="18" type="noConversion"/>
  </si>
  <si>
    <t>Acyl carrier protein</t>
    <phoneticPr fontId="18" type="noConversion"/>
  </si>
  <si>
    <t>AT5G08415</t>
  </si>
  <si>
    <t>Lipoate Synthase</t>
  </si>
  <si>
    <t>LS</t>
    <phoneticPr fontId="18" type="noConversion"/>
  </si>
  <si>
    <t>AT3G15820</t>
  </si>
  <si>
    <t>PDCT/ROD1</t>
    <phoneticPr fontId="18" type="noConversion"/>
  </si>
  <si>
    <t>Phosphatidylcholine:diacylglycerol cholinephosphotransferase</t>
  </si>
  <si>
    <t>PDCT</t>
    <phoneticPr fontId="18" type="noConversion"/>
  </si>
  <si>
    <t>GPAT</t>
    <phoneticPr fontId="18" type="noConversion"/>
  </si>
  <si>
    <t>LPAAT</t>
    <phoneticPr fontId="18" type="noConversion"/>
  </si>
  <si>
    <t>Glycerol-3-phosphate acyltransferase</t>
    <phoneticPr fontId="18" type="noConversion"/>
  </si>
  <si>
    <t>Glycerol-4-phosphate acyltransferase</t>
  </si>
  <si>
    <t>1-acyl-sn-glycerol-4-phosphate acyltransferase</t>
  </si>
  <si>
    <t>1-acyl-sn-glycerol-5-phosphate acyltransferase</t>
  </si>
  <si>
    <t>1-acyl-sn-glycerol-6-phosphate acyltransferase</t>
  </si>
  <si>
    <t>phosphate phosphatase</t>
    <phoneticPr fontId="18" type="noConversion"/>
  </si>
  <si>
    <t>LPP δ</t>
  </si>
  <si>
    <t>LPP β</t>
  </si>
  <si>
    <t>AT2G45150</t>
  </si>
  <si>
    <t>CDP-DAG Synthase</t>
    <phoneticPr fontId="18" type="noConversion"/>
  </si>
  <si>
    <t>CDS4</t>
    <phoneticPr fontId="18" type="noConversion"/>
  </si>
  <si>
    <t>CDS</t>
    <phoneticPr fontId="18" type="noConversion"/>
  </si>
  <si>
    <t>MGD2</t>
  </si>
  <si>
    <t>MGD3</t>
  </si>
  <si>
    <t>AT5G01220</t>
  </si>
  <si>
    <t>SQD2</t>
    <phoneticPr fontId="18" type="noConversion"/>
  </si>
  <si>
    <t>SQD1</t>
  </si>
  <si>
    <t>PGPS</t>
    <phoneticPr fontId="18" type="noConversion"/>
  </si>
  <si>
    <t>LPP3</t>
    <phoneticPr fontId="18" type="noConversion"/>
  </si>
  <si>
    <t>PP</t>
    <phoneticPr fontId="18" type="noConversion"/>
  </si>
  <si>
    <t>Plastid inner envelope</t>
  </si>
  <si>
    <t>Trigalactosyldiacylglycerol, Permease-like Protein of Inner Chloroplast Envelope</t>
    <phoneticPr fontId="18" type="noConversion"/>
  </si>
  <si>
    <t>Trigalactosyldiacylglycerol, ATPase</t>
    <phoneticPr fontId="18" type="noConversion"/>
  </si>
  <si>
    <t>Trigalactosyldiacylglycerol, Protein Involved in Lipid Transport</t>
    <phoneticPr fontId="18" type="noConversion"/>
  </si>
  <si>
    <t>AT2G40690</t>
  </si>
  <si>
    <t>SFD1</t>
  </si>
  <si>
    <t>Cytosol</t>
    <phoneticPr fontId="18" type="noConversion"/>
  </si>
  <si>
    <t>Endomembrane, Cytosol</t>
    <phoneticPr fontId="18" type="noConversion"/>
  </si>
  <si>
    <t>Diacylglycerol Choline/ethanolaminephosphotransferase 1; aminoalcoholphosphotransferase 1</t>
    <phoneticPr fontId="21" type="noConversion"/>
  </si>
  <si>
    <t>Diacylglycerol Choline/ethanolaminephosphotransferase 1; aminoalcoholphosphotransferase 2</t>
  </si>
  <si>
    <t>DAG-CPT/DAG-EPT</t>
    <phoneticPr fontId="18" type="noConversion"/>
  </si>
  <si>
    <t>PIS1</t>
  </si>
  <si>
    <t>Phosphatidylserine Synthase, CDP-diacylglycerol--serine O-phosphatidyltransferase, Base-Exchange-type Phosphatidylserine Synthase</t>
    <phoneticPr fontId="18" type="noConversion"/>
  </si>
  <si>
    <t>Endomembrane</t>
    <phoneticPr fontId="18" type="noConversion"/>
  </si>
  <si>
    <t>AT4G19860</t>
  </si>
  <si>
    <t>Phospholipase A2</t>
  </si>
  <si>
    <t>Phospholipase A2</t>
    <phoneticPr fontId="23" type="noConversion"/>
  </si>
  <si>
    <t>LCAT-PLA2</t>
    <phoneticPr fontId="18" type="noConversion"/>
  </si>
  <si>
    <t>1-Acylglycerol-3-Phosphocholine Acyltransferase, Lysophospholipid acyltransferase</t>
  </si>
  <si>
    <t>LPLAT1 / LPCAT1</t>
    <phoneticPr fontId="18" type="noConversion"/>
  </si>
  <si>
    <t>LPLAT</t>
    <phoneticPr fontId="18" type="noConversion"/>
  </si>
  <si>
    <t>LPEAT1</t>
    <phoneticPr fontId="18" type="noConversion"/>
  </si>
  <si>
    <t>LPLAT</t>
    <phoneticPr fontId="18" type="noConversion"/>
  </si>
  <si>
    <t>PECT1</t>
  </si>
  <si>
    <t>AT1G74320</t>
  </si>
  <si>
    <t>Choline Kinase</t>
  </si>
  <si>
    <t>AT1G62430</t>
    <phoneticPr fontId="18" type="noConversion"/>
  </si>
  <si>
    <t>CDS2</t>
    <phoneticPr fontId="18" type="noConversion"/>
  </si>
  <si>
    <t>Aminophospholipid ATPase</t>
  </si>
  <si>
    <t>ALA1</t>
  </si>
  <si>
    <t>ALA1</t>
    <phoneticPr fontId="18" type="noConversion"/>
  </si>
  <si>
    <t>AT5G04930</t>
  </si>
  <si>
    <t>ALA</t>
    <phoneticPr fontId="18" type="noConversion"/>
  </si>
  <si>
    <t>AT1G65260</t>
  </si>
  <si>
    <t>Plastid inner envelop and thylakoid membranes</t>
    <phoneticPr fontId="18" type="noConversion"/>
  </si>
  <si>
    <t>Vesicle-Inducing Protein in Plastids</t>
    <phoneticPr fontId="18" type="noConversion"/>
  </si>
  <si>
    <t>VIPP1</t>
    <phoneticPr fontId="18" type="noConversion"/>
  </si>
  <si>
    <t>VIPP</t>
    <phoneticPr fontId="18" type="noConversion"/>
  </si>
  <si>
    <t>SBH</t>
    <phoneticPr fontId="18" type="noConversion"/>
  </si>
  <si>
    <t>DSD</t>
    <phoneticPr fontId="18" type="noConversion"/>
  </si>
  <si>
    <t>Plasma membrane, Plasma membrane</t>
    <phoneticPr fontId="18" type="noConversion"/>
  </si>
  <si>
    <t>Plasma membrane, Plasma membrane</t>
    <phoneticPr fontId="18" type="noConversion"/>
  </si>
  <si>
    <t>LOH3</t>
  </si>
  <si>
    <t>CS</t>
    <phoneticPr fontId="18" type="noConversion"/>
  </si>
  <si>
    <t>FA2H</t>
    <phoneticPr fontId="18" type="noConversion"/>
  </si>
  <si>
    <t>Endomembrane, Vacuole</t>
  </si>
  <si>
    <t>LCB</t>
    <phoneticPr fontId="18" type="noConversion"/>
  </si>
  <si>
    <t>Endomembrane, Vacuole</t>
    <phoneticPr fontId="18" type="noConversion"/>
  </si>
  <si>
    <t>Tonoplast</t>
  </si>
  <si>
    <t>SPHK1</t>
  </si>
  <si>
    <t>LPP γ</t>
  </si>
  <si>
    <t>IPCS</t>
    <phoneticPr fontId="18" type="noConversion"/>
  </si>
  <si>
    <t>CDase</t>
    <phoneticPr fontId="18" type="noConversion"/>
  </si>
  <si>
    <t>ABC AT</t>
    <phoneticPr fontId="18" type="noConversion"/>
  </si>
  <si>
    <t>AT2G20900</t>
  </si>
  <si>
    <t>AT2G46090</t>
  </si>
  <si>
    <t>AT4G30340</t>
  </si>
  <si>
    <t>AT5G07920</t>
  </si>
  <si>
    <t>AT5G63770</t>
  </si>
  <si>
    <t>Diacylglycerol Kinase</t>
  </si>
  <si>
    <t>DAGK</t>
  </si>
  <si>
    <t>LPP2</t>
  </si>
  <si>
    <t>Phosphatidate Phosphatase</t>
  </si>
  <si>
    <t>LPP3</t>
  </si>
  <si>
    <t>LPP ε2</t>
  </si>
  <si>
    <t>Phospholipase A1</t>
  </si>
  <si>
    <t>AT1G31480</t>
  </si>
  <si>
    <t>PLA1, SGR2</t>
    <phoneticPr fontId="18" type="noConversion"/>
  </si>
  <si>
    <t>AT2G19690</t>
  </si>
  <si>
    <t>PLA2</t>
  </si>
  <si>
    <t>PLA2</t>
    <phoneticPr fontId="18" type="noConversion"/>
  </si>
  <si>
    <t>AT3G18860</t>
  </si>
  <si>
    <t>PLA2-β</t>
    <phoneticPr fontId="18" type="noConversion"/>
  </si>
  <si>
    <t>PLA2-β</t>
    <phoneticPr fontId="18" type="noConversion"/>
  </si>
  <si>
    <t>AT4G29070</t>
  </si>
  <si>
    <t>PLA2-γ</t>
    <phoneticPr fontId="18" type="noConversion"/>
  </si>
  <si>
    <t>PLA2-γ</t>
    <phoneticPr fontId="18" type="noConversion"/>
  </si>
  <si>
    <t>PLA1</t>
    <phoneticPr fontId="18" type="noConversion"/>
  </si>
  <si>
    <t>Lysophospholipase</t>
  </si>
  <si>
    <t>LPLA</t>
  </si>
  <si>
    <t>AT3G10840</t>
  </si>
  <si>
    <t>AT4G22300</t>
  </si>
  <si>
    <t>SOBER1</t>
  </si>
  <si>
    <t>AT5G17780</t>
  </si>
  <si>
    <t>AT5G20060</t>
  </si>
  <si>
    <t>LPLA</t>
    <phoneticPr fontId="18" type="noConversion"/>
  </si>
  <si>
    <t>AT2G42010</t>
  </si>
  <si>
    <t>PLDβ1</t>
  </si>
  <si>
    <t>Phospholipase D</t>
  </si>
  <si>
    <t>AT1G52570</t>
  </si>
  <si>
    <t>PLDα</t>
  </si>
  <si>
    <t>AT3G15730</t>
  </si>
  <si>
    <t>PLDα1</t>
  </si>
  <si>
    <t>AT4G35790</t>
  </si>
  <si>
    <t>PLDδ-1</t>
  </si>
  <si>
    <t>PP</t>
    <phoneticPr fontId="18" type="noConversion"/>
  </si>
  <si>
    <t>AT1G08980</t>
  </si>
  <si>
    <t>Fatty Acid Amide Hydrolase</t>
  </si>
  <si>
    <t>FAAH</t>
    <phoneticPr fontId="18" type="noConversion"/>
  </si>
  <si>
    <t>AT5G07360</t>
  </si>
  <si>
    <t>AT5G64440</t>
  </si>
  <si>
    <t>PLD</t>
    <phoneticPr fontId="18" type="noConversion"/>
  </si>
  <si>
    <t>AT1G60490</t>
  </si>
  <si>
    <t>Phosphatidylinositol-3-Kinase</t>
  </si>
  <si>
    <t>PI3K/VPS34</t>
    <phoneticPr fontId="18" type="noConversion"/>
  </si>
  <si>
    <t>AT3G10550</t>
  </si>
  <si>
    <t>Phosphoinositide 3-Phosphatase</t>
  </si>
  <si>
    <t>PI3P</t>
  </si>
  <si>
    <t>PI3P</t>
    <phoneticPr fontId="18" type="noConversion"/>
  </si>
  <si>
    <t>AT3G19240</t>
  </si>
  <si>
    <t>PI3K</t>
    <phoneticPr fontId="18" type="noConversion"/>
  </si>
  <si>
    <t>PI3P</t>
    <phoneticPr fontId="18" type="noConversion"/>
  </si>
  <si>
    <t>AT1G49340</t>
  </si>
  <si>
    <t>Phosphatidylinositol-4-Kinase</t>
  </si>
  <si>
    <t>Phosphatidylinositol-4-Kinase</t>
    <phoneticPr fontId="18" type="noConversion"/>
  </si>
  <si>
    <t>PI4K-α</t>
    <phoneticPr fontId="18" type="noConversion"/>
  </si>
  <si>
    <t>AT5G09350</t>
  </si>
  <si>
    <t>PI4KIIIβ2</t>
    <phoneticPr fontId="18" type="noConversion"/>
  </si>
  <si>
    <t>AT5G64070</t>
  </si>
  <si>
    <t>PI4KIIIβ1</t>
    <phoneticPr fontId="18" type="noConversion"/>
  </si>
  <si>
    <t>PI4KIIIβ1</t>
    <phoneticPr fontId="18" type="noConversion"/>
  </si>
  <si>
    <t>AT1G65580</t>
  </si>
  <si>
    <t>Phosphoinositide 5-Phosphatase Type II</t>
  </si>
  <si>
    <t>Phosphoinositide 5-Phosphatase Type II</t>
    <phoneticPr fontId="18" type="noConversion"/>
  </si>
  <si>
    <t>PI4K</t>
    <phoneticPr fontId="18" type="noConversion"/>
  </si>
  <si>
    <t>AT2G43900</t>
  </si>
  <si>
    <t>PI5PII</t>
  </si>
  <si>
    <t>PI5PII</t>
    <phoneticPr fontId="18" type="noConversion"/>
  </si>
  <si>
    <t>AT1G21920</t>
  </si>
  <si>
    <t>Phosphatidylinositol-Phosphate Kinase type IB</t>
    <phoneticPr fontId="18" type="noConversion"/>
  </si>
  <si>
    <t>AT1G21980</t>
  </si>
  <si>
    <t>AT1G60890</t>
  </si>
  <si>
    <t>AT1G77660</t>
  </si>
  <si>
    <t>AT3G09920</t>
  </si>
  <si>
    <t>AT3G56960</t>
  </si>
  <si>
    <t>PIPK1B</t>
  </si>
  <si>
    <t>PIPK1B</t>
    <phoneticPr fontId="18" type="noConversion"/>
  </si>
  <si>
    <t>AT1G34260</t>
  </si>
  <si>
    <t>Phosphatidylinositol-Phosphate Kinase type III</t>
    <phoneticPr fontId="18" type="noConversion"/>
  </si>
  <si>
    <t>AT1G71010</t>
  </si>
  <si>
    <t>AT4G33240</t>
  </si>
  <si>
    <t>FAB1A</t>
  </si>
  <si>
    <t>PIPKIII</t>
    <phoneticPr fontId="18" type="noConversion"/>
  </si>
  <si>
    <t>AT1G22620</t>
  </si>
  <si>
    <t>SAC1</t>
    <phoneticPr fontId="18" type="noConversion"/>
  </si>
  <si>
    <t>AT3G43220</t>
  </si>
  <si>
    <t>AT3G51460</t>
  </si>
  <si>
    <t>RHD4</t>
    <phoneticPr fontId="18" type="noConversion"/>
  </si>
  <si>
    <t>AT3G51830</t>
  </si>
  <si>
    <t>AT3G59770</t>
  </si>
  <si>
    <t>SAC9</t>
    <phoneticPr fontId="18" type="noConversion"/>
  </si>
  <si>
    <t>SAC9</t>
    <phoneticPr fontId="18" type="noConversion"/>
  </si>
  <si>
    <t>AT5G20840</t>
  </si>
  <si>
    <t>AT5G66020</t>
  </si>
  <si>
    <t>Sac domain-containing Phosphoinositide Phosphatase</t>
    <phoneticPr fontId="18" type="noConversion"/>
  </si>
  <si>
    <t>Sac-PIP</t>
    <phoneticPr fontId="18" type="noConversion"/>
  </si>
  <si>
    <t>AT2G40116</t>
  </si>
  <si>
    <t>Phosphoinositide-specific Phospholipase C</t>
    <phoneticPr fontId="18" type="noConversion"/>
  </si>
  <si>
    <t>PLC9</t>
  </si>
  <si>
    <t>PLC9</t>
    <phoneticPr fontId="18" type="noConversion"/>
  </si>
  <si>
    <t>PIPLC</t>
    <phoneticPr fontId="18" type="noConversion"/>
  </si>
  <si>
    <t>AT2G04540</t>
  </si>
  <si>
    <t>KAS</t>
    <phoneticPr fontId="18" type="noConversion"/>
  </si>
  <si>
    <t>AT1G63380</t>
  </si>
  <si>
    <t>Ketoacyl-ACP Reductase</t>
  </si>
  <si>
    <t>KAR</t>
    <phoneticPr fontId="18" type="noConversion"/>
  </si>
  <si>
    <t>AT5G60340</t>
  </si>
  <si>
    <t>HAD</t>
    <phoneticPr fontId="18" type="noConversion"/>
  </si>
  <si>
    <t>AT3G45770</t>
  </si>
  <si>
    <t>ENR</t>
    <phoneticPr fontId="18" type="noConversion"/>
  </si>
  <si>
    <t>LS/LIP1</t>
    <phoneticPr fontId="18" type="noConversion"/>
  </si>
  <si>
    <t>LS</t>
    <phoneticPr fontId="18" type="noConversion"/>
  </si>
  <si>
    <t>LT/LIP2</t>
    <phoneticPr fontId="18" type="noConversion"/>
  </si>
  <si>
    <t>LT</t>
    <phoneticPr fontId="18" type="noConversion"/>
  </si>
  <si>
    <t>AT4G29540</t>
  </si>
  <si>
    <t>UDP-N-acetylglucosamine acyltransferase</t>
  </si>
  <si>
    <t>LpxA</t>
  </si>
  <si>
    <t>AT2G04560</t>
  </si>
  <si>
    <t>Lipid-A-disaccharide synthase</t>
  </si>
  <si>
    <t>LpxB</t>
  </si>
  <si>
    <t>AT1G25145</t>
  </si>
  <si>
    <t>UDP-3-O-acyl N-acetylglucosamine deacetylase</t>
  </si>
  <si>
    <t>LpxC4</t>
  </si>
  <si>
    <t>LpxC</t>
    <phoneticPr fontId="18" type="noConversion"/>
  </si>
  <si>
    <t>AT4G21220</t>
  </si>
  <si>
    <t>UDP-3-O-(3-hydroxymyristoyl)glucosamine N-acyltransferase</t>
  </si>
  <si>
    <t>LpxD2</t>
  </si>
  <si>
    <t>LpxD</t>
    <phoneticPr fontId="18" type="noConversion"/>
  </si>
  <si>
    <t>AT3G20480</t>
  </si>
  <si>
    <t>LpxK</t>
  </si>
  <si>
    <t>Tetraacyldisaccharide 4'-kinase</t>
  </si>
  <si>
    <t>AT5G03770</t>
  </si>
  <si>
    <t>3-deoxy-D-manno-octulosonic acid (Kdo) transferase</t>
  </si>
  <si>
    <t>KdtA</t>
  </si>
  <si>
    <t>CDS1</t>
    <phoneticPr fontId="18" type="noConversion"/>
  </si>
  <si>
    <t>CDP-DAGS</t>
    <phoneticPr fontId="18" type="noConversion"/>
  </si>
  <si>
    <t>TAZ2</t>
    <phoneticPr fontId="18" type="noConversion"/>
  </si>
  <si>
    <t>Cardiolipin-Specific Deacylase, alpha/beta-Hydrolases superfamily protein, 1-acylglycerol-3-phosphate O-acyltransferase, Lysophosphatidic acid acyltransferase</t>
    <phoneticPr fontId="18" type="noConversion"/>
  </si>
  <si>
    <t>CLD</t>
    <phoneticPr fontId="18" type="noConversion"/>
  </si>
  <si>
    <t>CGI-58</t>
    <phoneticPr fontId="18" type="noConversion"/>
  </si>
  <si>
    <t xml:space="preserve"> CGI-58</t>
    <phoneticPr fontId="18" type="noConversion"/>
  </si>
  <si>
    <t>ATP Citrate Lyase A subunit</t>
    <phoneticPr fontId="18" type="noConversion"/>
  </si>
  <si>
    <t>AT1G09430</t>
  </si>
  <si>
    <t xml:space="preserve"> ACLA-3</t>
  </si>
  <si>
    <t>ATP-CL</t>
    <phoneticPr fontId="18" type="noConversion"/>
  </si>
  <si>
    <t>AT1G36160</t>
  </si>
  <si>
    <t>Cytosol Homomeric</t>
  </si>
  <si>
    <t>Acetyl-CoA Carboxylase (Homomeric)</t>
  </si>
  <si>
    <t>ACC1</t>
    <phoneticPr fontId="18" type="noConversion"/>
  </si>
  <si>
    <t>ACC</t>
    <phoneticPr fontId="18" type="noConversion"/>
  </si>
  <si>
    <t>AT2G47240</t>
  </si>
  <si>
    <t>Long-Chain Acyl-CoA Synthetase</t>
  </si>
  <si>
    <t>LACS1</t>
    <phoneticPr fontId="18" type="noConversion"/>
  </si>
  <si>
    <t>AT1G64400</t>
  </si>
  <si>
    <t>LACS3</t>
    <phoneticPr fontId="18" type="noConversion"/>
  </si>
  <si>
    <t>LACS4</t>
  </si>
  <si>
    <t>AT1G01120</t>
  </si>
  <si>
    <t>Ketoacyl-CoA Synthase</t>
  </si>
  <si>
    <t>KCS1</t>
    <phoneticPr fontId="18" type="noConversion"/>
  </si>
  <si>
    <t>KCS1</t>
  </si>
  <si>
    <t>AT1G04220</t>
  </si>
  <si>
    <t>KCS2</t>
  </si>
  <si>
    <t>AT1G19440</t>
  </si>
  <si>
    <t>KCS4</t>
  </si>
  <si>
    <t>AT1G68530</t>
  </si>
  <si>
    <t>KCS6</t>
    <phoneticPr fontId="18" type="noConversion"/>
  </si>
  <si>
    <t>KCS6</t>
  </si>
  <si>
    <t>AT2G26250</t>
  </si>
  <si>
    <t>KCS10</t>
  </si>
  <si>
    <t>AT2G26640</t>
  </si>
  <si>
    <t>KCS11</t>
  </si>
  <si>
    <t>AT2G28630</t>
  </si>
  <si>
    <t>KCS12</t>
  </si>
  <si>
    <t>AT3G10280</t>
  </si>
  <si>
    <t>KCS14</t>
    <phoneticPr fontId="18" type="noConversion"/>
  </si>
  <si>
    <t>KCS</t>
    <phoneticPr fontId="18" type="noConversion"/>
  </si>
  <si>
    <t>AT1G67730</t>
  </si>
  <si>
    <t>Ketoacyl-CoA Reductase</t>
  </si>
  <si>
    <t>KCR1</t>
    <phoneticPr fontId="18" type="noConversion"/>
  </si>
  <si>
    <t>KCR1</t>
  </si>
  <si>
    <t>KCR</t>
    <phoneticPr fontId="18" type="noConversion"/>
  </si>
  <si>
    <t>AT5G59770</t>
  </si>
  <si>
    <t>Hydroxyacyl-CoA Dehydratase</t>
  </si>
  <si>
    <t>HCD</t>
    <phoneticPr fontId="18" type="noConversion"/>
  </si>
  <si>
    <t>AT5G10480</t>
  </si>
  <si>
    <t>AT3G55360</t>
  </si>
  <si>
    <t>Enoyl-CoA Reductase</t>
  </si>
  <si>
    <t>ECR</t>
    <phoneticPr fontId="18" type="noConversion"/>
  </si>
  <si>
    <t>AT5G22500</t>
  </si>
  <si>
    <t>Alcohol-forming Fatty Acyl-CoA Reductase</t>
  </si>
  <si>
    <t>AlcFAR1</t>
  </si>
  <si>
    <t>FAR</t>
    <phoneticPr fontId="18" type="noConversion"/>
  </si>
  <si>
    <t>Bifunctional Wax Ester Synthase/Diacylglycerol Acyltransferase</t>
  </si>
  <si>
    <t>WSD1-like</t>
  </si>
  <si>
    <t>AT3G49190</t>
  </si>
  <si>
    <t>AT3G49200</t>
  </si>
  <si>
    <t>WSD</t>
    <phoneticPr fontId="18" type="noConversion"/>
  </si>
  <si>
    <t>AT5G52320</t>
  </si>
  <si>
    <t>Midchain Alkane Hydroxylase</t>
  </si>
  <si>
    <t>CYP96A4</t>
  </si>
  <si>
    <t>AT4G39480</t>
  </si>
  <si>
    <t>CYP96A9</t>
  </si>
  <si>
    <t>AT4G39490</t>
  </si>
  <si>
    <t>CYP96A10</t>
  </si>
  <si>
    <t>MAH</t>
    <phoneticPr fontId="18" type="noConversion"/>
  </si>
  <si>
    <t>AT1G15360</t>
  </si>
  <si>
    <t>Nuclear</t>
  </si>
  <si>
    <t>SHN Transcription Factor</t>
    <phoneticPr fontId="18" type="noConversion"/>
  </si>
  <si>
    <t>WIN1/SHN1</t>
  </si>
  <si>
    <t>SHN</t>
    <phoneticPr fontId="18" type="noConversion"/>
  </si>
  <si>
    <t>AT3G28910</t>
  </si>
  <si>
    <t>MYB Transcription Factor</t>
  </si>
  <si>
    <t>MYB30</t>
    <phoneticPr fontId="18" type="noConversion"/>
  </si>
  <si>
    <t>AT3G47600</t>
  </si>
  <si>
    <t>MYB94</t>
  </si>
  <si>
    <t>MYB</t>
    <phoneticPr fontId="18" type="noConversion"/>
  </si>
  <si>
    <t>AT3G60500</t>
  </si>
  <si>
    <t>CER7 Protein involved in wax synthesis</t>
  </si>
  <si>
    <t>CER7</t>
    <phoneticPr fontId="18" type="noConversion"/>
  </si>
  <si>
    <t>AT1G02205</t>
  </si>
  <si>
    <t>Aldehyde decarbonylase</t>
  </si>
  <si>
    <t>CER1</t>
    <phoneticPr fontId="18" type="noConversion"/>
  </si>
  <si>
    <t>AT5G57800</t>
  </si>
  <si>
    <t>CER3 Protein</t>
  </si>
  <si>
    <t>CER3/WAX2/YRE/FLP1</t>
  </si>
  <si>
    <t>CER3/WAX2/YRE/FLP1</t>
    <phoneticPr fontId="18" type="noConversion"/>
  </si>
  <si>
    <t>CER3</t>
    <phoneticPr fontId="18" type="noConversion"/>
  </si>
  <si>
    <t>AT3G23840</t>
  </si>
  <si>
    <t>CER2-like Protein</t>
  </si>
  <si>
    <t>CER2</t>
    <phoneticPr fontId="18" type="noConversion"/>
  </si>
  <si>
    <t>AT4G13840</t>
  </si>
  <si>
    <t>ABC Transporter</t>
  </si>
  <si>
    <t>AT2G28070</t>
  </si>
  <si>
    <t>WBC3/ABCG3</t>
  </si>
  <si>
    <t>AT2G13610</t>
  </si>
  <si>
    <t>WBC5/ABCG5</t>
  </si>
  <si>
    <t>AT5G13580</t>
  </si>
  <si>
    <t>WBC6/ABCG6</t>
  </si>
  <si>
    <t>AT2G01320</t>
  </si>
  <si>
    <t>WBC7/ABCG7</t>
  </si>
  <si>
    <t>AT5G52860</t>
  </si>
  <si>
    <t>WBC8/ABCG8</t>
  </si>
  <si>
    <t>AT1G53270</t>
  </si>
  <si>
    <t>WBC10/ABCG10</t>
  </si>
  <si>
    <t>AT1G17840</t>
  </si>
  <si>
    <t>WBC11/ABCG11/DSO/COF1</t>
  </si>
  <si>
    <t>AT1G31770</t>
  </si>
  <si>
    <t>WBC14/ABCG14</t>
  </si>
  <si>
    <t>AT3G55090</t>
  </si>
  <si>
    <t>WBC16/ABCG16</t>
  </si>
  <si>
    <t>AT3G53510</t>
  </si>
  <si>
    <t>WBC20/ABCG20</t>
  </si>
  <si>
    <t>AT3G21090</t>
  </si>
  <si>
    <t>WBC15/22/ABCG15</t>
  </si>
  <si>
    <t>AT5G06530</t>
  </si>
  <si>
    <t>WBC23/ABCG22</t>
  </si>
  <si>
    <t>AT5G19410</t>
  </si>
  <si>
    <t>WBC24/ABCG23</t>
  </si>
  <si>
    <t>AT1G71960</t>
  </si>
  <si>
    <t>WBC26/ABCG25</t>
  </si>
  <si>
    <t>AT3G13220</t>
  </si>
  <si>
    <t>WBC27/ABCG26</t>
  </si>
  <si>
    <t>WBC/ABCG</t>
    <phoneticPr fontId="18" type="noConversion"/>
  </si>
  <si>
    <t>AT2G38540</t>
  </si>
  <si>
    <t>Extracellular</t>
  </si>
  <si>
    <t>Lipid Transfer Protein</t>
  </si>
  <si>
    <t>LP1(LTP type 1)</t>
    <phoneticPr fontId="18" type="noConversion"/>
  </si>
  <si>
    <t>LTP type 1</t>
    <phoneticPr fontId="18" type="noConversion"/>
  </si>
  <si>
    <t>LTP type 1</t>
  </si>
  <si>
    <t>AT5G59310</t>
  </si>
  <si>
    <t>AT5G59320</t>
  </si>
  <si>
    <t>AT3G18280</t>
  </si>
  <si>
    <t>LTP type 2</t>
  </si>
  <si>
    <t>AT4G33550</t>
  </si>
  <si>
    <t>LTP type 3</t>
  </si>
  <si>
    <t>AT5G13900</t>
  </si>
  <si>
    <t>LTP type 5</t>
  </si>
  <si>
    <t>AT5G48485</t>
  </si>
  <si>
    <t>AT5G48490</t>
  </si>
  <si>
    <t>AT3G53980</t>
  </si>
  <si>
    <t>LTP type 4</t>
  </si>
  <si>
    <t>AT1G27950</t>
  </si>
  <si>
    <t>Plasma membrane (GFP)</t>
  </si>
  <si>
    <t>LTPG1 (LTP type 5)</t>
  </si>
  <si>
    <t>AT1G62790</t>
  </si>
  <si>
    <t>AT2G13820</t>
  </si>
  <si>
    <t>XYP2(LTP type 5)</t>
  </si>
  <si>
    <t>AT2G44290</t>
  </si>
  <si>
    <t>AT2G44300</t>
  </si>
  <si>
    <t>AT2G48140</t>
  </si>
  <si>
    <t>EDA4 (LTP type 5)</t>
  </si>
  <si>
    <t>AT3G22600</t>
  </si>
  <si>
    <t>AT3G43720</t>
  </si>
  <si>
    <t>AT5G64080</t>
  </si>
  <si>
    <t>LTPG</t>
    <phoneticPr fontId="18" type="noConversion"/>
  </si>
  <si>
    <t>LACS1</t>
    <phoneticPr fontId="18" type="noConversion"/>
  </si>
  <si>
    <t>AT1G49430</t>
  </si>
  <si>
    <t>LACS2</t>
  </si>
  <si>
    <t>LACS3</t>
  </si>
  <si>
    <t>LACS</t>
    <phoneticPr fontId="18" type="noConversion"/>
  </si>
  <si>
    <t>AT4G00360</t>
  </si>
  <si>
    <t>Fatty Acyl omega-Hydroxylase</t>
  </si>
  <si>
    <t>CYP86A2</t>
  </si>
  <si>
    <t>FAH</t>
    <phoneticPr fontId="18" type="noConversion"/>
  </si>
  <si>
    <t>AT1G72970</t>
  </si>
  <si>
    <t>Omega-Hydroxy Fatty Acyl Dehydrogenase</t>
  </si>
  <si>
    <t>HTD</t>
    <phoneticPr fontId="18" type="noConversion"/>
  </si>
  <si>
    <t>HFADH</t>
    <phoneticPr fontId="18" type="noConversion"/>
  </si>
  <si>
    <t>Mitochondria (in vitro import and western blot on subcellular fractions) and Endomembrane</t>
  </si>
  <si>
    <t>Glycerol-3-Phosphate Acyltransferase</t>
  </si>
  <si>
    <t>sn-2-GPAT1</t>
  </si>
  <si>
    <t>GPAT2</t>
  </si>
  <si>
    <t>AT2G38110</t>
  </si>
  <si>
    <t>Plasma/ER?</t>
  </si>
  <si>
    <t>sn-2-GPAT6</t>
    <phoneticPr fontId="18" type="noConversion"/>
  </si>
  <si>
    <t>Glycerol-4-Phosphate Acyltransferase</t>
  </si>
  <si>
    <t>Glycerol-5-Phosphate Acyltransferase</t>
  </si>
  <si>
    <t>sn-2-GPAT6</t>
  </si>
  <si>
    <t>Glycerol-6-Phosphate Acyltransferase</t>
  </si>
  <si>
    <t>Glycerol-7-Phosphate Acyltransferase</t>
  </si>
  <si>
    <t>GPAT</t>
    <phoneticPr fontId="18" type="noConversion"/>
  </si>
  <si>
    <t>AT5G23940</t>
  </si>
  <si>
    <t>Mostly cytosolic (GFP)</t>
  </si>
  <si>
    <t>DCR/PEL3 Acyltransferase</t>
  </si>
  <si>
    <t>PEL3/DCR</t>
  </si>
  <si>
    <t>AT2G26910</t>
  </si>
  <si>
    <t>Plasma membrane (YFP fusion)</t>
  </si>
  <si>
    <t>ABCG32/PEC1</t>
  </si>
  <si>
    <t>AT5G33370</t>
  </si>
  <si>
    <t>Cell Wall</t>
  </si>
  <si>
    <t>Cutin synthase, Polyester Synthase</t>
    <phoneticPr fontId="18" type="noConversion"/>
  </si>
  <si>
    <t>CUS2</t>
    <phoneticPr fontId="18" type="noConversion"/>
  </si>
  <si>
    <t>CUS2</t>
  </si>
  <si>
    <t>CUS/PS</t>
    <phoneticPr fontId="18" type="noConversion"/>
  </si>
  <si>
    <t>Suberin Synthesis &amp; Transport </t>
  </si>
  <si>
    <t>Endomembrane (GFP)</t>
  </si>
  <si>
    <t>FAR</t>
    <phoneticPr fontId="18" type="noConversion"/>
  </si>
  <si>
    <t>AT5G23190</t>
  </si>
  <si>
    <t>CYP86B1</t>
  </si>
  <si>
    <t>AT5G58860</t>
  </si>
  <si>
    <t>CYP86A1</t>
  </si>
  <si>
    <t>AT1G01610</t>
  </si>
  <si>
    <t>sn-2-GPAT4</t>
  </si>
  <si>
    <t>AT3G11430</t>
  </si>
  <si>
    <t>Endoplasmic reticulum?</t>
  </si>
  <si>
    <t>sn-2-GPAT5</t>
  </si>
  <si>
    <t>AT2G30490</t>
  </si>
  <si>
    <t>Cinnamate 4-Hydroxylase</t>
  </si>
  <si>
    <t>CYP73A5</t>
  </si>
  <si>
    <t>C4H</t>
    <phoneticPr fontId="18" type="noConversion"/>
  </si>
  <si>
    <t>AT2G40890</t>
  </si>
  <si>
    <t>Cinnamate 3-Hydroxylase</t>
    <phoneticPr fontId="18" type="noConversion"/>
  </si>
  <si>
    <t>CYP98A3</t>
  </si>
  <si>
    <t>C3H</t>
    <phoneticPr fontId="18" type="noConversion"/>
  </si>
  <si>
    <t>AT1G51680</t>
  </si>
  <si>
    <t>4-Coumarate-CoA Ligase</t>
  </si>
  <si>
    <t>4CL1</t>
  </si>
  <si>
    <t>AT1G65060</t>
  </si>
  <si>
    <t>4CL3</t>
  </si>
  <si>
    <t>4CL</t>
    <phoneticPr fontId="18" type="noConversion"/>
  </si>
  <si>
    <t>AT4G34050</t>
  </si>
  <si>
    <t>Caffeoyl-CoA O-Methyltransferase</t>
  </si>
  <si>
    <t xml:space="preserve"> CCoAOMT1</t>
  </si>
  <si>
    <t xml:space="preserve"> CCoAOMT</t>
    <phoneticPr fontId="18" type="noConversion"/>
  </si>
  <si>
    <t>AT5G41040</t>
  </si>
  <si>
    <t>Aliphatic Suberin Feruloyl Transferase</t>
  </si>
  <si>
    <t>ASFT1/RWP/FHT</t>
  </si>
  <si>
    <t>ASFT</t>
    <phoneticPr fontId="18" type="noConversion"/>
  </si>
  <si>
    <t>LTP</t>
    <phoneticPr fontId="18" type="noConversion"/>
  </si>
  <si>
    <t>AT1G05800</t>
  </si>
  <si>
    <t>Acylhydrolase (DAD1-like)</t>
    <phoneticPr fontId="18" type="noConversion"/>
  </si>
  <si>
    <t>AH</t>
    <phoneticPr fontId="18" type="noConversion"/>
  </si>
  <si>
    <t>Acylhydrolase (DAD1-like)</t>
  </si>
  <si>
    <t>AT1G06800</t>
  </si>
  <si>
    <t>AT1G30370</t>
  </si>
  <si>
    <t>AT2G42690</t>
  </si>
  <si>
    <t>AT4G16820</t>
  </si>
  <si>
    <t>AT1G02660</t>
  </si>
  <si>
    <t>Lipid Acylhydrolase-like</t>
  </si>
  <si>
    <t>LAH</t>
    <phoneticPr fontId="18" type="noConversion"/>
  </si>
  <si>
    <t>AT2G05260</t>
  </si>
  <si>
    <t>AT2G42450</t>
  </si>
  <si>
    <t>AT3G14075</t>
  </si>
  <si>
    <t>AT3G49050</t>
  </si>
  <si>
    <t>AT3G61680</t>
  </si>
  <si>
    <t>AT3G62590</t>
  </si>
  <si>
    <t>AT4G10950</t>
  </si>
  <si>
    <t>AT1G33270</t>
  </si>
  <si>
    <t>Patatin-lik acyl-hydrolase</t>
  </si>
  <si>
    <t>PAH</t>
    <phoneticPr fontId="18" type="noConversion"/>
  </si>
  <si>
    <t>AT2G26560</t>
  </si>
  <si>
    <t>pPLAIIα</t>
  </si>
  <si>
    <t>AT2G39220</t>
  </si>
  <si>
    <t>pPLAIIIβ</t>
  </si>
  <si>
    <t>AT3G54950</t>
  </si>
  <si>
    <t>pPLAIIIγ</t>
  </si>
  <si>
    <t>AT3G63200</t>
  </si>
  <si>
    <t>pPLAIIIδ</t>
  </si>
  <si>
    <t>SGR2</t>
  </si>
  <si>
    <t>AT1G55020</t>
  </si>
  <si>
    <t>Lipoxygenase</t>
  </si>
  <si>
    <t>LOX1</t>
    <phoneticPr fontId="18" type="noConversion"/>
  </si>
  <si>
    <t>LOX1</t>
  </si>
  <si>
    <t>AT3G45140</t>
  </si>
  <si>
    <t>LOX2</t>
  </si>
  <si>
    <t>AT1G17420</t>
  </si>
  <si>
    <t>LOX3</t>
  </si>
  <si>
    <t>AT3G22400</t>
  </si>
  <si>
    <t>LOX5</t>
    <phoneticPr fontId="18" type="noConversion"/>
  </si>
  <si>
    <t>LOX5</t>
  </si>
  <si>
    <t>AT1G67560</t>
  </si>
  <si>
    <t>LOX6</t>
  </si>
  <si>
    <t>LOX</t>
    <phoneticPr fontId="18" type="noConversion"/>
  </si>
  <si>
    <t>AT5G42650</t>
  </si>
  <si>
    <t>Allene Oxide Cyclase</t>
    <phoneticPr fontId="18" type="noConversion"/>
  </si>
  <si>
    <t>AOC4</t>
    <phoneticPr fontId="18" type="noConversion"/>
  </si>
  <si>
    <t>Allene Oxide Synthase</t>
  </si>
  <si>
    <t>AOS</t>
    <phoneticPr fontId="18" type="noConversion"/>
  </si>
  <si>
    <t>AT3G25780</t>
  </si>
  <si>
    <t>AOC3</t>
    <phoneticPr fontId="18" type="noConversion"/>
  </si>
  <si>
    <t>AT1G13280</t>
  </si>
  <si>
    <t>AOX</t>
    <phoneticPr fontId="18" type="noConversion"/>
  </si>
  <si>
    <t>AT4G15440</t>
  </si>
  <si>
    <t>Hydroperoxide Lyase</t>
  </si>
  <si>
    <t>HPL</t>
    <phoneticPr fontId="18" type="noConversion"/>
  </si>
  <si>
    <t>Oxo-Phytodienoic Acid Reductase</t>
  </si>
  <si>
    <t>OPR</t>
    <phoneticPr fontId="18" type="noConversion"/>
  </si>
  <si>
    <t>AT1G76680</t>
  </si>
  <si>
    <t>OPR1</t>
    <phoneticPr fontId="18" type="noConversion"/>
  </si>
  <si>
    <t>AT1G76690</t>
  </si>
  <si>
    <t>OPR2</t>
    <phoneticPr fontId="18" type="noConversion"/>
  </si>
  <si>
    <t>AT2G06050</t>
  </si>
  <si>
    <t>OPR3</t>
    <phoneticPr fontId="18" type="noConversion"/>
  </si>
  <si>
    <t>AT1G19640</t>
  </si>
  <si>
    <t>Jasmonic Acid Carboxyl Methyltransferase</t>
  </si>
  <si>
    <t>JCMT</t>
    <phoneticPr fontId="18" type="noConversion"/>
  </si>
  <si>
    <t>1-Acylglycerol-3-Phosphocholine Acyltransferase; lysophospholipid acyltransferase 1</t>
    <phoneticPr fontId="18" type="noConversion"/>
  </si>
  <si>
    <t>Tuber
Unigene ID</t>
    <phoneticPr fontId="18" type="noConversion"/>
  </si>
  <si>
    <t>Arabidopsis 
Locus ID</t>
    <phoneticPr fontId="18" type="noConversion"/>
  </si>
  <si>
    <t>Protein/Gene 
Abbreviation</t>
    <phoneticPr fontId="18" type="noConversion"/>
  </si>
  <si>
    <t xml:space="preserve">Subcellular
Localization </t>
    <phoneticPr fontId="18" type="noConversion"/>
  </si>
  <si>
    <t>Ratio of average transcripts (Ce/Cr)</t>
    <phoneticPr fontId="18" type="noConversion"/>
  </si>
  <si>
    <t>DGAT</t>
    <phoneticPr fontId="18" type="noConversion"/>
  </si>
  <si>
    <t>DPL</t>
    <phoneticPr fontId="18" type="noConversion"/>
  </si>
  <si>
    <t>Total transcripts</t>
    <phoneticPr fontId="18" type="noConversion"/>
  </si>
  <si>
    <t>Neutral/alkaline invertase</t>
    <phoneticPr fontId="18" type="noConversion"/>
  </si>
  <si>
    <t>Neutral/alkaline invertase</t>
    <phoneticPr fontId="18" type="noConversion"/>
  </si>
  <si>
    <t>Cytosolic invertase</t>
    <phoneticPr fontId="18" type="noConversion"/>
  </si>
  <si>
    <t xml:space="preserve"> Transcripts/enzyme (total enzymes=6)</t>
    <phoneticPr fontId="20" type="noConversion"/>
  </si>
  <si>
    <t>Stage 1</t>
    <phoneticPr fontId="18" type="noConversion"/>
  </si>
  <si>
    <t>Stage 2</t>
    <phoneticPr fontId="18" type="noConversion"/>
  </si>
  <si>
    <t>SUT2</t>
    <phoneticPr fontId="23" type="noConversion"/>
  </si>
  <si>
    <t>SUT4</t>
    <phoneticPr fontId="23" type="noConversion"/>
  </si>
  <si>
    <t>Sugar transporters</t>
    <phoneticPr fontId="23" type="noConversion"/>
  </si>
  <si>
    <t>Total transcripts for Sugar transporters</t>
    <phoneticPr fontId="20" type="noConversion"/>
  </si>
  <si>
    <t xml:space="preserve"> Transcripts/enzyme (total enzymes=3)</t>
    <phoneticPr fontId="20" type="noConversion"/>
  </si>
  <si>
    <t>Sucrose transporter</t>
    <phoneticPr fontId="18" type="noConversion"/>
  </si>
  <si>
    <t>Sucrose transporter</t>
    <phoneticPr fontId="18" type="noConversion"/>
  </si>
  <si>
    <t>Sugar transport protein</t>
    <phoneticPr fontId="18" type="noConversion"/>
  </si>
  <si>
    <t>Cytosol-PFK</t>
    <phoneticPr fontId="23" type="noConversion"/>
  </si>
  <si>
    <t>Plastid-PFK</t>
    <phoneticPr fontId="18" type="noConversion"/>
  </si>
  <si>
    <t>Cytosol-PFP</t>
    <phoneticPr fontId="23" type="noConversion"/>
  </si>
  <si>
    <t>Total transcripts for Plastid-Glycolysis</t>
    <phoneticPr fontId="20" type="noConversion"/>
  </si>
  <si>
    <t>Total transcripts for Cytosol-Glycolysis</t>
    <phoneticPr fontId="20" type="noConversion"/>
  </si>
  <si>
    <t>Total transcripts for Glycolysis</t>
    <phoneticPr fontId="20" type="noConversion"/>
  </si>
  <si>
    <t xml:space="preserve"> Transcripts/enzyme (total enzymes=9)</t>
    <phoneticPr fontId="20" type="noConversion"/>
  </si>
  <si>
    <t>UGP3</t>
  </si>
  <si>
    <t>Plastid-UGP</t>
  </si>
  <si>
    <t>Hexoses-P</t>
    <phoneticPr fontId="23" type="noConversion"/>
  </si>
  <si>
    <t>Total transcripts for Plastid-Hexoses-P</t>
    <phoneticPr fontId="20" type="noConversion"/>
  </si>
  <si>
    <t>Total transcripts for Cytosol-Hexoses-P</t>
    <phoneticPr fontId="20" type="noConversion"/>
  </si>
  <si>
    <t>Total transcripts for Hexoses-P</t>
    <phoneticPr fontId="20" type="noConversion"/>
  </si>
  <si>
    <t xml:space="preserve"> Transcripts/enzyme (total enzymes=5)</t>
    <phoneticPr fontId="20" type="noConversion"/>
  </si>
  <si>
    <t>Total transcripts for Oxidative Pentose Phosphate Pathway</t>
    <phoneticPr fontId="20" type="noConversion"/>
  </si>
  <si>
    <t xml:space="preserve"> Transcripts/enzyme (total enzymes=7)</t>
    <phoneticPr fontId="20" type="noConversion"/>
  </si>
  <si>
    <t>Malate and Pyruvate Metabolism</t>
    <phoneticPr fontId="23" type="noConversion"/>
  </si>
  <si>
    <t>Total transcripts for Plastid-Malate and Pyruvate Metabolism</t>
    <phoneticPr fontId="20" type="noConversion"/>
  </si>
  <si>
    <t>Total transcripts for Cytosol-Malate and Pyruvate Metabolism</t>
    <phoneticPr fontId="20" type="noConversion"/>
  </si>
  <si>
    <t>Total transcripts for Malate and Pyruvate Metabolism</t>
    <phoneticPr fontId="20" type="noConversion"/>
  </si>
  <si>
    <t xml:space="preserve"> Transcripts/enzyme (total enzymes=4)</t>
    <phoneticPr fontId="20" type="noConversion"/>
  </si>
  <si>
    <t xml:space="preserve">Plastid-SS </t>
    <phoneticPr fontId="23" type="noConversion"/>
  </si>
  <si>
    <t xml:space="preserve">Plastid-GBSS </t>
    <phoneticPr fontId="18" type="noConversion"/>
  </si>
  <si>
    <t>Plastid-AGPase</t>
    <phoneticPr fontId="23" type="noConversion"/>
  </si>
  <si>
    <t xml:space="preserve"> Transcripts/enzyme (total enzymes=3)</t>
    <phoneticPr fontId="20" type="noConversion"/>
  </si>
  <si>
    <t>Starch Synthesis</t>
    <phoneticPr fontId="23" type="noConversion"/>
  </si>
  <si>
    <t>Total transcripts for Starch Synthesis</t>
    <phoneticPr fontId="20" type="noConversion"/>
  </si>
  <si>
    <t>Dicarboxylate transporter</t>
    <phoneticPr fontId="23" type="noConversion"/>
  </si>
  <si>
    <t>Sodium/metabolite cotransporter, Bile acid-sodium symporter family protein</t>
    <phoneticPr fontId="23" type="noConversion"/>
  </si>
  <si>
    <t>NTT</t>
    <phoneticPr fontId="23" type="noConversion"/>
  </si>
  <si>
    <t>GLT</t>
    <phoneticPr fontId="23" type="noConversion"/>
  </si>
  <si>
    <t>GPT</t>
    <phoneticPr fontId="23" type="noConversion"/>
  </si>
  <si>
    <t>PPT</t>
    <phoneticPr fontId="23" type="noConversion"/>
  </si>
  <si>
    <t>DiT</t>
    <phoneticPr fontId="23" type="noConversion"/>
  </si>
  <si>
    <t>DiT1</t>
    <phoneticPr fontId="23" type="noConversion"/>
  </si>
  <si>
    <t>DiT2</t>
  </si>
  <si>
    <t>BASS</t>
    <phoneticPr fontId="23" type="noConversion"/>
  </si>
  <si>
    <t>AT5G17630</t>
  </si>
  <si>
    <t>Nucleotide/sugar transporter family protein</t>
  </si>
  <si>
    <t>XPT</t>
  </si>
  <si>
    <t>XPT</t>
    <phoneticPr fontId="23" type="noConversion"/>
  </si>
  <si>
    <t>Plastid Transporters</t>
    <phoneticPr fontId="23" type="noConversion"/>
  </si>
  <si>
    <t>Total transcripts for Plastid Transporters</t>
    <phoneticPr fontId="20" type="noConversion"/>
  </si>
  <si>
    <t xml:space="preserve"> Transcripts/enzyme (total enzymes=8)</t>
    <phoneticPr fontId="20" type="noConversion"/>
  </si>
  <si>
    <t>Fatty acid synthesis</t>
    <phoneticPr fontId="18" type="noConversion"/>
  </si>
  <si>
    <t>Total transcripts for Fatty acid synthesis</t>
    <phoneticPr fontId="20" type="noConversion"/>
  </si>
  <si>
    <t>LPCAT1, LPLAT1</t>
    <phoneticPr fontId="18" type="noConversion"/>
  </si>
  <si>
    <t>Triacylglycerol storage</t>
    <phoneticPr fontId="18" type="noConversion"/>
  </si>
  <si>
    <t>Total transcripts for Triacylglycerol storage</t>
    <phoneticPr fontId="20" type="noConversion"/>
  </si>
  <si>
    <t>Prokaryotic galactolipid, sulfolipid, and phospholipid synthesis</t>
    <phoneticPr fontId="18" type="noConversion"/>
  </si>
  <si>
    <t>Total transcripts for Prokaryotic galactolipid, sulfolipid, and phospholipid synthesis</t>
    <phoneticPr fontId="18" type="noConversion"/>
  </si>
  <si>
    <t xml:space="preserve"> Transcripts/enzyme (total enzymes=12)</t>
    <phoneticPr fontId="18" type="noConversion"/>
  </si>
  <si>
    <t>Eukaryotic galactolipid and sulfolipid synthesis</t>
    <phoneticPr fontId="18" type="noConversion"/>
  </si>
  <si>
    <t>Total transcripts for Eukaryotic galactolipid and sulfolipid</t>
    <phoneticPr fontId="18" type="noConversion"/>
  </si>
  <si>
    <t xml:space="preserve"> Transcripts/enzyme (total enzymes=8)</t>
    <phoneticPr fontId="18" type="noConversion"/>
  </si>
  <si>
    <t>Eukaryotic phospholipid synthesis and editing</t>
    <phoneticPr fontId="18" type="noConversion"/>
  </si>
  <si>
    <t>Total transcripts for Eukaryotic phospholipid synthesis and editing</t>
    <phoneticPr fontId="18" type="noConversion"/>
  </si>
  <si>
    <t xml:space="preserve"> Transcripts/enzyme (total enzymes=23)</t>
    <phoneticPr fontId="18" type="noConversion"/>
  </si>
  <si>
    <t>Lipid trafficking</t>
    <phoneticPr fontId="18" type="noConversion"/>
  </si>
  <si>
    <t>Total transcripts for Lipid trafficking</t>
    <phoneticPr fontId="18" type="noConversion"/>
  </si>
  <si>
    <t xml:space="preserve"> Transcripts/enzyme (total enzymes=3)</t>
    <phoneticPr fontId="18" type="noConversion"/>
  </si>
  <si>
    <t>Sphingolipid synthesis</t>
    <phoneticPr fontId="18" type="noConversion"/>
  </si>
  <si>
    <t>Total transcripts for Sphingolipid synthesis</t>
    <phoneticPr fontId="18" type="noConversion"/>
  </si>
  <si>
    <t xml:space="preserve"> Transcripts/enzyme (total enzymes=15)</t>
    <phoneticPr fontId="18" type="noConversion"/>
  </si>
  <si>
    <t>Triacylglycerol degradation</t>
    <phoneticPr fontId="20" type="noConversion"/>
  </si>
  <si>
    <t>Total transcripts for Triacylglycerol degradation</t>
    <phoneticPr fontId="18" type="noConversion"/>
  </si>
  <si>
    <t xml:space="preserve"> Transcripts/enzyme (total enzymes=3)</t>
    <phoneticPr fontId="18" type="noConversion"/>
  </si>
  <si>
    <t>Total transcripts for β-Oxidation</t>
    <phoneticPr fontId="18" type="noConversion"/>
  </si>
  <si>
    <t>Phospholipid signaling</t>
    <phoneticPr fontId="20" type="noConversion"/>
  </si>
  <si>
    <t>Total transcripts for Phospholipid signaling</t>
    <phoneticPr fontId="18" type="noConversion"/>
  </si>
  <si>
    <t>Mitochondrial lipid synthesis</t>
    <phoneticPr fontId="18" type="noConversion"/>
  </si>
  <si>
    <t>Total transcripts for Mitochondrial lipid synthesis</t>
    <phoneticPr fontId="18" type="noConversion"/>
  </si>
  <si>
    <t>Transcripts/enzyme (total enzymes=23)</t>
    <phoneticPr fontId="18" type="noConversion"/>
  </si>
  <si>
    <t>Triacylglycerol biosynthesis</t>
    <phoneticPr fontId="18" type="noConversion"/>
  </si>
  <si>
    <t>Total transcripts for Triacylglycerol biosynthesis</t>
    <phoneticPr fontId="20" type="noConversion"/>
  </si>
  <si>
    <t>Fatty acid elongation and wax biosynthesis</t>
    <phoneticPr fontId="18" type="noConversion"/>
  </si>
  <si>
    <t>Total transcripts for Fatty acid elongation and wax biosynthesis</t>
    <phoneticPr fontId="18" type="noConversion"/>
  </si>
  <si>
    <t>Transcripts/enzyme (total enzymes=18)</t>
    <phoneticPr fontId="18" type="noConversion"/>
  </si>
  <si>
    <t xml:space="preserve">Cutin synthesis and transport </t>
    <phoneticPr fontId="18" type="noConversion"/>
  </si>
  <si>
    <t>Total transcripts for Cutin synthesis and transport</t>
    <phoneticPr fontId="18" type="noConversion"/>
  </si>
  <si>
    <t>Oxylipin metabolism</t>
    <phoneticPr fontId="18" type="noConversion"/>
  </si>
  <si>
    <t>Total transcripts for Oxylipin metabolism</t>
    <phoneticPr fontId="18" type="noConversion"/>
  </si>
  <si>
    <t>Transcripts/enzyme (total enzymes=11)</t>
    <phoneticPr fontId="18" type="noConversion"/>
  </si>
  <si>
    <t>β-Oxidation</t>
    <phoneticPr fontId="18" type="noConversion"/>
  </si>
  <si>
    <t>Sucrose degradation</t>
    <phoneticPr fontId="23" type="noConversion"/>
  </si>
  <si>
    <t>Total transcripts for Sucrose degradation</t>
    <phoneticPr fontId="20" type="noConversion"/>
  </si>
  <si>
    <t>Abscisic acid insensitive 3 transcription factor, AP2/B3-like transcriptional factor, Viviparous-1</t>
    <phoneticPr fontId="18" type="noConversion"/>
  </si>
  <si>
    <t>Transcripts/enzyme (total enzymes=8)</t>
    <phoneticPr fontId="18" type="noConversion"/>
  </si>
  <si>
    <t xml:space="preserve">Transcript ratio
at each stage (Ce/Cr) </t>
    <phoneticPr fontId="18" type="noConversion"/>
  </si>
  <si>
    <t>PAP</t>
    <phoneticPr fontId="18" type="noConversion"/>
  </si>
  <si>
    <t>CPT/AAPT</t>
    <phoneticPr fontId="18" type="noConversion"/>
  </si>
  <si>
    <t>SUS</t>
    <phoneticPr fontId="23" type="noConversion"/>
  </si>
  <si>
    <t>Cytosol-GPI</t>
    <phoneticPr fontId="18" type="noConversion"/>
  </si>
  <si>
    <t>Plastid-GPI</t>
    <phoneticPr fontId="18" type="noConversion"/>
  </si>
  <si>
    <t>Cytosol-GAPDH</t>
    <phoneticPr fontId="18" type="noConversion"/>
  </si>
  <si>
    <t>Plastid-GAPDH</t>
    <phoneticPr fontId="18" type="noConversion"/>
  </si>
  <si>
    <t>Cell Wall-INV</t>
    <phoneticPr fontId="18" type="noConversion"/>
  </si>
  <si>
    <t>Pentose Phosphate Pathway</t>
    <phoneticPr fontId="23" type="noConversion"/>
  </si>
  <si>
    <t>RbcL</t>
    <phoneticPr fontId="18" type="noConversion"/>
  </si>
  <si>
    <t>Ribulose bisphosphate carboxylase large chain</t>
    <phoneticPr fontId="18" type="noConversion"/>
  </si>
  <si>
    <t>ATCG00490</t>
  </si>
  <si>
    <t>Total transcripts for Plastid-Pentose Phosphate Pathway</t>
    <phoneticPr fontId="20" type="noConversion"/>
  </si>
  <si>
    <t>Total transcripts for Cytosol-Pentose Phosphate Pathway</t>
    <phoneticPr fontId="20" type="noConversion"/>
  </si>
  <si>
    <t>AT3G57280</t>
  </si>
  <si>
    <t>inner envelope</t>
  </si>
  <si>
    <t>Fatty acid exporter</t>
  </si>
  <si>
    <t>FAX1</t>
    <phoneticPr fontId="18" type="noConversion"/>
  </si>
  <si>
    <t>FAX1</t>
  </si>
  <si>
    <t>AT2G38550</t>
  </si>
  <si>
    <t>FAX2</t>
    <phoneticPr fontId="18" type="noConversion"/>
  </si>
  <si>
    <t>At1g33265</t>
  </si>
  <si>
    <t>FAX4</t>
    <phoneticPr fontId="18" type="noConversion"/>
  </si>
  <si>
    <t>FAX</t>
    <phoneticPr fontId="18" type="noConversion"/>
  </si>
  <si>
    <t>Transcripts/enzyme (total enzymes=20)</t>
    <phoneticPr fontId="20" type="noConversion"/>
  </si>
  <si>
    <t>AT1G48300</t>
  </si>
  <si>
    <t>diacylglycerol O-acyltransferase 3</t>
  </si>
  <si>
    <t>DGAT3</t>
  </si>
  <si>
    <t>diacylglycerol O-acyltransferase 3</t>
    <phoneticPr fontId="18" type="noConversion"/>
  </si>
  <si>
    <t>DGAT3</t>
    <phoneticPr fontId="18" type="noConversion"/>
  </si>
  <si>
    <t>CPT</t>
    <phoneticPr fontId="18" type="noConversion"/>
  </si>
  <si>
    <t>Transcripts/enzyme (total enzymes=13)</t>
    <phoneticPr fontId="20" type="noConversion"/>
  </si>
  <si>
    <t>LDAP3</t>
    <phoneticPr fontId="18" type="noConversion"/>
  </si>
  <si>
    <t>LDAP3</t>
  </si>
  <si>
    <t>LDAP-interacting protein</t>
    <phoneticPr fontId="18" type="noConversion"/>
  </si>
  <si>
    <t>LDIP</t>
    <phoneticPr fontId="18" type="noConversion"/>
  </si>
  <si>
    <t>Other oil-related genes</t>
    <phoneticPr fontId="25" type="noConversion"/>
  </si>
  <si>
    <t>Lipid droplet</t>
    <phoneticPr fontId="18" type="noConversion"/>
  </si>
  <si>
    <t>LDAP</t>
    <phoneticPr fontId="18" type="noConversion"/>
  </si>
  <si>
    <t>At3g05500</t>
    <phoneticPr fontId="18" type="noConversion"/>
  </si>
  <si>
    <t>AT5G16550</t>
    <phoneticPr fontId="18" type="noConversion"/>
  </si>
  <si>
    <t>AT1G16060</t>
  </si>
  <si>
    <t>WRI3</t>
  </si>
  <si>
    <t>AT1G79700</t>
  </si>
  <si>
    <t>WRI4</t>
  </si>
  <si>
    <t xml:space="preserve">E1-beta component of Pyruvate Dehydrogenase Complex </t>
    <phoneticPr fontId="18" type="noConversion"/>
  </si>
  <si>
    <t>AT2G34590</t>
    <phoneticPr fontId="18" type="noConversion"/>
  </si>
  <si>
    <t>AT2G43710</t>
    <phoneticPr fontId="18" type="noConversion"/>
  </si>
  <si>
    <t>AT3G25110</t>
    <phoneticPr fontId="18" type="noConversion"/>
  </si>
  <si>
    <t>AT1G08510</t>
    <phoneticPr fontId="18" type="noConversion"/>
  </si>
  <si>
    <t>NADP-ME4</t>
    <phoneticPr fontId="18" type="noConversion"/>
  </si>
  <si>
    <t>AT1G05510</t>
  </si>
  <si>
    <t>Oil body-associated protein 1A; naphthalene 1,2-dioxygenase subunit alpha (DUF1264)</t>
  </si>
  <si>
    <t>OBAP1A</t>
  </si>
  <si>
    <t>OBAP</t>
    <phoneticPr fontId="18" type="noConversion"/>
  </si>
  <si>
    <t>lipid droplet associated protein</t>
    <phoneticPr fontId="18" type="noConversion"/>
  </si>
  <si>
    <t>AT1G30120</t>
    <phoneticPr fontId="18" type="noConversion"/>
  </si>
  <si>
    <t>Probable fructokinase-6, chloroplastic (Precursor) OS=Arabidopsis thaliana (Mouse-ear cress) PE=2 SV=1</t>
    <phoneticPr fontId="23" type="noConversion"/>
  </si>
  <si>
    <t>AT4G03950</t>
  </si>
  <si>
    <t>GPT</t>
    <phoneticPr fontId="18" type="noConversion"/>
  </si>
  <si>
    <t>LPAT2</t>
    <phoneticPr fontId="18" type="noConversion"/>
  </si>
  <si>
    <t>LPAT5</t>
    <phoneticPr fontId="18" type="noConversion"/>
  </si>
  <si>
    <t>LPAT</t>
    <phoneticPr fontId="18" type="noConversion"/>
  </si>
  <si>
    <t>Steroleosin, 11-beta-hydroxysteroid dehydrogenase</t>
    <phoneticPr fontId="18" type="noConversion"/>
  </si>
  <si>
    <t>Oil body-associated protein 1A; naphthalene 1,2-dioxygenase subunit alpha (DUF1264)</t>
    <phoneticPr fontId="18" type="noConversion"/>
  </si>
  <si>
    <t>AT5G45690</t>
  </si>
  <si>
    <t>Oil body-associated protein 2A; naphthalene 1,2-dioxygenase subunit alpha (DUF1264)</t>
    <phoneticPr fontId="18" type="noConversion"/>
  </si>
  <si>
    <t>OBAP2A</t>
    <phoneticPr fontId="18" type="noConversion"/>
  </si>
  <si>
    <t>NADP-dependent glyceraldehyde-3-phosphate dehydrogenase GN=GAPN OS=Triticum aestivum (Wheat) PE=1 SV=2</t>
    <phoneticPr fontId="23" type="noConversion"/>
  </si>
  <si>
    <t>Lipid Transfer Protein</t>
    <phoneticPr fontId="18" type="noConversion"/>
  </si>
  <si>
    <t>Diacylglycerol cholinephosphotransferase; Choline/ethanolaminephosphotransferase 1; AltName: Full=Aminoalcohol phosphotransferase 1; Short=AtAAPT1</t>
    <phoneticPr fontId="21" type="noConversion"/>
  </si>
  <si>
    <t>Plastid-MDH</t>
    <phoneticPr fontId="23" type="noConversion"/>
  </si>
  <si>
    <t>DAG-CPT1</t>
    <phoneticPr fontId="18" type="noConversion"/>
  </si>
  <si>
    <t>AT3G25585</t>
  </si>
  <si>
    <t>Diacylglycerol cholinephosphotransferase; Choline/ethanolaminephosphotransferase 2; AltName: Full=Aminoalcohol phosphotransferase 2; Short=AtAAPT2</t>
  </si>
  <si>
    <t>Diacylglycerol cholinephosphotransferase; Choline/ethanolaminephosphotransferase 2; AltName: Full=Aminoalcohol phosphotransferase 2; Short=AtAAPT2</t>
    <phoneticPr fontId="21" type="noConversion"/>
  </si>
  <si>
    <t>DAG-CPT2</t>
    <phoneticPr fontId="18" type="noConversion"/>
  </si>
  <si>
    <t>AT5G11670</t>
  </si>
  <si>
    <t>NADP-ME2</t>
  </si>
  <si>
    <t>NADP-ME3</t>
  </si>
  <si>
    <t>NADP-ME4</t>
  </si>
  <si>
    <t>AT2G13560</t>
  </si>
  <si>
    <t>OLE8, OBO8</t>
    <phoneticPr fontId="18" type="noConversion"/>
  </si>
  <si>
    <t>AT1G65090</t>
  </si>
  <si>
    <t>Seed lipid droplet protein</t>
    <phoneticPr fontId="18" type="noConversion"/>
  </si>
  <si>
    <t>SLDP1</t>
    <phoneticPr fontId="18" type="noConversion"/>
  </si>
  <si>
    <t>Cytosol</t>
    <phoneticPr fontId="23" type="noConversion"/>
  </si>
  <si>
    <t>2,3-bisphosphoglycerate-dependent phosphoglycerate mutase 1</t>
    <phoneticPr fontId="23" type="noConversion"/>
  </si>
  <si>
    <t>AT1G58280</t>
  </si>
  <si>
    <t>2,3-bisphosphoglycerate-dependent phosphoglycerate mutase 2</t>
  </si>
  <si>
    <t>2,3-bisphosphoglycerate-dependent phosphoglycerate mutase 2</t>
    <phoneticPr fontId="23" type="noConversion"/>
  </si>
  <si>
    <t>d-PGAM1</t>
    <phoneticPr fontId="23" type="noConversion"/>
  </si>
  <si>
    <t>d-PGAM2</t>
  </si>
  <si>
    <t>i-PGAM</t>
    <phoneticPr fontId="18" type="noConversion"/>
  </si>
  <si>
    <t>AT3G52155</t>
    <phoneticPr fontId="18" type="noConversion"/>
  </si>
  <si>
    <t>d-PGAM</t>
    <phoneticPr fontId="23" type="noConversion"/>
  </si>
  <si>
    <t>WRI1</t>
  </si>
  <si>
    <t>PKp2/PKp-b1</t>
    <phoneticPr fontId="18" type="noConversion"/>
  </si>
  <si>
    <t>Transcripts/enzyme (total enzymes=8)</t>
    <phoneticPr fontId="20" type="noConversion"/>
  </si>
  <si>
    <t>Phosphoenolpyruvate carboxykinase [ATP]</t>
    <phoneticPr fontId="23" type="noConversion"/>
  </si>
  <si>
    <t>Plastid-TK</t>
    <phoneticPr fontId="18" type="noConversion"/>
  </si>
  <si>
    <t>Plastid-TA</t>
    <phoneticPr fontId="18" type="noConversion"/>
  </si>
  <si>
    <t>Cytosol-6-PGL</t>
    <phoneticPr fontId="23" type="noConversion"/>
  </si>
  <si>
    <t>Plastid-6-PGL</t>
    <phoneticPr fontId="18" type="noConversion"/>
  </si>
  <si>
    <t>Ribulose bisphosphate carboxylase small chain, OsRbcS1-like</t>
    <phoneticPr fontId="18" type="noConversion"/>
  </si>
  <si>
    <t>Ribulose bisphosphate carboxylase (small chain) family protein</t>
    <phoneticPr fontId="23" type="noConversion"/>
  </si>
  <si>
    <t>AT1G67090</t>
    <phoneticPr fontId="23" type="noConversion"/>
  </si>
  <si>
    <t>AT5G38430</t>
    <phoneticPr fontId="23" type="noConversion"/>
  </si>
  <si>
    <t>AT5G38410</t>
    <phoneticPr fontId="23" type="noConversion"/>
  </si>
  <si>
    <t>RbcS1A</t>
    <phoneticPr fontId="23" type="noConversion"/>
  </si>
  <si>
    <t>RbcS1B</t>
    <phoneticPr fontId="23" type="noConversion"/>
  </si>
  <si>
    <t>RbcS3B</t>
    <phoneticPr fontId="23" type="noConversion"/>
  </si>
  <si>
    <t>RubisCO</t>
    <phoneticPr fontId="18" type="noConversion"/>
  </si>
  <si>
    <t>Total transcripts for RubisCO bypass</t>
    <phoneticPr fontId="20" type="noConversion"/>
  </si>
  <si>
    <t>RubisCO bypass</t>
    <phoneticPr fontId="23" type="noConversion"/>
  </si>
  <si>
    <t xml:space="preserve"> Transcripts/enzyme (total enzymes=1)</t>
    <phoneticPr fontId="20" type="noConversion"/>
  </si>
  <si>
    <t>AT5G07571</t>
    <phoneticPr fontId="18" type="noConversion"/>
  </si>
  <si>
    <t>Pollen-surface Oleosin, Oleosin family protein</t>
    <phoneticPr fontId="21" type="noConversion"/>
  </si>
  <si>
    <t>GRP,  PO</t>
    <phoneticPr fontId="18" type="noConversion"/>
  </si>
  <si>
    <t>NAD-dependent Glycerol-3-Phosphate Dehydrogenase; glycerol-3-phosphate dehydrogenase [NAD(+)]</t>
    <phoneticPr fontId="18" type="noConversion"/>
  </si>
  <si>
    <t>Oleate desaturase, Fatty acid desaturase 2</t>
    <phoneticPr fontId="20" type="noConversion"/>
  </si>
  <si>
    <t>Phosphatidylcholine:diacylglycerol cholinephosphotransferase</t>
    <phoneticPr fontId="18" type="noConversion"/>
  </si>
  <si>
    <t>Caleosin; peroxygenase 5</t>
    <phoneticPr fontId="18" type="noConversion"/>
  </si>
  <si>
    <t>STERO</t>
    <phoneticPr fontId="18" type="noConversion"/>
  </si>
  <si>
    <t>Steroleosin, 11-beta-hydroxysteroid dehydrogenase</t>
    <phoneticPr fontId="18" type="noConversion"/>
  </si>
  <si>
    <t>OBO</t>
    <phoneticPr fontId="18" type="noConversion"/>
  </si>
  <si>
    <t>Species</t>
  </si>
  <si>
    <t>Tissue</t>
  </si>
  <si>
    <t>SRA</t>
    <phoneticPr fontId="20" type="noConversion"/>
  </si>
  <si>
    <t>Cyperus esculentus</t>
    <phoneticPr fontId="20" type="noConversion"/>
  </si>
  <si>
    <t>tuber</t>
    <phoneticPr fontId="20" type="noConversion"/>
  </si>
  <si>
    <t>Read Number</t>
  </si>
  <si>
    <t>Base Number</t>
  </si>
  <si>
    <t>GC Content</t>
  </si>
  <si>
    <t>Clean data</t>
    <phoneticPr fontId="18" type="noConversion"/>
  </si>
  <si>
    <t>Cyperus rotundus</t>
    <phoneticPr fontId="20" type="noConversion"/>
  </si>
  <si>
    <t>Cyperus rotundus</t>
    <phoneticPr fontId="18" type="noConversion"/>
  </si>
  <si>
    <t>Cyperus esculentus</t>
    <phoneticPr fontId="18" type="noConversion"/>
  </si>
  <si>
    <t>200-300</t>
  </si>
  <si>
    <t>300-500</t>
  </si>
  <si>
    <t>500-1000</t>
  </si>
  <si>
    <t>1000-2000</t>
  </si>
  <si>
    <t>Total Number</t>
  </si>
  <si>
    <t>Total Length</t>
  </si>
  <si>
    <t>N50 Length</t>
  </si>
  <si>
    <t>Mean Length</t>
  </si>
  <si>
    <t>&gt;2000</t>
    <phoneticPr fontId="18" type="noConversion"/>
  </si>
  <si>
    <t>Unigene length Range</t>
    <phoneticPr fontId="18" type="noConversion"/>
  </si>
  <si>
    <r>
      <t>%</t>
    </r>
    <r>
      <rPr>
        <sz val="10"/>
        <color rgb="FF333333"/>
        <rFont val="Arial"/>
        <family val="2"/>
      </rPr>
      <t>≥</t>
    </r>
    <r>
      <rPr>
        <sz val="10"/>
        <color rgb="FF333333"/>
        <rFont val="Times New Roman"/>
        <family val="1"/>
      </rPr>
      <t>Q30</t>
    </r>
  </si>
  <si>
    <r>
      <rPr>
        <b/>
        <sz val="11"/>
        <color indexed="8"/>
        <rFont val="Times New Roman"/>
        <family val="1"/>
      </rPr>
      <t>Table S1(C)</t>
    </r>
    <r>
      <rPr>
        <sz val="11"/>
        <color rgb="FF000000"/>
        <rFont val="Times New Roman"/>
        <family val="1"/>
      </rPr>
      <t>. Summary of t</t>
    </r>
    <r>
      <rPr>
        <sz val="11"/>
        <color indexed="8"/>
        <rFont val="Times New Roman"/>
        <family val="1"/>
      </rPr>
      <t>ranscriptome assembly.</t>
    </r>
    <phoneticPr fontId="20" type="noConversion"/>
  </si>
  <si>
    <r>
      <rPr>
        <b/>
        <sz val="11"/>
        <color rgb="FF000000"/>
        <rFont val="Times New Roman"/>
        <family val="1"/>
      </rPr>
      <t>Table S1(B)</t>
    </r>
    <r>
      <rPr>
        <sz val="11"/>
        <color rgb="FF000000"/>
        <rFont val="Times New Roman"/>
        <family val="1"/>
      </rPr>
      <t xml:space="preserve">. Statistics of </t>
    </r>
    <r>
      <rPr>
        <sz val="11"/>
        <color indexed="8"/>
        <rFont val="Times New Roman"/>
        <family val="1"/>
      </rPr>
      <t>clean data.</t>
    </r>
    <phoneticPr fontId="20" type="noConversion"/>
  </si>
  <si>
    <t>COG_Annotation</t>
  </si>
  <si>
    <t>GO_Annotation</t>
  </si>
  <si>
    <t>KEGG_Annotation</t>
  </si>
  <si>
    <t>KOG_Annotation</t>
  </si>
  <si>
    <t>Pfam_Annotation</t>
  </si>
  <si>
    <t>Swissprot_Annotation</t>
  </si>
  <si>
    <t>eggNOG_Annotation</t>
  </si>
  <si>
    <t>All_Annotated</t>
  </si>
  <si>
    <t>Annotation_Database</t>
    <phoneticPr fontId="18" type="noConversion"/>
  </si>
  <si>
    <t>Annotated_Number</t>
    <phoneticPr fontId="18" type="noConversion"/>
  </si>
  <si>
    <t>300&lt;=length&lt;1000</t>
    <phoneticPr fontId="18" type="noConversion"/>
  </si>
  <si>
    <t>length&gt;=1000</t>
    <phoneticPr fontId="18" type="noConversion"/>
  </si>
  <si>
    <r>
      <rPr>
        <b/>
        <sz val="11"/>
        <color indexed="8"/>
        <rFont val="Times New Roman"/>
        <family val="1"/>
      </rPr>
      <t>Table S1(D)</t>
    </r>
    <r>
      <rPr>
        <sz val="11"/>
        <color indexed="8"/>
        <rFont val="Times New Roman"/>
        <family val="1"/>
      </rPr>
      <t>.  Summary of unigene annotation.</t>
    </r>
    <phoneticPr fontId="20" type="noConversion"/>
  </si>
  <si>
    <t>AT5G64230</t>
  </si>
  <si>
    <t>1,8-cineole synthase</t>
  </si>
  <si>
    <t>AT1G78550</t>
  </si>
  <si>
    <t>2-oxoglutarate (2OG) and Fe(II)-dependent oxygenase superfamily protein</t>
  </si>
  <si>
    <t>AT5G20400</t>
  </si>
  <si>
    <t>AT1G15540</t>
  </si>
  <si>
    <t>2-oxoglutarate-dependent dioxygenase-like protein</t>
  </si>
  <si>
    <t>AT2G27150</t>
  </si>
  <si>
    <t>AAO3; abscisic aldehyde oxidase 3</t>
  </si>
  <si>
    <t>AT5G40010</t>
  </si>
  <si>
    <t>AATP1; AAA-ATPase 1</t>
  </si>
  <si>
    <t>AT1G07400</t>
  </si>
  <si>
    <t>HSP20-like chaperones superfamily protein</t>
  </si>
  <si>
    <t>AT2G15320</t>
  </si>
  <si>
    <t>Leucine-rich repeat (LRR) family protein</t>
  </si>
  <si>
    <t>AT4G11610</t>
  </si>
  <si>
    <t>C2 calcium/lipid-binding plant phosphoribosyltransferase family protein</t>
  </si>
  <si>
    <t>AT1G18290</t>
  </si>
  <si>
    <t>DUF4228 domain protein</t>
  </si>
  <si>
    <t>AT3G28880</t>
  </si>
  <si>
    <t>serine/threonine-protein phosphatase 6 regulatory ankyrin repeat subunit</t>
  </si>
  <si>
    <t>AT2G26550</t>
  </si>
  <si>
    <t>HO2; heme oxygenase 2</t>
  </si>
  <si>
    <t>AT3G01472</t>
  </si>
  <si>
    <t>hypothetical protein</t>
  </si>
  <si>
    <t>AT5G14720</t>
  </si>
  <si>
    <t>Protein kinase superfamily protein</t>
  </si>
  <si>
    <t>AT3G12960</t>
  </si>
  <si>
    <t>SMP1; seed maturation protein</t>
  </si>
  <si>
    <t>AT4G25650</t>
  </si>
  <si>
    <t>ACD1-LIKE; ACD1-like protein</t>
  </si>
  <si>
    <t>AT5G03370</t>
  </si>
  <si>
    <t>acylphosphatase family</t>
  </si>
  <si>
    <t>AT5G57850</t>
  </si>
  <si>
    <t>ADCL; D-aminoacid aminotransferase-like PLP-dependent enzymes superfamily protein</t>
  </si>
  <si>
    <t>AT3G03270</t>
  </si>
  <si>
    <t>Adenine nucleotide alpha hydrolases-like superfamily protein</t>
  </si>
  <si>
    <t>AT3G11930</t>
  </si>
  <si>
    <t>AT2G16700</t>
  </si>
  <si>
    <t>ADF5; actin depolymerizing factor 5</t>
  </si>
  <si>
    <t>AT2G24540</t>
  </si>
  <si>
    <t>AFR; Galactose oxidase/kelch repeat superfamily protein</t>
  </si>
  <si>
    <t>AT1G60860</t>
  </si>
  <si>
    <t>AGD2; ARF-GAP domain 2</t>
  </si>
  <si>
    <t>AT2G46330</t>
  </si>
  <si>
    <t>AGP16; arabinogalactan protein 16</t>
  </si>
  <si>
    <t>AT5G19140</t>
  </si>
  <si>
    <t>AILP1; aluminum induced protein with YGL and LRDR motifs</t>
  </si>
  <si>
    <t>AT1G59820</t>
  </si>
  <si>
    <t>ALA3; aminophospholipid ATPase 3</t>
  </si>
  <si>
    <t>AT1G72330</t>
  </si>
  <si>
    <t>ALAAT2; alanine aminotransferase 2</t>
  </si>
  <si>
    <t>AT3G47590</t>
  </si>
  <si>
    <t>alpha/beta-Hydrolases superfamily protein</t>
  </si>
  <si>
    <t>AT2G32520</t>
  </si>
  <si>
    <t>AT2G36290</t>
  </si>
  <si>
    <t>AT1G69120</t>
  </si>
  <si>
    <t>AP1; K-box region and MADS-box transcription factor family protein</t>
  </si>
  <si>
    <t>APL2; ADPGLC-PPase large subunit</t>
  </si>
  <si>
    <t>AT4G14680</t>
  </si>
  <si>
    <t>APS3; Pseudouridine synthase/archaeosine transglycosylase-like family protein</t>
  </si>
  <si>
    <t>AT3G04080</t>
  </si>
  <si>
    <t>APY1; apyrase 1</t>
  </si>
  <si>
    <t>AT5G27970</t>
  </si>
  <si>
    <t>ARM repeat superfamily protein</t>
  </si>
  <si>
    <t>AT1G61350</t>
  </si>
  <si>
    <t>AT4G33945</t>
  </si>
  <si>
    <t>AT1G15410</t>
  </si>
  <si>
    <t>aspartate-glutamate racemase family</t>
  </si>
  <si>
    <t>AT3G18490</t>
  </si>
  <si>
    <t>ASPG1; Eukaryotic aspartyl protease family protein</t>
  </si>
  <si>
    <t>AT4G10250</t>
  </si>
  <si>
    <t>ATHSP22.0; HSP20-like chaperones superfamily protein</t>
  </si>
  <si>
    <t>AT2G45980</t>
  </si>
  <si>
    <t>ATI1; mesoderm induction early response protein</t>
  </si>
  <si>
    <t>AT1G76410</t>
  </si>
  <si>
    <t>ATL8; RING/U-box superfamily protein</t>
  </si>
  <si>
    <t>AT2G23240</t>
  </si>
  <si>
    <t>AtMT4b; Plant EC metallothionein-like protein, family 15</t>
  </si>
  <si>
    <t>AT4G16160</t>
  </si>
  <si>
    <t>ATOEP16-2; Mitochondrial import inner membrane translocase subunit Tim17/Tim22/Tim23 family protein</t>
  </si>
  <si>
    <t>AT1G66240</t>
  </si>
  <si>
    <t>ATX1; homolog of anti-oxidant 1</t>
  </si>
  <si>
    <t>AT5G47530</t>
  </si>
  <si>
    <t>Auxin-responsive family protein</t>
  </si>
  <si>
    <t>AT1G19910</t>
  </si>
  <si>
    <t>AVA-P2; ATPase, F0/V0 complex, subunit C protein</t>
  </si>
  <si>
    <t>AT1G15690</t>
  </si>
  <si>
    <t>AVP1; Inorganic H pyrophosphatase family protein</t>
  </si>
  <si>
    <t>AT1G04560</t>
  </si>
  <si>
    <t>AWPM-19-like family protein</t>
  </si>
  <si>
    <t>AT4G20970</t>
  </si>
  <si>
    <t>basic helix-loop-helix (bHLH) DNA-binding superfamily protein</t>
  </si>
  <si>
    <t>AT5G17190</t>
  </si>
  <si>
    <t>B-cell receptor-associated-like protein</t>
  </si>
  <si>
    <t>AT4G32110</t>
  </si>
  <si>
    <t>Beta-1,3-N-Acetylglucosaminyltransferase family protein</t>
  </si>
  <si>
    <t>AT2G06845</t>
  </si>
  <si>
    <t>Beta-galactosidase related protein</t>
  </si>
  <si>
    <t>AT1G17810</t>
  </si>
  <si>
    <t>BETA-TIP; beta-tonoplast intrinsic protein</t>
  </si>
  <si>
    <t>AT1G72990</t>
  </si>
  <si>
    <t>BGAL17; beta-galactosidase 17</t>
  </si>
  <si>
    <t>AT1G02850</t>
  </si>
  <si>
    <t>BGLU11; beta glucosidase 11</t>
  </si>
  <si>
    <t>AT3G22142</t>
  </si>
  <si>
    <t>Bifunctional inhibitor/lipid-transfer protein/seed storage 2S albumin superfamily protein</t>
  </si>
  <si>
    <t>AT5G46900</t>
  </si>
  <si>
    <t>AT5G18670</t>
  </si>
  <si>
    <t>BMY3; beta-amylase 3</t>
  </si>
  <si>
    <t>AT5G57700</t>
  </si>
  <si>
    <t>BNR/Asp-box repeat family protein</t>
  </si>
  <si>
    <t>AT3G61460</t>
  </si>
  <si>
    <t>BRH1; brassinosteroid-responsive RING-H2</t>
  </si>
  <si>
    <t>AT2G26110</t>
  </si>
  <si>
    <t>bromodomain protein (DUF761)</t>
  </si>
  <si>
    <t>AT4G23630</t>
  </si>
  <si>
    <t>BTI1; VIRB2-interacting protein 1</t>
  </si>
  <si>
    <t>AT1G75390</t>
  </si>
  <si>
    <t>bZIP44; basic leucine-zipper 44</t>
  </si>
  <si>
    <t>AT1G72680</t>
  </si>
  <si>
    <t>CAD1; cinnamyl-alcohol dehydrogenase</t>
  </si>
  <si>
    <t>AT5G22020</t>
  </si>
  <si>
    <t>Calcium-dependent phosphotriesterase superfamily protein</t>
  </si>
  <si>
    <t>AT2G27030</t>
  </si>
  <si>
    <t>CAM5; calmodulin 5</t>
  </si>
  <si>
    <t>AT4G16146</t>
  </si>
  <si>
    <t>cAMP-regulated phosphoprotein 19-related protein</t>
  </si>
  <si>
    <t>AT2G15000</t>
  </si>
  <si>
    <t>caspase-6 protein</t>
  </si>
  <si>
    <t>AT3G58060</t>
  </si>
  <si>
    <t>Cation efflux family protein</t>
  </si>
  <si>
    <t>AT5G53420</t>
  </si>
  <si>
    <t>CCT motif family protein</t>
  </si>
  <si>
    <t>AT3G50360</t>
  </si>
  <si>
    <t>CEN2; centrin2</t>
  </si>
  <si>
    <t>AT5G26220</t>
  </si>
  <si>
    <t>ChaC-like family protein</t>
  </si>
  <si>
    <t>AT1G08530</t>
  </si>
  <si>
    <t>chitinase-like protein</t>
  </si>
  <si>
    <t>AT2G31910</t>
  </si>
  <si>
    <t>CHX21; cation/H+ exchanger 21</t>
  </si>
  <si>
    <t>CHY1; beta-hydroxyisobutyryl-CoA hydrolase 1</t>
  </si>
  <si>
    <t>AT3G14450</t>
  </si>
  <si>
    <t>CID9; CTC-interacting domain 9</t>
  </si>
  <si>
    <t>AT2G47430</t>
  </si>
  <si>
    <t>CKI1; Signal transduction histidine kinase</t>
  </si>
  <si>
    <t>AT2G39940</t>
  </si>
  <si>
    <t>COI1; RNI-like superfamily protein</t>
  </si>
  <si>
    <t>AT5G45310</t>
  </si>
  <si>
    <t>coiled-coil protein</t>
  </si>
  <si>
    <t>AT2G45520</t>
  </si>
  <si>
    <t>AT3G03341</t>
  </si>
  <si>
    <t>cold-regulated protein</t>
  </si>
  <si>
    <t>AT1G21280</t>
  </si>
  <si>
    <t>Copia-like polyprotein/retrotransposon</t>
  </si>
  <si>
    <t>AT5G20650</t>
  </si>
  <si>
    <t>COPT5; copper transporter 5</t>
  </si>
  <si>
    <t>AT1G29390</t>
  </si>
  <si>
    <t>COR314-TM2; cold regulated 314 thylakoid membrane 2</t>
  </si>
  <si>
    <t>AT3G50830</t>
  </si>
  <si>
    <t>COR413-PM2; cold-regulated 413-plasma membrane 2</t>
  </si>
  <si>
    <t>AT1G64720</t>
  </si>
  <si>
    <t>CP5; Polyketide cyclase/dehydrase and lipid transport superfamily protein</t>
  </si>
  <si>
    <t>AT4G24280</t>
  </si>
  <si>
    <t>cpHsc70-1; chloroplast heat shock protein 70-1</t>
  </si>
  <si>
    <t>AT1G10500</t>
  </si>
  <si>
    <t>CPISCA; chloroplast-localized ISCA-like protein</t>
  </si>
  <si>
    <t>AT4G23160</t>
  </si>
  <si>
    <t>CRK8; cysteine-rich RECEPTOR-like kinase</t>
  </si>
  <si>
    <t>AT4G28520</t>
  </si>
  <si>
    <t>AT1G72230</t>
  </si>
  <si>
    <t>Cupredoxin superfamily protein</t>
  </si>
  <si>
    <t>AT5G02220</t>
  </si>
  <si>
    <t>cyclin-dependent kinase inhibitor</t>
  </si>
  <si>
    <t>AT1G60783</t>
  </si>
  <si>
    <t>cyclin-dependent kinase inhibitor SMR2-like protein</t>
  </si>
  <si>
    <t>AT3G66654</t>
  </si>
  <si>
    <t>Cyclophilin-like peptidyl-prolyl cis-trans isomerase family protein</t>
  </si>
  <si>
    <t>AT2G36130</t>
  </si>
  <si>
    <t>AT5G25120</t>
  </si>
  <si>
    <t>CYP71B11; cytochrome p450, family 71, subfamily B, polypeptide 11</t>
  </si>
  <si>
    <t>AT3G26280</t>
  </si>
  <si>
    <t>CYP71B4; cytochrome P450, family 71, subfamily B, polypeptide 4</t>
  </si>
  <si>
    <t>AT1G13710</t>
  </si>
  <si>
    <t>CYP78A5; cytochrome P450, family 78, subfamily A, polypeptide 5</t>
  </si>
  <si>
    <t>AT4G37360</t>
  </si>
  <si>
    <t>CYP81D2; cytochrome P450, family 81, subfamily D, polypeptide 2</t>
  </si>
  <si>
    <t>AT5G59930</t>
  </si>
  <si>
    <t>Cysteine/Histidine-rich C1 domain family protein</t>
  </si>
  <si>
    <t>AT3G15760</t>
  </si>
  <si>
    <t>cytochrome P450 family protein</t>
  </si>
  <si>
    <t>AT1G64110</t>
  </si>
  <si>
    <t>DAA1; P-loop containing nucleoside triphosphate hydrolases superfamily protein</t>
  </si>
  <si>
    <t>AT5G27410</t>
  </si>
  <si>
    <t>D-aminoacid aminotransferase-like PLP-dependent enzymes superfamily protein</t>
  </si>
  <si>
    <t>AT3G42170</t>
  </si>
  <si>
    <t>DAYSLEEPER; BED zinc finger and hAT dimerization domain-containing protein DAYSLEEPER</t>
  </si>
  <si>
    <t>AT3G43920</t>
  </si>
  <si>
    <t>DCL3; dicer-like 3</t>
  </si>
  <si>
    <t>AT4G18690</t>
  </si>
  <si>
    <t>delay of germination protein</t>
  </si>
  <si>
    <t>AT3G16240</t>
  </si>
  <si>
    <t>DELTA-TIP; delta tonoplast integral protein</t>
  </si>
  <si>
    <t>AT1G47980</t>
  </si>
  <si>
    <t>desiccation-like protein</t>
  </si>
  <si>
    <t>AT1G75270</t>
  </si>
  <si>
    <t>DHAR2; dehydroascorbate reductase 2</t>
  </si>
  <si>
    <t>AT3G60800</t>
  </si>
  <si>
    <t>DHHC-type zinc finger family protein</t>
  </si>
  <si>
    <t>AT3G59890</t>
  </si>
  <si>
    <t>Dihydrodipicolinate reductase, bacterial/plant</t>
  </si>
  <si>
    <t>DIR1; Bifunctional inhibitor/lipid-transfer protein/seed storage 2S albumin superfamily protein</t>
  </si>
  <si>
    <t>AT3G32330</t>
  </si>
  <si>
    <t>DNA repair protein-like protein</t>
  </si>
  <si>
    <t>AT5G17840</t>
  </si>
  <si>
    <t>DnaJ/Hsp40 cysteine-rich domain superfamily protein</t>
  </si>
  <si>
    <t>AT1G43760</t>
  </si>
  <si>
    <t>DNAse I-like superfamily protein</t>
  </si>
  <si>
    <t>AT1G51700</t>
  </si>
  <si>
    <t>DOF1; DOF zinc finger protein 1</t>
  </si>
  <si>
    <t>AT1G07645</t>
  </si>
  <si>
    <t>DSI-1VOC; dessication-induced 1VOC superfamily protein</t>
  </si>
  <si>
    <t>AT1G72510</t>
  </si>
  <si>
    <t>DUF1677 family protein (DUF1677)</t>
  </si>
  <si>
    <t>AT5G19590</t>
  </si>
  <si>
    <t>DUF538 family protein (Protein of unknown function, DUF538)</t>
  </si>
  <si>
    <t>AT1G76880</t>
  </si>
  <si>
    <t>Duplicated homeodomain-like superfamily protein</t>
  </si>
  <si>
    <t>AT4G15930</t>
  </si>
  <si>
    <t>Dynein light chain type 1 family protein</t>
  </si>
  <si>
    <t>AT1G18100</t>
  </si>
  <si>
    <t>E12A11; PEBP (phosphatidylethanolamine-binding protein) family protein</t>
  </si>
  <si>
    <t>AT4G31410</t>
  </si>
  <si>
    <t>E3 ubiquitin-protein ligase, putative (DUF1644)</t>
  </si>
  <si>
    <t>AT4G12480</t>
  </si>
  <si>
    <t>EARLI1; Lipid transfer protein; Protein EARLY ARABIDOPSIS ALUMINUM INDUCED 1; Bifunctional inhibitor/lipid-transfer protein/seed storage 2S albumin superfamily protein</t>
  </si>
  <si>
    <t>AT1G44224</t>
  </si>
  <si>
    <t>ECA1 gametogenesis related family protein</t>
  </si>
  <si>
    <t>AT3G22840</t>
  </si>
  <si>
    <t>ELIP1; Chlorophyll A-B binding family protein</t>
  </si>
  <si>
    <t>AT5G43150</t>
  </si>
  <si>
    <t>elongation factor</t>
  </si>
  <si>
    <t>AT1G80410</t>
  </si>
  <si>
    <t>EMB2753; tetratricopeptide repeat (TPR)-containing protein</t>
  </si>
  <si>
    <t>AT1G64640</t>
  </si>
  <si>
    <t>ENODL8; early nodulin-like protein 8</t>
  </si>
  <si>
    <t>AT1G28360</t>
  </si>
  <si>
    <t>ERF12; ERF domain protein 12</t>
  </si>
  <si>
    <t>AT3G15210</t>
  </si>
  <si>
    <t>ERF4; ethylene responsive element binding factor 4</t>
  </si>
  <si>
    <t>AT5G44210</t>
  </si>
  <si>
    <t>ERF9; Ethylene-responsive transcription factor 9; Ethylene-responsive element-binding factor 9</t>
  </si>
  <si>
    <t>AT3G57785</t>
  </si>
  <si>
    <t>ESSS subunit of NADH:ubiquinone oxidoreductase (complex I) protein</t>
  </si>
  <si>
    <t>AT1G66340</t>
  </si>
  <si>
    <t>ETR1; Signal transduction histidine kinase, hybrid-type, ethylene sensor</t>
  </si>
  <si>
    <t>AT1G49050</t>
  </si>
  <si>
    <t>Eukaryotic aspartyl protease family protein</t>
  </si>
  <si>
    <t>AT2G39050</t>
  </si>
  <si>
    <t>EULS3; hydroxyproline-rich glycoprotein family protein</t>
  </si>
  <si>
    <t>AT5G58430</t>
  </si>
  <si>
    <t>EXO70B1; exocyst subunit exo70 family protein B1</t>
  </si>
  <si>
    <t>AT1G07985</t>
  </si>
  <si>
    <t>Expressed protein</t>
  </si>
  <si>
    <t>AT1G54740</t>
  </si>
  <si>
    <t>FANTASTIC four-like protein (DUF3049)</t>
  </si>
  <si>
    <t>AT1G65000</t>
  </si>
  <si>
    <t>F-box only protein</t>
  </si>
  <si>
    <t>AT4G02740</t>
  </si>
  <si>
    <t>F-box/RNI-like superfamily protein</t>
  </si>
  <si>
    <t>AT1G13570</t>
  </si>
  <si>
    <t>AT2G27510</t>
  </si>
  <si>
    <t>FD3; ferredoxin 3</t>
  </si>
  <si>
    <t>AT1G15910</t>
  </si>
  <si>
    <t>FDM1; XH/XS domain-containing protein</t>
  </si>
  <si>
    <t>AT2G40300</t>
  </si>
  <si>
    <t>FER4; ferritin 4</t>
  </si>
  <si>
    <t>AT3G05270</t>
  </si>
  <si>
    <t>filament-like protein (DUF869)</t>
  </si>
  <si>
    <t>AT5G58040</t>
  </si>
  <si>
    <t>FIP1[V]; FIP</t>
  </si>
  <si>
    <t>AT5G06390</t>
  </si>
  <si>
    <t>FLA17; FASCICLIN-like arabinogalactan protein 17 precursor</t>
  </si>
  <si>
    <t>AT2G20830</t>
  </si>
  <si>
    <t>folic acid binding / transferase</t>
  </si>
  <si>
    <t>AT4G19990</t>
  </si>
  <si>
    <t>FRS1; FAR1-related sequence 1</t>
  </si>
  <si>
    <t>AT1G65480</t>
  </si>
  <si>
    <t>FT; PEBP (phosphatidylethanolamine-binding protein) family protein</t>
  </si>
  <si>
    <t>AT5G15250</t>
  </si>
  <si>
    <t>FTSH6; FTSH protease 6</t>
  </si>
  <si>
    <t>AT3G13550</t>
  </si>
  <si>
    <t>FUS9; Ubiquitin-conjugating enzyme family protein</t>
  </si>
  <si>
    <t>AT2G13100</t>
  </si>
  <si>
    <t>G3Pp5; Major facilitator superfamily protein</t>
  </si>
  <si>
    <t>AT5G17330</t>
  </si>
  <si>
    <t>GAD; glutamate decarboxylase</t>
  </si>
  <si>
    <t>AT1G65960</t>
  </si>
  <si>
    <t>GAD2; glutamate decarboxylase 2</t>
  </si>
  <si>
    <t>AT4G39590</t>
  </si>
  <si>
    <t>Galactose oxidase/kelch repeat superfamily protein</t>
  </si>
  <si>
    <t>AT4G29370</t>
  </si>
  <si>
    <t>AT5G18590</t>
  </si>
  <si>
    <t>AT3G07720</t>
  </si>
  <si>
    <t>AT1G30260</t>
  </si>
  <si>
    <t>galactosyltransferase family protein</t>
  </si>
  <si>
    <t>AT4G32940</t>
  </si>
  <si>
    <t>GAMMA-VPE; gamma vacuolar processing enzyme</t>
  </si>
  <si>
    <t>AT1G75750</t>
  </si>
  <si>
    <t>GASA1; GAST1 protein homolog 1</t>
  </si>
  <si>
    <t>AT1G02700</t>
  </si>
  <si>
    <t>GATA transcription factor-like protein</t>
  </si>
  <si>
    <t>AT5G05930</t>
  </si>
  <si>
    <t>GC1; guanylyl cyclase 1</t>
  </si>
  <si>
    <t>AT1G79830</t>
  </si>
  <si>
    <t>GC5; golgin Putative 5</t>
  </si>
  <si>
    <t>AT5G65280</t>
  </si>
  <si>
    <t>GCL1; GCR2-like 1</t>
  </si>
  <si>
    <t>AT5G38770</t>
  </si>
  <si>
    <t>GDU7; glutamine dumper 7</t>
  </si>
  <si>
    <t>AT2G40170</t>
  </si>
  <si>
    <t>GEA6; Stress induced protein</t>
  </si>
  <si>
    <t>AT1G73790</t>
  </si>
  <si>
    <t>GIP2; mitotic-spindle organizing 1B-like protein (DUF3743)</t>
  </si>
  <si>
    <t>AT1G65450</t>
  </si>
  <si>
    <t>GLC; HXXXD-type acyl-transferase family protein</t>
  </si>
  <si>
    <t>AT1G11840</t>
  </si>
  <si>
    <t>GLX1; glyoxalase/bleomycin resistance protein/dioxygenase superfamily protein</t>
  </si>
  <si>
    <t>AT3G29075</t>
  </si>
  <si>
    <t>glycine-rich protein</t>
  </si>
  <si>
    <t>AT4G21620</t>
  </si>
  <si>
    <t>AT3G06035</t>
  </si>
  <si>
    <t>Glycoprotein membrane precursor GPI-anchored</t>
  </si>
  <si>
    <t>AT4G38650</t>
  </si>
  <si>
    <t>Glycosyl hydrolase family 10 protein</t>
  </si>
  <si>
    <t>AT4G19760</t>
  </si>
  <si>
    <t>Glycosyl hydrolase family protein with chitinase insertion domain-containing protein</t>
  </si>
  <si>
    <t>AT1G67280</t>
  </si>
  <si>
    <t>Glyoxalase/Bleomycin resistance protein/Dioxygenase superfamily protein</t>
  </si>
  <si>
    <t>AT4G13540</t>
  </si>
  <si>
    <t>golgin family A protein</t>
  </si>
  <si>
    <t>GPT; glucose-6-phosphate/phosphate-translocator-like protein 1; Nucleotide/sugar transporter family protein</t>
  </si>
  <si>
    <t>AT4G09000</t>
  </si>
  <si>
    <t>GRF1; general regulatory factor 1</t>
  </si>
  <si>
    <t>AT2G21660</t>
  </si>
  <si>
    <t>GRP7; cold, circadian rhythm, and rna binding 2</t>
  </si>
  <si>
    <t>AT5G61030</t>
  </si>
  <si>
    <t>GR-RBP3; glycine-rich RNA-binding protein 3</t>
  </si>
  <si>
    <t>AT1G66200</t>
  </si>
  <si>
    <t>GSR2; hypothetical protein AT1G66200</t>
  </si>
  <si>
    <t>AT3G47950</t>
  </si>
  <si>
    <t>HA4; ATPase 4, plasma membrane-type; AltName: Full=Proton pump 4</t>
  </si>
  <si>
    <t>AT5G59220</t>
  </si>
  <si>
    <t>HAI1; PP2C protein (Clade A protein phosphatases type 2C)</t>
  </si>
  <si>
    <t>AT5G47370</t>
  </si>
  <si>
    <t>HAT2; Homeobox-leucine zipper protein 4 (HB-4) / HD-ZIP protein</t>
  </si>
  <si>
    <t>AT5G65410</t>
  </si>
  <si>
    <t>HB25; homeobox protein 25</t>
  </si>
  <si>
    <t>AT3G15095</t>
  </si>
  <si>
    <t>HCF243; Serine/Threonine-kinase pakA-like protein</t>
  </si>
  <si>
    <t>AT3G12500</t>
  </si>
  <si>
    <t>HCHIB; basic chitinase</t>
  </si>
  <si>
    <t>AT5G48930</t>
  </si>
  <si>
    <t>HCT; hydroxycinnamoyl-CoA shikimate/quinate hydroxycinnamoyl transferase</t>
  </si>
  <si>
    <t>AT5G24580</t>
  </si>
  <si>
    <t>Heavy metal transport/detoxification superfamily protein</t>
  </si>
  <si>
    <t>AT1G31160</t>
  </si>
  <si>
    <t>HINT 2; HISTIDINE TRIAD NUCLEOTIDE-BINDING 2</t>
  </si>
  <si>
    <t>AT3G09480</t>
  </si>
  <si>
    <t>Histone superfamily protein</t>
  </si>
  <si>
    <t>AT5G63830</t>
  </si>
  <si>
    <t>HIT-type Zinc finger family protein</t>
  </si>
  <si>
    <t>AT2G17370</t>
  </si>
  <si>
    <t>HMG2; 3-hydroxy-3-methylglutaryl-CoA reductase 2</t>
  </si>
  <si>
    <t>AT3G63250</t>
  </si>
  <si>
    <t>HMT2; homocysteine methyltransferase 2</t>
  </si>
  <si>
    <t>AT1G27050</t>
  </si>
  <si>
    <t>homeobox leucine zipper protein</t>
  </si>
  <si>
    <t>AT1G12550</t>
  </si>
  <si>
    <t>HPR3; D-isomer specific 2-hydroxyacid dehydrogenase family protein</t>
  </si>
  <si>
    <t>AT1G46264</t>
  </si>
  <si>
    <t>HSFB4; heat shock transcription factor B4</t>
  </si>
  <si>
    <t>AT3G46230</t>
  </si>
  <si>
    <t>HSP17.4; heat shock protein 17.4</t>
  </si>
  <si>
    <t>AT5G12020</t>
  </si>
  <si>
    <t>HSP17.6II; 17.6 kDa class II heat shock protein</t>
  </si>
  <si>
    <t>AT5G59720</t>
  </si>
  <si>
    <t>HSP18.2; heat shock protein 18.2</t>
  </si>
  <si>
    <t>AT1G54050</t>
  </si>
  <si>
    <t>AT4G27670</t>
  </si>
  <si>
    <t>HSP21; heat shock protein 21</t>
  </si>
  <si>
    <t>AT3G12580</t>
  </si>
  <si>
    <t>HSP70; heat shock protein 70</t>
  </si>
  <si>
    <t>AT1G16030</t>
  </si>
  <si>
    <t>Hsp70b; heat shock protein 70B</t>
  </si>
  <si>
    <t>AT5G56000</t>
  </si>
  <si>
    <t>Hsp81.4; HEAT SHOCK PROTEIN 81.4</t>
  </si>
  <si>
    <t>AT5G52640</t>
  </si>
  <si>
    <t>HSP90.1; heat shock-like protein</t>
  </si>
  <si>
    <t>AT2G39980</t>
  </si>
  <si>
    <t>HXXXD-type acyl-transferase family protein</t>
  </si>
  <si>
    <t>AT4G37130</t>
  </si>
  <si>
    <t>hydroxyproline-rich glycoprotein family protein</t>
  </si>
  <si>
    <t>AT4G28160</t>
  </si>
  <si>
    <t>AT1G75388</t>
  </si>
  <si>
    <t>AT1G55340</t>
  </si>
  <si>
    <t>hypothetical protein (DUF1639)</t>
  </si>
  <si>
    <t>AT3G22540</t>
  </si>
  <si>
    <t>hypothetical protein (DUF1677)</t>
  </si>
  <si>
    <t>AT1G05870</t>
  </si>
  <si>
    <t>hypothetical protein (DUF1685)</t>
  </si>
  <si>
    <t>AT5G47060</t>
  </si>
  <si>
    <t>hypothetical protein (DUF581)</t>
  </si>
  <si>
    <t>AT2G20620</t>
  </si>
  <si>
    <t>hypothetical protein (DUF626)</t>
  </si>
  <si>
    <t>AT1G06148</t>
  </si>
  <si>
    <t>hypothetical protein AT1G06148</t>
  </si>
  <si>
    <t>AT1G16770</t>
  </si>
  <si>
    <t>hypothetical protein AT1G16770</t>
  </si>
  <si>
    <t>AT1G22680</t>
  </si>
  <si>
    <t>hypothetical protein AT1G22680</t>
  </si>
  <si>
    <t>AT1G40129</t>
  </si>
  <si>
    <t>hypothetical protein AT1G40129</t>
  </si>
  <si>
    <t>AT1G56320</t>
  </si>
  <si>
    <t>hypothetical protein AT1G56320</t>
  </si>
  <si>
    <t>AT1G67785</t>
  </si>
  <si>
    <t>hypothetical protein AT1G67785</t>
  </si>
  <si>
    <t>AT2G14800</t>
  </si>
  <si>
    <t>hypothetical protein AT2G14800, partial</t>
  </si>
  <si>
    <t>AT2G38465</t>
  </si>
  <si>
    <t>hypothetical protein AT2G38465</t>
  </si>
  <si>
    <t>AT2G39782</t>
  </si>
  <si>
    <t>hypothetical protein AT2G39782</t>
  </si>
  <si>
    <t>AT4G10810</t>
  </si>
  <si>
    <t>hypothetical protein AT4G10810</t>
  </si>
  <si>
    <t>AT4G24026</t>
  </si>
  <si>
    <t>hypothetical protein AT4G24026</t>
  </si>
  <si>
    <t>AT4G35320</t>
  </si>
  <si>
    <t>hypothetical protein AT4G35320</t>
  </si>
  <si>
    <t>AT5G04000</t>
  </si>
  <si>
    <t>hypothetical protein AT5G04000</t>
  </si>
  <si>
    <t>AT5G05220</t>
  </si>
  <si>
    <t>hypothetical protein AT5G05220</t>
  </si>
  <si>
    <t>AT5G11070</t>
  </si>
  <si>
    <t>hypothetical protein AT5G11070</t>
  </si>
  <si>
    <t>AT5G14410</t>
  </si>
  <si>
    <t>hypothetical protein AT5G14410</t>
  </si>
  <si>
    <t>AT5G17165</t>
  </si>
  <si>
    <t>hypothetical protein AT5G17165</t>
  </si>
  <si>
    <t>AT5G56520</t>
  </si>
  <si>
    <t>hypothetical protein AT5G56520</t>
  </si>
  <si>
    <t>AT5G66658</t>
  </si>
  <si>
    <t>hypothetical protein AT5G66658</t>
  </si>
  <si>
    <t>AT3G21760</t>
  </si>
  <si>
    <t>HYR1; UDP-Glycosyltransferase superfamily protein</t>
  </si>
  <si>
    <t>AT3G04730</t>
  </si>
  <si>
    <t>IAA16; indoleacetic acid-induced protein 16</t>
  </si>
  <si>
    <t>AT5G48820</t>
  </si>
  <si>
    <t>ICK6; inhibitor/interactor with cyclin-dependent kinase</t>
  </si>
  <si>
    <t>AT3G13810</t>
  </si>
  <si>
    <t>IDD11; indeterminate(ID)-domain 11</t>
  </si>
  <si>
    <t>AT3G02875</t>
  </si>
  <si>
    <t>ILR1; Peptidase M20/M25/M40 family protein</t>
  </si>
  <si>
    <t>AT3G57300</t>
  </si>
  <si>
    <t>INO80; DNA helicase INO80-like protein</t>
  </si>
  <si>
    <t>AT5G51190</t>
  </si>
  <si>
    <t>Integrase-type DNA-binding superfamily protein</t>
  </si>
  <si>
    <t>AT1G71520</t>
  </si>
  <si>
    <t>AT1G19110</t>
  </si>
  <si>
    <t>inter-alpha-trypsin inhibitor heavy chain-like protein</t>
  </si>
  <si>
    <t>AT3G52870</t>
  </si>
  <si>
    <t>IQ calmodulin-binding motif family protein</t>
  </si>
  <si>
    <t>AT2G39930</t>
  </si>
  <si>
    <t>ISA1; isoamylase 1</t>
  </si>
  <si>
    <t>AT4G13830</t>
  </si>
  <si>
    <t>J20; DNAJ-like 20</t>
  </si>
  <si>
    <t>AT2G46370</t>
  </si>
  <si>
    <t>JAR1; Auxin-responsive GH3 family protein</t>
  </si>
  <si>
    <t>JMT; jasmonic acid carboxyl methyltransferase</t>
  </si>
  <si>
    <t>AT4G10920</t>
  </si>
  <si>
    <t>KELP; transcriptional coactivator p15 (PC4) family protein (KELP)</t>
  </si>
  <si>
    <t>AT4G08150</t>
  </si>
  <si>
    <t>KNAT1; homeobox knotted-like protein</t>
  </si>
  <si>
    <t>AT5G09400</t>
  </si>
  <si>
    <t>KUP7; K+ uptake permease 7</t>
  </si>
  <si>
    <t>AT2G32090</t>
  </si>
  <si>
    <t>Lactoylglutathione lyase / glyoxalase I family protein</t>
  </si>
  <si>
    <t>AT1G55580</t>
  </si>
  <si>
    <t>LAS; GRAS family transcription factor</t>
  </si>
  <si>
    <t>AT4G22700</t>
  </si>
  <si>
    <t>LBD32; LOB domain-containing protein 32</t>
  </si>
  <si>
    <t>AT2G41997</t>
  </si>
  <si>
    <t>LCR51; low-molecular-weight cysteine-rich 51</t>
  </si>
  <si>
    <t>AT1G61070</t>
  </si>
  <si>
    <t>LCR66; low-molecular-weight cysteine-rich 66</t>
  </si>
  <si>
    <t>AT5G66780</t>
  </si>
  <si>
    <t>LEA; late embryogenesis abundant protein</t>
  </si>
  <si>
    <t>AT1G01470</t>
  </si>
  <si>
    <t>LEA1; Late embryogenesis abundant protein</t>
  </si>
  <si>
    <t>AT2G33690</t>
  </si>
  <si>
    <t>LEA17; Late embryogenesis abundant protein, group 6</t>
  </si>
  <si>
    <t>AT3G17520</t>
  </si>
  <si>
    <t>LEA30; Late embryogenesis abundant proteinfamily protein</t>
  </si>
  <si>
    <t>AT3G22490</t>
  </si>
  <si>
    <t>LEA31; Late embryogenesis abundant protein; Protein RESPONSIVE TO ABSCISIC ACID 28; Seed maturation protein</t>
  </si>
  <si>
    <t>AT3G50980</t>
  </si>
  <si>
    <t xml:space="preserve">LEA34; XERO1; Dehydrin family protein </t>
  </si>
  <si>
    <t>AT3G53040</t>
  </si>
  <si>
    <t>LEA36; LEA domain-containing protein; late embryogenesis abundant protein</t>
  </si>
  <si>
    <t>AT5G06760</t>
  </si>
  <si>
    <t>LEA46; Late embryogenesis abundant protein 46</t>
  </si>
  <si>
    <t>AT5G44310</t>
  </si>
  <si>
    <t>LEA48; Late embryogenesis abundant proteinfamily protein</t>
  </si>
  <si>
    <t>AT5G66400</t>
  </si>
  <si>
    <t>LEA51; RAB18; Dehydrin family protein</t>
  </si>
  <si>
    <t>AT1G52690</t>
  </si>
  <si>
    <t>LEA7; Late embryogenesis abundant protein (LEA) family protein</t>
  </si>
  <si>
    <t>AT1G72100</t>
  </si>
  <si>
    <t>LEA9; late embryogenesis abundant domain-containing protein</t>
  </si>
  <si>
    <t>Leucine-rich repeat protein kinase family protein</t>
  </si>
  <si>
    <t>AT5G51560</t>
  </si>
  <si>
    <t>AT5G65240</t>
  </si>
  <si>
    <t>AT4G00830</t>
  </si>
  <si>
    <t>LIF2; RNA-binding (RRM/RBD/RNP motifs) family protein</t>
  </si>
  <si>
    <t>AT5G63090</t>
  </si>
  <si>
    <t>LOB; Lateral organ boundaries (LOB) domain family protein</t>
  </si>
  <si>
    <t>AT2G38905</t>
  </si>
  <si>
    <t>Low temperature and salt responsive protein family</t>
  </si>
  <si>
    <t>AT4G30660</t>
  </si>
  <si>
    <t>AT3G14460</t>
  </si>
  <si>
    <t>LRR and NB-ARC domains-containing disease resistance protein</t>
  </si>
  <si>
    <t>AT2G31160</t>
  </si>
  <si>
    <t>LSH3; LIGHT-DEPENDENT SHORT HYPOCOTYLS-like protein (DUF640)</t>
  </si>
  <si>
    <t>AT1G07090</t>
  </si>
  <si>
    <t>LSH6; LIGHT-DEPENDENT SHORT HYPOCOTYLS-like protein (DUF640)</t>
  </si>
  <si>
    <t>AT5G52300</t>
  </si>
  <si>
    <t>LTI65; CAP160 protein</t>
  </si>
  <si>
    <t>AT4G12510</t>
  </si>
  <si>
    <t>LTP family,PEARLI1 subfamily; Bifunctional inhibitor/lipid-transfer protein/seed storage 2S albumin superfamily protein</t>
  </si>
  <si>
    <t>AT2G17120</t>
  </si>
  <si>
    <t>LYM2; lysm domain GPI-anchored protein 2 precursor</t>
  </si>
  <si>
    <t>AT2G24550</t>
  </si>
  <si>
    <t>major centromere autoantigen B-like protein</t>
  </si>
  <si>
    <t>AT4G31510</t>
  </si>
  <si>
    <t>AT1G64080</t>
  </si>
  <si>
    <t>MAKR2; membrane-associated kinase regulator</t>
  </si>
  <si>
    <t>AT2G24940</t>
  </si>
  <si>
    <t>MAPR2; membrane-associated progesterone binding protein 2</t>
  </si>
  <si>
    <t>AT5G65380</t>
  </si>
  <si>
    <t>MATE efflux family protein</t>
  </si>
  <si>
    <t>AT3G21690</t>
  </si>
  <si>
    <t>AT1G11760</t>
  </si>
  <si>
    <t>MED32; mediator of RNA polymerase II transcription subunit-like protein</t>
  </si>
  <si>
    <t>AT4G03610</t>
  </si>
  <si>
    <t>Metallo-hydrolase/oxidoreductase superfamily protein</t>
  </si>
  <si>
    <t>AT5G58375</t>
  </si>
  <si>
    <t>Methyltransferase-related protein</t>
  </si>
  <si>
    <t>AT1G64660</t>
  </si>
  <si>
    <t>MGL; methionine gamma-lyase</t>
  </si>
  <si>
    <t>AT5G41685</t>
  </si>
  <si>
    <t>Mitochondrial outer membrane translocase complex, subunit Tom7</t>
  </si>
  <si>
    <t>AT5G03860</t>
  </si>
  <si>
    <t>MLS; malate synthase</t>
  </si>
  <si>
    <t>AT1G53510</t>
  </si>
  <si>
    <t>MPK18; mitogen-activated protein kinase 18</t>
  </si>
  <si>
    <t>AT4G02070</t>
  </si>
  <si>
    <t>MSH6; MUTS homolog 6</t>
  </si>
  <si>
    <t>AT1G53470</t>
  </si>
  <si>
    <t>MSL4; mechanosensitive channel of small conductance-like 4</t>
  </si>
  <si>
    <t>AT3G21190</t>
  </si>
  <si>
    <t>MSR1; O-fucosyltransferase family protein</t>
  </si>
  <si>
    <t>AT5G43900</t>
  </si>
  <si>
    <t>MYA2; myosin 2</t>
  </si>
  <si>
    <t>AT1G66230</t>
  </si>
  <si>
    <t>MYB20; myb domain protein 20</t>
  </si>
  <si>
    <t>AT5G57620</t>
  </si>
  <si>
    <t>MYB36; myb domain protein 36</t>
  </si>
  <si>
    <t>AT3G15510</t>
  </si>
  <si>
    <t>NAC2; NAC domain containing protein 2</t>
  </si>
  <si>
    <t>AT1G54870</t>
  </si>
  <si>
    <t>NAD(P)-binding Rossmann-fold superfamily protein</t>
  </si>
  <si>
    <t>AT3G22550</t>
  </si>
  <si>
    <t>NAD(P)H-quinone oxidoreductase subunit, putative (DUF581)</t>
  </si>
  <si>
    <t>AT5G01670</t>
  </si>
  <si>
    <t>NAD(P)-linked oxidoreductase superfamily protein</t>
  </si>
  <si>
    <t>AT5G51720</t>
  </si>
  <si>
    <t>NEET; 2 iron, 2 sulfur cluster binding protein</t>
  </si>
  <si>
    <t>AT3G22790</t>
  </si>
  <si>
    <t>NET1A; Kinase interacting (KIP1-like) family protein</t>
  </si>
  <si>
    <t>AT5G24350</t>
  </si>
  <si>
    <t>neuroblastoma-amplified sequence protein</t>
  </si>
  <si>
    <t>AT5G07330</t>
  </si>
  <si>
    <t>NFU1 iron-sulfur cluster protein</t>
  </si>
  <si>
    <t>AT1G72830</t>
  </si>
  <si>
    <t>NF-YA3; nuclear factor Y, subunit A3</t>
  </si>
  <si>
    <t>AT1G54160</t>
  </si>
  <si>
    <t>NF-YA5; nuclear factor Y, subunit A5</t>
  </si>
  <si>
    <t>AT3G44220</t>
  </si>
  <si>
    <t>NHL17; LEA_2 domain-containing protein</t>
  </si>
  <si>
    <t>AT4G10380</t>
  </si>
  <si>
    <t>NIP5;1; NOD26-like intrinsic protein 5;1</t>
  </si>
  <si>
    <t>AT2G22440</t>
  </si>
  <si>
    <t>non-LTR retroelement reverse transcriptase</t>
  </si>
  <si>
    <t>AT2G40430</t>
  </si>
  <si>
    <t>Nop53 protein</t>
  </si>
  <si>
    <t>AT5G41010</t>
  </si>
  <si>
    <t>NRPB12; DNA directed RNA polymerase, 7 kDa subunit</t>
  </si>
  <si>
    <t>AT1G05500</t>
  </si>
  <si>
    <t>NTMC2T2.1; Calcium-dependent lipid-binding (CaLB domain) family protein</t>
  </si>
  <si>
    <t>AT3G14120</t>
  </si>
  <si>
    <t>nuclear pore complex protein</t>
  </si>
  <si>
    <t>AT5G01740</t>
  </si>
  <si>
    <t>Nuclear transport factor 2 (NTF2) family protein</t>
  </si>
  <si>
    <t>AT1G12400</t>
  </si>
  <si>
    <t>Nucleotide excision repair, TFIIH, subunit TTDA</t>
  </si>
  <si>
    <t>AT1G28350</t>
  </si>
  <si>
    <t>Nucleotidylyl transferase superfamily protein</t>
  </si>
  <si>
    <t>AT1G70480</t>
  </si>
  <si>
    <t>OBP32pep, putative (DUF220)</t>
  </si>
  <si>
    <t>AT1G06920</t>
  </si>
  <si>
    <t>OFP4; ovate family protein 4</t>
  </si>
  <si>
    <t>AT2G44500</t>
  </si>
  <si>
    <t>O-fucosyltransferase family protein</t>
  </si>
  <si>
    <t>AT2G31940</t>
  </si>
  <si>
    <t>oxidoreductase/transition metal ion-binding protein</t>
  </si>
  <si>
    <t>AT1G23810</t>
  </si>
  <si>
    <t>Paired amphipathic helix (PAH2) superfamily protein</t>
  </si>
  <si>
    <t>AT1G68640</t>
  </si>
  <si>
    <t>PAN; bZIP transcription factor family protein</t>
  </si>
  <si>
    <t>AT3G59050</t>
  </si>
  <si>
    <t>PAO3; polyamine oxidase 3</t>
  </si>
  <si>
    <t>AT4G36650</t>
  </si>
  <si>
    <t>PBRP; plant-specific TFIIB-related protein</t>
  </si>
  <si>
    <t>AT5G15860</t>
  </si>
  <si>
    <t>PCME; prenylcysteine methylesterase</t>
  </si>
  <si>
    <t>AT3G06483</t>
  </si>
  <si>
    <t>PDK; pyruvate dehydrogenase kinase</t>
  </si>
  <si>
    <t>AT5G37660</t>
  </si>
  <si>
    <t>PDLP7; plasmodesmata-located protein 7</t>
  </si>
  <si>
    <t>AT2G16070</t>
  </si>
  <si>
    <t>PDV2; plastid division2</t>
  </si>
  <si>
    <t>AT5G01300</t>
  </si>
  <si>
    <t>PEBP (phosphatidylethanolamine-binding protein) family protein</t>
  </si>
  <si>
    <t>AT1G48130</t>
  </si>
  <si>
    <t>PER1; 1-cysteine peroxiredoxin 1</t>
  </si>
  <si>
    <t>AT2G34060</t>
  </si>
  <si>
    <t>Peroxidase superfamily protein</t>
  </si>
  <si>
    <t>AT1G71695</t>
  </si>
  <si>
    <t>AT4G22890</t>
  </si>
  <si>
    <t>PGR5-LIKE A; PGR5-LIKE A</t>
  </si>
  <si>
    <t>AT2G30000</t>
  </si>
  <si>
    <t>PHF5-like protein</t>
  </si>
  <si>
    <t>AT1G09530</t>
  </si>
  <si>
    <t>PIF3; phytochrome interacting factor 3</t>
  </si>
  <si>
    <t>AT4G35470</t>
  </si>
  <si>
    <t>PIRL4; plant intracellular ras group-related LRR 4</t>
  </si>
  <si>
    <t>AT3G43270</t>
  </si>
  <si>
    <t>Plant invertase/pectin methylesterase inhibitor superfamily</t>
  </si>
  <si>
    <t>AT3G55240</t>
  </si>
  <si>
    <t>Plant protein 1589 of unknown function</t>
  </si>
  <si>
    <t>AT3G24065</t>
  </si>
  <si>
    <t>Plant self-incompatibility protein S1 family</t>
  </si>
  <si>
    <t>AT1G40087</t>
  </si>
  <si>
    <t>Plant transposase (Ptta/En/Spm family)</t>
  </si>
  <si>
    <t>AT3G15630</t>
  </si>
  <si>
    <t>plant/protein</t>
  </si>
  <si>
    <t>AT3G10020</t>
  </si>
  <si>
    <t>AT3G61870</t>
  </si>
  <si>
    <t>AT4G39730</t>
  </si>
  <si>
    <t>PLAT1; Lipase/lipooxygenase, PLAT/LH2 family protein</t>
  </si>
  <si>
    <t>PMDH1; peroxisomal NAD-malate dehydrogenase 1</t>
  </si>
  <si>
    <t>AT3G59010</t>
  </si>
  <si>
    <t>PME61; pectin methylesterase 61</t>
  </si>
  <si>
    <t>AT5G22470</t>
  </si>
  <si>
    <t>poly ADP-ribose polymerase 3</t>
  </si>
  <si>
    <t>AT5G28000</t>
  </si>
  <si>
    <t>Polyketide cyclase/dehydrase and lipid transport superfamily protein</t>
  </si>
  <si>
    <t>AT2G34320</t>
  </si>
  <si>
    <t>Polynucleotidyl transferase, ribonuclease H-like superfamily protein</t>
  </si>
  <si>
    <t>AT5G24130</t>
  </si>
  <si>
    <t>polypyrimidine tract-binding-like protein</t>
  </si>
  <si>
    <t>AT2G02250</t>
  </si>
  <si>
    <t>PP2-B2; phloem protein 2-B2</t>
  </si>
  <si>
    <t>AT1G08650</t>
  </si>
  <si>
    <t>PPCK1; phosphoenolpyruvate carboxylase kinase 1</t>
  </si>
  <si>
    <t>AT5G27330</t>
  </si>
  <si>
    <t>Prefoldin chaperone subunit family protein</t>
  </si>
  <si>
    <t>AT3G49601</t>
  </si>
  <si>
    <t>pre-mRNA-splicing factor</t>
  </si>
  <si>
    <t>AT5G19900</t>
  </si>
  <si>
    <t>PRLI-interacting factor</t>
  </si>
  <si>
    <t>AT4G19110</t>
  </si>
  <si>
    <t>AT1G48490</t>
  </si>
  <si>
    <t>AT1G32100</t>
  </si>
  <si>
    <t>PRR1; pinoresinol reductase 1</t>
  </si>
  <si>
    <t>AT5G05340</t>
  </si>
  <si>
    <t>PRX52; Peroxidase superfamily protein</t>
  </si>
  <si>
    <t>AT4G28660</t>
  </si>
  <si>
    <t>PSB28; photosystem II reaction center PSB28 protein</t>
  </si>
  <si>
    <t>AT2G04790</t>
  </si>
  <si>
    <t>PTB domain engulfment adapter</t>
  </si>
  <si>
    <t>AT1G31830</t>
  </si>
  <si>
    <t>PUT2; Amino acid permease family protein</t>
  </si>
  <si>
    <t>AT5G05440</t>
  </si>
  <si>
    <t>PYL5; Polyketide cyclase/dehydrase and lipid transport superfamily protein</t>
  </si>
  <si>
    <t>AT3G26115</t>
  </si>
  <si>
    <t>AT1G35467</t>
  </si>
  <si>
    <t>RALFL5; RALF-like 5</t>
  </si>
  <si>
    <t>AT5G55190</t>
  </si>
  <si>
    <t>RAN3; RAN GTPase 3</t>
  </si>
  <si>
    <t>AT5G25610</t>
  </si>
  <si>
    <t>RD22; BURP domain-containing protein</t>
  </si>
  <si>
    <t>AT3G53310</t>
  </si>
  <si>
    <t>REM20; AP2/B3-like transcriptional factor family protein; B3 domain-containing protein; AltName: Full=Protein REPRODUCTIVE MERISTEM 20</t>
  </si>
  <si>
    <t>AT5G23750</t>
  </si>
  <si>
    <t>Remorin family protein</t>
  </si>
  <si>
    <t>AT2G40830</t>
  </si>
  <si>
    <t>RHC1A; RING-H2 finger C1A</t>
  </si>
  <si>
    <t>AT2G17850</t>
  </si>
  <si>
    <t>Rhodanese/Cell cycle control phosphatase superfamily protein</t>
  </si>
  <si>
    <t>AT2G40010</t>
  </si>
  <si>
    <t>Ribosomal protein L10 family protein</t>
  </si>
  <si>
    <t>AT1G53560</t>
  </si>
  <si>
    <t>Ribosomal protein L18ae family</t>
  </si>
  <si>
    <t>AT5G15220</t>
  </si>
  <si>
    <t>Ribosomal protein L27 family protein</t>
  </si>
  <si>
    <t>AT1G07830</t>
  </si>
  <si>
    <t>ribosomal protein L29 family protein</t>
  </si>
  <si>
    <t>AT5G56710</t>
  </si>
  <si>
    <t>Ribosomal protein L31e family protein</t>
  </si>
  <si>
    <t>AT5G18790</t>
  </si>
  <si>
    <t>Ribosomal protein L33 family protein</t>
  </si>
  <si>
    <t>AT5G19025</t>
  </si>
  <si>
    <t>Ribosomal protein L34e superfamily protein</t>
  </si>
  <si>
    <t>AT2G47610</t>
  </si>
  <si>
    <t>Ribosomal protein L7Ae/L30e/S12e/Gadd45 family protein</t>
  </si>
  <si>
    <t>AT2G32060</t>
  </si>
  <si>
    <t>AT1G26800</t>
  </si>
  <si>
    <t>RING/U-box superfamily protein</t>
  </si>
  <si>
    <t>AT5G17600</t>
  </si>
  <si>
    <t>AT5G47610</t>
  </si>
  <si>
    <t>AT1G04790</t>
  </si>
  <si>
    <t>AT3G25030</t>
  </si>
  <si>
    <t>AT5G44180</t>
  </si>
  <si>
    <t>RLT2; Homeodomain-like transcriptional regulator</t>
  </si>
  <si>
    <t>AT5G39110</t>
  </si>
  <si>
    <t>RmlC-like cupins superfamily protein</t>
  </si>
  <si>
    <t>AT4G18930</t>
  </si>
  <si>
    <t>RNA ligase/cyclic nucleotide phosphodiesterase family protein</t>
  </si>
  <si>
    <t>AT1G61700</t>
  </si>
  <si>
    <t>RNA polymerases N / 8 kDa subunit</t>
  </si>
  <si>
    <t>AT3G26430</t>
  </si>
  <si>
    <t>RNA-binding (RRM/RBD/RNP motifs) family protein with retrovirus zinc finger-like domain-containing protein</t>
  </si>
  <si>
    <t>AT1G51580</t>
  </si>
  <si>
    <t>RNA-binding KH domain-containing protein</t>
  </si>
  <si>
    <t>AT3G24255</t>
  </si>
  <si>
    <t>RNA-directed DNA polymerase (reverse transcriptase)-related family protein</t>
  </si>
  <si>
    <t>AT5G08020</t>
  </si>
  <si>
    <t>RPA70B; RPA70-kDa subunit B</t>
  </si>
  <si>
    <t>AT2G25180</t>
  </si>
  <si>
    <t>RR12; response regulator 12</t>
  </si>
  <si>
    <t>AT3G12630</t>
  </si>
  <si>
    <t>SAP5; A20/AN1-like zinc finger family protein</t>
  </si>
  <si>
    <t>AT3G60690</t>
  </si>
  <si>
    <t>SAUR-like auxin-responsive protein family</t>
  </si>
  <si>
    <t>AT5G20820</t>
  </si>
  <si>
    <t>AT4G14030</t>
  </si>
  <si>
    <t>SBP1; selenium-binding protein 1</t>
  </si>
  <si>
    <t>AT4G14040</t>
  </si>
  <si>
    <t>SBP2; selenium-binding protein 2</t>
  </si>
  <si>
    <t>AT3G03750</t>
  </si>
  <si>
    <t>SDG20; SET domain protein 20</t>
  </si>
  <si>
    <t>AT5G40650</t>
  </si>
  <si>
    <t>SDH2-2; succinate dehydrogenase 2-2</t>
  </si>
  <si>
    <t>AT2G21820</t>
  </si>
  <si>
    <t>seed maturation protein</t>
  </si>
  <si>
    <t>AT4G35770</t>
  </si>
  <si>
    <t>SEN1; Rhodanese/Cell cycle control phosphatase superfamily protein</t>
  </si>
  <si>
    <t>AT1G22160</t>
  </si>
  <si>
    <t>senescence-associated family protein (DUF581)</t>
  </si>
  <si>
    <t>AT3G01680</t>
  </si>
  <si>
    <t>SEOR1; sieve element occlusion amino-terminus protein</t>
  </si>
  <si>
    <t>AT2G25250</t>
  </si>
  <si>
    <t>serine/arginine repetitive matrix-like protein</t>
  </si>
  <si>
    <t>AT1G48120</t>
  </si>
  <si>
    <t>serine/threonine-protein phosphatase 7 long form-like protein</t>
  </si>
  <si>
    <t>AT5G66350</t>
  </si>
  <si>
    <t>SHI; Lateral root primordium (LRP) protein-like protein</t>
  </si>
  <si>
    <t>AT3G57520</t>
  </si>
  <si>
    <t>SIP2; seed imbibition 2</t>
  </si>
  <si>
    <t>SLD2; Fatty acid/sphingolipid desaturase</t>
  </si>
  <si>
    <t>AT5G15920</t>
  </si>
  <si>
    <t>SMC5; structural maintenance of chromosomes 5</t>
  </si>
  <si>
    <t>AT1G78290</t>
  </si>
  <si>
    <t>SNRK2-8; Protein kinase superfamily protein</t>
  </si>
  <si>
    <t>AT4G24880</t>
  </si>
  <si>
    <t>snurportin-1 protein</t>
  </si>
  <si>
    <t>AT1G78560</t>
  </si>
  <si>
    <t>Sodium Bile acid symporter family</t>
  </si>
  <si>
    <t>AT2G01980</t>
  </si>
  <si>
    <t>SOS1; sodium proton exchanger, putative (NHX7) (SOS1)</t>
  </si>
  <si>
    <t>AT2G46340</t>
  </si>
  <si>
    <t>SPA1; SPA (suppressor of phyA-105) protein family</t>
  </si>
  <si>
    <t>AT5G58840</t>
  </si>
  <si>
    <t>Subtilase family protein</t>
  </si>
  <si>
    <t>AT3G49130</t>
  </si>
  <si>
    <t>SWAP (Suppressor-of-White-APricot)/surp RNA-binding domain-containing protein</t>
  </si>
  <si>
    <t>AT4G15920</t>
  </si>
  <si>
    <t>SWEET17; Nodulin MtN3 family protein</t>
  </si>
  <si>
    <t>AT3G19080</t>
  </si>
  <si>
    <t>SWIB complex BAF60b domain-containing protein</t>
  </si>
  <si>
    <t>AT2G18860</t>
  </si>
  <si>
    <t>Syntaxin/t-SNARE family protein</t>
  </si>
  <si>
    <t>AT4G17940</t>
  </si>
  <si>
    <t>Tetratricopeptide repeat (TPR)-like superfamily protein</t>
  </si>
  <si>
    <t>AT2G29670</t>
  </si>
  <si>
    <t>AT5G20190</t>
  </si>
  <si>
    <t>AT1G08630</t>
  </si>
  <si>
    <t>THA1; threonine aldolase 1</t>
  </si>
  <si>
    <t>AT5G09300</t>
  </si>
  <si>
    <t>Thiamin diphosphate-binding fold (THDP-binding) superfamily protein</t>
  </si>
  <si>
    <t>AT5G58070</t>
  </si>
  <si>
    <t>TIL; temperature-induced lipocalin</t>
  </si>
  <si>
    <t>AT1G17530</t>
  </si>
  <si>
    <t>TIM23-1; translocase of inner mitochondrial membrane 23</t>
  </si>
  <si>
    <t>AT3G26520</t>
  </si>
  <si>
    <t>TIP2; tonoplast intrinsic protein 2</t>
  </si>
  <si>
    <t>AT3G54000</t>
  </si>
  <si>
    <t>TIP41-like protein</t>
  </si>
  <si>
    <t>AT1G32400</t>
  </si>
  <si>
    <t>TOM2A; tobamovirus multiplication 2A</t>
  </si>
  <si>
    <t>AT5G42290</t>
  </si>
  <si>
    <t>transcription activator-like protein</t>
  </si>
  <si>
    <t>AT3G14880</t>
  </si>
  <si>
    <t>transcription factor-like protein</t>
  </si>
  <si>
    <t>AT3G18760</t>
  </si>
  <si>
    <t>Translation elongation factor EF1B/ribosomal protein S6 family protein</t>
  </si>
  <si>
    <t>AT1G15270</t>
  </si>
  <si>
    <t>Translation machinery associated TMA7</t>
  </si>
  <si>
    <t>AT5G15240</t>
  </si>
  <si>
    <t>Transmembrane amino acid transporter family protein</t>
  </si>
  <si>
    <t>AT4G31830</t>
  </si>
  <si>
    <t>transmembrane protein</t>
  </si>
  <si>
    <t>AT4G16695</t>
  </si>
  <si>
    <t>AT1G27990</t>
  </si>
  <si>
    <t>AT1G67540</t>
  </si>
  <si>
    <t>AT5G65880</t>
  </si>
  <si>
    <t>AT1G16916</t>
  </si>
  <si>
    <t>AT2G40765</t>
  </si>
  <si>
    <t>AT5G39570</t>
  </si>
  <si>
    <t>AT4G10080</t>
  </si>
  <si>
    <t>AT1G33265</t>
  </si>
  <si>
    <t>Transmembrane proteins 14C</t>
  </si>
  <si>
    <t>AT4G38260</t>
  </si>
  <si>
    <t>transport/golgi organization-like protein (DUF833)</t>
  </si>
  <si>
    <t>AT3G25545</t>
  </si>
  <si>
    <t>trigger factor</t>
  </si>
  <si>
    <t>AT5G55220</t>
  </si>
  <si>
    <t>trigger factor type chaperone family protein</t>
  </si>
  <si>
    <t>AT1G22270</t>
  </si>
  <si>
    <t>Trm112p-like protein</t>
  </si>
  <si>
    <t>AT3G63430</t>
  </si>
  <si>
    <t>TRM5; zinc finger CCCH domain protein</t>
  </si>
  <si>
    <t>AT4G01050</t>
  </si>
  <si>
    <t>TROL; thylakoid rhodanese-like protein</t>
  </si>
  <si>
    <t>AT2G47770</t>
  </si>
  <si>
    <t>TSPO; TSPO(outer membrane tryptophan-rich sensory protein)-like protein</t>
  </si>
  <si>
    <t>AT1G64740</t>
  </si>
  <si>
    <t>TUA1; alpha-1 tubulin</t>
  </si>
  <si>
    <t>AT5G19780</t>
  </si>
  <si>
    <t>TUA5; tubulin alpha-5</t>
  </si>
  <si>
    <t>AT2G29550</t>
  </si>
  <si>
    <t>TUB7; tubulin beta-7 chain</t>
  </si>
  <si>
    <t>AT1G76760</t>
  </si>
  <si>
    <t>TY1; thioredoxin Y1</t>
  </si>
  <si>
    <t>AT3G10400</t>
  </si>
  <si>
    <t>U11/U12-31K; RNA recognition motif and CCHC-type zinc finger domains containing protein</t>
  </si>
  <si>
    <t>AT3G08690</t>
  </si>
  <si>
    <t>UBC11; ubiquitin-conjugating enzyme 11</t>
  </si>
  <si>
    <t>AT5G41700</t>
  </si>
  <si>
    <t>UBC8; ubiquitin conjugating enzyme 8</t>
  </si>
  <si>
    <t>AT5G13430</t>
  </si>
  <si>
    <t>Ubiquinol-cytochrome C reductase iron-sulfur subunit</t>
  </si>
  <si>
    <t>AT1G65120</t>
  </si>
  <si>
    <t>Ubiquitin carboxyl-terminal hydrolase-related protein</t>
  </si>
  <si>
    <t>AT3G52590</t>
  </si>
  <si>
    <t>UBQ1; ubiquitin extension protein 1</t>
  </si>
  <si>
    <t>AT4G05050</t>
  </si>
  <si>
    <t>UBQ11; ubiquitin 11</t>
  </si>
  <si>
    <t>AT5G65550</t>
  </si>
  <si>
    <t>UDP-Glycosyltransferase superfamily protein</t>
  </si>
  <si>
    <t>UGP2; UDP-glucose pyrophosphorylase 2</t>
  </si>
  <si>
    <t>AT2G30140</t>
  </si>
  <si>
    <t>UGT87A2; UDP-Glycosyltransferase superfamily protein</t>
  </si>
  <si>
    <t>AT3G16520</t>
  </si>
  <si>
    <t>UGT88A1; UDP-glucosyl transferase 88A1</t>
  </si>
  <si>
    <t>AT5G21080</t>
  </si>
  <si>
    <t>Uncharacterized protein AT5G21080</t>
  </si>
  <si>
    <t>AT3G53900</t>
  </si>
  <si>
    <t>UPP; uracil phosphoribosyltransferase</t>
  </si>
  <si>
    <t>AT4G33625</t>
  </si>
  <si>
    <t>vacuole protein</t>
  </si>
  <si>
    <t>AT3G01280</t>
  </si>
  <si>
    <t>VDAC1; voltage dependent anion channel 1</t>
  </si>
  <si>
    <t>AT3G56880</t>
  </si>
  <si>
    <t>VQ motif-containing protein</t>
  </si>
  <si>
    <t>AT1G16260</t>
  </si>
  <si>
    <t>Wall-associated kinase family protein</t>
  </si>
  <si>
    <t>AT3G51630</t>
  </si>
  <si>
    <t>WNK5; with no lysine (K) kinase 5</t>
  </si>
  <si>
    <t>AT4G10270</t>
  </si>
  <si>
    <t>Wound-responsive family protein</t>
  </si>
  <si>
    <t>AT4G10265</t>
  </si>
  <si>
    <t>AT4G05070</t>
  </si>
  <si>
    <t>AT4G28240</t>
  </si>
  <si>
    <t>AT3G07230</t>
  </si>
  <si>
    <t>wound-responsive protein-like protein</t>
  </si>
  <si>
    <t>AT3G03660</t>
  </si>
  <si>
    <t>WOX11; WUSCHEL related homeobox 11</t>
  </si>
  <si>
    <t>AT1G75560</t>
  </si>
  <si>
    <t>zinc knuckle (CCHC-type) family protein</t>
  </si>
  <si>
    <t>AT1G04180</t>
  </si>
  <si>
    <t>YUC9; YUCCA 9</t>
  </si>
  <si>
    <t>AT5G26170</t>
  </si>
  <si>
    <t>WRKY50; WRKY DNA-binding protein 50</t>
  </si>
  <si>
    <t>AT2G04240</t>
  </si>
  <si>
    <t>XERICO; RING/U-box superfamily protein</t>
  </si>
  <si>
    <t>AT1G32170</t>
  </si>
  <si>
    <t>XTH30; xyloglucan endotransglucosylase/hydrolase 30</t>
  </si>
  <si>
    <t>AT5G49665</t>
  </si>
  <si>
    <t>Zinc finger (C3HC4-type RING finger) family protein</t>
  </si>
  <si>
    <t>AT1G68070</t>
  </si>
  <si>
    <t>Zinc finger, C3HC4 type (RING finger) family protein</t>
  </si>
  <si>
    <t>AT1G44414</t>
  </si>
  <si>
    <t>zinc-ribbon domain protein</t>
  </si>
  <si>
    <t>AT3G12750</t>
  </si>
  <si>
    <t>ZIP1; zinc transporter 1 precursor</t>
  </si>
  <si>
    <t>AT5G45105</t>
  </si>
  <si>
    <t>ZIP8; Zinc transporter 8; ZRT/IRT-like protein 8</t>
  </si>
  <si>
    <t>AT4G25050</t>
  </si>
  <si>
    <t>AT5G35360</t>
  </si>
  <si>
    <t>AT5G16390</t>
  </si>
  <si>
    <t>AT1G70670</t>
  </si>
  <si>
    <t>AT2G19450</t>
  </si>
  <si>
    <t>AT5G64290</t>
  </si>
  <si>
    <t>AT3G25110</t>
  </si>
  <si>
    <t>AT1G08510</t>
  </si>
  <si>
    <t>AT1G61800</t>
  </si>
  <si>
    <t>AT1G24360</t>
  </si>
  <si>
    <t>AT3G05500</t>
  </si>
  <si>
    <t>AT2G34590</t>
  </si>
  <si>
    <t>AT5G13110</t>
  </si>
  <si>
    <t>AT3G52155</t>
  </si>
  <si>
    <t>AT3G54320</t>
  </si>
  <si>
    <t>AT1G67090</t>
  </si>
  <si>
    <t>AT5G38410</t>
  </si>
  <si>
    <t>AT5G16460</t>
  </si>
  <si>
    <t>AT4G02280</t>
  </si>
  <si>
    <t>AT3G43190</t>
  </si>
  <si>
    <t>AT3G24650</t>
  </si>
  <si>
    <t>AT4G26740</t>
  </si>
  <si>
    <t>AT2G33380</t>
  </si>
  <si>
    <t>AT1G17745</t>
  </si>
  <si>
    <t>AT5G36100</t>
  </si>
  <si>
    <t>AAE15; acyl-activating enzyme 15</t>
  </si>
  <si>
    <t>ACBP2; acyl-CoA binding protein 2</t>
  </si>
  <si>
    <t>ACBP3; acyl-CoA-binding domain 3</t>
  </si>
  <si>
    <t>ACP4; acyl carrier protein 4</t>
  </si>
  <si>
    <t>BC; Biotin Carboxylase of Heteromeric ACCase; CAC2; acetyl Co-enzyme a carboxylase biotin carboxylase subunit</t>
  </si>
  <si>
    <t>BCCP1; Biotin Carboxyl Carrier Protein of Heteromeric ACCaseCAC1; chloroplastic acetylcoenzyme A carboxylase 1</t>
  </si>
  <si>
    <t>CALO4; Caleosin-related family protein</t>
  </si>
  <si>
    <t>CCT1; phosphorylcholine cytidylyltransferase</t>
  </si>
  <si>
    <t>CT-alpha; CAC3; acetyl Co-enzyme a carboxylase carboxyltransferase alpha subunit</t>
  </si>
  <si>
    <t>cytosol-FBA6; Aldolase superfamily protein</t>
  </si>
  <si>
    <t>cytosol-ME3; NADP-malic enzyme 3</t>
  </si>
  <si>
    <t>cytosol-PFK2; phosphofructokinase 2</t>
  </si>
  <si>
    <t>DGAT1; diacylglycerol O-acyltransferase 1</t>
  </si>
  <si>
    <t>DGAT3; diacylglycerol acyltransferase</t>
  </si>
  <si>
    <t>DIT2.1; dicarboxylate transport 2.1</t>
  </si>
  <si>
    <t>FATA; fatty acyl-ACP thioesterases A</t>
  </si>
  <si>
    <t>FATB; fatty acyl-ACP thioesterases B</t>
  </si>
  <si>
    <t>GPAT1; glycerol-3-phosphate acyltransferase 1</t>
  </si>
  <si>
    <t>GPAT2; glycerol-3-phosphate acyltransferase 2</t>
  </si>
  <si>
    <t>GPAT6; glycerol-3-phosphate acyltransferase 6</t>
  </si>
  <si>
    <t>GPAT9; glycerol-3-phosphate acyltransferase 9</t>
  </si>
  <si>
    <t>GPDH; NAD-dependent Glycerol-3-Phosphate Dehydrogenase; glycerol-3-phosphate dehydrogenase [NAD(+)]; 6-phosphogluconate dehydrogenase family protein</t>
  </si>
  <si>
    <t>GPT2; glucose-6-phosphate/phosphate translocator 2</t>
  </si>
  <si>
    <t>HAD; (3R)-hydroxymyristoyl-[acyl-carrier-protein] dehydratase; Thioesterase superfamily protein</t>
  </si>
  <si>
    <t>KAR; 3-oxoacyl-[acyl-carrier-protein] reductase, chloroplastic; 3-ketoacyl-acyl carrier protein reductase; NAD(P)-binding Rossmann-fold superfamily protein</t>
  </si>
  <si>
    <t>KASI; 3-ketoacyl-acyl carrier protein synthase I</t>
  </si>
  <si>
    <t>LACS8; AMP-dependent synthetase and ligase family protein</t>
  </si>
  <si>
    <t>LACS9; long chain acyl-CoA synthetase 9</t>
  </si>
  <si>
    <t>LDAP3; lipid droplet associated protein; Rubber elongation factor protein (REF)</t>
  </si>
  <si>
    <t>LTP1; lipid transfer protein 1</t>
  </si>
  <si>
    <t>LTP3; lipid transfer protein 3</t>
  </si>
  <si>
    <t>LTP4; lipid transfer protein 4</t>
  </si>
  <si>
    <t>LTP5; Lipid Transfer Protein; Bifunctional inhibitor/lipid-transfer protein/seed storage 2S albumin superfamily protein</t>
  </si>
  <si>
    <t>OBAP-1A; Oil body-associated protein 1A; histone acetyltransferase (DUF1264); naphthalene 1,2-dioxygenase subunit alpha (DUF1264)</t>
  </si>
  <si>
    <t>PAH2; phosphatidic acid phosphohydrolase 2</t>
  </si>
  <si>
    <t>PDH-E1 ALPHA; pyruvate dehydrogenase E1 alpha</t>
  </si>
  <si>
    <t xml:space="preserve">PDH-E1β; E1-beta component of Pyruvate Dehydrogenase Complex; Pyruvate dehydrogenase E1 component subunit beta-3; Transketolase family protein </t>
  </si>
  <si>
    <t>PKp2; PKp-b1; plastidic pyruvate kinase beta subunit 1</t>
  </si>
  <si>
    <t>plastid-ENO; enolase 1</t>
  </si>
  <si>
    <t>Plastid-FK; fructokinase-6, chloroplastic; pfkB-like carbohydrate kinase family protein</t>
  </si>
  <si>
    <t>plastid-G6PDH; glucose-6-phosphate dehydrogenase 2</t>
  </si>
  <si>
    <t>plastid-GAPDH; GAPCP-2; glyceraldehyde-3-phosphate dehydrogenase of plastid 2</t>
  </si>
  <si>
    <t>Plastid-MDH; malate dehydrogenase</t>
  </si>
  <si>
    <t>plastid-ME4; NADP-malic enzyme 4</t>
  </si>
  <si>
    <t>plastid-PGAM; Phosphoglycerate mutase family protein, chloroplastic</t>
  </si>
  <si>
    <t>plastid-PGM1; phosphoglucomutase</t>
  </si>
  <si>
    <t>plastid-TAL; Transaldolase, Aldolase-type TIM barrel family protein</t>
  </si>
  <si>
    <t>RBCS1A; ribulose bisphosphate carboxylase small chain 1A</t>
  </si>
  <si>
    <t>RBCS3B; Ribulose bisphosphate carboxylase (small chain) family protein</t>
  </si>
  <si>
    <t>SEIPIN1; lipodystrophy protein; adipose-regulatory protein</t>
  </si>
  <si>
    <t>SUS3; sucrose synthase 3</t>
  </si>
  <si>
    <t>SUS4; sucrose synthase 4</t>
  </si>
  <si>
    <t>CALO1; Caleosin; peroxygenase 1; ATS1; peroxygenase 1</t>
  </si>
  <si>
    <t>CALO3; Caleosin; peroxygenase 3</t>
  </si>
  <si>
    <t>cytosol-NADP-ME1; NADP-malic enzyme 1</t>
  </si>
  <si>
    <t>FAD8; fatty acid desaturase 8</t>
  </si>
  <si>
    <t>LACS1; Long-Chain Acyl-CoA Synthetase; AMP-dependent synthetase and ligase family protein</t>
  </si>
  <si>
    <t>OBAP-2A; Oil body-associated protein 2A; Histone acetyltransferase (DUF1264)</t>
  </si>
  <si>
    <t>PGDH; D-3-phosphoglycerate dehydrogenase</t>
  </si>
  <si>
    <t>SLDP; Seed lipid droplet protein</t>
  </si>
  <si>
    <t>STERO1; Steroleosin 1; HSD1; hydroxysteroid dehydrogenase 1</t>
  </si>
  <si>
    <t>plastid-PGL; EMB2024; NagB/RpiA/CoA transferase-like superfamily protein</t>
  </si>
  <si>
    <t>Weight</t>
  </si>
  <si>
    <t>OBO8; Oleosin family protein</t>
  </si>
  <si>
    <t>plastid-PGAM2; Phosphoglycerate mutase-like protein 2, chloroplastic</t>
  </si>
  <si>
    <t>Homeodomain-like superfamily protein</t>
  </si>
  <si>
    <t>F-box family protein</t>
  </si>
  <si>
    <t>Mitochondrial substrate carrier family protein</t>
  </si>
  <si>
    <t>CTP synthase family protein</t>
  </si>
  <si>
    <t>Concanavalin A-like lectin protein kinase family protein</t>
  </si>
  <si>
    <t>Pectin lyase-like superfamily protein</t>
  </si>
  <si>
    <t>Cysteine proteinases superfamily protein</t>
  </si>
  <si>
    <t>Disease resistance protein (TIR-NBS-LRR class) family</t>
  </si>
  <si>
    <t>ABI3</t>
  </si>
  <si>
    <t>OBO2; oleosin 2</t>
  </si>
  <si>
    <t>RNA-binding (RRM/RBD/RNP motifs) family protein</t>
  </si>
  <si>
    <t>OBO4; Oleosin family protein</t>
  </si>
  <si>
    <t>Nucleic acid-binding, OB-fold-like protein</t>
  </si>
  <si>
    <t>Aminotransferase-like, plant mobile domain family protein</t>
  </si>
  <si>
    <t>P-loop containing nucleoside triphosphate hydrolases superfamily protein</t>
  </si>
  <si>
    <t>DNA glycosylase superfamily protein</t>
  </si>
  <si>
    <t>OBO1; oleosin 1</t>
  </si>
  <si>
    <t>senescence regulator (Protein of unknown function, DUF584)</t>
  </si>
  <si>
    <t>ANNAT2; annexin 2</t>
  </si>
  <si>
    <t>AT5G65020</t>
  </si>
  <si>
    <t>AMP-dependent synthetase and ligase family protein</t>
  </si>
  <si>
    <t>AT5G63380</t>
  </si>
  <si>
    <t>alpha-taxilin-like protein</t>
  </si>
  <si>
    <t>AT5G50840</t>
  </si>
  <si>
    <t>AMK2; adenosine monophosphate kinase</t>
  </si>
  <si>
    <t>AT5G47840</t>
  </si>
  <si>
    <t>alpha amino-terminal protein methyltransferase</t>
  </si>
  <si>
    <t>AT5G44450</t>
  </si>
  <si>
    <t>AOS; allene oxide synthase</t>
  </si>
  <si>
    <t>AT5G41850</t>
  </si>
  <si>
    <t>APE1; acclimation of photosynthesis to environment</t>
  </si>
  <si>
    <t>AT5G38660</t>
  </si>
  <si>
    <t>AT5G38220</t>
  </si>
  <si>
    <t>AT5G37710</t>
  </si>
  <si>
    <t>AT5G36210</t>
  </si>
  <si>
    <t>alpha-(1,6)-fucosyltransferase</t>
  </si>
  <si>
    <t>AT5G28910</t>
  </si>
  <si>
    <t>APG5; autophagy protein Apg5 family</t>
  </si>
  <si>
    <t>AT5G17290</t>
  </si>
  <si>
    <t>Alpha-L RNA-binding motif/Ribosomal protein S4 family protein</t>
  </si>
  <si>
    <t>AT5G15750</t>
  </si>
  <si>
    <t>ANNAT8; annexin 8</t>
  </si>
  <si>
    <t>AT5G12380</t>
  </si>
  <si>
    <t>Ankyrin repeat family protein</t>
  </si>
  <si>
    <t>AT5G04700</t>
  </si>
  <si>
    <t>AT4G39955</t>
  </si>
  <si>
    <t>AT4G34310</t>
  </si>
  <si>
    <t>AME3; Protein kinase superfamily protein</t>
  </si>
  <si>
    <t>AT4G32660</t>
  </si>
  <si>
    <t>antitermination NusB domain-containing protein</t>
  </si>
  <si>
    <t>AT4G26370</t>
  </si>
  <si>
    <t>AT4G25770</t>
  </si>
  <si>
    <t>AT4G24140</t>
  </si>
  <si>
    <t>AT4G19150</t>
  </si>
  <si>
    <t>AT4G17150</t>
  </si>
  <si>
    <t>AT4G14290</t>
  </si>
  <si>
    <t>AT4G12230</t>
  </si>
  <si>
    <t>AMP1; Peptidase M28 family protein</t>
  </si>
  <si>
    <t>AT3G54720</t>
  </si>
  <si>
    <t>AT3G52570</t>
  </si>
  <si>
    <t>altered inheritance of mitochondria protein</t>
  </si>
  <si>
    <t>AT3G51100</t>
  </si>
  <si>
    <t>AT3G51000</t>
  </si>
  <si>
    <t>APC8; anaphase-promoting complex subunit 8</t>
  </si>
  <si>
    <t>AT3G48150</t>
  </si>
  <si>
    <t>AT3G30380</t>
  </si>
  <si>
    <t>AT3G27320</t>
  </si>
  <si>
    <t>AT3G23600</t>
  </si>
  <si>
    <t>aluminum induced protein with YGL and LRDR motifs</t>
  </si>
  <si>
    <t>AT3G22850</t>
  </si>
  <si>
    <t>ALY3; DNA binding protein</t>
  </si>
  <si>
    <t>AT3G21430</t>
  </si>
  <si>
    <t>amino-terminal region of chorein</t>
  </si>
  <si>
    <t>AT3G20720</t>
  </si>
  <si>
    <t>aminopeptidase (DUF3754)</t>
  </si>
  <si>
    <t>AT3G19340</t>
  </si>
  <si>
    <t>APG8H; Ubiquitin-like superfamily protein</t>
  </si>
  <si>
    <t>AT3G15580</t>
  </si>
  <si>
    <t>ANT1; aromatic and neutral transporter 1</t>
  </si>
  <si>
    <t>AT3G11900</t>
  </si>
  <si>
    <t>APEM9; 3-phosphoinositide-dependent protein kinase-1</t>
  </si>
  <si>
    <t>AT3G10572</t>
  </si>
  <si>
    <t>AT3G09890</t>
  </si>
  <si>
    <t>alphavirus core family protein (DUF3411)</t>
  </si>
  <si>
    <t>AT3G08640</t>
  </si>
  <si>
    <t>amino acid-ligase</t>
  </si>
  <si>
    <t>AT3G07150</t>
  </si>
  <si>
    <t>APC11; anaphase-promoting complex/cyclosome 11</t>
  </si>
  <si>
    <t>AT3G05870</t>
  </si>
  <si>
    <t>AT3G04470</t>
  </si>
  <si>
    <t>AT3G01750</t>
  </si>
  <si>
    <t>AT2G44090</t>
  </si>
  <si>
    <t>APC7; tetratricopeptide repeat (TPR)-containing protein</t>
  </si>
  <si>
    <t>AT2G39090</t>
  </si>
  <si>
    <t>ANNAT3; annexin 3</t>
  </si>
  <si>
    <t>AT2G38760</t>
  </si>
  <si>
    <t>AT2G31820</t>
  </si>
  <si>
    <t>AT2G22960</t>
  </si>
  <si>
    <t>APK; APS kinase</t>
  </si>
  <si>
    <t>AT2G14750</t>
  </si>
  <si>
    <t>AT2G03550</t>
  </si>
  <si>
    <t>AT2G03430</t>
  </si>
  <si>
    <t>APG2; Sec-independent periplasmic protein translocase</t>
  </si>
  <si>
    <t>AT2G01110</t>
  </si>
  <si>
    <t>Alpha-helical ferredoxin</t>
  </si>
  <si>
    <t>AT1G79010</t>
  </si>
  <si>
    <t>APC6; anaphase promoting complex 6</t>
  </si>
  <si>
    <t>AT1G78770</t>
  </si>
  <si>
    <t>AT1G73920</t>
  </si>
  <si>
    <t>AT1G50830</t>
  </si>
  <si>
    <t>AT1G47480</t>
  </si>
  <si>
    <t>alpha-1,6-mannosyl-glycoprotein 2-beta-N-acetylglucosaminyltransferase</t>
  </si>
  <si>
    <t>AT1G45150</t>
  </si>
  <si>
    <t>AT1G32190</t>
  </si>
  <si>
    <t>Amino acid kinase family protein</t>
  </si>
  <si>
    <t>AT1G26640</t>
  </si>
  <si>
    <t>AOR; Oxidoreductase, zinc-binding dehydrogenase family protein</t>
  </si>
  <si>
    <t>AT1G23740</t>
  </si>
  <si>
    <t>AT1G15490</t>
  </si>
  <si>
    <t>AMSH2; associated molecule with the SH3 domain of STAM 2</t>
  </si>
  <si>
    <t>AT1G10600</t>
  </si>
  <si>
    <t>AO4; aldehyde oxidase 4</t>
  </si>
  <si>
    <t>AT1G04580</t>
  </si>
  <si>
    <t>ankyrin repeat family protein</t>
  </si>
  <si>
    <t>AT1G03670</t>
  </si>
  <si>
    <t>Transducin/WD40 repeat-like superfamily protein</t>
  </si>
  <si>
    <t>F-box protein (DUF295)</t>
  </si>
  <si>
    <t>RNI-like superfamily protein</t>
  </si>
  <si>
    <t>DCD (Development and Cell Death) domain protein</t>
  </si>
  <si>
    <t>Avr9/Cf-9 rapidly elicited protein</t>
  </si>
  <si>
    <t>myosin heavy chain-like protein</t>
  </si>
  <si>
    <t>Haloacid dehalogenase-like hydrolase (HAD) superfamily protein</t>
  </si>
  <si>
    <t>Pyridoxal-5'-phosphate-dependent enzyme family protein</t>
  </si>
  <si>
    <t>mediator of RNA polymerase II transcription subunit</t>
  </si>
  <si>
    <t>CRU3; cruciferin 3</t>
  </si>
  <si>
    <t>Ribosomal protein L12/ ATP-dependent Clp protease adaptor protein ClpS family protein</t>
  </si>
  <si>
    <t>DNA-binding storekeeper protein-related transcriptional regulator</t>
  </si>
  <si>
    <t>zinc finger (C2H2 type) family protein</t>
  </si>
  <si>
    <t>Acyl-CoA N-acyltransferases (NAT) superfamily protein</t>
  </si>
  <si>
    <t>NADH-ubiquinone oxidoreductase chain</t>
  </si>
  <si>
    <t>SPL2; E3 Ubiquitin ligase family protein</t>
  </si>
  <si>
    <t>AT1G54150</t>
  </si>
  <si>
    <t>SEX1; Pyruvate phosphate dikinase, PEP/pyruvate binding domain-containing protein</t>
  </si>
  <si>
    <t>AT1G10760</t>
  </si>
  <si>
    <t>Ribosomal protein S14p/S29e family protein</t>
  </si>
  <si>
    <t>AT4G33865</t>
  </si>
  <si>
    <t>translocase subunit seca</t>
  </si>
  <si>
    <t>AT1G13390</t>
  </si>
  <si>
    <t>hypothetical protein AT5G47830</t>
  </si>
  <si>
    <t>AT5G47830</t>
  </si>
  <si>
    <t>hematological/neurological-like protein</t>
  </si>
  <si>
    <t>AT4G39860</t>
  </si>
  <si>
    <t>AT1G05710</t>
  </si>
  <si>
    <t>costars family protein</t>
  </si>
  <si>
    <t>AT4G33640</t>
  </si>
  <si>
    <t>AT2G40760</t>
  </si>
  <si>
    <t>WLIM1; GATA type zinc finger transcription factor family protein</t>
  </si>
  <si>
    <t>AT1G10200</t>
  </si>
  <si>
    <t>HMGA; high mobility group A</t>
  </si>
  <si>
    <t>AT1G14900</t>
  </si>
  <si>
    <t>Glycine cleavage T-protein family</t>
  </si>
  <si>
    <t>AT4G12130</t>
  </si>
  <si>
    <t>Uncharacterized conserved protein (UCP012943)</t>
  </si>
  <si>
    <t>AT5G54540</t>
  </si>
  <si>
    <t>AT3G24860</t>
  </si>
  <si>
    <t>AT3G50990</t>
  </si>
  <si>
    <t>ALDH5F1; aldehyde dehydrogenase 5F1; Succinate-semialdehyde dehydrogenase, mitochondrial</t>
  </si>
  <si>
    <t>AT1G79440</t>
  </si>
  <si>
    <t>D-ribose-binding periplasmic protein</t>
  </si>
  <si>
    <t>AT1G60010</t>
  </si>
  <si>
    <t>Clathrin adaptor complex small chain family protein</t>
  </si>
  <si>
    <t>AT3G50860</t>
  </si>
  <si>
    <t>Reticulon family protein</t>
  </si>
  <si>
    <t>AT3G61560</t>
  </si>
  <si>
    <t>CRL1; NAD(P)-binding Rossmann-fold superfamily protein</t>
  </si>
  <si>
    <t>AT2G33590</t>
  </si>
  <si>
    <t>leucine-rich repeat transmembrane protein kinase family protein</t>
  </si>
  <si>
    <t>AT5G10290</t>
  </si>
  <si>
    <t>AT1G30820</t>
  </si>
  <si>
    <t>AT1G27090</t>
  </si>
  <si>
    <t>Peroxidase family protein</t>
  </si>
  <si>
    <t>AT4G30170</t>
  </si>
  <si>
    <t>AT2G36930</t>
  </si>
  <si>
    <t>AT3G06880</t>
  </si>
  <si>
    <t>B-box type zinc finger protein with CCT domain-containing protein</t>
  </si>
  <si>
    <t>AT2G47890</t>
  </si>
  <si>
    <t>BSD domain-containing protein</t>
  </si>
  <si>
    <t>AT3G49800</t>
  </si>
  <si>
    <t>lysine-ketoglutarate reductase/saccharopine dehydrogenase bifunctional enzyme</t>
  </si>
  <si>
    <t>AT4G33150</t>
  </si>
  <si>
    <t>Cystathionine beta-synthase (CBS) protein</t>
  </si>
  <si>
    <t>AT1G15330</t>
  </si>
  <si>
    <t>dual specificity protein phosphatase-like protein</t>
  </si>
  <si>
    <t>AT4G18593</t>
  </si>
  <si>
    <t>XTH25; xyloglucan endotransglucosylase/hydrolase 25</t>
  </si>
  <si>
    <t>AT5G57550</t>
  </si>
  <si>
    <t>GrxC5; Glutaredoxin family protein</t>
  </si>
  <si>
    <t>AT4G28730</t>
  </si>
  <si>
    <t>AT2G22370</t>
  </si>
  <si>
    <t>SEC14 cytosolic factor family protein / phosphoglyceride transfer family protein</t>
  </si>
  <si>
    <t>AT4G09160</t>
  </si>
  <si>
    <t>C2H2 and C2HC zinc fingers superfamily protein</t>
  </si>
  <si>
    <t>AT1G68360</t>
  </si>
  <si>
    <t>Ubiquitin-like superfamily protein</t>
  </si>
  <si>
    <t>AT4G01000</t>
  </si>
  <si>
    <t>ADT2; arogenate dehydratase 2</t>
  </si>
  <si>
    <t>AT3G07630</t>
  </si>
  <si>
    <t>PBS2; cysteine and histidine-rich domain-containing protein RAR1</t>
  </si>
  <si>
    <t>AT5G51700</t>
  </si>
  <si>
    <t>bHLH130; Basic helix-loop-helix protein 130; Transcription factor EN 69; AltName: bHLH transcription factor bHLH130FBH4</t>
  </si>
  <si>
    <t>AT2G42280</t>
  </si>
  <si>
    <t>Yippee family putative zinc-binding protein</t>
  </si>
  <si>
    <t>TINY2; Integrase-type DNA-binding superfamily protein</t>
  </si>
  <si>
    <t>AT5G11590</t>
  </si>
  <si>
    <t>LAC14; laccase 14</t>
  </si>
  <si>
    <t>AT5G09360</t>
  </si>
  <si>
    <t>HIS1-3; histone H1-3</t>
  </si>
  <si>
    <t>AT2G18050</t>
  </si>
  <si>
    <t>hypothetical protein AT5G16110</t>
  </si>
  <si>
    <t>AT5G16110</t>
  </si>
  <si>
    <t>LCR; Galactose oxidase/kelch repeat superfamily protein</t>
  </si>
  <si>
    <t>AT1G27340</t>
  </si>
  <si>
    <t>HSFB2A; heat shock transcription factor B2A</t>
  </si>
  <si>
    <t>AT5G62020</t>
  </si>
  <si>
    <t>ADH1; alcohol dehydrogenase 1</t>
  </si>
  <si>
    <t>AT1G77120</t>
  </si>
  <si>
    <t>CRK19; cysteine-rich RLK (RECEPTOR-like protein kinase) 19</t>
  </si>
  <si>
    <t>AT4G23270</t>
  </si>
  <si>
    <t>hypothetical protein AT3G03370</t>
  </si>
  <si>
    <t>AT3G03370</t>
  </si>
  <si>
    <t>GSTU7; glutathione S-transferase tau 7</t>
  </si>
  <si>
    <t>AT2G29420</t>
  </si>
  <si>
    <t>AT3G57810</t>
  </si>
  <si>
    <t>REV3; recovery protein 3</t>
  </si>
  <si>
    <t>AT1G67500</t>
  </si>
  <si>
    <t>40S ribosomal protein</t>
  </si>
  <si>
    <t>AT1G57540</t>
  </si>
  <si>
    <t>AT4G12010</t>
  </si>
  <si>
    <t>RING/FYVE/PHD zinc finger superfamily protein</t>
  </si>
  <si>
    <t>AT2G02960</t>
  </si>
  <si>
    <t>suppressor</t>
  </si>
  <si>
    <t>AT4G18070</t>
  </si>
  <si>
    <t>NRP1; nodulin-related protein 1</t>
  </si>
  <si>
    <t>AT2G03440</t>
  </si>
  <si>
    <t>GAMMA-TIP; gamma tonoplast intrinsic protein</t>
  </si>
  <si>
    <t>AT2G36830</t>
  </si>
  <si>
    <t>Pyridoxal phosphate phosphatase-related protein</t>
  </si>
  <si>
    <t>AT4G29530</t>
  </si>
  <si>
    <t>ABCI17; non-intrinsic ABC protein 3</t>
  </si>
  <si>
    <t>AT1G67940</t>
  </si>
  <si>
    <t>Glutathione S-transferase family protein</t>
  </si>
  <si>
    <t>AT4G19880</t>
  </si>
  <si>
    <t>TLD-domain containing nucleolar protein</t>
  </si>
  <si>
    <t>AT5G06260</t>
  </si>
  <si>
    <t>biotin/lipoyl attachment domain-containing protein</t>
  </si>
  <si>
    <t>AT3G56130</t>
  </si>
  <si>
    <t>RABG3d; RAB GTPase homolog G3D</t>
  </si>
  <si>
    <t>AT1G52280</t>
  </si>
  <si>
    <t>early nodulin-like protein</t>
  </si>
  <si>
    <t>AT5G25940</t>
  </si>
  <si>
    <t>beta-1,3-n-acetylglucosaminyltransferase radical fringe protein, putative (DUF604)</t>
  </si>
  <si>
    <t>AT1G33250</t>
  </si>
  <si>
    <t>hypothetical protein AT3G07580</t>
  </si>
  <si>
    <t>AT3G07580</t>
  </si>
  <si>
    <t>HSK; homoserine kinase</t>
  </si>
  <si>
    <t>AT2G17265</t>
  </si>
  <si>
    <t>NF-YA4; nuclear factor Y, subunit A4</t>
  </si>
  <si>
    <t>AT2G34720</t>
  </si>
  <si>
    <t>VPS26B; vacuolar protein sorting 26B</t>
  </si>
  <si>
    <t>AT4G27690</t>
  </si>
  <si>
    <t>Kelch repeat-containing F-box family protein</t>
  </si>
  <si>
    <t>AT1G23390</t>
  </si>
  <si>
    <t>Chaperone DnaJ-domain superfamily protein</t>
  </si>
  <si>
    <t>Copper transport protein family</t>
  </si>
  <si>
    <t>AT4G05030</t>
  </si>
  <si>
    <t>AT1G28410</t>
  </si>
  <si>
    <t>AT1G55960</t>
  </si>
  <si>
    <t>Serine/Threonine-kinase, putative (DUF1639)</t>
  </si>
  <si>
    <t>AT4G20300</t>
  </si>
  <si>
    <t>Metallopeptidase M24 family protein</t>
  </si>
  <si>
    <t>AT4G29490</t>
  </si>
  <si>
    <t>DJ1D; Class I glutamine amidotransferase-like superfamily protein</t>
  </si>
  <si>
    <t>AT3G02720</t>
  </si>
  <si>
    <t xml:space="preserve">HA11; </t>
  </si>
  <si>
    <t>AT5G62670</t>
  </si>
  <si>
    <t>SCL3; scarecrow-like 3</t>
  </si>
  <si>
    <t>AT1G50420</t>
  </si>
  <si>
    <t>NIT4; nitrilase 4</t>
  </si>
  <si>
    <t>AT5G22300</t>
  </si>
  <si>
    <t>CXE18; carboxyesterase 18</t>
  </si>
  <si>
    <t>AT5G23530</t>
  </si>
  <si>
    <t>HB6; homeobox protein 6</t>
  </si>
  <si>
    <t>AT2G22430</t>
  </si>
  <si>
    <t>KCS4; 3-ketoacyl-CoA synthase 4</t>
  </si>
  <si>
    <t>PMT5; polyol/monosaccharide transporter 5</t>
  </si>
  <si>
    <t>AT3G18830</t>
  </si>
  <si>
    <t>AIRP2; RING/U-box superfamily protein</t>
  </si>
  <si>
    <t>AT5G01520</t>
  </si>
  <si>
    <t>Copper amine oxidase family protein</t>
  </si>
  <si>
    <t>AT4G12290</t>
  </si>
  <si>
    <t>RUS6; root UVB sensitive protein (Protein of unknown function, DUF647)</t>
  </si>
  <si>
    <t>AT5G49820</t>
  </si>
  <si>
    <t>GRF12; general regulatory factor 12</t>
  </si>
  <si>
    <t>AT1G26480</t>
  </si>
  <si>
    <t>APT4; adenine phosphoribosyl transferase 4</t>
  </si>
  <si>
    <t>AT4G12440</t>
  </si>
  <si>
    <t>hypothetical protein AT1G58120</t>
  </si>
  <si>
    <t>AT1G58120</t>
  </si>
  <si>
    <t>NFD6; nuclear fusion defective 6</t>
  </si>
  <si>
    <t>AT2G20585</t>
  </si>
  <si>
    <t>DNAJ heat shock family protein</t>
  </si>
  <si>
    <t>AT2G20560</t>
  </si>
  <si>
    <t>AFP1; ABI five binding protein</t>
  </si>
  <si>
    <t>AT1G69260</t>
  </si>
  <si>
    <t>PRR7; pseudo-response regulator 7</t>
  </si>
  <si>
    <t>AT5G02810</t>
  </si>
  <si>
    <t>Erythronate-4-phosphate dehydrogenase family protein</t>
  </si>
  <si>
    <t>AT1G01500</t>
  </si>
  <si>
    <t>UBQ3; polyubiquitin 3</t>
  </si>
  <si>
    <t>AT5G03240</t>
  </si>
  <si>
    <t>Sec14p-like phosphatidylinositol transfer family protein</t>
  </si>
  <si>
    <t>AT5G63060</t>
  </si>
  <si>
    <t>TOM6; translocase of the outer mitochondrial membrane 6</t>
  </si>
  <si>
    <t>AT1G49410</t>
  </si>
  <si>
    <t>ALDH7B4; aldehyde dehydrogenase 7B4</t>
  </si>
  <si>
    <t>AT1G54100</t>
  </si>
  <si>
    <t>appr-1-p processing enzyme family protein</t>
  </si>
  <si>
    <t>AT2G40600</t>
  </si>
  <si>
    <t>MAR-binding filament-like protein</t>
  </si>
  <si>
    <t>AT2G14910</t>
  </si>
  <si>
    <t>HEMG2; Flavin containing amine oxidoreductase family</t>
  </si>
  <si>
    <t>AT5G14220</t>
  </si>
  <si>
    <t>CYP96A10; cytochrome P450, family 96, subfamily A, polypeptide 10</t>
  </si>
  <si>
    <t>hAT transposon superfamily</t>
  </si>
  <si>
    <t>AT4G15020</t>
  </si>
  <si>
    <t>CYCP3;2; cyclin p3;2</t>
  </si>
  <si>
    <t>AT3G60550</t>
  </si>
  <si>
    <t>SOX; sulfite oxidase</t>
  </si>
  <si>
    <t>AT3G01910</t>
  </si>
  <si>
    <t>AT3G10630</t>
  </si>
  <si>
    <t>AT1G32928</t>
  </si>
  <si>
    <t>ORG4; OBP3-responsive protein 4 (ORG4)</t>
  </si>
  <si>
    <t>AT2G06010</t>
  </si>
  <si>
    <t>AT5G19250</t>
  </si>
  <si>
    <t>AT4G17670</t>
  </si>
  <si>
    <t>3-oxo-5-alpha-steroid 4-dehydrogenase family protein</t>
  </si>
  <si>
    <t>AT2G16530</t>
  </si>
  <si>
    <t>TOPP3; type one serine/threonine protein phosphatase 3</t>
  </si>
  <si>
    <t>AT1G64040</t>
  </si>
  <si>
    <t>OZF2; Zinc finger C-x8-C-x5-C-x3-H type family protein</t>
  </si>
  <si>
    <t>AT4G29190</t>
  </si>
  <si>
    <t>emb1688; Minichromosome maintenance (MCM2/3/5) family protein</t>
  </si>
  <si>
    <t>AT1G67440</t>
  </si>
  <si>
    <t>pfkB-like carbohydrate kinase family protein</t>
  </si>
  <si>
    <t>AT5G19150</t>
  </si>
  <si>
    <t>VRN1; AP2/B3-like transcriptional factor family protein</t>
  </si>
  <si>
    <t>AT3G18990</t>
  </si>
  <si>
    <t>TRX-M4; thioredoxin M-type 4</t>
  </si>
  <si>
    <t>AT3G15360</t>
  </si>
  <si>
    <t>RCI2B; Low temperature and salt responsive protein family</t>
  </si>
  <si>
    <t>AT3G05890</t>
  </si>
  <si>
    <t>VMA10; vacuolar membrane ATPase 10</t>
  </si>
  <si>
    <t>AT3G01390</t>
  </si>
  <si>
    <t>esterase/lipase/thioesterase family protein</t>
  </si>
  <si>
    <t>AT4G10050</t>
  </si>
  <si>
    <t>Serine/threonine-protein kinase WNK (With No Lysine)-like protein</t>
  </si>
  <si>
    <t>AT5G53900</t>
  </si>
  <si>
    <t>AT2G22360</t>
  </si>
  <si>
    <t>PGL1; 6-phosphogluconolactonase 1</t>
  </si>
  <si>
    <t>CPI1; cyclopropyl isomerase</t>
  </si>
  <si>
    <t>AT5G50375</t>
  </si>
  <si>
    <t>FLS2; Leucine-rich receptor-like protein kinase family protein</t>
  </si>
  <si>
    <t>AT5G46330</t>
  </si>
  <si>
    <t>NF-YA10; nuclear factor Y, subunit A10</t>
  </si>
  <si>
    <t>AT5G06510</t>
  </si>
  <si>
    <t>ATG13; Autophagy-related protein 13</t>
  </si>
  <si>
    <t>AT3G49590</t>
  </si>
  <si>
    <t>Pathogenesis-related thaumatin superfamily protein</t>
  </si>
  <si>
    <t>PLC-like phosphodiesterases superfamily protein</t>
  </si>
  <si>
    <t>AT4G36945</t>
  </si>
  <si>
    <t>Protein phosphatase 2C family protein</t>
  </si>
  <si>
    <t>AT4G33500</t>
  </si>
  <si>
    <t>NFD3; Ribosomal L18p/L5e family protein</t>
  </si>
  <si>
    <t>AT1G31817</t>
  </si>
  <si>
    <t>Uncharacterized protein family SERF</t>
  </si>
  <si>
    <t>AT3G24100</t>
  </si>
  <si>
    <t>rhomboid family protein</t>
  </si>
  <si>
    <t>AT5G11810</t>
  </si>
  <si>
    <t>AHP1; histidine-containing phosphotransmitter 1</t>
  </si>
  <si>
    <t>AT3G21510</t>
  </si>
  <si>
    <t>AT2G27680</t>
  </si>
  <si>
    <t>RSZ21; RS-containing zinc finger protein 21</t>
  </si>
  <si>
    <t>AT1G23860</t>
  </si>
  <si>
    <t>NKS1; ubiquitin-associated protein (DUF1068)</t>
  </si>
  <si>
    <t>AT4G30996</t>
  </si>
  <si>
    <t>FER2; ferritin 2</t>
  </si>
  <si>
    <t>AT3G11050</t>
  </si>
  <si>
    <t>ECH2; enoyl-CoA hydratase 2</t>
  </si>
  <si>
    <t>SWIB/MDM2 domain superfamily protein</t>
  </si>
  <si>
    <t>AT2G14880</t>
  </si>
  <si>
    <t>AT2G45720</t>
  </si>
  <si>
    <t>Na-translocating NADH-quinone reductase subunit A</t>
  </si>
  <si>
    <t>AT5G55640</t>
  </si>
  <si>
    <t>AT5G46170</t>
  </si>
  <si>
    <t>HB16; homeobox protein 16</t>
  </si>
  <si>
    <t>AT4G40060</t>
  </si>
  <si>
    <t>AT5G03380</t>
  </si>
  <si>
    <t>AT3G16760</t>
  </si>
  <si>
    <t>sorbin/SH3 domain protein</t>
  </si>
  <si>
    <t>AT5G09960</t>
  </si>
  <si>
    <t>SS1; Glycogen/starch synthases, ADP-glucose type</t>
  </si>
  <si>
    <t>Saccharopine dehydrogenase</t>
  </si>
  <si>
    <t>AT5G39410</t>
  </si>
  <si>
    <t>FLA6; FASCICLIN-like arabinogalactan 6</t>
  </si>
  <si>
    <t>AT2G20520</t>
  </si>
  <si>
    <t>ASP5; aspartate aminotransferase 5</t>
  </si>
  <si>
    <t>AT4G31990</t>
  </si>
  <si>
    <t>AT4G37660</t>
  </si>
  <si>
    <t>SDHAF2; succinate dehydrogenase assembly factor</t>
  </si>
  <si>
    <t>AT5G51040</t>
  </si>
  <si>
    <t>aspartate carbamoyltransferase</t>
  </si>
  <si>
    <t>AT2G16385</t>
  </si>
  <si>
    <t>EMB1873; porphyromonas-type peptidyl-arginine deiminase family protein</t>
  </si>
  <si>
    <t>AT5G08170</t>
  </si>
  <si>
    <t>GPCR; G protein coupled receptor</t>
  </si>
  <si>
    <t>AT1G52920</t>
  </si>
  <si>
    <t>AT2G38610</t>
  </si>
  <si>
    <t>AT1G75170</t>
  </si>
  <si>
    <t>CUTA; Nitrogen regulatory PII-like, alpha/beta</t>
  </si>
  <si>
    <t>AT2G33740</t>
  </si>
  <si>
    <t>AT1G09660</t>
  </si>
  <si>
    <t>Mitochondrial ribosomal protein L37</t>
  </si>
  <si>
    <t>AT3G01740</t>
  </si>
  <si>
    <t>AT3G07930</t>
  </si>
  <si>
    <t>Plant invertase/pectin methylesterase inhibitor superfamily protein</t>
  </si>
  <si>
    <t>AT5G62360</t>
  </si>
  <si>
    <t>SK21; SKP1-like 21</t>
  </si>
  <si>
    <t>AT3G61415</t>
  </si>
  <si>
    <t>Dormancy/auxin associated family protein</t>
  </si>
  <si>
    <t>AT1G56220</t>
  </si>
  <si>
    <t>AT5G45360</t>
  </si>
  <si>
    <t>histone-lysine N-methyltransferase</t>
  </si>
  <si>
    <t>AT4G26240</t>
  </si>
  <si>
    <t>AT4G25170</t>
  </si>
  <si>
    <t>endoribonuclease L-PSP family protein</t>
  </si>
  <si>
    <t>AT3G20390</t>
  </si>
  <si>
    <t>DC1 domain-containing protein</t>
  </si>
  <si>
    <t>AT1G60420</t>
  </si>
  <si>
    <t>NAC083; NAC domain containing protein 83</t>
  </si>
  <si>
    <t>AT5G13180</t>
  </si>
  <si>
    <t>GLY2; Metallo-hydrolase/oxidoreductase superfamily protein</t>
  </si>
  <si>
    <t>AT3G10850</t>
  </si>
  <si>
    <t>scpl48; serine carboxypeptidase-like 48</t>
  </si>
  <si>
    <t>AT3G45010</t>
  </si>
  <si>
    <t>AT1G68185</t>
  </si>
  <si>
    <t>Putative pyridoxal phosphate-dependent enzyme, YBL036C type</t>
  </si>
  <si>
    <t>AT1G11930</t>
  </si>
  <si>
    <t>CPSUFE; chloroplast sulfur E</t>
  </si>
  <si>
    <t>AT4G26500</t>
  </si>
  <si>
    <t>ENR; Enoyl-[acyl-carrier-protein] reductase [NADH], chloroplastic; NADH-dependent enoyl-ACP reductase 1; Protein MOSAIC DEATH 1; MOD1; NAD(P)-binding Rossmann-fold superfamily protein</t>
  </si>
  <si>
    <t>60S acidic ribosomal protein family</t>
  </si>
  <si>
    <t>AT4G00810</t>
  </si>
  <si>
    <t>EMB1241; Co-chaperone GrpE family protein</t>
  </si>
  <si>
    <t>AT5G17710</t>
  </si>
  <si>
    <t>AT-IE; histidine biosynthesis bifunctional protein (HISIE)</t>
  </si>
  <si>
    <t>AT1G31860</t>
  </si>
  <si>
    <t>AT3G06130</t>
  </si>
  <si>
    <t>FAF-like protein (DUF3049)</t>
  </si>
  <si>
    <t>AT5G22090</t>
  </si>
  <si>
    <t>ELF4-L4; ELF4-like 4</t>
  </si>
  <si>
    <t>AT1G17455</t>
  </si>
  <si>
    <t>GTP cyclohydrolase I</t>
  </si>
  <si>
    <t>AT3G07270</t>
  </si>
  <si>
    <t>AGT2; alanine:glyoxylate aminotransferase 2</t>
  </si>
  <si>
    <t>AT4G39660</t>
  </si>
  <si>
    <t>hypothetical protein AT1G24577</t>
  </si>
  <si>
    <t>AT1G24577</t>
  </si>
  <si>
    <t>AT1G20460</t>
  </si>
  <si>
    <t>PDE331; Octicosapeptide/Phox/Bem1p family protein</t>
  </si>
  <si>
    <t>AT2G01190</t>
  </si>
  <si>
    <t>SGS domain-containing protein</t>
  </si>
  <si>
    <t>AT1G30070</t>
  </si>
  <si>
    <t>ERF38; ERF family protein 38</t>
  </si>
  <si>
    <t>AT2G35700</t>
  </si>
  <si>
    <t>VEP1; NAD(P)-binding Rossmann-fold superfamily protein</t>
  </si>
  <si>
    <t>AT4G24220</t>
  </si>
  <si>
    <t>Ribosomal protein S25 family protein</t>
  </si>
  <si>
    <t>AT4G39200</t>
  </si>
  <si>
    <t>SNARE associated Golgi protein family</t>
  </si>
  <si>
    <t>AT1G22850</t>
  </si>
  <si>
    <t>NDA2; alternative NAD(P)H dehydrogenase 2</t>
  </si>
  <si>
    <t>AT2G29990</t>
  </si>
  <si>
    <t>MINE1; homologue of bacterial MinE 1</t>
  </si>
  <si>
    <t>AT1G69390</t>
  </si>
  <si>
    <t>Nascent polypeptide-associated complex (NAC), alpha subunit family protein</t>
  </si>
  <si>
    <t>AT3G12390</t>
  </si>
  <si>
    <t>FLA7; FASCICLIN-like arabinoogalactan 7</t>
  </si>
  <si>
    <t>AT2G04780</t>
  </si>
  <si>
    <t>AHL1; AT-hook motif nuclear-localized protein 1</t>
  </si>
  <si>
    <t>AT4G12080</t>
  </si>
  <si>
    <t>Glycosyl hydrolase family 17 protein</t>
  </si>
  <si>
    <t>AT5G42720</t>
  </si>
  <si>
    <t>DRT111; D111/G-patch domain-containing protein</t>
  </si>
  <si>
    <t>AT1G30480</t>
  </si>
  <si>
    <t>OEP16-1; outer plastid envelope protein 16-1</t>
  </si>
  <si>
    <t>AT2G28900</t>
  </si>
  <si>
    <t>RECQSIM; RECQ helicase SIM</t>
  </si>
  <si>
    <t>AT5G27680</t>
  </si>
  <si>
    <t>FTSZ2-1; Tubulin/FtsZ family protein</t>
  </si>
  <si>
    <t>AT2G36250</t>
  </si>
  <si>
    <t>Late embryogenesis abundant protein, group 2</t>
  </si>
  <si>
    <t>AT2G44060</t>
  </si>
  <si>
    <t>Oxidoreductase family protein</t>
  </si>
  <si>
    <t>AT4G09670</t>
  </si>
  <si>
    <t>GRAS family transcription factor</t>
  </si>
  <si>
    <t>AT2G37650</t>
  </si>
  <si>
    <t>AT3G19000</t>
  </si>
  <si>
    <t>TRAM, LAG1 and CLN8 (TLC) lipid-sensing domain containing protein</t>
  </si>
  <si>
    <t>AT1G31300</t>
  </si>
  <si>
    <t>SWEET1; Nodulin MtN3 family protein</t>
  </si>
  <si>
    <t>AT1G21460</t>
  </si>
  <si>
    <t>CRK10; cysteine-rich RLK (RECEPTOR-like protein kinase) 10</t>
  </si>
  <si>
    <t>AT4G23180</t>
  </si>
  <si>
    <t>myosin-H heavy protein</t>
  </si>
  <si>
    <t>AT5G10010</t>
  </si>
  <si>
    <t>AT4G17020</t>
  </si>
  <si>
    <t>hypothetical protein (DUF3755)</t>
  </si>
  <si>
    <t>AT1G10820</t>
  </si>
  <si>
    <t>A-kinase anchor-like protein</t>
  </si>
  <si>
    <t>AT5G40450</t>
  </si>
  <si>
    <t>hypothetical protein AT4G33145</t>
  </si>
  <si>
    <t>AT4G33145</t>
  </si>
  <si>
    <t>CAD1; MAC/Perforin domain-containing protein</t>
  </si>
  <si>
    <t>AT1G29690</t>
  </si>
  <si>
    <t>TDX; tetraticopeptide domain-containing thioredoxin</t>
  </si>
  <si>
    <t>AT3G17880</t>
  </si>
  <si>
    <t>HSP101; heat shock protein 101</t>
  </si>
  <si>
    <t>AT1G74310</t>
  </si>
  <si>
    <t>AT2G32910</t>
  </si>
  <si>
    <t>CYP94C1; cytochrome P450, family 94, subfamily C, polypeptide 1</t>
  </si>
  <si>
    <t>AT2G27690</t>
  </si>
  <si>
    <t>RER1B; endoplasmatic reticulum retrieval protein 1B</t>
  </si>
  <si>
    <t>AT2G21600</t>
  </si>
  <si>
    <t>hypothetical protein AT4G32930</t>
  </si>
  <si>
    <t>AT4G32930</t>
  </si>
  <si>
    <t>PTAC17; plastid transcriptionally active 17</t>
  </si>
  <si>
    <t>AT1G80480</t>
  </si>
  <si>
    <t>MTPA2; metal tolerance protein A2</t>
  </si>
  <si>
    <t>AT3G58810</t>
  </si>
  <si>
    <t>PTAC7; plastid transcriptionally active7</t>
  </si>
  <si>
    <t>AT5G24314</t>
  </si>
  <si>
    <t>Enhancer of polycomb-like transcription factor protein</t>
  </si>
  <si>
    <t>AT4G32620</t>
  </si>
  <si>
    <t>TIC110; translocon at the inner envelope membrane of chloroplasts 110</t>
  </si>
  <si>
    <t>AT1G06950</t>
  </si>
  <si>
    <t>ESK1; trichome birefringence-like protein (DUF828)</t>
  </si>
  <si>
    <t>AT3G55990</t>
  </si>
  <si>
    <t>Ribosomal L29e protein family</t>
  </si>
  <si>
    <t>AT3G06680</t>
  </si>
  <si>
    <t>JAZ1; jasmonate-zim-domain protein 1</t>
  </si>
  <si>
    <t>AT1G19180</t>
  </si>
  <si>
    <t>TPR2; Tetratricopeptide repeat (TPR)-like superfamily protein</t>
  </si>
  <si>
    <t>AT1G04130</t>
  </si>
  <si>
    <t>TIM9; Tim10/DDP family zinc finger protein</t>
  </si>
  <si>
    <t>AT3G46560</t>
  </si>
  <si>
    <t>COP1-interacting protein-like protein</t>
  </si>
  <si>
    <t>CDA1; cytidine deaminase 1</t>
  </si>
  <si>
    <t>AT2G19570</t>
  </si>
  <si>
    <t>hypothetical protein AT1G28100</t>
  </si>
  <si>
    <t>AT1G28100</t>
  </si>
  <si>
    <t>ICL; isocitrate lyase</t>
  </si>
  <si>
    <t>AT3G21720</t>
  </si>
  <si>
    <t>DPP6 N-terminal domain-like protein</t>
  </si>
  <si>
    <t>AT1G21680</t>
  </si>
  <si>
    <t>AT1G77230</t>
  </si>
  <si>
    <t>AT2G40120</t>
  </si>
  <si>
    <t>AT5G19680</t>
  </si>
  <si>
    <t>AT2G02870</t>
  </si>
  <si>
    <t>Radical SAM superfamily protein</t>
  </si>
  <si>
    <t>PITH domain protein (DUF1000)</t>
  </si>
  <si>
    <t>AT2G25950</t>
  </si>
  <si>
    <t>Pleckstrin homology (PH) domain-containing protein</t>
  </si>
  <si>
    <t>AT4G23895</t>
  </si>
  <si>
    <t>CR88; Chaperone protein htpG family protein</t>
  </si>
  <si>
    <t>AT2G04030</t>
  </si>
  <si>
    <t>NRPE7; RNA polymerase Rpb7-like, N-terminal domain-containing protein</t>
  </si>
  <si>
    <t>AT4G14660</t>
  </si>
  <si>
    <t>OEP37; chloroplast outer envelope protein 37</t>
  </si>
  <si>
    <t>AT2G43950</t>
  </si>
  <si>
    <t>neuronal acetylcholine receptor subunit alpha-5</t>
  </si>
  <si>
    <t>AT2G31490</t>
  </si>
  <si>
    <t>AT1G77580</t>
  </si>
  <si>
    <t>CSLA02; cellulose synthase-like A02</t>
  </si>
  <si>
    <t>AT5G22740</t>
  </si>
  <si>
    <t>dihydroorotate dehydrogenase (DUF3598)</t>
  </si>
  <si>
    <t>AT2G44760</t>
  </si>
  <si>
    <t>Calcium-dependent lipid-binding (CaLB domain) family protein</t>
  </si>
  <si>
    <t>AR791; actin binding protein family</t>
  </si>
  <si>
    <t>AT1G52080</t>
  </si>
  <si>
    <t>MED31; SOH1 family protein</t>
  </si>
  <si>
    <t>AT5G19910</t>
  </si>
  <si>
    <t>PDE345; Aldolase superfamily protein</t>
  </si>
  <si>
    <t>MTP11; Cation efflux family protein</t>
  </si>
  <si>
    <t>AT2G39450</t>
  </si>
  <si>
    <t>AT5G54580</t>
  </si>
  <si>
    <t>AT2G01370</t>
  </si>
  <si>
    <t>MDAR6; monodehydroascorbate reductase 6</t>
  </si>
  <si>
    <t>AT1G63940</t>
  </si>
  <si>
    <t>ABP1; endoplasmic reticulum auxin binding protein 1</t>
  </si>
  <si>
    <t>AT4G02980</t>
  </si>
  <si>
    <t>PUB13; plant U-box 13</t>
  </si>
  <si>
    <t>AT3G46510</t>
  </si>
  <si>
    <t>ozone-responsive stress-like protein (DUF1138)</t>
  </si>
  <si>
    <t>AT1G01170</t>
  </si>
  <si>
    <t>ZPR1 zinc-finger domain protein</t>
  </si>
  <si>
    <t>AT5G37340</t>
  </si>
  <si>
    <t>AT3G16850</t>
  </si>
  <si>
    <t>nuclear pore complex Nup85-like protein</t>
  </si>
  <si>
    <t>AT4G32910</t>
  </si>
  <si>
    <t>HAI2; highly ABA-induced PP2C protein 2</t>
  </si>
  <si>
    <t>AT1G07430</t>
  </si>
  <si>
    <t>Polyketide cyclase / dehydrase and lipid transport protein</t>
  </si>
  <si>
    <t>ECI1; delta(3), delta(2)-enoyl CoA isomerase 1</t>
  </si>
  <si>
    <t>CYP707A1; cytochrome P450, family 707, subfamily A, polypeptide 1</t>
  </si>
  <si>
    <t>AT4G19230</t>
  </si>
  <si>
    <t>PRA7; PRA1 (Prenylated rab acceptor) family protein</t>
  </si>
  <si>
    <t>AT1G55190</t>
  </si>
  <si>
    <t>PCAP1; plasma-membrane associated cation-binding protein 1</t>
  </si>
  <si>
    <t>AT4G20260</t>
  </si>
  <si>
    <t>phosphotyrosyl phosphatase activator (PTPA) family protein</t>
  </si>
  <si>
    <t>AT4G08960</t>
  </si>
  <si>
    <t>LON2; lon protease 2</t>
  </si>
  <si>
    <t>AT5G47040</t>
  </si>
  <si>
    <t>GDPD2; PLC-like phosphodiesterases superfamily protein</t>
  </si>
  <si>
    <t>AT5G41080</t>
  </si>
  <si>
    <t>ELMO/CED-12 family protein</t>
  </si>
  <si>
    <t>AT3G03610</t>
  </si>
  <si>
    <t>AT2G28790</t>
  </si>
  <si>
    <t>Translation initiation factor IF2/IF5</t>
  </si>
  <si>
    <t>AT1G77840</t>
  </si>
  <si>
    <t>CSL zinc finger domain-containing protein</t>
  </si>
  <si>
    <t>AT2G15910</t>
  </si>
  <si>
    <t>ABCF1; ABC transporter family protein</t>
  </si>
  <si>
    <t>AT5G60790</t>
  </si>
  <si>
    <t>Cytochrome b-c1 complex, subunit 8 protein</t>
  </si>
  <si>
    <t>AT5G05370</t>
  </si>
  <si>
    <t>AT3G55550</t>
  </si>
  <si>
    <t>CESA5; cellulose synthase 5</t>
  </si>
  <si>
    <t>AT5G09870</t>
  </si>
  <si>
    <t>IDD12; indeterminate(ID)-domain 12</t>
  </si>
  <si>
    <t>AT4G02670</t>
  </si>
  <si>
    <t>GroES-like zinc-binding alcohol dehydrogenase family protein</t>
  </si>
  <si>
    <t>AT5G61510</t>
  </si>
  <si>
    <t>TUB6; beta-6 tubulin</t>
  </si>
  <si>
    <t>AT5G12250</t>
  </si>
  <si>
    <t>HHP4; heptahelical protein 4</t>
  </si>
  <si>
    <t>AT4G37680</t>
  </si>
  <si>
    <t>keratin-associated protein (DUF1218)</t>
  </si>
  <si>
    <t>AT4G31130</t>
  </si>
  <si>
    <t>AT3G11230</t>
  </si>
  <si>
    <t>Mal d 1-associated protein</t>
  </si>
  <si>
    <t>AT2G35900</t>
  </si>
  <si>
    <t>CIPK9; CBL-interacting protein kinase 9</t>
  </si>
  <si>
    <t>AT1G01140</t>
  </si>
  <si>
    <t>Thioredoxin superfamily protein</t>
  </si>
  <si>
    <t>MBD11; methyl-CPG-binding domain 11</t>
  </si>
  <si>
    <t>AT3G15790</t>
  </si>
  <si>
    <t>CBS domain-containing protein</t>
  </si>
  <si>
    <t>AT5G53750</t>
  </si>
  <si>
    <t>phosphoribosylformylglycinamidine synthase</t>
  </si>
  <si>
    <t>AT2G43235</t>
  </si>
  <si>
    <t>FAB2; DES7; Stearoyl-[acyl-carrier-protein] 9-desaturase 7, chloroplastic; Stearoyl-ACP desaturase 7; Acyl-[acyl-carrier-protein] desaturase 7; Protein FATTY ACID BIOSYNTHESIS 2; SUPPRESSOR OF SA INSENSITIVITY 2; SSI2</t>
  </si>
  <si>
    <t>AT2G43710</t>
  </si>
  <si>
    <t>Acid phosphatase/vanadium-dependent haloperoxidase-related protein</t>
  </si>
  <si>
    <t>AT1G24350</t>
  </si>
  <si>
    <t>dentin sialophosphoprotein-like protein</t>
  </si>
  <si>
    <t>AT5G64170</t>
  </si>
  <si>
    <t>Co-chaperone GrpE family protein</t>
  </si>
  <si>
    <t>AT1G36390</t>
  </si>
  <si>
    <t>CSD2; copper/zinc superoxide dismutase 2</t>
  </si>
  <si>
    <t>AT2G28190</t>
  </si>
  <si>
    <t>catalytics</t>
  </si>
  <si>
    <t>AT4G03200</t>
  </si>
  <si>
    <t>AT4G01610</t>
  </si>
  <si>
    <t>PHT1;1; phosphate transporter 1;1</t>
  </si>
  <si>
    <t>AT5G43350</t>
  </si>
  <si>
    <t>AT1G64510</t>
  </si>
  <si>
    <t>Glycosyltransferase family 61 protein</t>
  </si>
  <si>
    <t>AT3G10320</t>
  </si>
  <si>
    <t>EBF1; EIN3-binding F box protein 1</t>
  </si>
  <si>
    <t>AT2G25490</t>
  </si>
  <si>
    <t>EXPA13; expansin A13</t>
  </si>
  <si>
    <t>AT3G03220</t>
  </si>
  <si>
    <t>AT3G06890</t>
  </si>
  <si>
    <t>COS1; 6,7-dimethyl-8-ribityllumazine synthase / DMRL synthase / lumazine synthase / riboflavin synthase</t>
  </si>
  <si>
    <t>AT2G44050</t>
  </si>
  <si>
    <t>arginine/serine-rich-like splicing factor</t>
  </si>
  <si>
    <t>AT2G17240</t>
  </si>
  <si>
    <t>MT2B; metallothionein 2B</t>
  </si>
  <si>
    <t>AT5G02380</t>
  </si>
  <si>
    <t>AT5G65910</t>
  </si>
  <si>
    <t>Transmembrane protein 97, Putative</t>
  </si>
  <si>
    <t>AT2G32380</t>
  </si>
  <si>
    <t>SNRK2.4; Protein kinase superfamily protein</t>
  </si>
  <si>
    <t>AT1G10940</t>
  </si>
  <si>
    <t>AT1G21770</t>
  </si>
  <si>
    <t>BBX12; B-box type zinc finger protein with CCT domain-containing protein</t>
  </si>
  <si>
    <t>AT2G33500</t>
  </si>
  <si>
    <t>lactoylglutathione lyase family protein / glyoxalase I family protein</t>
  </si>
  <si>
    <t>AT1G08110</t>
  </si>
  <si>
    <t>LIM domain-containing protein</t>
  </si>
  <si>
    <t>AT4G36860</t>
  </si>
  <si>
    <t>CURVATURE THYLAKOID 1D-like protein</t>
  </si>
  <si>
    <t>AT4G38100</t>
  </si>
  <si>
    <t>AREB3; ABA-responsive element binding protein 3</t>
  </si>
  <si>
    <t>AT3G56850</t>
  </si>
  <si>
    <t>nuclear receptor family 2 group C protein</t>
  </si>
  <si>
    <t>AT4G09830</t>
  </si>
  <si>
    <t>DHNAT1; Thioesterase superfamily protein</t>
  </si>
  <si>
    <t>AT1G48320</t>
  </si>
  <si>
    <t>ATH13; ABC2 homolog 13</t>
  </si>
  <si>
    <t>AT5G64940</t>
  </si>
  <si>
    <t>HPT1; homogentisate phytyltransferase 1</t>
  </si>
  <si>
    <t>AT2G18950</t>
  </si>
  <si>
    <t>AT2G31090</t>
  </si>
  <si>
    <t>NADH dehydrogenase ubiquinone 1 alpha subcomplex assembly factor-like protein (DUF498/DUF598)</t>
  </si>
  <si>
    <t>AT2G44525</t>
  </si>
  <si>
    <t>CAX3; cation exchanger 3</t>
  </si>
  <si>
    <t>AT3G51860</t>
  </si>
  <si>
    <t>NDPK1; nucleoside diphosphate kinase</t>
  </si>
  <si>
    <t>AT4G09320</t>
  </si>
  <si>
    <t>PPD1; TIFY domain/Divergent CCT motif family protein</t>
  </si>
  <si>
    <t>AT4G14713</t>
  </si>
  <si>
    <t>FHY3; far-red elongated hypocotyls 3</t>
  </si>
  <si>
    <t>AT3G22170</t>
  </si>
  <si>
    <t>LPD1; lipoamide dehydrogenase 1</t>
  </si>
  <si>
    <t>ribosomal RNA processing-like protein</t>
  </si>
  <si>
    <t>AT5G20600</t>
  </si>
  <si>
    <t>SP1L1; SPIRAL1-like1</t>
  </si>
  <si>
    <t>AT1G26355</t>
  </si>
  <si>
    <t>mRNA capping enzyme family protein</t>
  </si>
  <si>
    <t>AT3G20650</t>
  </si>
  <si>
    <t>interactor of constitutive active ROPs protein</t>
  </si>
  <si>
    <t>AT1G16520</t>
  </si>
  <si>
    <t>AT3G07550</t>
  </si>
  <si>
    <t>PyrD</t>
  </si>
  <si>
    <t>AT1G71865</t>
  </si>
  <si>
    <t>AT3G43520</t>
  </si>
  <si>
    <t>Molybdenum cofactor sulfurase family protein</t>
  </si>
  <si>
    <t>AT5G44720</t>
  </si>
  <si>
    <t>rRNA processing protein-like protein</t>
  </si>
  <si>
    <t>AT5G61330</t>
  </si>
  <si>
    <t>SNARE-like superfamily protein</t>
  </si>
  <si>
    <t>AT2G20930</t>
  </si>
  <si>
    <t>BZIP53; basic region/leucine zipper motif 53</t>
  </si>
  <si>
    <t>AT3G62420</t>
  </si>
  <si>
    <t>CTR1; Protein kinase superfamily protein</t>
  </si>
  <si>
    <t>AT5G03730</t>
  </si>
  <si>
    <t>CPK6; Calcium-dependent protein kinase family protein</t>
  </si>
  <si>
    <t>AT2G17290</t>
  </si>
  <si>
    <t>AT1G59960</t>
  </si>
  <si>
    <t>transmembrane protein (DUF872)</t>
  </si>
  <si>
    <t>AT4G29850</t>
  </si>
  <si>
    <t>Zim17-type zinc finger protein</t>
  </si>
  <si>
    <t>SBE2.2; starch branching enzyme 2.2</t>
  </si>
  <si>
    <t>AT5G03650</t>
  </si>
  <si>
    <t>EYA; eyes absent-like protein</t>
  </si>
  <si>
    <t>AT2G35320</t>
  </si>
  <si>
    <t>Single-stranded nucleic acid binding R3H protein</t>
  </si>
  <si>
    <t>AT3G56680</t>
  </si>
  <si>
    <t>Plasma-membrane choline transporter family protein</t>
  </si>
  <si>
    <t>AT5G13760</t>
  </si>
  <si>
    <t>LTA2; 2-oxoacid dehydrogenases acyltransferase family protein</t>
  </si>
  <si>
    <t>BCA5; beta carbonic anhydrase 5</t>
  </si>
  <si>
    <t>AT4G33580</t>
  </si>
  <si>
    <t>AT5G11350</t>
  </si>
  <si>
    <t>AT5G51970</t>
  </si>
  <si>
    <t>sporulation RMD1-like protein, putative (DUF155)</t>
  </si>
  <si>
    <t>AT5G13610</t>
  </si>
  <si>
    <t>SERPIN1; Serine protease inhibitor (SERPIN) family protein</t>
  </si>
  <si>
    <t>AT1G47710</t>
  </si>
  <si>
    <t>AT1G24310</t>
  </si>
  <si>
    <t>ZAT; zinc transporter</t>
  </si>
  <si>
    <t>AT2G46800</t>
  </si>
  <si>
    <t>TBL16; TRICHOME BIREFRINGENCE-LIKE 16</t>
  </si>
  <si>
    <t>AT5G20680</t>
  </si>
  <si>
    <t>EMB3003; 2-oxoacid dehydrogenases acyltransferase family protein</t>
  </si>
  <si>
    <t>Xanthine/uracil permease family protein</t>
  </si>
  <si>
    <t>AT5G62890</t>
  </si>
  <si>
    <t>CIPK4; CBL-interacting protein kinase 4</t>
  </si>
  <si>
    <t>AT4G14580</t>
  </si>
  <si>
    <t>IQD1; IQ-domain 1</t>
  </si>
  <si>
    <t>AT3G09710</t>
  </si>
  <si>
    <t>EF hand calcium-binding protein family</t>
  </si>
  <si>
    <t>AT1G24620</t>
  </si>
  <si>
    <t>BB; RING/U-box superfamily protein</t>
  </si>
  <si>
    <t>AT3G63530</t>
  </si>
  <si>
    <t>DET1 complexing ubiquitin ligase</t>
  </si>
  <si>
    <t>AT5G41560</t>
  </si>
  <si>
    <t>AT3G52960</t>
  </si>
  <si>
    <t>Expp1 protein</t>
  </si>
  <si>
    <t>AT3G44150</t>
  </si>
  <si>
    <t>AT3G03773</t>
  </si>
  <si>
    <t>MRG family protein</t>
  </si>
  <si>
    <t>AT4G37280</t>
  </si>
  <si>
    <t>BOB1; HSP20-like chaperones superfamily protein</t>
  </si>
  <si>
    <t>AT5G53400</t>
  </si>
  <si>
    <t>AT2G42490</t>
  </si>
  <si>
    <t>CXIP2; CAX-interacting protein 2</t>
  </si>
  <si>
    <t>AT2G38270</t>
  </si>
  <si>
    <t>myb-like transcription factor family protein</t>
  </si>
  <si>
    <t>AT5G47390</t>
  </si>
  <si>
    <t>SGT; UDP-Glycosyltransferase superfamily protein</t>
  </si>
  <si>
    <t>AT3G07020</t>
  </si>
  <si>
    <t>KEU; Sec1/munc18-like (SM) proteins superfamily</t>
  </si>
  <si>
    <t>AT1G12360</t>
  </si>
  <si>
    <t>AT2G41250</t>
  </si>
  <si>
    <t>LEA; Late embryogenesis abundant proteinfamily protein</t>
  </si>
  <si>
    <t>AT3G62580</t>
  </si>
  <si>
    <t>AT2G20710</t>
  </si>
  <si>
    <t>MCMT; Malonyl-CoA:ACP Malonyltransferase; malonyl-CoA-acyl carrier protein transacylase; EMB3147; EMBRYO DEFECTIVE 3147</t>
  </si>
  <si>
    <t>AT2G30200</t>
  </si>
  <si>
    <t>Zinc-binding ribosomal protein family protein</t>
  </si>
  <si>
    <t>AT3G10950</t>
  </si>
  <si>
    <t>Inositol monophosphatase family protein</t>
  </si>
  <si>
    <t>AT5G64380</t>
  </si>
  <si>
    <t>PBS1; Protein kinase superfamily protein</t>
  </si>
  <si>
    <t>AT5G13160</t>
  </si>
  <si>
    <t>AT1G01300</t>
  </si>
  <si>
    <t>HSC70-1; heat shock cognate protein 70-1</t>
  </si>
  <si>
    <t>AT5G02500</t>
  </si>
  <si>
    <t>ERD2; heat shock protein 70 (Hsp 70) family protein</t>
  </si>
  <si>
    <t>AT1G56410</t>
  </si>
  <si>
    <t>voltage-dependent L-type calcium channel subunit</t>
  </si>
  <si>
    <t>AT5G16550</t>
  </si>
  <si>
    <t>AT5G04420</t>
  </si>
  <si>
    <t>AT1G11360</t>
  </si>
  <si>
    <t>GAI; GRAS family transcription factor family protein</t>
  </si>
  <si>
    <t>AT1G14920</t>
  </si>
  <si>
    <t>BolA-like family protein</t>
  </si>
  <si>
    <t>AT5G17560</t>
  </si>
  <si>
    <t>RAB18; RAB GTPASE HOMOLOG B18</t>
  </si>
  <si>
    <t>AT1G43890</t>
  </si>
  <si>
    <t>Protease-associated (PA) RING/U-box zinc finger family protein</t>
  </si>
  <si>
    <t>AT1G71980</t>
  </si>
  <si>
    <t>NDL1; N-MYC downregulated-like 1</t>
  </si>
  <si>
    <t>AT5G56750</t>
  </si>
  <si>
    <t>AT3G15040</t>
  </si>
  <si>
    <t>AT3G24480</t>
  </si>
  <si>
    <t>AT4G39140</t>
  </si>
  <si>
    <t>SH3 domain-containing protein</t>
  </si>
  <si>
    <t>AT1G31440</t>
  </si>
  <si>
    <t>EXO84B; exocyst complex component 84B</t>
  </si>
  <si>
    <t>AT5G49830</t>
  </si>
  <si>
    <t>AT5G63120</t>
  </si>
  <si>
    <t>AT1G20225</t>
  </si>
  <si>
    <t>glycoside hydrolase family 2 protein</t>
  </si>
  <si>
    <t>AT3G54440</t>
  </si>
  <si>
    <t>HAB2; homology to ABI2</t>
  </si>
  <si>
    <t>AT1G17550</t>
  </si>
  <si>
    <t>PPC1; phosphoenolpyruvate carboxylase 1</t>
  </si>
  <si>
    <t>MTHFR1; methylenetetrahydrofolate reductase 1</t>
  </si>
  <si>
    <t>AT3G59970</t>
  </si>
  <si>
    <t>Integral membrane Yip1 family protein</t>
  </si>
  <si>
    <t>AT2G36300</t>
  </si>
  <si>
    <t>hypothetical protein (DUF789)</t>
  </si>
  <si>
    <t>AT4G28150</t>
  </si>
  <si>
    <t>GAPC2; glyceraldehyde-3-phosphate dehydrogenase C2</t>
  </si>
  <si>
    <t>leukocyte immunoglobulin-like receptor family A protein</t>
  </si>
  <si>
    <t>AT3G52220</t>
  </si>
  <si>
    <t>Pyridine nucleotide-disulfide oxidoreductase family protein</t>
  </si>
  <si>
    <t>AT1G74470</t>
  </si>
  <si>
    <t>ribosomal RNA small subunit methyltransferase G</t>
  </si>
  <si>
    <t>AT5G57910</t>
  </si>
  <si>
    <t>UvrABC system C protein</t>
  </si>
  <si>
    <t>AT5G01350</t>
  </si>
  <si>
    <t>hypothetical protein AT4G38060</t>
  </si>
  <si>
    <t>AT4G38060</t>
  </si>
  <si>
    <t>GATL3; galacturonosyltransferase-like 3</t>
  </si>
  <si>
    <t>AT1G13250</t>
  </si>
  <si>
    <t>AQI; Peptidase M20/M25/M40 family protein</t>
  </si>
  <si>
    <t>AT4G38220</t>
  </si>
  <si>
    <t>PPC3; phosphoenolpyruvate carboxylase 3</t>
  </si>
  <si>
    <t>AT1G78310</t>
  </si>
  <si>
    <t>ER membrane protein complex subunit-like protein (DUF2012)</t>
  </si>
  <si>
    <t>AT2G25310</t>
  </si>
  <si>
    <t>7-dehydrocholesterol reductase-like protein</t>
  </si>
  <si>
    <t>AT1G16810</t>
  </si>
  <si>
    <t>classical AGP protein</t>
  </si>
  <si>
    <t>AT5G11680</t>
  </si>
  <si>
    <t>LYR family of Fe/S cluster biogenesis protein</t>
  </si>
  <si>
    <t>AT5G61220</t>
  </si>
  <si>
    <t>GPX6; glutathione peroxidase 6</t>
  </si>
  <si>
    <t>AT4G11600</t>
  </si>
  <si>
    <t>PIRL1; plant intracellular ras group-related LRR 1</t>
  </si>
  <si>
    <t>AT5G05850</t>
  </si>
  <si>
    <t>ABCG5; ABC-2 type transporter family protein</t>
  </si>
  <si>
    <t>Mechanosensitive ion channel protein</t>
  </si>
  <si>
    <t>AT4G00290</t>
  </si>
  <si>
    <t>CLPR4; CLP protease R subunit 4</t>
  </si>
  <si>
    <t>AT4G17040</t>
  </si>
  <si>
    <t>EDA14; embryo sac development arrest 14</t>
  </si>
  <si>
    <t>AT3G60360</t>
  </si>
  <si>
    <t>AT2G28600</t>
  </si>
  <si>
    <t>PPa6; pyrophosphorylase 6</t>
  </si>
  <si>
    <t>AT5G09650</t>
  </si>
  <si>
    <t>GLB3; hemoglobin 3</t>
  </si>
  <si>
    <t>AT4G32690</t>
  </si>
  <si>
    <t>UCH3; ubiquitin C-terminal hydrolase 3</t>
  </si>
  <si>
    <t>AT4G17510</t>
  </si>
  <si>
    <t>PP2AA2; protein phosphatase 2A subunit A2</t>
  </si>
  <si>
    <t>AT3G25800</t>
  </si>
  <si>
    <t>PYD4; PYRIMIDINE 4</t>
  </si>
  <si>
    <t>AT3G08860</t>
  </si>
  <si>
    <t>AT4G16490</t>
  </si>
  <si>
    <t>SDE3; P-loop containing nucleoside triphosphate hydrolases superfamily protein</t>
  </si>
  <si>
    <t>AT1G05460</t>
  </si>
  <si>
    <t>HEXO1; beta-hexosaminidase 1</t>
  </si>
  <si>
    <t>AT3G55260</t>
  </si>
  <si>
    <t>PIP1;5; plasma membrane intrinsic protein 1;5</t>
  </si>
  <si>
    <t>AT4G23400</t>
  </si>
  <si>
    <t>AT4G00090</t>
  </si>
  <si>
    <t>nPAP; nuclear poly(a) polymerase</t>
  </si>
  <si>
    <t>AT4G32850</t>
  </si>
  <si>
    <t>MSRA5; Peptide methionine sulfoxide reductase family protein</t>
  </si>
  <si>
    <t>AT2G18030</t>
  </si>
  <si>
    <t>AT3G46450</t>
  </si>
  <si>
    <t>AT5G23760</t>
  </si>
  <si>
    <t>AT1G22610</t>
  </si>
  <si>
    <t>AT2G39130</t>
  </si>
  <si>
    <t>ATE1; arginine-tRNA protein transferase 1</t>
  </si>
  <si>
    <t>AT5G05700</t>
  </si>
  <si>
    <t>AT1G76940</t>
  </si>
  <si>
    <t>calmodulin-binding protein (DUF1645)</t>
  </si>
  <si>
    <t>AT2G15760</t>
  </si>
  <si>
    <t>ZIGA4; ARF GAP-like zinc finger-containing protein ZIGA4</t>
  </si>
  <si>
    <t>AT1G08680</t>
  </si>
  <si>
    <t>JAZ12; jasmonate-zim-domain protein 12</t>
  </si>
  <si>
    <t>AT5G20900</t>
  </si>
  <si>
    <t>AT5G53140</t>
  </si>
  <si>
    <t>inner membrane localized protein</t>
  </si>
  <si>
    <t>AT1G42960</t>
  </si>
  <si>
    <t>RTH; RTE1-homolog</t>
  </si>
  <si>
    <t>AT3G51040</t>
  </si>
  <si>
    <t>SCE1; sumo conjugation enzyme 1</t>
  </si>
  <si>
    <t>AT3G57870</t>
  </si>
  <si>
    <t>BZIP17; Basic-leucine zipper (bZIP) transcription factor family protein</t>
  </si>
  <si>
    <t>AT2G40950</t>
  </si>
  <si>
    <t>BIL4; Bax inhibitor-1 family protein</t>
  </si>
  <si>
    <t>AT3G63310</t>
  </si>
  <si>
    <t>lumazine-binding family protein</t>
  </si>
  <si>
    <t>AT2G20690</t>
  </si>
  <si>
    <t>CLP2; CLP protease proteolytic subunit 2</t>
  </si>
  <si>
    <t>AT1G12410</t>
  </si>
  <si>
    <t>Cornichon family protein</t>
  </si>
  <si>
    <t>AT3G12180</t>
  </si>
  <si>
    <t>NF-YB11; nuclear factor Y, subunit B11</t>
  </si>
  <si>
    <t>AT2G27470</t>
  </si>
  <si>
    <t>CCP1; P-loop containing nucleoside triphosphate hydrolases superfamily protein</t>
  </si>
  <si>
    <t>AT2G34560</t>
  </si>
  <si>
    <t>RBP45B; RNA-binding (RRM/RBD/RNP motifs) family protein</t>
  </si>
  <si>
    <t>AT1G11650</t>
  </si>
  <si>
    <t>HGO; homogentisate 1,2-dioxygenase</t>
  </si>
  <si>
    <t>AT5G54080</t>
  </si>
  <si>
    <t>chromatin-remodeling complex subunit</t>
  </si>
  <si>
    <t>AT4G38495</t>
  </si>
  <si>
    <t>AT4G12790</t>
  </si>
  <si>
    <t>Ras-induced vulval development antagonist protein</t>
  </si>
  <si>
    <t>AT4G02720</t>
  </si>
  <si>
    <t>LOW protein: exocyst complex component-like protein</t>
  </si>
  <si>
    <t>AT1G10180</t>
  </si>
  <si>
    <t>AT2G32070</t>
  </si>
  <si>
    <t>AT2G33490</t>
  </si>
  <si>
    <t>SAD1; Small nuclear ribonucleoprotein family protein</t>
  </si>
  <si>
    <t>AT5G48870</t>
  </si>
  <si>
    <t>defective in cullin neddylation protein</t>
  </si>
  <si>
    <t>AT3G12760</t>
  </si>
  <si>
    <t>AT4G12810</t>
  </si>
  <si>
    <t>Uncharacterized protein family (UPF0114)</t>
  </si>
  <si>
    <t>AT5G55530</t>
  </si>
  <si>
    <t>smr (Small MutS Related) domain-containing protein</t>
  </si>
  <si>
    <t>AT5G22120</t>
  </si>
  <si>
    <t>intracellular protein transporter</t>
  </si>
  <si>
    <t>AT4G27610</t>
  </si>
  <si>
    <t>MCA1; PLAC8 family protein</t>
  </si>
  <si>
    <t>AT4G35920</t>
  </si>
  <si>
    <t>Hsp70-15; Heat shock protein 70 (Hsp 70) family protein</t>
  </si>
  <si>
    <t>AT1G79920</t>
  </si>
  <si>
    <t>ECR1; E1 C-terminal related 1</t>
  </si>
  <si>
    <t>AT5G19180</t>
  </si>
  <si>
    <t>CLPB3; casein lytic proteinase B3</t>
  </si>
  <si>
    <t>AT5G15450</t>
  </si>
  <si>
    <t>AT3G48940</t>
  </si>
  <si>
    <t>EXO70F1; exocyst subunit exo70 family protein F1</t>
  </si>
  <si>
    <t>AT5G50380</t>
  </si>
  <si>
    <t>NUC-L2; nucleolin like 2</t>
  </si>
  <si>
    <t>AT3G18610</t>
  </si>
  <si>
    <t>CYP710A1; cytochrome P450, family 710, subfamily A, polypeptide 1</t>
  </si>
  <si>
    <t>AT2G34500</t>
  </si>
  <si>
    <t>BRCA1-A complex subunit BRE-like protein</t>
  </si>
  <si>
    <t>AT5G42470</t>
  </si>
  <si>
    <t>AT1G25510</t>
  </si>
  <si>
    <t>AT4G27680</t>
  </si>
  <si>
    <t>DnaJ heat shock amino-terminal domain protein (DUF1977)</t>
  </si>
  <si>
    <t>AT3G57340</t>
  </si>
  <si>
    <t>flocculation FLO11-like protein</t>
  </si>
  <si>
    <t>AT4G02715</t>
  </si>
  <si>
    <t>U2AF35B; Zinc finger C-x8-C-x5-C-x3-H type family protein</t>
  </si>
  <si>
    <t>AT5G42820</t>
  </si>
  <si>
    <t>Plant VAMP (vesicle-associated membrane protein) family protein</t>
  </si>
  <si>
    <t>AT5G47180</t>
  </si>
  <si>
    <t>Cpn60beta2; TCP-1/cpn60 chaperonin family protein</t>
  </si>
  <si>
    <t>AT3G13470</t>
  </si>
  <si>
    <t>sodium/calcium exchanger family protein / calcium-binding EF hand family protein</t>
  </si>
  <si>
    <t>AT1G53210</t>
  </si>
  <si>
    <t>Oxidoreductase, zinc-binding dehydrogenase family protein</t>
  </si>
  <si>
    <t>AT4G13010</t>
  </si>
  <si>
    <t>PUR7; purin 7</t>
  </si>
  <si>
    <t>AT3G21110</t>
  </si>
  <si>
    <t>CARA; carbamoyl phosphate synthetase A</t>
  </si>
  <si>
    <t>AT3G27740</t>
  </si>
  <si>
    <t>RPS10; ribosomal protein S10</t>
  </si>
  <si>
    <t>AT3G22300</t>
  </si>
  <si>
    <t>PUMP1; plant uncoupling mitochondrial protein 1</t>
  </si>
  <si>
    <t>AT3G54110</t>
  </si>
  <si>
    <t>KUP6; K+ uptake permease 6</t>
  </si>
  <si>
    <t>AT1G70300</t>
  </si>
  <si>
    <t>Mo25 family protein</t>
  </si>
  <si>
    <t>AT5G47540</t>
  </si>
  <si>
    <t>CSD1; copper/zinc superoxide dismutase 1</t>
  </si>
  <si>
    <t>AT1G08830</t>
  </si>
  <si>
    <t>CUL4; cullin4</t>
  </si>
  <si>
    <t>AT5G46210</t>
  </si>
  <si>
    <t>Aconitase/3-isopropylmalate dehydratase protein</t>
  </si>
  <si>
    <t>AT2G43090</t>
  </si>
  <si>
    <t>RING-H2 zinc finger protein</t>
  </si>
  <si>
    <t>AT5G24460</t>
  </si>
  <si>
    <t>ERF1-3; eukaryotic release factor 1-3</t>
  </si>
  <si>
    <t>AT3G26618</t>
  </si>
  <si>
    <t>AT2G39805</t>
  </si>
  <si>
    <t>CUE1; Glucose-6-phosphate/phosphate translocator-like protein</t>
  </si>
  <si>
    <t>AT5G33320</t>
  </si>
  <si>
    <t>sporulation-specific protein</t>
  </si>
  <si>
    <t>AT1G52825</t>
  </si>
  <si>
    <t>CLUB; CLUB</t>
  </si>
  <si>
    <t>AT5G54440</t>
  </si>
  <si>
    <t>ASG2; transducin family protein / WD-40 repeat family protein</t>
  </si>
  <si>
    <t>AT5G10940</t>
  </si>
  <si>
    <t>HSL1; HAESA-like 1</t>
  </si>
  <si>
    <t>AT1G28440</t>
  </si>
  <si>
    <t>ATG8C; Ubiquitin-like superfamily protein</t>
  </si>
  <si>
    <t>AT1G62040</t>
  </si>
  <si>
    <t>RPS14; mitochondrial ribosomal protein S14</t>
  </si>
  <si>
    <t>AT2G34520</t>
  </si>
  <si>
    <t>AT3G09100</t>
  </si>
  <si>
    <t>cell wall integrity/stress response component</t>
  </si>
  <si>
    <t>AT5G66090</t>
  </si>
  <si>
    <t>QS; quinolinate synthase</t>
  </si>
  <si>
    <t>AT5G50210</t>
  </si>
  <si>
    <t>BT2; BTB and TAZ domain protein 2</t>
  </si>
  <si>
    <t>AT3G48360</t>
  </si>
  <si>
    <t>MIPS2; myo-inositol-1-phosphate synthase 2</t>
  </si>
  <si>
    <t>HISN5B; HISTIDINE BIOSYNTHESIS 5B</t>
  </si>
  <si>
    <t>AT4G14910</t>
  </si>
  <si>
    <t>RPL24; Translation protein SH3-like family protein</t>
  </si>
  <si>
    <t>AT5G54600</t>
  </si>
  <si>
    <t>GroES-like zinc-binding dehydrogenase family protein</t>
  </si>
  <si>
    <t>AT1G22430</t>
  </si>
  <si>
    <t>Oligosaccaryltransferase</t>
  </si>
  <si>
    <t>AT3G12587</t>
  </si>
  <si>
    <t>signal recognition particle binding protein</t>
  </si>
  <si>
    <t>AT5G05670</t>
  </si>
  <si>
    <t>AT4G22360</t>
  </si>
  <si>
    <t>PGL34; plastoglobulin 34kD</t>
  </si>
  <si>
    <t>AT3G58010</t>
  </si>
  <si>
    <t>signal transducer, putative (DUF3550/UPF0682)</t>
  </si>
  <si>
    <t>AT3G03570</t>
  </si>
  <si>
    <t>AT4G13110</t>
  </si>
  <si>
    <t>ARPC1B; actin-related protein C1B</t>
  </si>
  <si>
    <t>AT2G31300</t>
  </si>
  <si>
    <t>AT5G27930</t>
  </si>
  <si>
    <t>DIN10; Raffinose synthase family protein</t>
  </si>
  <si>
    <t>AT5G20250</t>
  </si>
  <si>
    <t>actin T1-like protein</t>
  </si>
  <si>
    <t>AT3G09860</t>
  </si>
  <si>
    <t>CPSF30; cleavage and polyadenylation specificity factor 30</t>
  </si>
  <si>
    <t>AT1G30460</t>
  </si>
  <si>
    <t>ELO3; radical SAM domain-containing protein / GCN5-related N-acetyltransferase (GNAT) family protein</t>
  </si>
  <si>
    <t>AT5G50320</t>
  </si>
  <si>
    <t>AT5G23340</t>
  </si>
  <si>
    <t>ERF71; Integrase-type DNA-binding superfamily protein</t>
  </si>
  <si>
    <t>AT2G47520</t>
  </si>
  <si>
    <t>THO5; THO complex, subunit 5</t>
  </si>
  <si>
    <t>AT5G42920</t>
  </si>
  <si>
    <t>Cand1; plasminogen activator inhibitor</t>
  </si>
  <si>
    <t>AT1G57680</t>
  </si>
  <si>
    <t>PK1B; protein kinase 1B</t>
  </si>
  <si>
    <t>AT2G28930</t>
  </si>
  <si>
    <t>NRB4; mediator of RNA polymerase II transcription subunit 15a-like protein</t>
  </si>
  <si>
    <t>AT1G15780</t>
  </si>
  <si>
    <t>regulator of nonsense transcripts UPF2</t>
  </si>
  <si>
    <t>AT2G39260</t>
  </si>
  <si>
    <t>AT1G17080</t>
  </si>
  <si>
    <t>MEE59; maternal effect embryo arrest 59</t>
  </si>
  <si>
    <t>AT4G37300</t>
  </si>
  <si>
    <t>ADG1; ADP glucose pyrophosphorylase 1</t>
  </si>
  <si>
    <t>Phosphofructokinase family protein</t>
  </si>
  <si>
    <t>transcription regulator</t>
  </si>
  <si>
    <t>AT5G13240</t>
  </si>
  <si>
    <t>CRY1; cryptochrome 1</t>
  </si>
  <si>
    <t>AT4G08920</t>
  </si>
  <si>
    <t>AT4G00250</t>
  </si>
  <si>
    <t>SCL30; SC35-like splicing factor 30</t>
  </si>
  <si>
    <t>AT3G55460</t>
  </si>
  <si>
    <t>Actin-like ATPase superfamily protein</t>
  </si>
  <si>
    <t>AT4G22720</t>
  </si>
  <si>
    <t>TOM3; tobamovirus multiplication protein 3</t>
  </si>
  <si>
    <t>AT2G02180</t>
  </si>
  <si>
    <t>TMK1; transmembrane kinase 1</t>
  </si>
  <si>
    <t>AT1G66150</t>
  </si>
  <si>
    <t>hypothetical protein AT1G27435</t>
  </si>
  <si>
    <t>AT1G27435</t>
  </si>
  <si>
    <t>fiber (DUF1218)</t>
  </si>
  <si>
    <t>AT1G52910</t>
  </si>
  <si>
    <t>AT5G08420</t>
  </si>
  <si>
    <t>AT5G63630</t>
  </si>
  <si>
    <t>FUS5; Proteasome component (PCI) domain protein</t>
  </si>
  <si>
    <t>AT1G02090</t>
  </si>
  <si>
    <t>CLPP5; nuclear encoded CLP protease 5</t>
  </si>
  <si>
    <t>AT1G02560</t>
  </si>
  <si>
    <t>PGSIP3; plant glycogenin-like starch initiation protein 3</t>
  </si>
  <si>
    <t>AT4G33330</t>
  </si>
  <si>
    <t>NFU4; NFU domain protein 4</t>
  </si>
  <si>
    <t>AT3G20970</t>
  </si>
  <si>
    <t>PHP; PLANT HOMOLOGOUS TO PARAFIBROMIN</t>
  </si>
  <si>
    <t>AT3G22590</t>
  </si>
  <si>
    <t>AT5G48480</t>
  </si>
  <si>
    <t>PYRB; PYRIMIDINE B</t>
  </si>
  <si>
    <t>AT3G20330</t>
  </si>
  <si>
    <t>AT1G51160</t>
  </si>
  <si>
    <t>CPB; Subunits of heterodimeric actin filament capping protein Capz superfamily</t>
  </si>
  <si>
    <t>AT1G71790</t>
  </si>
  <si>
    <t>EMB3114; Mitochondrial transcription termination factor family protein</t>
  </si>
  <si>
    <t>AT2G36000</t>
  </si>
  <si>
    <t>XRN3; 5'-3' exoribonuclease 3</t>
  </si>
  <si>
    <t>AT1G75660</t>
  </si>
  <si>
    <t>non-structural protein</t>
  </si>
  <si>
    <t>AT1G03180</t>
  </si>
  <si>
    <t>SULTR3;1; sulfate transporter 3;1</t>
  </si>
  <si>
    <t>AT3G51895</t>
  </si>
  <si>
    <t>CHY-type/CTCHY-type/RING-type Zinc finger protein</t>
  </si>
  <si>
    <t>AT5G22920</t>
  </si>
  <si>
    <t>Protein with RING/U-box and TRAF-like domain</t>
  </si>
  <si>
    <t>AT5G37870</t>
  </si>
  <si>
    <t>ZCW7; ZCW7</t>
  </si>
  <si>
    <t>AT1G59600</t>
  </si>
  <si>
    <t>Regulator of chromosome condensation (RCC1) family protein</t>
  </si>
  <si>
    <t>AT5G16040</t>
  </si>
  <si>
    <t>TPST; tyrosylprotein sulfotransferase</t>
  </si>
  <si>
    <t>AT1G08030</t>
  </si>
  <si>
    <t>SAPX; stromal ascorbate peroxidase</t>
  </si>
  <si>
    <t>AT4G08390</t>
  </si>
  <si>
    <t>BAM1; Leucine-rich receptor-like protein kinase family protein</t>
  </si>
  <si>
    <t>AT5G65700</t>
  </si>
  <si>
    <t>GBSS1; UDP-Glycosyltransferase superfamily protein</t>
  </si>
  <si>
    <t>SUVH3; histone-lysine N-methyltransferase, H3 lysine-9 specific SUVH3-like protein</t>
  </si>
  <si>
    <t>AT1G73100</t>
  </si>
  <si>
    <t>PDS3; phytoene desaturase 3</t>
  </si>
  <si>
    <t>AT4G14210</t>
  </si>
  <si>
    <t>ELKS/Rab6-interacting/CAST family protein</t>
  </si>
  <si>
    <t>AT1G03290</t>
  </si>
  <si>
    <t>GolS1; galactinol synthase 1</t>
  </si>
  <si>
    <t>AT2G47180</t>
  </si>
  <si>
    <t>OST1; Protein kinase superfamily protein</t>
  </si>
  <si>
    <t>AT4G33950</t>
  </si>
  <si>
    <t>G-TMT; gamma-tocopherol methyltransferase</t>
  </si>
  <si>
    <t>AT1G64970</t>
  </si>
  <si>
    <t>NPSN13; Putative plant snare 13</t>
  </si>
  <si>
    <t>AT3G17440</t>
  </si>
  <si>
    <t>UBC34; ubiquitin-conjugating enzyme 34</t>
  </si>
  <si>
    <t>AT1G17280</t>
  </si>
  <si>
    <t>AKR2; ankyrin repeat-containing protein 2</t>
  </si>
  <si>
    <t>AT4G35450</t>
  </si>
  <si>
    <t>AT1G16570</t>
  </si>
  <si>
    <t>Glyceraldehyde-3-phosphate dehydrogenase-like family protein</t>
  </si>
  <si>
    <t>AT5G21060</t>
  </si>
  <si>
    <t>AT3G15430</t>
  </si>
  <si>
    <t>RNA helicase family protein</t>
  </si>
  <si>
    <t>AT2G35920</t>
  </si>
  <si>
    <t>AT3G45090</t>
  </si>
  <si>
    <t>AT5G08139</t>
  </si>
  <si>
    <t>emb1138; DEAD box RNA helicase (RH3)</t>
  </si>
  <si>
    <t>AT5G26742</t>
  </si>
  <si>
    <t>Ribosomal protein S18</t>
  </si>
  <si>
    <t>AT1G07210</t>
  </si>
  <si>
    <t>MKK3; mitogen-activated protein kinase kinase 3</t>
  </si>
  <si>
    <t>AT5G40440</t>
  </si>
  <si>
    <t>Riboflavin synthase-like superfamily protein</t>
  </si>
  <si>
    <t>AT1G19230</t>
  </si>
  <si>
    <t>SDH2-1; succinate dehydrogenase 2-1</t>
  </si>
  <si>
    <t>AT3G27380</t>
  </si>
  <si>
    <t>AT4G08230</t>
  </si>
  <si>
    <t>AAK6; P-loop containing nucleoside triphosphate hydrolases superfamily protein</t>
  </si>
  <si>
    <t>AT1G78800</t>
  </si>
  <si>
    <t>DRT102; DNA-damage-repair/toleration protein (DRT102)</t>
  </si>
  <si>
    <t>AT3G04880</t>
  </si>
  <si>
    <t>AT4G17565</t>
  </si>
  <si>
    <t>VTE1; tocopherol cyclase, chloroplast / vitamin E deficient 1 (VTE1) / sucrose export defective 1 (SXD1)</t>
  </si>
  <si>
    <t>AT4G32770</t>
  </si>
  <si>
    <t>AT2G20210</t>
  </si>
  <si>
    <t>DGD1; UDP-Glycosyltransferase superfamily protein</t>
  </si>
  <si>
    <t>RAD52-1; cobalt ion binding protein</t>
  </si>
  <si>
    <t>AT1G71310</t>
  </si>
  <si>
    <t>MYB77; myb domain protein 77</t>
  </si>
  <si>
    <t>AT3G50060</t>
  </si>
  <si>
    <t>SECE1; secE/sec61-gamma protein transport protein</t>
  </si>
  <si>
    <t>AT4G14870</t>
  </si>
  <si>
    <t>Phosphoenolpyruvate carboxylase family protein</t>
  </si>
  <si>
    <t>AT4G10750</t>
  </si>
  <si>
    <t>AT3G58180</t>
  </si>
  <si>
    <t>dihydroflavonol 4-reductase/flavanone protein</t>
  </si>
  <si>
    <t>AT3G02420</t>
  </si>
  <si>
    <t>AT5G61620</t>
  </si>
  <si>
    <t>alpha 1,4-glycosyltransferase family protein</t>
  </si>
  <si>
    <t>AT4G19900</t>
  </si>
  <si>
    <t>emb1473; Ribosomal protein L13 family protein</t>
  </si>
  <si>
    <t>AT1G78630</t>
  </si>
  <si>
    <t>HEMC; hydroxymethylbilane synthase</t>
  </si>
  <si>
    <t>AT5G08280</t>
  </si>
  <si>
    <t>hexokinase-1 protein</t>
  </si>
  <si>
    <t>AT1G05205</t>
  </si>
  <si>
    <t>SAG18; senescence associated gene 18</t>
  </si>
  <si>
    <t>AT1G71190</t>
  </si>
  <si>
    <t>NUDX26; nudix hydrolase homolog 26</t>
  </si>
  <si>
    <t>AT3G10620</t>
  </si>
  <si>
    <t>AT5G58490</t>
  </si>
  <si>
    <t>PYD1; pyrimidine 1</t>
  </si>
  <si>
    <t>AT3G17810</t>
  </si>
  <si>
    <t>ureidoglycolate hydrolase</t>
  </si>
  <si>
    <t>AT2G35820</t>
  </si>
  <si>
    <t>DJ1B; Class I glutamine amidotransferase-like superfamily protein</t>
  </si>
  <si>
    <t>AT1G53280</t>
  </si>
  <si>
    <t>Drought-responsive family protein</t>
  </si>
  <si>
    <t>AT3G05700</t>
  </si>
  <si>
    <t>DL1E; DYNAMIN-like 1E</t>
  </si>
  <si>
    <t>AT3G60190</t>
  </si>
  <si>
    <t>TPR1; Tetratricopeptide repeat (TPR)-like superfamily protein</t>
  </si>
  <si>
    <t>AT4G30480</t>
  </si>
  <si>
    <t>AT4G10330</t>
  </si>
  <si>
    <t>AT1G03150</t>
  </si>
  <si>
    <t>MUR4; NAD(P)-binding Rossmann-fold superfamily protein</t>
  </si>
  <si>
    <t>AT1G30620</t>
  </si>
  <si>
    <t>GTP-binding protein-like protein</t>
  </si>
  <si>
    <t>AT4G39520</t>
  </si>
  <si>
    <t>CASC3/Barentsz eIF4AIII binding protein</t>
  </si>
  <si>
    <t>AT1G80000</t>
  </si>
  <si>
    <t>VSR3; vaculolar sorting receptor 3</t>
  </si>
  <si>
    <t>AT2G14740</t>
  </si>
  <si>
    <t>AT5G02280</t>
  </si>
  <si>
    <t>gamma-secretase subunit</t>
  </si>
  <si>
    <t>AT5G09310</t>
  </si>
  <si>
    <t>AT5G19440</t>
  </si>
  <si>
    <t>NRPD4; RNA polymerase II, Rpb4, core protein</t>
  </si>
  <si>
    <t>AT4G15950</t>
  </si>
  <si>
    <t>beta-mannosyltransferase-like protein</t>
  </si>
  <si>
    <t>AT2G17350</t>
  </si>
  <si>
    <t>FRS4; FAR1-related sequence 4</t>
  </si>
  <si>
    <t>AT1G76320</t>
  </si>
  <si>
    <t>MBR2; RING/U-box superfamily protein</t>
  </si>
  <si>
    <t>AT4G34040</t>
  </si>
  <si>
    <t>EMB3113; Ribosomal protein S5 family protein</t>
  </si>
  <si>
    <t>AT2G33800</t>
  </si>
  <si>
    <t>PIA1; Ankyrin repeat family protein</t>
  </si>
  <si>
    <t>AT5G07840</t>
  </si>
  <si>
    <t>AT1G01490</t>
  </si>
  <si>
    <t>membrane protein</t>
  </si>
  <si>
    <t>AT5G35460</t>
  </si>
  <si>
    <t>XF1; FAD/NAD(P)-binding oxidoreductase family protein</t>
  </si>
  <si>
    <t>AT1G58440</t>
  </si>
  <si>
    <t>ALB3; 63 kDa inner membrane family protein</t>
  </si>
  <si>
    <t>AT2G28800</t>
  </si>
  <si>
    <t>FBW2; F-BOX WITH WD-40 2</t>
  </si>
  <si>
    <t>AT4G08980</t>
  </si>
  <si>
    <t>Sas10/Utp3/C1D family</t>
  </si>
  <si>
    <t>AT5G25080</t>
  </si>
  <si>
    <t>DML1; demeter-like 1</t>
  </si>
  <si>
    <t>AT2G36490</t>
  </si>
  <si>
    <t>GIF3; GRF1-interacting factor 3</t>
  </si>
  <si>
    <t>AT4G00850</t>
  </si>
  <si>
    <t>AT2G23090</t>
  </si>
  <si>
    <t>UBC32; ubiquitin-conjugating enzyme 32</t>
  </si>
  <si>
    <t>AT3G17000</t>
  </si>
  <si>
    <t>tRNA (Ile)-lysidine synthase</t>
  </si>
  <si>
    <t>AT3G47850</t>
  </si>
  <si>
    <t>AT5G01850</t>
  </si>
  <si>
    <t>JmjC domain protein JMJ24</t>
  </si>
  <si>
    <t>AT1G09060</t>
  </si>
  <si>
    <t>NFD2; Ribonuclease III family protein</t>
  </si>
  <si>
    <t>AT1G24450</t>
  </si>
  <si>
    <t>Integral membrane HRF1 family protein</t>
  </si>
  <si>
    <t>AT1G30890</t>
  </si>
  <si>
    <t>TFIIS; transcript elongation factor IIS</t>
  </si>
  <si>
    <t>AT2G38560</t>
  </si>
  <si>
    <t>AT4G19390</t>
  </si>
  <si>
    <t>formin-like protein (DUF1005)</t>
  </si>
  <si>
    <t>AT1G10020</t>
  </si>
  <si>
    <t>SS3; starch synthase 3</t>
  </si>
  <si>
    <t>AT3G10970</t>
  </si>
  <si>
    <t>CCCH-type zinc finger family protein</t>
  </si>
  <si>
    <t>AT2G02160</t>
  </si>
  <si>
    <t>FH6; formin homolog 6</t>
  </si>
  <si>
    <t>AT5G67470</t>
  </si>
  <si>
    <t>AT2G02170</t>
  </si>
  <si>
    <t>RABE1b; RAB GTPase homolog E1B</t>
  </si>
  <si>
    <t>AT4G20360</t>
  </si>
  <si>
    <t>CB5-B; cytochrome B5 isoform B</t>
  </si>
  <si>
    <t>AT2G32720</t>
  </si>
  <si>
    <t>saposin B domain-containing protein</t>
  </si>
  <si>
    <t>AT3G51730</t>
  </si>
  <si>
    <t>ATG8F; Ubiquitin-like superfamily protein</t>
  </si>
  <si>
    <t>AT4G16520</t>
  </si>
  <si>
    <t>SCO1; Translation elongation factor EFG/EF2 protein</t>
  </si>
  <si>
    <t>AT1G62750</t>
  </si>
  <si>
    <t>ABA2; NAD(P)-binding Rossmann-fold superfamily protein</t>
  </si>
  <si>
    <t>AT1G52340</t>
  </si>
  <si>
    <t>Ribonuclease E inhibitor RraA/Dimethylmenaquinone methyltransferase</t>
  </si>
  <si>
    <t>AT5G56260</t>
  </si>
  <si>
    <t>GRXS17; thioredoxin family protein</t>
  </si>
  <si>
    <t>AT4G04950</t>
  </si>
  <si>
    <t>LARP1a; LA RNA-binding protein</t>
  </si>
  <si>
    <t>AT5G21160</t>
  </si>
  <si>
    <t>AT5G03850</t>
  </si>
  <si>
    <t>HVA22E; HVA22 homologue E</t>
  </si>
  <si>
    <t>AT5G50720</t>
  </si>
  <si>
    <t>Aldolase superfamily protein</t>
  </si>
  <si>
    <t>AT2G26800</t>
  </si>
  <si>
    <t>Ribosomal protein L17 family protein</t>
  </si>
  <si>
    <t>AT3G54210</t>
  </si>
  <si>
    <t>SDR1; NAD(P)-binding Rossmann-fold superfamily protein</t>
  </si>
  <si>
    <t>AT3G61220</t>
  </si>
  <si>
    <t>AT4G01650</t>
  </si>
  <si>
    <t>AT3G54190</t>
  </si>
  <si>
    <t>SBP1; S-ribonuclease binding protein 1</t>
  </si>
  <si>
    <t>AT1G45976</t>
  </si>
  <si>
    <t>hypothetical protein AT3G57990</t>
  </si>
  <si>
    <t>AT3G57990</t>
  </si>
  <si>
    <t>intracellular protein transporter USO1-like protein</t>
  </si>
  <si>
    <t>AT5G41620</t>
  </si>
  <si>
    <t>TRM82; Transducin/WD40 repeat-like superfamily protein</t>
  </si>
  <si>
    <t>AT1G03110</t>
  </si>
  <si>
    <t>postsynaptic protein-like protein</t>
  </si>
  <si>
    <t>AT1G61780</t>
  </si>
  <si>
    <t>B-cell receptor-associated 31-like protein</t>
  </si>
  <si>
    <t>AT1G48440</t>
  </si>
  <si>
    <t>AT5G67630</t>
  </si>
  <si>
    <t>AT5G21090</t>
  </si>
  <si>
    <t>BPA1; binding partner of acd11 1</t>
  </si>
  <si>
    <t>AT5G16840</t>
  </si>
  <si>
    <t>Per1-like family protein</t>
  </si>
  <si>
    <t>AT1G16560</t>
  </si>
  <si>
    <t>IMS1; 2-isopropylmalate synthase 1</t>
  </si>
  <si>
    <t>AT1G74040</t>
  </si>
  <si>
    <t>AT1G16210</t>
  </si>
  <si>
    <t>SCPL19; serine carboxypeptidase-like 19</t>
  </si>
  <si>
    <t>AT5G09640</t>
  </si>
  <si>
    <t>PRA1.A3; prenylated RAB acceptor 1.A3</t>
  </si>
  <si>
    <t>AT3G11397</t>
  </si>
  <si>
    <t>NAGK; N-acetyl-l-glutamate kinase</t>
  </si>
  <si>
    <t>AT3G57560</t>
  </si>
  <si>
    <t>PEX22; peroxin 22</t>
  </si>
  <si>
    <t>AT3G21865</t>
  </si>
  <si>
    <t>AT5G50180</t>
  </si>
  <si>
    <t>AT5G58720</t>
  </si>
  <si>
    <t>PEX4; peroxin4</t>
  </si>
  <si>
    <t>AT5G25760</t>
  </si>
  <si>
    <t>Rubisco methyltransferase family protein</t>
  </si>
  <si>
    <t>AT5G14260</t>
  </si>
  <si>
    <t>NCBP; Putative cap-binding protein</t>
  </si>
  <si>
    <t>AT5G18110</t>
  </si>
  <si>
    <t>AT1G60970</t>
  </si>
  <si>
    <t>PP2A-4; protein phosphatase 2A-4</t>
  </si>
  <si>
    <t>AT3G58500</t>
  </si>
  <si>
    <t>AT-HF; HIS HF</t>
  </si>
  <si>
    <t>AT4G26900</t>
  </si>
  <si>
    <t>Rab5-interacting family protein</t>
  </si>
  <si>
    <t>AT5G49540</t>
  </si>
  <si>
    <t>6,7-dimethyl-8-ribityllumazine synthase</t>
  </si>
  <si>
    <t>AT3G32930</t>
  </si>
  <si>
    <t>PAF1; proteasome alpha subunit F1</t>
  </si>
  <si>
    <t>AT5G42790</t>
  </si>
  <si>
    <t>YLS8; mRNA splicing factor, thioredoxin-like U5 snRNP</t>
  </si>
  <si>
    <t>AT5G08290</t>
  </si>
  <si>
    <t>ARA6; Ras-related small GTP-binding family protein</t>
  </si>
  <si>
    <t>AT3G54840</t>
  </si>
  <si>
    <t>G10 family protein</t>
  </si>
  <si>
    <t>AT4G21110</t>
  </si>
  <si>
    <t>Proteinase inhibitor I25, cystatin, conserved region</t>
  </si>
  <si>
    <t>AT5G56910</t>
  </si>
  <si>
    <t>Proteinase inhibitor, propeptide</t>
  </si>
  <si>
    <t>AT1G71950</t>
  </si>
  <si>
    <t>LOS4; P-loop containing nucleoside triphosphate hydrolases superfamily protein</t>
  </si>
  <si>
    <t>AT3G53110</t>
  </si>
  <si>
    <t>AT3G07200</t>
  </si>
  <si>
    <t>NF-YC9; nuclear factor Y, subunit C9</t>
  </si>
  <si>
    <t>AT1G08970</t>
  </si>
  <si>
    <t>AT5G67130</t>
  </si>
  <si>
    <t>von willebrand factor A domain protein</t>
  </si>
  <si>
    <t>AT5G50360</t>
  </si>
  <si>
    <t>AT5G14910</t>
  </si>
  <si>
    <t>AT2G01710</t>
  </si>
  <si>
    <t>NEDD1; Transducin/WD40 repeat-like superfamily protein</t>
  </si>
  <si>
    <t>AT5G05970</t>
  </si>
  <si>
    <t>AT3G26730</t>
  </si>
  <si>
    <t>MCD1; multiple chloroplast division site 1</t>
  </si>
  <si>
    <t>AT1G20830</t>
  </si>
  <si>
    <t>AT3G04500</t>
  </si>
  <si>
    <t>Phosphorylase superfamily protein</t>
  </si>
  <si>
    <t>AT4G34840</t>
  </si>
  <si>
    <t>RAB1A; RAB GTPase homolog 1A</t>
  </si>
  <si>
    <t>AT5G47200</t>
  </si>
  <si>
    <t>electron transporter, putative (DUF179)</t>
  </si>
  <si>
    <t>AT1G33780</t>
  </si>
  <si>
    <t>hypothetical protein AT5G05360</t>
  </si>
  <si>
    <t>AT5G05360</t>
  </si>
  <si>
    <t>BPM4; BTB-POZ and MATH domain 4</t>
  </si>
  <si>
    <t>AT3G03740</t>
  </si>
  <si>
    <t>SKP2A; F-box/RNI-like superfamily protein</t>
  </si>
  <si>
    <t>AT1G21410</t>
  </si>
  <si>
    <t>TGA6; TGACG motif-binding factor 6</t>
  </si>
  <si>
    <t>AT3G12250</t>
  </si>
  <si>
    <t>ATAN11; Transducin/WD40 repeat-like superfamily protein</t>
  </si>
  <si>
    <t>AT1G12910</t>
  </si>
  <si>
    <t>RALFL33; ralf-like 33</t>
  </si>
  <si>
    <t>AT4G15800</t>
  </si>
  <si>
    <t>microfibrillar-associated protein-like protein</t>
  </si>
  <si>
    <t>AT4G08580</t>
  </si>
  <si>
    <t>lipid-binding serum glycoprotein family protein</t>
  </si>
  <si>
    <t>AT1G04970</t>
  </si>
  <si>
    <t>PHYC; phytochrome C</t>
  </si>
  <si>
    <t>AT5G35840</t>
  </si>
  <si>
    <t>FUC1; alpha-L-fucosidase 1</t>
  </si>
  <si>
    <t>AT2G28100</t>
  </si>
  <si>
    <t>splicing factor Prp18 family protein</t>
  </si>
  <si>
    <t>AT1G03140</t>
  </si>
  <si>
    <t>Ribosomal protein S21e</t>
  </si>
  <si>
    <t>AT3G53890</t>
  </si>
  <si>
    <t>PUM2; pumilio 2</t>
  </si>
  <si>
    <t>AT2G29190</t>
  </si>
  <si>
    <t>SAM1; S-adenosylmethionine synthetase 1</t>
  </si>
  <si>
    <t>AT1G02500</t>
  </si>
  <si>
    <t>Ribosomal L28e protein family</t>
  </si>
  <si>
    <t>AT2G19730</t>
  </si>
  <si>
    <t>HSBP; heat shock factor binding protein</t>
  </si>
  <si>
    <t>AT4G15802</t>
  </si>
  <si>
    <t>IBR1; indole-3-butyric acid response 1</t>
  </si>
  <si>
    <t>AT4G05530</t>
  </si>
  <si>
    <t>PEX7; peroxin 7</t>
  </si>
  <si>
    <t>AT1G29260</t>
  </si>
  <si>
    <t>SOG1; NAC (No Apical Meristem) domain transcriptional regulator superfamily protein</t>
  </si>
  <si>
    <t>AT1G25580</t>
  </si>
  <si>
    <t>Translation initiation factor eIF3 subunit</t>
  </si>
  <si>
    <t>AT5G37475</t>
  </si>
  <si>
    <t>CYT1; Glucose-1-phosphate adenylyltransferase family protein</t>
  </si>
  <si>
    <t>AT2G39770</t>
  </si>
  <si>
    <t>NF-YB13; nuclear factor Y, subunit B13</t>
  </si>
  <si>
    <t>AT5G23090</t>
  </si>
  <si>
    <t>HGL1; heteroglycan glucosidase 1</t>
  </si>
  <si>
    <t>AT3G23640</t>
  </si>
  <si>
    <t>GT-1; Homeodomain-like superfamily protein</t>
  </si>
  <si>
    <t>AT1G13450</t>
  </si>
  <si>
    <t>ROF1; rotamase FKBP 1</t>
  </si>
  <si>
    <t>AT3G25230</t>
  </si>
  <si>
    <t>AT4G25890</t>
  </si>
  <si>
    <t>HEMB1; Aldolase superfamily protein</t>
  </si>
  <si>
    <t>AT1G69740</t>
  </si>
  <si>
    <t>CBL3; calcineurin B-like 3</t>
  </si>
  <si>
    <t>AT4G26570</t>
  </si>
  <si>
    <t>AT4G28080</t>
  </si>
  <si>
    <t>hypothetical protein AT5G27860</t>
  </si>
  <si>
    <t>AT5G27860</t>
  </si>
  <si>
    <t>AT5G43310</t>
  </si>
  <si>
    <t>AT1G14560</t>
  </si>
  <si>
    <t>PMSR4; peptide met sulfoxide reductase 4</t>
  </si>
  <si>
    <t>AT4G25130</t>
  </si>
  <si>
    <t>SGF29a; SGF29 tudor-like domain-containing protein</t>
  </si>
  <si>
    <t>AT3G27460</t>
  </si>
  <si>
    <t>cactus-binding carboxy-terminal, cactin</t>
  </si>
  <si>
    <t>AT1G03910</t>
  </si>
  <si>
    <t>Calcium-dependent lipid-binding (CaLB domain) plant phosphoribosyltransferase family protein</t>
  </si>
  <si>
    <t>AT3G57880</t>
  </si>
  <si>
    <t>OPT3; oligopeptide transporter</t>
  </si>
  <si>
    <t>AT4G16370</t>
  </si>
  <si>
    <t>Uncharacterized protein family (UPF0041)</t>
  </si>
  <si>
    <t>AT4G22310</t>
  </si>
  <si>
    <t>AT2G28720</t>
  </si>
  <si>
    <t>AT3G16560</t>
  </si>
  <si>
    <t>CNGC14; cyclic nucleotide-gated channel 14</t>
  </si>
  <si>
    <t>AT2G24610</t>
  </si>
  <si>
    <t>VPS46.2; SNF7 family protein</t>
  </si>
  <si>
    <t>AT1G73030</t>
  </si>
  <si>
    <t>CLPS3; CLP-similar protein 3</t>
  </si>
  <si>
    <t>AT3G04680</t>
  </si>
  <si>
    <t>GATL7; galacturonosyltransferase-like 7</t>
  </si>
  <si>
    <t>AT3G62660</t>
  </si>
  <si>
    <t>DDRGK domain protein</t>
  </si>
  <si>
    <t>AT4G27120</t>
  </si>
  <si>
    <t>5'-AMP-activated protein kinase beta-2 subunit protein</t>
  </si>
  <si>
    <t>AT2G28060</t>
  </si>
  <si>
    <t>AT4G35140</t>
  </si>
  <si>
    <t>Ribosomal protein S19e family protein</t>
  </si>
  <si>
    <t>AT5G61170</t>
  </si>
  <si>
    <t>PDIL2-3; PDI-like 2-3</t>
  </si>
  <si>
    <t>AT2G32920</t>
  </si>
  <si>
    <t>phosphoglucosamine mutase family protein</t>
  </si>
  <si>
    <t>AT5G17530</t>
  </si>
  <si>
    <t>ZTL; Galactose oxidase/kelch repeat superfamily protein</t>
  </si>
  <si>
    <t>AT5G57360</t>
  </si>
  <si>
    <t>NTT1; nucleotide transporter 1</t>
  </si>
  <si>
    <t>AT1G80300</t>
  </si>
  <si>
    <t>Putative eukaryotic LigT</t>
  </si>
  <si>
    <t>AT3G16230</t>
  </si>
  <si>
    <t>AT2G20330</t>
  </si>
  <si>
    <t>AT2G31410</t>
  </si>
  <si>
    <t>AL7; alfin-like 7</t>
  </si>
  <si>
    <t>AT1G14510</t>
  </si>
  <si>
    <t>PAB2; poly(A) binding protein 2</t>
  </si>
  <si>
    <t>AT4G34110</t>
  </si>
  <si>
    <t>MUB6; membrane-anchored ubiquitin-fold protein 6 precursor</t>
  </si>
  <si>
    <t>AT1G22050</t>
  </si>
  <si>
    <t>Zinc finger C-x8-C-x5-C-x3-H type family protein</t>
  </si>
  <si>
    <t>AT1G75340</t>
  </si>
  <si>
    <t>XTR6; xyloglucan endotransglycosylase 6</t>
  </si>
  <si>
    <t>AT4G25810</t>
  </si>
  <si>
    <t>ILP1; IAP-like protein 1</t>
  </si>
  <si>
    <t>AT1G17210</t>
  </si>
  <si>
    <t>LCD1; reticulata-like protein, putative (DUF3411)</t>
  </si>
  <si>
    <t>AT2G37860</t>
  </si>
  <si>
    <t>AT1G69060</t>
  </si>
  <si>
    <t>FTSH1; FTSH protease 1</t>
  </si>
  <si>
    <t>AT1G50250</t>
  </si>
  <si>
    <t>CRF4; cytokinin response factor 4</t>
  </si>
  <si>
    <t>AT4G27950</t>
  </si>
  <si>
    <t>AT5G12310</t>
  </si>
  <si>
    <t>AT3G09830</t>
  </si>
  <si>
    <t>ENTH/VHS family protein</t>
  </si>
  <si>
    <t>AT3G16270</t>
  </si>
  <si>
    <t>UFD1; ubiquitin fusion degradation 1</t>
  </si>
  <si>
    <t>AT2G21270</t>
  </si>
  <si>
    <t>CBSX5; Cystathionine beta-synthase (CBS) family protein</t>
  </si>
  <si>
    <t>AT4G27460</t>
  </si>
  <si>
    <t>Serinc-domain containing serine and sphingolipid biosynthesis protein</t>
  </si>
  <si>
    <t>AT3G06170</t>
  </si>
  <si>
    <t>B73; molybdopterin biosynthesis CNX1 protein / molybdenum cofactor biosynthesis enzyme CNX1 (CNX1)</t>
  </si>
  <si>
    <t>AT5G20990</t>
  </si>
  <si>
    <t>AT3G19950</t>
  </si>
  <si>
    <t>CPN60A; chaperonin-60alpha</t>
  </si>
  <si>
    <t>AT2G28000</t>
  </si>
  <si>
    <t>AT3G21215</t>
  </si>
  <si>
    <t>AT5G27280</t>
  </si>
  <si>
    <t>ATB2; NAD(P)-linked oxidoreductase superfamily protein</t>
  </si>
  <si>
    <t>AT1G60710</t>
  </si>
  <si>
    <t>KAI2; alpha/beta-Hydrolases superfamily protein</t>
  </si>
  <si>
    <t>AT4G37470</t>
  </si>
  <si>
    <t>ALN; allantoinase</t>
  </si>
  <si>
    <t>AT4G04955</t>
  </si>
  <si>
    <t>ATAF1; NAC (No Apical Meristem) domain transcriptional regulator superfamily protein</t>
  </si>
  <si>
    <t>AT1G01720</t>
  </si>
  <si>
    <t>RSR4; Aldolase-type TIM barrel family protein</t>
  </si>
  <si>
    <t>AT5G01410</t>
  </si>
  <si>
    <t>IQD22; IQ-domain 22</t>
  </si>
  <si>
    <t>AT4G23060</t>
  </si>
  <si>
    <t>CYSB; cystatin B</t>
  </si>
  <si>
    <t>AT3G12490</t>
  </si>
  <si>
    <t>CPN20; chaperonin 20</t>
  </si>
  <si>
    <t>AT5G20720</t>
  </si>
  <si>
    <t>Mitogen activated protein kinase kinase kinase-like protein</t>
  </si>
  <si>
    <t>AT3G58640</t>
  </si>
  <si>
    <t>CTTNBP 2 amino-terminal-like protein</t>
  </si>
  <si>
    <t>AT1G11120</t>
  </si>
  <si>
    <t>AT2G21520</t>
  </si>
  <si>
    <t>MTHSC70-2; mitochondrial HSO70 2</t>
  </si>
  <si>
    <t>AT5G09590</t>
  </si>
  <si>
    <t>HIP1; HSP70-interacting protein 1</t>
  </si>
  <si>
    <t>AT4G22670</t>
  </si>
  <si>
    <t>MED8; mediator subunit 8</t>
  </si>
  <si>
    <t>AT2G03070</t>
  </si>
  <si>
    <t>APK1A; Protein kinase superfamily protein</t>
  </si>
  <si>
    <t>AT1G07570</t>
  </si>
  <si>
    <t>AT2G33845</t>
  </si>
  <si>
    <t>ABI3</t>
    <phoneticPr fontId="18" type="noConversion"/>
  </si>
  <si>
    <t>Source gene</t>
    <phoneticPr fontId="18" type="noConversion"/>
  </si>
  <si>
    <t>Target gene</t>
    <phoneticPr fontId="18" type="noConversion"/>
  </si>
  <si>
    <t>Connection strength</t>
    <phoneticPr fontId="18" type="noConversion"/>
  </si>
  <si>
    <t>PRJNA671562</t>
  </si>
  <si>
    <t>MUD21_2; late embryogenesis abundant protein</t>
    <phoneticPr fontId="18" type="noConversion"/>
  </si>
  <si>
    <t>CALO3; Caleosin; peroxygenase 3</t>
    <phoneticPr fontId="18" type="noConversion"/>
  </si>
  <si>
    <t>AT5G55240</t>
  </si>
  <si>
    <t>CALO2; Caleosin-2; PXG2; Peroxygenase 2; Embryo-specific protein 2; Putative embryo-specific protein 1 (ATS2)</t>
  </si>
  <si>
    <t>Protein name</t>
    <phoneticPr fontId="18" type="noConversion"/>
  </si>
  <si>
    <t>Arabidopsis locus ID</t>
    <phoneticPr fontId="18" type="noConversion"/>
  </si>
  <si>
    <t>WRI1</t>
    <phoneticPr fontId="18" type="noConversion"/>
  </si>
  <si>
    <r>
      <rPr>
        <b/>
        <sz val="11"/>
        <color indexed="8"/>
        <rFont val="Times New Roman"/>
        <family val="1"/>
      </rPr>
      <t>Table S1(A)</t>
    </r>
    <r>
      <rPr>
        <sz val="11"/>
        <color rgb="FF000000"/>
        <rFont val="Times New Roman"/>
        <family val="1"/>
      </rPr>
      <t>. T</t>
    </r>
    <r>
      <rPr>
        <sz val="11"/>
        <color indexed="8"/>
        <rFont val="Times New Roman"/>
        <family val="1"/>
      </rPr>
      <t>rancriptome datasets on NCBI Squence Read Archive (SRA).</t>
    </r>
    <phoneticPr fontId="20" type="noConversion"/>
  </si>
  <si>
    <t>NR_Annotation</t>
    <phoneticPr fontId="18" type="noConversion"/>
  </si>
  <si>
    <r>
      <t xml:space="preserve">Growth time
</t>
    </r>
    <r>
      <rPr>
        <sz val="10"/>
        <color rgb="FF000000"/>
        <rFont val="Times New Roman"/>
        <family val="1"/>
      </rPr>
      <t>(days after tuber formation)</t>
    </r>
    <phoneticPr fontId="20" type="noConversion"/>
  </si>
  <si>
    <t>Replications</t>
    <phoneticPr fontId="20" type="noConversion"/>
  </si>
  <si>
    <t>Unigene_11662</t>
  </si>
  <si>
    <t>Unigene_03894</t>
  </si>
  <si>
    <t>Unigene_47606</t>
  </si>
  <si>
    <t>Unigene_19843</t>
  </si>
  <si>
    <t>Unigene_44460</t>
  </si>
  <si>
    <t>Unigene_34314</t>
  </si>
  <si>
    <t>Unigene_14578</t>
  </si>
  <si>
    <t>Unigene_27752</t>
  </si>
  <si>
    <t>Unigene_04233</t>
  </si>
  <si>
    <t>Unigene_38203</t>
  </si>
  <si>
    <t>Unigene_00233</t>
  </si>
  <si>
    <t>Unigene_26673</t>
  </si>
  <si>
    <t>Unigene_46852</t>
  </si>
  <si>
    <t>Unigene_20501</t>
  </si>
  <si>
    <t>Unigene_45747</t>
  </si>
  <si>
    <t>Unigene_21305</t>
  </si>
  <si>
    <t>Unigene_45746</t>
  </si>
  <si>
    <t>Unigene_03253</t>
  </si>
  <si>
    <t>Unigene_43775</t>
  </si>
  <si>
    <t>Unigene_16817</t>
  </si>
  <si>
    <t>Unigene_20300</t>
  </si>
  <si>
    <t>Unigene_17286</t>
  </si>
  <si>
    <t>Unigene_56646</t>
  </si>
  <si>
    <t>Unigene_36589</t>
  </si>
  <si>
    <t>Unigene_26332</t>
  </si>
  <si>
    <t>Unigene_00352</t>
  </si>
  <si>
    <t>Unigene_44394</t>
  </si>
  <si>
    <t>Unigene_17285</t>
  </si>
  <si>
    <t>Unigene_42592</t>
  </si>
  <si>
    <t>Unigene_21605</t>
  </si>
  <si>
    <t>Unigene_04282</t>
  </si>
  <si>
    <t>Unigene_05009</t>
  </si>
  <si>
    <t>Unigene_01661</t>
  </si>
  <si>
    <t>Unigene_37462</t>
  </si>
  <si>
    <t>Unigene_20635</t>
  </si>
  <si>
    <t>Unigene_20891</t>
  </si>
  <si>
    <t>Unigene_37100</t>
  </si>
  <si>
    <t>Unigene_43045</t>
  </si>
  <si>
    <t>Unigene_12692</t>
  </si>
  <si>
    <t>Unigene_16848</t>
  </si>
  <si>
    <t>Unigene_20727</t>
  </si>
  <si>
    <t>Unigene_04789</t>
  </si>
  <si>
    <t>Unigene_47264</t>
  </si>
  <si>
    <t>Unigene_20496</t>
  </si>
  <si>
    <t>Unigene_33257</t>
  </si>
  <si>
    <t>Unigene_00712</t>
  </si>
  <si>
    <t>Unigene_06759</t>
  </si>
  <si>
    <t>Unigene_15502</t>
  </si>
  <si>
    <t>Unigene_20734</t>
  </si>
  <si>
    <t>Unigene_35226</t>
  </si>
  <si>
    <t>Unigene_48293</t>
  </si>
  <si>
    <t>Unigene_41207</t>
  </si>
  <si>
    <t>Unigene_21813</t>
  </si>
  <si>
    <t>Unigene_17030</t>
  </si>
  <si>
    <t>Unigene_44430</t>
  </si>
  <si>
    <t>Unigene_38125</t>
  </si>
  <si>
    <t>Unigene_46325</t>
  </si>
  <si>
    <t>Unigene_28350</t>
  </si>
  <si>
    <t>Unigene_37479</t>
  </si>
  <si>
    <t>Unigene_28351</t>
  </si>
  <si>
    <t>Unigene_16715</t>
  </si>
  <si>
    <t>Unigene_18904</t>
  </si>
  <si>
    <t>Unigene_15191</t>
  </si>
  <si>
    <t>Unigene_02989</t>
  </si>
  <si>
    <t>Unigene_30915</t>
  </si>
  <si>
    <t>Unigene_43991</t>
  </si>
  <si>
    <t>Unigene_45483</t>
  </si>
  <si>
    <t>Unigene_39779</t>
  </si>
  <si>
    <t>Unigene_23015</t>
  </si>
  <si>
    <t>Unigene_12971</t>
  </si>
  <si>
    <t>Unigene_00459</t>
  </si>
  <si>
    <t>Unigene_25576</t>
  </si>
  <si>
    <t>Unigene_00564</t>
  </si>
  <si>
    <t>Unigene_38943</t>
  </si>
  <si>
    <t>Unigene_50816</t>
  </si>
  <si>
    <t>Unigene_18800</t>
  </si>
  <si>
    <t>Unigene_33624</t>
  </si>
  <si>
    <t>Unigene_05243</t>
  </si>
  <si>
    <t>Unigene_05159</t>
  </si>
  <si>
    <t>Unigene_26513</t>
  </si>
  <si>
    <t>Unigene_10590</t>
  </si>
  <si>
    <t>Unigene_27591</t>
  </si>
  <si>
    <t>Unigene_39432</t>
  </si>
  <si>
    <t>Unigene_05205</t>
  </si>
  <si>
    <t>Unigene_56023</t>
  </si>
  <si>
    <t>Unigene_56022</t>
  </si>
  <si>
    <t>Unigene_09625</t>
  </si>
  <si>
    <t>Unigene_09624</t>
  </si>
  <si>
    <t>Unigene_44315</t>
  </si>
  <si>
    <t>Unigene_44316</t>
  </si>
  <si>
    <t>Unigene_30640</t>
  </si>
  <si>
    <t>Unigene_27885</t>
  </si>
  <si>
    <t>Unigene_22811</t>
  </si>
  <si>
    <t>Unigene_22801</t>
  </si>
  <si>
    <t>Unigene_45242</t>
  </si>
  <si>
    <t>Unigene_19680</t>
  </si>
  <si>
    <t>Unigene_31309</t>
  </si>
  <si>
    <t>Unigene_14652</t>
  </si>
  <si>
    <t>Unigene_19685</t>
  </si>
  <si>
    <t>Unigene_39194</t>
  </si>
  <si>
    <t>Unigene_11283</t>
  </si>
  <si>
    <t>Unigene_45478</t>
  </si>
  <si>
    <t>Unigene_09667</t>
  </si>
  <si>
    <t>Unigene_33450</t>
  </si>
  <si>
    <t>Unigene_02898</t>
  </si>
  <si>
    <t>Unigene_56522</t>
  </si>
  <si>
    <t>Unigene_10607</t>
  </si>
  <si>
    <t>Unigene_41046</t>
  </si>
  <si>
    <t>Unigene_16622</t>
  </si>
  <si>
    <t>Unigene_41047</t>
  </si>
  <si>
    <t>Unigene_09511</t>
  </si>
  <si>
    <t>Unigene_43683</t>
  </si>
  <si>
    <t>Unigene_03396</t>
  </si>
  <si>
    <t>Unigene_20275</t>
  </si>
  <si>
    <t>Unigene_10403</t>
  </si>
  <si>
    <t>Unigene_44878</t>
  </si>
  <si>
    <t>Unigene_38866</t>
  </si>
  <si>
    <t>Unigene_43762</t>
  </si>
  <si>
    <t>Unigene_22938</t>
  </si>
  <si>
    <t>Unigene_07712</t>
  </si>
  <si>
    <t>Unigene_31911</t>
  </si>
  <si>
    <t>Unigene_15870</t>
  </si>
  <si>
    <t>Unigene_33781</t>
  </si>
  <si>
    <t>Unigene_24946</t>
  </si>
  <si>
    <t>Unigene_44559</t>
  </si>
  <si>
    <t>Unigene_15558</t>
  </si>
  <si>
    <t>Unigene_31446</t>
  </si>
  <si>
    <t>Unigene_11070</t>
  </si>
  <si>
    <t>Unigene_44451</t>
  </si>
  <si>
    <t>Unigene_20486</t>
  </si>
  <si>
    <t>Unigene_36754</t>
  </si>
  <si>
    <t>Unigene_34559</t>
  </si>
  <si>
    <t>Unigene_19977</t>
  </si>
  <si>
    <t>Unigene_10333</t>
  </si>
  <si>
    <t>Unigene_01282</t>
  </si>
  <si>
    <t>Unigene_42376</t>
  </si>
  <si>
    <t>Unigene_36815</t>
  </si>
  <si>
    <t>Unigene_16054</t>
  </si>
  <si>
    <t>Unigene_18310</t>
  </si>
  <si>
    <t>Unigene_54452</t>
  </si>
  <si>
    <t>Unigene_13898</t>
  </si>
  <si>
    <t>Unigene_40204</t>
  </si>
  <si>
    <t>Unigene_40249</t>
  </si>
  <si>
    <t>Unigene_17252</t>
  </si>
  <si>
    <t>Unigene_23757</t>
  </si>
  <si>
    <t>Unigene_40796</t>
  </si>
  <si>
    <t>Unigene_40597</t>
  </si>
  <si>
    <t>Unigene_03043</t>
  </si>
  <si>
    <t>Unigene_15948</t>
  </si>
  <si>
    <t>Unigene_04067</t>
  </si>
  <si>
    <t>Unigene_08906</t>
  </si>
  <si>
    <t>Unigene_03625</t>
  </si>
  <si>
    <t>Unigene_30354</t>
  </si>
  <si>
    <t>Unigene_55203</t>
  </si>
  <si>
    <t>Unigene_04201</t>
  </si>
  <si>
    <t>Unigene_13980</t>
  </si>
  <si>
    <t>Unigene_51315</t>
  </si>
  <si>
    <t>Unigene_51314</t>
  </si>
  <si>
    <t>Unigene_13979</t>
  </si>
  <si>
    <t>Unigene_39450</t>
  </si>
  <si>
    <t>Unigene_30612</t>
  </si>
  <si>
    <t>Unigene_11903</t>
  </si>
  <si>
    <t>Unigene_43270</t>
  </si>
  <si>
    <t>Unigene_07499</t>
  </si>
  <si>
    <t>Unigene_54365</t>
  </si>
  <si>
    <t>Unigene_45011</t>
  </si>
  <si>
    <t>Unigene_22283</t>
  </si>
  <si>
    <t>Unigene_12111</t>
  </si>
  <si>
    <t>Unigene_56352</t>
  </si>
  <si>
    <t>Unigene_03912</t>
  </si>
  <si>
    <t>Unigene_04429</t>
  </si>
  <si>
    <t>Unigene_17647</t>
  </si>
  <si>
    <t>Unigene_36470</t>
  </si>
  <si>
    <t>Unigene_06736</t>
  </si>
  <si>
    <t>Unigene_36469</t>
  </si>
  <si>
    <t>Unigene_22012</t>
  </si>
  <si>
    <t>Unigene_48640</t>
  </si>
  <si>
    <t>Unigene_09652</t>
  </si>
  <si>
    <t>Unigene_41183</t>
  </si>
  <si>
    <t>Unigene_16172</t>
  </si>
  <si>
    <t>Unigene_44089</t>
  </si>
  <si>
    <t>Unigene_43076</t>
  </si>
  <si>
    <t>Unigene_10260</t>
  </si>
  <si>
    <t>Unigene_14638</t>
  </si>
  <si>
    <t>Unigene_39601</t>
  </si>
  <si>
    <t>Unigene_09613</t>
  </si>
  <si>
    <t>Unigene_45186</t>
  </si>
  <si>
    <t>Unigene_05113</t>
  </si>
  <si>
    <t>Unigene_03120</t>
  </si>
  <si>
    <t>Unigene_03170</t>
  </si>
  <si>
    <t>Unigene_45979</t>
  </si>
  <si>
    <t>Unigene_09648</t>
  </si>
  <si>
    <t>Unigene_19588</t>
  </si>
  <si>
    <t>Unigene_36318</t>
  </si>
  <si>
    <t>Unigene_51294</t>
  </si>
  <si>
    <t>Unigene_14738</t>
  </si>
  <si>
    <t>Unigene_32737</t>
  </si>
  <si>
    <t>Unigene_27639</t>
  </si>
  <si>
    <t>Unigene_46446</t>
  </si>
  <si>
    <t>Unigene_16520</t>
  </si>
  <si>
    <t>Unigene_40576</t>
  </si>
  <si>
    <t>Unigene_38537</t>
  </si>
  <si>
    <t>Unigene_35871</t>
  </si>
  <si>
    <t>Unigene_49212</t>
  </si>
  <si>
    <t>Unigene_23128</t>
  </si>
  <si>
    <t>Unigene_02546</t>
  </si>
  <si>
    <t>Unigene_25637</t>
  </si>
  <si>
    <t>Unigene_37509</t>
  </si>
  <si>
    <t>Unigene_00837</t>
  </si>
  <si>
    <t>Unigene_56020</t>
  </si>
  <si>
    <t>Unigene_23793</t>
  </si>
  <si>
    <t>Unigene_30614</t>
  </si>
  <si>
    <t>Unigene_26092</t>
  </si>
  <si>
    <t>Unigene_43900</t>
  </si>
  <si>
    <t>Unigene_26564</t>
  </si>
  <si>
    <t>Unigene_36726</t>
  </si>
  <si>
    <t>Unigene_15322</t>
  </si>
  <si>
    <t>Unigene_40773</t>
  </si>
  <si>
    <t>Unigene_11124</t>
  </si>
  <si>
    <t>Unigene_40247</t>
  </si>
  <si>
    <t>Unigene_09492</t>
  </si>
  <si>
    <t>Unigene_48908</t>
  </si>
  <si>
    <t>Unigene_40248</t>
  </si>
  <si>
    <t>Unigene_10462</t>
  </si>
  <si>
    <t>Unigene_32922</t>
  </si>
  <si>
    <t>Unigene_15524</t>
  </si>
  <si>
    <t>Unigene_31121</t>
  </si>
  <si>
    <t>Unigene_10218</t>
  </si>
  <si>
    <t>Unigene_03997</t>
  </si>
  <si>
    <t>Unigene_56362</t>
  </si>
  <si>
    <t>Unigene_31120</t>
  </si>
  <si>
    <t>Unigene_37880</t>
  </si>
  <si>
    <t>Unigene_51214</t>
  </si>
  <si>
    <t>Unigene_51215</t>
  </si>
  <si>
    <t>Unigene_37870</t>
  </si>
  <si>
    <t>Unigene_43850</t>
  </si>
  <si>
    <t>Unigene_28525</t>
  </si>
  <si>
    <t>Unigene_42868</t>
  </si>
  <si>
    <t>Unigene_12384</t>
  </si>
  <si>
    <t>Unigene_48036</t>
  </si>
  <si>
    <t>Unigene_17445</t>
  </si>
  <si>
    <t>Unigene_15844</t>
  </si>
  <si>
    <t>Unigene_43094</t>
  </si>
  <si>
    <t>Unigene_09441</t>
  </si>
  <si>
    <t>Unigene_25156</t>
  </si>
  <si>
    <t>Unigene_21824</t>
  </si>
  <si>
    <t>Unigene_42232</t>
  </si>
  <si>
    <t>Unigene_36256</t>
  </si>
  <si>
    <t>Unigene_20848</t>
  </si>
  <si>
    <t>Unigene_23744</t>
  </si>
  <si>
    <t>Unigene_53805</t>
  </si>
  <si>
    <t>Unigene_16780</t>
  </si>
  <si>
    <t>Unigene_37346</t>
  </si>
  <si>
    <t>Unigene_01710</t>
  </si>
  <si>
    <t>Unigene_14351</t>
  </si>
  <si>
    <t>Unigene_21003</t>
  </si>
  <si>
    <t>Unigene_47482</t>
  </si>
  <si>
    <t>Unigene_40887</t>
  </si>
  <si>
    <t>Unigene_21404</t>
  </si>
  <si>
    <t>Unigene_23132</t>
  </si>
  <si>
    <t>Unigene_38390</t>
  </si>
  <si>
    <t>Unigene_21185</t>
  </si>
  <si>
    <t>Unigene_12991</t>
  </si>
  <si>
    <t>Unigene_47336</t>
  </si>
  <si>
    <t>Unigene_49037</t>
  </si>
  <si>
    <t>Unigene_21184</t>
  </si>
  <si>
    <t>Unigene_47337</t>
  </si>
  <si>
    <t>Unigene_02425</t>
  </si>
  <si>
    <t>Unigene_39379</t>
  </si>
  <si>
    <t>Unigene_09635</t>
  </si>
  <si>
    <t>Unigene_03231</t>
  </si>
  <si>
    <t>Unigene_18012</t>
  </si>
  <si>
    <t>Unigene_39989</t>
  </si>
  <si>
    <t>Unigene_12840</t>
  </si>
  <si>
    <t>Unigene_34294</t>
  </si>
  <si>
    <t>Unigene_40573</t>
  </si>
  <si>
    <t>Unigene_22618</t>
  </si>
  <si>
    <t>Unigene_41993</t>
  </si>
  <si>
    <t>Unigene_18684</t>
  </si>
  <si>
    <t>Unigene_16142</t>
  </si>
  <si>
    <t>Unigene_40639</t>
  </si>
  <si>
    <t>Unigene_40133</t>
  </si>
  <si>
    <t>Unigene_18027</t>
  </si>
  <si>
    <t>Unigene_02983</t>
  </si>
  <si>
    <t>Unigene_47933</t>
  </si>
  <si>
    <t>Unigene_18584</t>
  </si>
  <si>
    <t>Unigene_43175</t>
  </si>
  <si>
    <t>Unigene_10518</t>
  </si>
  <si>
    <t>Unigene_02949</t>
  </si>
  <si>
    <t>Unigene_18632</t>
  </si>
  <si>
    <t>Unigene_45657</t>
  </si>
  <si>
    <t>Unigene_04234</t>
  </si>
  <si>
    <t>Unigene_18896</t>
  </si>
  <si>
    <t>Unigene_45069</t>
  </si>
  <si>
    <t>Unigene_33864</t>
  </si>
  <si>
    <t>Unigene_41865</t>
  </si>
  <si>
    <t>Unigene_18675</t>
  </si>
  <si>
    <t>Unigene_20285</t>
  </si>
  <si>
    <t>Unigene_10759</t>
  </si>
  <si>
    <t>Unigene_38344</t>
  </si>
  <si>
    <t>Unigene_40527</t>
  </si>
  <si>
    <t>Unigene_09059</t>
  </si>
  <si>
    <t>Unigene_15384</t>
  </si>
  <si>
    <t>Unigene_33537</t>
  </si>
  <si>
    <t>Unigene_05608</t>
  </si>
  <si>
    <t>Unigene_45830</t>
  </si>
  <si>
    <t>Unigene_17453</t>
  </si>
  <si>
    <t>Unigene_43703</t>
  </si>
  <si>
    <t>Unigene_10301</t>
  </si>
  <si>
    <t>Unigene_39880</t>
  </si>
  <si>
    <t>Unigene_05369</t>
  </si>
  <si>
    <t>Unigene_27656</t>
  </si>
  <si>
    <t>Unigene_28306</t>
  </si>
  <si>
    <t>Unigene_18944</t>
  </si>
  <si>
    <t>Unigene_42598</t>
  </si>
  <si>
    <t>Unigene_00745</t>
  </si>
  <si>
    <t>Unigene_18945</t>
  </si>
  <si>
    <t>Unigene_28623</t>
  </si>
  <si>
    <t>Unigene_34171</t>
  </si>
  <si>
    <t>Unigene_13913</t>
  </si>
  <si>
    <t>Unigene_44300</t>
  </si>
  <si>
    <t>Unigene_00052</t>
  </si>
  <si>
    <t>Unigene_08189</t>
  </si>
  <si>
    <t>Unigene_11168</t>
  </si>
  <si>
    <t>Unigene_38606</t>
  </si>
  <si>
    <t>Unigene_03460</t>
  </si>
  <si>
    <t>Unigene_05719</t>
  </si>
  <si>
    <t>Unigene_27777</t>
  </si>
  <si>
    <t>Unigene_31605</t>
  </si>
  <si>
    <t>Unigene_52604</t>
  </si>
  <si>
    <t>Unigene_17072</t>
  </si>
  <si>
    <t>Unigene_54522</t>
  </si>
  <si>
    <t>Unigene_21273</t>
  </si>
  <si>
    <t>Unigene_41647</t>
  </si>
  <si>
    <t>Unigene_10965</t>
  </si>
  <si>
    <t>Unigene_34991</t>
  </si>
  <si>
    <t>Unigene_36906</t>
  </si>
  <si>
    <t>Unigene_43831</t>
  </si>
  <si>
    <t>Unigene_30491</t>
  </si>
  <si>
    <t>Unigene_33333</t>
  </si>
  <si>
    <t>Unigene_32613</t>
  </si>
  <si>
    <t>Unigene_09757</t>
  </si>
  <si>
    <t>Unigene_09758</t>
  </si>
  <si>
    <t>Unigene_40958</t>
  </si>
  <si>
    <t>Unigene_07836</t>
  </si>
  <si>
    <t>Unigene_33616</t>
  </si>
  <si>
    <t>Unigene_39528</t>
  </si>
  <si>
    <t>Unigene_09351</t>
  </si>
  <si>
    <t>Unigene_38029</t>
  </si>
  <si>
    <t>Unigene_03027</t>
  </si>
  <si>
    <t>Unigene_45775</t>
  </si>
  <si>
    <t>Unigene_03817</t>
  </si>
  <si>
    <t>Unigene_32787</t>
  </si>
  <si>
    <t>Unigene_41677</t>
  </si>
  <si>
    <t>Unigene_09533</t>
  </si>
  <si>
    <t>Unigene_40038</t>
  </si>
  <si>
    <t>Unigene_44676</t>
  </si>
  <si>
    <t>Unigene_07341</t>
  </si>
  <si>
    <t>Unigene_18158</t>
  </si>
  <si>
    <t>Unigene_35576</t>
  </si>
  <si>
    <t>Unigene_39692</t>
  </si>
  <si>
    <t>Unigene_13328</t>
  </si>
  <si>
    <t>Unigene_32379</t>
  </si>
  <si>
    <t>Unigene_17611</t>
  </si>
  <si>
    <t>Unigene_37025</t>
  </si>
  <si>
    <t>Unigene_20563</t>
  </si>
  <si>
    <t>Unigene_45849</t>
  </si>
  <si>
    <t>Unigene_18371</t>
  </si>
  <si>
    <t>Unigene_38196</t>
  </si>
  <si>
    <t>Unigene_14221</t>
  </si>
  <si>
    <t>Unigene_45617</t>
  </si>
  <si>
    <t>Unigene_16668</t>
  </si>
  <si>
    <t>Unigene_39293</t>
  </si>
  <si>
    <t>Unigene_16724</t>
  </si>
  <si>
    <t>Unigene_41458</t>
  </si>
  <si>
    <t>Unigene_41601</t>
  </si>
  <si>
    <t>Unigene_46910</t>
  </si>
  <si>
    <t>Unigene_01723</t>
  </si>
  <si>
    <t>Unigene_18524</t>
  </si>
  <si>
    <t>Unigene_21397</t>
  </si>
  <si>
    <t>Unigene_31934</t>
  </si>
  <si>
    <t>Unigene_16694</t>
  </si>
  <si>
    <t>Unigene_37602</t>
  </si>
  <si>
    <t>Unigene_47949</t>
  </si>
  <si>
    <t>Unigene_47950</t>
  </si>
  <si>
    <t>Unigene_13193</t>
  </si>
  <si>
    <t>Unigene_30634</t>
  </si>
  <si>
    <t>Unigene_43308</t>
  </si>
  <si>
    <t>Unigene_19852</t>
  </si>
  <si>
    <t>Unigene_44189</t>
  </si>
  <si>
    <t>Unigene_16060</t>
  </si>
  <si>
    <t>Unigene_02204</t>
  </si>
  <si>
    <t>Unigene_41001</t>
  </si>
  <si>
    <t>Unigene_23157</t>
  </si>
  <si>
    <t>Unigene_41645</t>
  </si>
  <si>
    <t>Unigene_41646</t>
  </si>
  <si>
    <t>Unigene_42186</t>
  </si>
  <si>
    <t>Unigene_16946</t>
  </si>
  <si>
    <t>Unigene_45284</t>
  </si>
  <si>
    <t>Unigene_17089</t>
  </si>
  <si>
    <t>Unigene_00909</t>
  </si>
  <si>
    <t>Unigene_56818</t>
  </si>
  <si>
    <t>Unigene_13732</t>
  </si>
  <si>
    <t>Unigene_14075</t>
  </si>
  <si>
    <t>Unigene_32102</t>
  </si>
  <si>
    <t>Unigene_36287</t>
  </si>
  <si>
    <t>Unigene_03097</t>
  </si>
  <si>
    <t>Unigene_07723</t>
  </si>
  <si>
    <t>Unigene_17184</t>
  </si>
  <si>
    <t>Unigene_17185</t>
  </si>
  <si>
    <t>Unigene_34356</t>
  </si>
  <si>
    <t>Unigene_38614</t>
  </si>
  <si>
    <t>Unigene_38615</t>
  </si>
  <si>
    <t>Unigene_39653</t>
  </si>
  <si>
    <t>Unigene_09372</t>
  </si>
  <si>
    <t>Unigene_35832</t>
  </si>
  <si>
    <t>Unigene_49180</t>
  </si>
  <si>
    <t>Unigene_00867</t>
  </si>
  <si>
    <t>Unigene_40184</t>
  </si>
  <si>
    <t>Unigene_54548</t>
  </si>
  <si>
    <t>Unigene_56840</t>
  </si>
  <si>
    <t>Unigene_52036</t>
  </si>
  <si>
    <t>Unigene_08125</t>
  </si>
  <si>
    <t>Unigene_00132</t>
  </si>
  <si>
    <t>Unigene_23478</t>
  </si>
  <si>
    <t>Unigene_43216</t>
  </si>
  <si>
    <t>Unigene_04519</t>
  </si>
  <si>
    <t>Unigene_05374</t>
  </si>
  <si>
    <t>Unigene_09798</t>
  </si>
  <si>
    <t>Unigene_37546</t>
  </si>
  <si>
    <t>Unigene_03420</t>
  </si>
  <si>
    <t>Unigene_06454</t>
  </si>
  <si>
    <t>Unigene_02715</t>
  </si>
  <si>
    <t>Unigene_06813</t>
  </si>
  <si>
    <t>Unigene_15486</t>
  </si>
  <si>
    <t>Unigene_32986</t>
  </si>
  <si>
    <t>Unigene_34292</t>
  </si>
  <si>
    <t>Unigene_03365</t>
  </si>
  <si>
    <t>Unigene_19169</t>
  </si>
  <si>
    <t>Unigene_35466</t>
  </si>
  <si>
    <t>Unigene_32876</t>
  </si>
  <si>
    <t>Unigene_32852</t>
  </si>
  <si>
    <t>Unigene_03553</t>
  </si>
  <si>
    <t>Unigene_35106</t>
  </si>
  <si>
    <t>Unigene_00211</t>
  </si>
  <si>
    <t>Unigene_38244</t>
  </si>
  <si>
    <t>Unigene_47429</t>
  </si>
  <si>
    <t>Unigene_12230</t>
  </si>
  <si>
    <t>Unigene_01185</t>
  </si>
  <si>
    <t>Unigene_11315</t>
  </si>
  <si>
    <t>Unigene_21090</t>
  </si>
  <si>
    <t>Unigene_29410</t>
  </si>
  <si>
    <t>Unigene_39769</t>
  </si>
  <si>
    <t>Unigene_16442</t>
  </si>
  <si>
    <t>Unigene_32325</t>
  </si>
  <si>
    <t>Unigene_03230</t>
  </si>
  <si>
    <t>Unigene_42178</t>
  </si>
  <si>
    <t>Unigene_09545</t>
  </si>
  <si>
    <t>Unigene_12798</t>
  </si>
  <si>
    <t>Unigene_31253</t>
  </si>
  <si>
    <t>Unigene_36362</t>
  </si>
  <si>
    <t>Unigene_11224</t>
  </si>
  <si>
    <t>Unigene_36774</t>
  </si>
  <si>
    <t>Unigene_13437</t>
  </si>
  <si>
    <t>Unigene_41151</t>
  </si>
  <si>
    <t>Unigene_31844</t>
  </si>
  <si>
    <t>Unigene_02366</t>
  </si>
  <si>
    <t>Unigene_21863</t>
  </si>
  <si>
    <t>Unigene_31777</t>
  </si>
  <si>
    <t>Unigene_42864</t>
  </si>
  <si>
    <t>Unigene_44139</t>
  </si>
  <si>
    <t>Unigene_35121</t>
  </si>
  <si>
    <t>Unigene_04684</t>
  </si>
  <si>
    <t>Unigene_01385</t>
  </si>
  <si>
    <t>Unigene_21049</t>
  </si>
  <si>
    <t>Unigene_45812</t>
  </si>
  <si>
    <t>Unigene_00882</t>
  </si>
  <si>
    <t>Unigene_22193</t>
  </si>
  <si>
    <t>Unigene_46385</t>
  </si>
  <si>
    <t>Unigene_47224</t>
  </si>
  <si>
    <t>Unigene_21964</t>
  </si>
  <si>
    <t>Unigene_23796</t>
  </si>
  <si>
    <t>Unigene_46221</t>
  </si>
  <si>
    <t>Unigene_19820</t>
  </si>
  <si>
    <t>Unigene_35463</t>
  </si>
  <si>
    <t>Unigene_00574</t>
  </si>
  <si>
    <t>Unigene_13125</t>
  </si>
  <si>
    <t>Unigene_43746</t>
  </si>
  <si>
    <t>Unigene_04556</t>
  </si>
  <si>
    <t>Unigene_35410</t>
  </si>
  <si>
    <t>Unigene_17367</t>
  </si>
  <si>
    <t>Unigene_39580</t>
  </si>
  <si>
    <t>Unigene_42698</t>
  </si>
  <si>
    <t>Unigene_07847</t>
  </si>
  <si>
    <t>Unigene_19088</t>
  </si>
  <si>
    <t>Unigene_43846</t>
  </si>
  <si>
    <t>Unigene_12313</t>
  </si>
  <si>
    <t>Unigene_40486</t>
  </si>
  <si>
    <t>Unigene_01560</t>
  </si>
  <si>
    <t>Unigene_40236</t>
  </si>
  <si>
    <t>Unigene_43080</t>
  </si>
  <si>
    <t>Unigene_16227</t>
  </si>
  <si>
    <t>Unigene_44972</t>
  </si>
  <si>
    <t>Unigene_14507</t>
  </si>
  <si>
    <t>Unigene_34213</t>
  </si>
  <si>
    <t>Unigene_16467</t>
  </si>
  <si>
    <t>Unigene_38314</t>
  </si>
  <si>
    <t>Unigene_56538</t>
  </si>
  <si>
    <t>Unigene_12762</t>
  </si>
  <si>
    <t>Unigene_47694</t>
  </si>
  <si>
    <t>Unigene_18853</t>
  </si>
  <si>
    <t>Unigene_22425</t>
  </si>
  <si>
    <t>Unigene_42455</t>
  </si>
  <si>
    <t>Unigene_44877</t>
  </si>
  <si>
    <t>Unigene_18221</t>
  </si>
  <si>
    <t>Unigene_22824</t>
  </si>
  <si>
    <t>Unigene_46407</t>
  </si>
  <si>
    <t>Unigene_47643</t>
  </si>
  <si>
    <t>Unigene_20673</t>
  </si>
  <si>
    <t>Unigene_46275</t>
  </si>
  <si>
    <t>Unigene_10765</t>
  </si>
  <si>
    <t>Unigene_13938</t>
  </si>
  <si>
    <t>Unigene_42848</t>
  </si>
  <si>
    <t>Unigene_45342</t>
  </si>
  <si>
    <t>Unigene_14369</t>
  </si>
  <si>
    <t>Unigene_56545</t>
  </si>
  <si>
    <t>Unigene_21103</t>
  </si>
  <si>
    <t>Unigene_10244</t>
  </si>
  <si>
    <t>Unigene_10245</t>
  </si>
  <si>
    <t>Unigene_18177</t>
  </si>
  <si>
    <t>Unigene_41471</t>
  </si>
  <si>
    <t>Unigene_43953</t>
  </si>
  <si>
    <t>Unigene_00147</t>
  </si>
  <si>
    <t>Unigene_21534</t>
  </si>
  <si>
    <t>Unigene_33317</t>
  </si>
  <si>
    <t>Unigene_48527</t>
  </si>
  <si>
    <t>Unigene_46067</t>
  </si>
  <si>
    <t>Unigene_15496</t>
  </si>
  <si>
    <t>Unigene_41819</t>
  </si>
  <si>
    <t>Unigene_21403</t>
  </si>
  <si>
    <t>Unigene_47471</t>
  </si>
  <si>
    <t>Unigene_04165</t>
  </si>
  <si>
    <t>Unigene_12425</t>
  </si>
  <si>
    <t>Unigene_34162</t>
  </si>
  <si>
    <t>Unigene_19723</t>
  </si>
  <si>
    <t>Unigene_33659</t>
  </si>
  <si>
    <t>Unigene_33660</t>
  </si>
  <si>
    <t>Unigene_15832</t>
  </si>
  <si>
    <t>Unigene_50471</t>
  </si>
  <si>
    <t>Unigene_16502</t>
  </si>
  <si>
    <t>Unigene_14826</t>
  </si>
  <si>
    <t>Unigene_44179</t>
  </si>
  <si>
    <t>Unigene_07463</t>
  </si>
  <si>
    <t>Unigene_38627</t>
  </si>
  <si>
    <t>Unigene_44051</t>
  </si>
  <si>
    <t>Unigene_03594</t>
  </si>
  <si>
    <t>Unigene_32540</t>
  </si>
  <si>
    <t>Unigene_53302</t>
  </si>
  <si>
    <t>Unigene_24948</t>
  </si>
  <si>
    <t>Unigene_25609</t>
  </si>
  <si>
    <t>Unigene_15873</t>
  </si>
  <si>
    <t>Unigene_38737</t>
  </si>
  <si>
    <t>Unigene_10853</t>
  </si>
  <si>
    <t>Unigene_45215</t>
  </si>
  <si>
    <t>Unigene_18515</t>
  </si>
  <si>
    <t>Unigene_44476</t>
  </si>
  <si>
    <t>Unigene_23437</t>
  </si>
  <si>
    <t>Unigene_47477</t>
  </si>
  <si>
    <t>Unigene_22763</t>
  </si>
  <si>
    <t>Unigene_22762</t>
  </si>
  <si>
    <t>Unigene_46164</t>
  </si>
  <si>
    <t>Unigene_07206</t>
  </si>
  <si>
    <t>Unigene_51806</t>
  </si>
  <si>
    <t>Unigene_00793</t>
  </si>
  <si>
    <t>Unigene_22192</t>
  </si>
  <si>
    <t>Unigene_43305</t>
  </si>
  <si>
    <t>Unigene_45721</t>
  </si>
  <si>
    <t>Unigene_20076</t>
  </si>
  <si>
    <t>Unigene_37193</t>
  </si>
  <si>
    <t>Unigene_05428</t>
  </si>
  <si>
    <t>Unigene_39394</t>
  </si>
  <si>
    <t>Unigene_19177</t>
  </si>
  <si>
    <t>Unigene_46753</t>
  </si>
  <si>
    <t>Unigene_14173</t>
  </si>
  <si>
    <t>Unigene_44434</t>
  </si>
  <si>
    <t>Unigene_04381</t>
  </si>
  <si>
    <t>Unigene_05447</t>
  </si>
  <si>
    <t>Unigene_18607</t>
  </si>
  <si>
    <t>Unigene_32027</t>
  </si>
  <si>
    <t>Unigene_46677</t>
  </si>
  <si>
    <t>Unigene_16371</t>
  </si>
  <si>
    <t>Unigene_31360</t>
  </si>
  <si>
    <t>Unigene_08700</t>
  </si>
  <si>
    <t>Unigene_20915</t>
  </si>
  <si>
    <t>Unigene_31493</t>
  </si>
  <si>
    <t>Unigene_33974</t>
  </si>
  <si>
    <t>Unigene_45679</t>
  </si>
  <si>
    <t>Unigene_20916</t>
  </si>
  <si>
    <t>Unigene_04882</t>
  </si>
  <si>
    <t>Unigene_09493</t>
  </si>
  <si>
    <t>Unigene_13080</t>
  </si>
  <si>
    <t>Unigene_15914</t>
  </si>
  <si>
    <t>Unigene_44621</t>
  </si>
  <si>
    <t>Unigene_48311</t>
  </si>
  <si>
    <t>Unigene_14600</t>
  </si>
  <si>
    <t>Unigene_46891</t>
  </si>
  <si>
    <t>Unigene_20955</t>
  </si>
  <si>
    <t>Unigene_21056</t>
  </si>
  <si>
    <t>Unigene_41901</t>
  </si>
  <si>
    <t>Unigene_46938</t>
  </si>
  <si>
    <t>Unigene_53637</t>
  </si>
  <si>
    <t>Unigene_28044</t>
  </si>
  <si>
    <t>Unigene_43303</t>
  </si>
  <si>
    <t>Unigene_18401</t>
  </si>
  <si>
    <t>Unigene_41618</t>
  </si>
  <si>
    <t>Unigene_07247</t>
  </si>
  <si>
    <t>Unigene_16758</t>
  </si>
  <si>
    <t>Unigene_35175</t>
  </si>
  <si>
    <t>Unigene_36010</t>
  </si>
  <si>
    <t>Unigene_53843</t>
  </si>
  <si>
    <t>Unigene_12340</t>
  </si>
  <si>
    <t>Unigene_44630</t>
  </si>
  <si>
    <t>Unigene_07619</t>
  </si>
  <si>
    <t>Unigene_35187</t>
  </si>
  <si>
    <t>Unigene_03211</t>
  </si>
  <si>
    <t>Unigene_07569</t>
  </si>
  <si>
    <t>Unigene_35854</t>
  </si>
  <si>
    <t>Unigene_17373</t>
  </si>
  <si>
    <t>Unigene_18753</t>
  </si>
  <si>
    <t>Unigene_34440</t>
  </si>
  <si>
    <t>Unigene_34441</t>
  </si>
  <si>
    <t>Unigene_42332</t>
  </si>
  <si>
    <t>Unigene_42333</t>
  </si>
  <si>
    <t>Unigene_04058</t>
  </si>
  <si>
    <t>Unigene_19965</t>
  </si>
  <si>
    <t>Unigene_01399</t>
  </si>
  <si>
    <t>Unigene_05145</t>
  </si>
  <si>
    <t>Unigene_20059</t>
  </si>
  <si>
    <t>Unigene_41400</t>
  </si>
  <si>
    <t>Unigene_28751</t>
  </si>
  <si>
    <t>Unigene_02268</t>
  </si>
  <si>
    <t>Unigene_17530</t>
  </si>
  <si>
    <t>Unigene_24589</t>
  </si>
  <si>
    <t>Unigene_46121</t>
  </si>
  <si>
    <t>Unigene_27377</t>
  </si>
  <si>
    <t>Unigene_41615</t>
  </si>
  <si>
    <t>Unigene_10921</t>
  </si>
  <si>
    <t>Unigene_53233</t>
  </si>
  <si>
    <t>Unigene_12613</t>
  </si>
  <si>
    <t>Unigene_42057</t>
  </si>
  <si>
    <t>Unigene_03885</t>
  </si>
  <si>
    <t>Unigene_20124</t>
  </si>
  <si>
    <t>Unigene_31248</t>
  </si>
  <si>
    <t>Unigene_05195</t>
  </si>
  <si>
    <t>Unigene_15501</t>
  </si>
  <si>
    <t>Unigene_11689</t>
  </si>
  <si>
    <t>Unigene_17744</t>
  </si>
  <si>
    <t>Unigene_42570</t>
  </si>
  <si>
    <t>Unigene_53987</t>
  </si>
  <si>
    <t>Unigene_21412</t>
  </si>
  <si>
    <t>Unigene_43693</t>
  </si>
  <si>
    <t>Unigene_21738</t>
  </si>
  <si>
    <t>Unigene_46159</t>
  </si>
  <si>
    <t>Unigene_12945</t>
  </si>
  <si>
    <t>Unigene_47295</t>
  </si>
  <si>
    <t>Unigene_15525</t>
  </si>
  <si>
    <t>Unigene_18264</t>
  </si>
  <si>
    <t>Unigene_38140</t>
  </si>
  <si>
    <t>Unigene_40171</t>
  </si>
  <si>
    <t>Unigene_12965</t>
  </si>
  <si>
    <t>Unigene_40764</t>
  </si>
  <si>
    <t>Unigene_47576</t>
  </si>
  <si>
    <t>Unigene_22968</t>
  </si>
  <si>
    <t>Unigene_53955</t>
  </si>
  <si>
    <t>Unigene_07572</t>
  </si>
  <si>
    <t>Unigene_16908</t>
  </si>
  <si>
    <t>Unigene_33917</t>
  </si>
  <si>
    <t>Unigene_38965</t>
  </si>
  <si>
    <t>Unigene_41766</t>
  </si>
  <si>
    <t>Unigene_02074</t>
  </si>
  <si>
    <t>Unigene_48584</t>
  </si>
  <si>
    <t>Unigene_12036</t>
  </si>
  <si>
    <t>Unigene_41869</t>
  </si>
  <si>
    <t>Unigene_10864</t>
  </si>
  <si>
    <t>Unigene_18980</t>
  </si>
  <si>
    <t>Unigene_32941</t>
  </si>
  <si>
    <t>Unigene_34389</t>
  </si>
  <si>
    <t>Unigene_21168</t>
  </si>
  <si>
    <t>Unigene_39222</t>
  </si>
  <si>
    <t>Unigene_43389</t>
  </si>
  <si>
    <t>Unigene_10100</t>
  </si>
  <si>
    <t>Unigene_56629</t>
  </si>
  <si>
    <t>Unigene_08914</t>
  </si>
  <si>
    <t>Unigene_42395</t>
  </si>
  <si>
    <t>Unigene_15758</t>
  </si>
  <si>
    <t>Unigene_21169</t>
  </si>
  <si>
    <t>Unigene_45419</t>
  </si>
  <si>
    <t>Unigene_38187</t>
  </si>
  <si>
    <t>Unigene_13333</t>
  </si>
  <si>
    <t>Unigene_47760</t>
  </si>
  <si>
    <t>Unigene_12006</t>
  </si>
  <si>
    <t>Unigene_16492</t>
  </si>
  <si>
    <t>Unigene_44843</t>
  </si>
  <si>
    <t>Unigene_15505</t>
  </si>
  <si>
    <t>Unigene_23106</t>
  </si>
  <si>
    <t>Unigene_34495</t>
  </si>
  <si>
    <t>Unigene_45157</t>
  </si>
  <si>
    <t>Unigene_23118</t>
  </si>
  <si>
    <t>Unigene_46668</t>
  </si>
  <si>
    <t>Unigene_19697</t>
  </si>
  <si>
    <t>Unigene_43561</t>
  </si>
  <si>
    <t>Unigene_41676</t>
  </si>
  <si>
    <t>Unigene_10474</t>
  </si>
  <si>
    <t>Unigene_45294</t>
  </si>
  <si>
    <t>Unigene_41540</t>
  </si>
  <si>
    <t>Unigene_56528</t>
  </si>
  <si>
    <t>Unigene_22562</t>
  </si>
  <si>
    <t>Unigene_37805</t>
  </si>
  <si>
    <t>Unigene_16645</t>
  </si>
  <si>
    <t>Unigene_45857</t>
  </si>
  <si>
    <t>Unigene_13104</t>
  </si>
  <si>
    <t>Unigene_38222</t>
  </si>
  <si>
    <t>Unigene_45312</t>
  </si>
  <si>
    <t>Unigene_32621</t>
  </si>
  <si>
    <t>Unigene_15724</t>
  </si>
  <si>
    <t>Unigene_20815</t>
  </si>
  <si>
    <t>Unigene_37959</t>
  </si>
  <si>
    <t>Unigene_46340</t>
  </si>
  <si>
    <t>Unigene_18884</t>
  </si>
  <si>
    <t>Unigene_56030</t>
  </si>
  <si>
    <t>Unigene_10091</t>
  </si>
  <si>
    <t>Unigene_14003</t>
  </si>
  <si>
    <t>Unigene_43500</t>
  </si>
  <si>
    <t>Unigene_43583</t>
  </si>
  <si>
    <t>Unigene_38484</t>
  </si>
  <si>
    <t>Unigene_35661</t>
  </si>
  <si>
    <t>Unigene_03637</t>
  </si>
  <si>
    <t>Unigene_25503</t>
  </si>
  <si>
    <t>Unigene_31505</t>
  </si>
  <si>
    <t>Unigene_08403</t>
  </si>
  <si>
    <t>Unigene_25216</t>
  </si>
  <si>
    <t>Unigene_44729</t>
  </si>
  <si>
    <t>Unigene_26197</t>
  </si>
  <si>
    <t>Unigene_38798</t>
  </si>
  <si>
    <t>Unigene_10424</t>
  </si>
  <si>
    <t>Unigene_36162</t>
  </si>
  <si>
    <t>Unigene_10059</t>
  </si>
  <si>
    <t>Unigene_10058</t>
  </si>
  <si>
    <t>Unigene_25401</t>
  </si>
  <si>
    <t>Unigene_53999</t>
  </si>
  <si>
    <t>Unigene_20846</t>
  </si>
  <si>
    <t>Unigene_21067</t>
  </si>
  <si>
    <t>Unigene_40579</t>
  </si>
  <si>
    <t>Unigene_46664</t>
  </si>
  <si>
    <t>Unigene_18039</t>
  </si>
  <si>
    <t>Unigene_31628</t>
  </si>
  <si>
    <t>Unigene_20052</t>
  </si>
  <si>
    <t>Unigene_46978</t>
  </si>
  <si>
    <t>Unigene_20073</t>
  </si>
  <si>
    <t>Unigene_41724</t>
  </si>
  <si>
    <t>Unigene_21016</t>
  </si>
  <si>
    <t>Unigene_46474</t>
  </si>
  <si>
    <t>Unigene_20865</t>
  </si>
  <si>
    <t>Unigene_46184</t>
  </si>
  <si>
    <t>Unigene_06854</t>
  </si>
  <si>
    <t>Unigene_34251</t>
  </si>
  <si>
    <t>Unigene_21434</t>
  </si>
  <si>
    <t>Unigene_31406</t>
  </si>
  <si>
    <t>Unigene_07417</t>
  </si>
  <si>
    <t>Unigene_36870</t>
  </si>
  <si>
    <t>Unigene_53918</t>
  </si>
  <si>
    <t>Unigene_03943</t>
  </si>
  <si>
    <t>Unigene_22672</t>
  </si>
  <si>
    <t>Unigene_43010</t>
  </si>
  <si>
    <t>Unigene_17560</t>
  </si>
  <si>
    <t>Unigene_22584</t>
  </si>
  <si>
    <t>Unigene_42780</t>
  </si>
  <si>
    <t>Unigene_46467</t>
  </si>
  <si>
    <t>Unigene_03578</t>
  </si>
  <si>
    <t>Unigene_12404</t>
  </si>
  <si>
    <t>Unigene_20752</t>
  </si>
  <si>
    <t>Unigene_47327</t>
  </si>
  <si>
    <t>Unigene_13277</t>
  </si>
  <si>
    <t>Unigene_36617</t>
  </si>
  <si>
    <t>Unigene_14284</t>
  </si>
  <si>
    <t>Unigene_46482</t>
  </si>
  <si>
    <t>Unigene_09780</t>
  </si>
  <si>
    <t>Unigene_01695</t>
  </si>
  <si>
    <t>Unigene_39494</t>
  </si>
  <si>
    <t>Unigene_20704</t>
  </si>
  <si>
    <t>Unigene_41991</t>
  </si>
  <si>
    <t>Unigene_06727</t>
  </si>
  <si>
    <t>Unigene_14510</t>
  </si>
  <si>
    <t>Unigene_44851</t>
  </si>
  <si>
    <t>Unigene_53033</t>
  </si>
  <si>
    <t>Unigene_19016</t>
  </si>
  <si>
    <t>Unigene_48662</t>
  </si>
  <si>
    <t>Unigene_01403</t>
  </si>
  <si>
    <t>Unigene_47059</t>
  </si>
  <si>
    <t>Unigene_07328</t>
  </si>
  <si>
    <t>Unigene_19773</t>
  </si>
  <si>
    <t>Unigene_53462</t>
  </si>
  <si>
    <t>Unigene_22391</t>
  </si>
  <si>
    <t>Unigene_48744</t>
  </si>
  <si>
    <t>Unigene_49418</t>
  </si>
  <si>
    <t>Unigene_01552</t>
  </si>
  <si>
    <t>Unigene_20648</t>
  </si>
  <si>
    <t>Unigene_22540</t>
  </si>
  <si>
    <t>Unigene_22509</t>
  </si>
  <si>
    <t>Unigene_35024</t>
  </si>
  <si>
    <t>Unigene_48813</t>
  </si>
  <si>
    <t>Unigene_44669</t>
  </si>
  <si>
    <t>Unigene_20719</t>
  </si>
  <si>
    <t>Unigene_44072</t>
  </si>
  <si>
    <t>Unigene_03111</t>
  </si>
  <si>
    <t>Unigene_19702</t>
  </si>
  <si>
    <t>Unigene_15922</t>
  </si>
  <si>
    <t>Unigene_04075</t>
  </si>
  <si>
    <t>Unigene_03012</t>
  </si>
  <si>
    <t>Unigene_04561</t>
  </si>
  <si>
    <t>Unigene_22675</t>
  </si>
  <si>
    <t>Unigene_46901</t>
  </si>
  <si>
    <t>Unigene_48515</t>
  </si>
  <si>
    <t>Unigene_00468</t>
  </si>
  <si>
    <t>Unigene_48748</t>
  </si>
  <si>
    <t>Unigene_23523</t>
  </si>
  <si>
    <t>Unigene_23525</t>
  </si>
  <si>
    <t>Unigene_47908</t>
  </si>
  <si>
    <t>Unigene_01704</t>
  </si>
  <si>
    <t>Unigene_22042</t>
  </si>
  <si>
    <t>Unigene_03769</t>
  </si>
  <si>
    <t>Unigene_43233</t>
  </si>
  <si>
    <t>Unigene_13551</t>
  </si>
  <si>
    <t>Unigene_47921</t>
  </si>
  <si>
    <t>Unigene_21411</t>
  </si>
  <si>
    <t>Unigene_47783</t>
  </si>
  <si>
    <t>Unigene_17911</t>
  </si>
  <si>
    <t>Unigene_01027</t>
  </si>
  <si>
    <t>Unigene_19427</t>
  </si>
  <si>
    <t>Unigene_42629</t>
  </si>
  <si>
    <t>Unigene_47254</t>
  </si>
  <si>
    <t>Unigene_22130</t>
  </si>
  <si>
    <t>Unigene_45236</t>
  </si>
  <si>
    <t>Unigene_13245</t>
  </si>
  <si>
    <t>Unigene_41200</t>
  </si>
  <si>
    <t>Unigene_51187</t>
  </si>
  <si>
    <t>Unigene_18599</t>
  </si>
  <si>
    <t>Unigene_55173</t>
  </si>
  <si>
    <t>Unigene_05678</t>
  </si>
  <si>
    <t>Unigene_18041</t>
  </si>
  <si>
    <t>Unigene_40638</t>
  </si>
  <si>
    <t>Unigene_22981</t>
  </si>
  <si>
    <t>Unigene_48625</t>
  </si>
  <si>
    <t>Unigene_17651</t>
  </si>
  <si>
    <t>Unigene_41452</t>
  </si>
  <si>
    <t>Unigene_18053</t>
  </si>
  <si>
    <t>Unigene_31239</t>
  </si>
  <si>
    <t>Unigene_17775</t>
  </si>
  <si>
    <t>Unigene_40390</t>
  </si>
  <si>
    <t>Unigene_16699</t>
  </si>
  <si>
    <t>Unigene_47580</t>
  </si>
  <si>
    <t>Unigene_11627</t>
  </si>
  <si>
    <t>Unigene_42909</t>
  </si>
  <si>
    <t>Unigene_17547</t>
  </si>
  <si>
    <t>Unigene_45712</t>
  </si>
  <si>
    <t>Unigene_20005</t>
  </si>
  <si>
    <t>Unigene_19587</t>
  </si>
  <si>
    <t>Unigene_36485</t>
  </si>
  <si>
    <t>Unigene_44368</t>
  </si>
  <si>
    <t>Unigene_10788</t>
  </si>
  <si>
    <t>Unigene_02451</t>
  </si>
  <si>
    <t>Unigene_43956</t>
  </si>
  <si>
    <t>Unigene_13393</t>
  </si>
  <si>
    <t>Unigene_44800</t>
  </si>
  <si>
    <t>Unigene_18218</t>
  </si>
  <si>
    <t>Unigene_36556</t>
  </si>
  <si>
    <t>Unigene_30534</t>
  </si>
  <si>
    <t>Unigene_32401</t>
  </si>
  <si>
    <t>Unigene_33715</t>
  </si>
  <si>
    <t>Unigene_26613</t>
  </si>
  <si>
    <t>Unigene_53265</t>
  </si>
  <si>
    <t>Unigene_10351</t>
  </si>
  <si>
    <t>Unigene_27019</t>
  </si>
  <si>
    <t>Unigene_28420</t>
  </si>
  <si>
    <t>Unigene_36397</t>
  </si>
  <si>
    <t>Unigene_38691</t>
  </si>
  <si>
    <t>Unigene_38692</t>
  </si>
  <si>
    <t>Unigene_49255</t>
  </si>
  <si>
    <t>Unigene_03829</t>
  </si>
  <si>
    <t>Unigene_18127</t>
  </si>
  <si>
    <t>Unigene_48230</t>
  </si>
  <si>
    <t>Unigene_13079</t>
  </si>
  <si>
    <t>Unigene_25788</t>
  </si>
  <si>
    <t>Unigene_46090</t>
  </si>
  <si>
    <t>Unigene_51081</t>
  </si>
  <si>
    <t>Unigene_17959</t>
  </si>
  <si>
    <t>Unigene_21407</t>
  </si>
  <si>
    <t>Unigene_47613</t>
  </si>
  <si>
    <t>Unigene_02937</t>
  </si>
  <si>
    <t>Unigene_26164</t>
  </si>
  <si>
    <t>Unigene_16347</t>
  </si>
  <si>
    <t>Unigene_44595</t>
  </si>
  <si>
    <t>Unigene_21427</t>
  </si>
  <si>
    <t>Unigene_28554</t>
  </si>
  <si>
    <t>Unigene_36959</t>
  </si>
  <si>
    <t>Unigene_44780</t>
  </si>
  <si>
    <t>Unigene_02993</t>
  </si>
  <si>
    <t>Unigene_13127</t>
  </si>
  <si>
    <t>Unigene_17231</t>
  </si>
  <si>
    <t>Unigene_31636</t>
  </si>
  <si>
    <t>Unigene_44341</t>
  </si>
  <si>
    <t>Unigene_08629</t>
  </si>
  <si>
    <t>Unigene_16727</t>
  </si>
  <si>
    <t>Unigene_47164</t>
  </si>
  <si>
    <t>Unigene_47861</t>
  </si>
  <si>
    <t>Unigene_21250</t>
  </si>
  <si>
    <t>Unigene_07894</t>
  </si>
  <si>
    <t>Unigene_17657</t>
  </si>
  <si>
    <t>Unigene_34011</t>
  </si>
  <si>
    <t>Unigene_36619</t>
  </si>
  <si>
    <t>Unigene_44940</t>
  </si>
  <si>
    <t>Unigene_50557</t>
  </si>
  <si>
    <t>Unigene_07027</t>
  </si>
  <si>
    <t>Unigene_38944</t>
  </si>
  <si>
    <t>Unigene_27749</t>
  </si>
  <si>
    <t>Unigene_37926</t>
  </si>
  <si>
    <t>Unigene_15779</t>
  </si>
  <si>
    <t>Unigene_49061</t>
  </si>
  <si>
    <t>Unigene_13882</t>
  </si>
  <si>
    <t>Unigene_49214</t>
  </si>
  <si>
    <t>Unigene_15780</t>
  </si>
  <si>
    <t>Unigene_21806</t>
  </si>
  <si>
    <t>Unigene_41547</t>
  </si>
  <si>
    <t>Unigene_43256</t>
  </si>
  <si>
    <t>Unigene_18153</t>
  </si>
  <si>
    <t>Unigene_43388</t>
  </si>
  <si>
    <t>Unigene_51855</t>
  </si>
  <si>
    <t>Unigene_15526</t>
  </si>
  <si>
    <t>Unigene_16076</t>
  </si>
  <si>
    <t>Unigene_40101</t>
  </si>
  <si>
    <t>Unigene_47573</t>
  </si>
  <si>
    <t>Unigene_01452</t>
  </si>
  <si>
    <t>Unigene_45487</t>
  </si>
  <si>
    <t>Unigene_12970</t>
  </si>
  <si>
    <t>Unigene_40598</t>
  </si>
  <si>
    <t>Unigene_21539</t>
  </si>
  <si>
    <t>Unigene_45760</t>
  </si>
  <si>
    <t>Unigene_04307</t>
  </si>
  <si>
    <t>Unigene_19608</t>
  </si>
  <si>
    <t>Unigene_40040</t>
  </si>
  <si>
    <t>Unigene_40986</t>
  </si>
  <si>
    <t>Unigene_13265</t>
  </si>
  <si>
    <t>Unigene_19585</t>
  </si>
  <si>
    <t>Unigene_45938</t>
  </si>
  <si>
    <t>Unigene_13927</t>
  </si>
  <si>
    <t>Unigene_42667</t>
  </si>
  <si>
    <t>Unigene_47976</t>
  </si>
  <si>
    <t>Unigene_21508</t>
  </si>
  <si>
    <t>Unigene_44991</t>
  </si>
  <si>
    <t>Unigene_20070</t>
  </si>
  <si>
    <t>Unigene_46861</t>
  </si>
  <si>
    <t>Unigene_04190</t>
  </si>
  <si>
    <t>Unigene_02694</t>
  </si>
  <si>
    <t>Unigene_17646</t>
  </si>
  <si>
    <t>Unigene_21551</t>
  </si>
  <si>
    <t>Unigene_41144</t>
  </si>
  <si>
    <t>Unigene_46920</t>
  </si>
  <si>
    <t>Unigene_03895</t>
  </si>
  <si>
    <t>Unigene_03470</t>
  </si>
  <si>
    <t>Unigene_20903</t>
  </si>
  <si>
    <t>Unigene_22634</t>
  </si>
  <si>
    <t>Unigene_39627</t>
  </si>
  <si>
    <t>Unigene_48650</t>
  </si>
  <si>
    <t>Unigene_39628</t>
  </si>
  <si>
    <t>Unigene_18422</t>
  </si>
  <si>
    <t>Unigene_19217</t>
  </si>
  <si>
    <t>Unigene_45053</t>
  </si>
  <si>
    <t>Unigene_20772</t>
  </si>
  <si>
    <t>Unigene_47663</t>
  </si>
  <si>
    <t>Unigene_21366</t>
  </si>
  <si>
    <t>Unigene_50729</t>
  </si>
  <si>
    <t>Unigene_17698</t>
  </si>
  <si>
    <t>Unigene_46036</t>
  </si>
  <si>
    <t>Unigene_15875</t>
  </si>
  <si>
    <t>Unigene_45246</t>
  </si>
  <si>
    <t>Unigene_10475</t>
  </si>
  <si>
    <t>Unigene_13492</t>
  </si>
  <si>
    <t>Unigene_27171</t>
  </si>
  <si>
    <t>Unigene_54420</t>
  </si>
  <si>
    <t>Unigene_23709</t>
  </si>
  <si>
    <t>Unigene_34472</t>
  </si>
  <si>
    <t>Unigene_36119</t>
  </si>
  <si>
    <t>Unigene_06960</t>
  </si>
  <si>
    <t>Unigene_16198</t>
  </si>
  <si>
    <t>Unigene_34655</t>
  </si>
  <si>
    <t>Unigene_36609</t>
  </si>
  <si>
    <t>Unigene_41296</t>
  </si>
  <si>
    <t>Unigene_50371</t>
  </si>
  <si>
    <t>Unigene_30653</t>
  </si>
  <si>
    <t>Unigene_32324</t>
  </si>
  <si>
    <t>Unigene_34383</t>
  </si>
  <si>
    <t>Unigene_09760</t>
  </si>
  <si>
    <t>Unigene_51233</t>
  </si>
  <si>
    <t>Unigene_30275</t>
  </si>
  <si>
    <t>Unigene_35016</t>
  </si>
  <si>
    <t>Unigene_02224</t>
  </si>
  <si>
    <t>Unigene_49080</t>
  </si>
  <si>
    <t>Unigene_49310</t>
  </si>
  <si>
    <t>Unigene_55455</t>
  </si>
  <si>
    <t>Unigene_05677</t>
  </si>
  <si>
    <t>Unigene_27794</t>
  </si>
  <si>
    <t>Unigene_22611</t>
  </si>
  <si>
    <t>Unigene_23728</t>
  </si>
  <si>
    <t>Unigene_32598</t>
  </si>
  <si>
    <t>Unigene_33766</t>
  </si>
  <si>
    <t>Unigene_07342</t>
  </si>
  <si>
    <t>Unigene_36494</t>
  </si>
  <si>
    <t>Unigene_22935</t>
  </si>
  <si>
    <t>Unigene_45347</t>
  </si>
  <si>
    <t>Unigene_56229</t>
  </si>
  <si>
    <t>Unigene_06921</t>
  </si>
  <si>
    <t>Unigene_36923</t>
  </si>
  <si>
    <t>Unigene_54107</t>
  </si>
  <si>
    <t>Unigene_08804</t>
  </si>
  <si>
    <t>Unigene_33138</t>
  </si>
  <si>
    <t>Unigene_05140</t>
  </si>
  <si>
    <t>Unigene_09277</t>
  </si>
  <si>
    <t>Unigene_36191</t>
  </si>
  <si>
    <t>Unigene_07346</t>
  </si>
  <si>
    <t>Unigene_09122</t>
  </si>
  <si>
    <t>Unigene_21093</t>
  </si>
  <si>
    <t>Unigene_37863</t>
  </si>
  <si>
    <t>Unigene_41997</t>
  </si>
  <si>
    <t>Unigene_55919</t>
  </si>
  <si>
    <t>Unigene_08570</t>
  </si>
  <si>
    <t>Unigene_54002</t>
  </si>
  <si>
    <t>Unigene_01446</t>
  </si>
  <si>
    <t>Unigene_08351</t>
  </si>
  <si>
    <t>Unigene_14457</t>
  </si>
  <si>
    <t>Unigene_43452</t>
  </si>
  <si>
    <t>Unigene_16685</t>
  </si>
  <si>
    <t>Unigene_46230</t>
  </si>
  <si>
    <t>Unigene_03662</t>
  </si>
  <si>
    <t>Unigene_44745</t>
  </si>
  <si>
    <t>Unigene_50743</t>
  </si>
  <si>
    <t>Unigene_10247</t>
  </si>
  <si>
    <t>Unigene_10960</t>
  </si>
  <si>
    <t>Unigene_42999</t>
  </si>
  <si>
    <t>Unigene_53542</t>
  </si>
  <si>
    <t>Unigene_19750</t>
  </si>
  <si>
    <t>Unigene_45276</t>
  </si>
  <si>
    <t>Unigene_01865</t>
  </si>
  <si>
    <t>Unigene_03142</t>
  </si>
  <si>
    <t>Unigene_13411</t>
  </si>
  <si>
    <t>Unigene_35034</t>
  </si>
  <si>
    <t>Unigene_03740</t>
  </si>
  <si>
    <t>Unigene_17558</t>
  </si>
  <si>
    <t>Unigene_35056</t>
  </si>
  <si>
    <t>Unigene_22615</t>
  </si>
  <si>
    <t>Unigene_38814</t>
  </si>
  <si>
    <t>Unigene_03538</t>
  </si>
  <si>
    <t>Unigene_00295</t>
  </si>
  <si>
    <t>Unigene_05386</t>
  </si>
  <si>
    <t>Unigene_14853</t>
  </si>
  <si>
    <t>Unigene_16246</t>
  </si>
  <si>
    <t>Unigene_38757</t>
  </si>
  <si>
    <t>Unigene_41650</t>
  </si>
  <si>
    <t>Unigene_43077</t>
  </si>
  <si>
    <t>Unigene_12891</t>
  </si>
  <si>
    <t>Unigene_31554</t>
  </si>
  <si>
    <t>Unigene_38354</t>
  </si>
  <si>
    <t>Unigene_07818</t>
  </si>
  <si>
    <t>Unigene_42033</t>
  </si>
  <si>
    <t>Unigene_16540</t>
  </si>
  <si>
    <t>Unigene_44457</t>
  </si>
  <si>
    <t>Unigene_12505</t>
  </si>
  <si>
    <t>Unigene_13519</t>
  </si>
  <si>
    <t>Unigene_22531</t>
  </si>
  <si>
    <t>Unigene_28406</t>
  </si>
  <si>
    <t>Unigene_31187</t>
  </si>
  <si>
    <t>Unigene_37657</t>
  </si>
  <si>
    <t>Unigene_55422</t>
  </si>
  <si>
    <t>Unigene_56630</t>
  </si>
  <si>
    <t>Unigene_15090</t>
  </si>
  <si>
    <t>Unigene_20625</t>
  </si>
  <si>
    <t>Unigene_33467</t>
  </si>
  <si>
    <t>Unigene_22635</t>
  </si>
  <si>
    <t>Unigene_12081</t>
  </si>
  <si>
    <t>Unigene_39281</t>
  </si>
  <si>
    <t>Unigene_18773</t>
  </si>
  <si>
    <t>Unigene_44763</t>
  </si>
  <si>
    <t>Unigene_11950</t>
  </si>
  <si>
    <t>Unigene_16765</t>
  </si>
  <si>
    <t>Unigene_36988</t>
  </si>
  <si>
    <t>Unigene_46531</t>
  </si>
  <si>
    <t>Unigene_18245</t>
  </si>
  <si>
    <t>Unigene_47301</t>
  </si>
  <si>
    <t>Unigene_15971</t>
  </si>
  <si>
    <t>Unigene_43522</t>
  </si>
  <si>
    <t>Unigene_15583</t>
  </si>
  <si>
    <t>Unigene_14560</t>
  </si>
  <si>
    <t>Unigene_52321</t>
  </si>
  <si>
    <t>Unigene_04208</t>
  </si>
  <si>
    <t>Unigene_19490</t>
  </si>
  <si>
    <t>Unigene_47281</t>
  </si>
  <si>
    <t>Unigene_47282</t>
  </si>
  <si>
    <t>Unigene_15720</t>
  </si>
  <si>
    <t>Unigene_41925</t>
  </si>
  <si>
    <t>Unigene_01633</t>
  </si>
  <si>
    <t>Unigene_18155</t>
  </si>
  <si>
    <t>Unigene_22825</t>
  </si>
  <si>
    <t>Unigene_51749</t>
  </si>
  <si>
    <t>Unigene_16635</t>
  </si>
  <si>
    <t>Unigene_41295</t>
  </si>
  <si>
    <t>Unigene_43891</t>
  </si>
  <si>
    <t>Unigene_13353</t>
  </si>
  <si>
    <t>Unigene_17648</t>
  </si>
  <si>
    <t>Unigene_42173</t>
  </si>
  <si>
    <t>Unigene_55248</t>
  </si>
  <si>
    <t>Unigene_13565</t>
  </si>
  <si>
    <t>Unigene_22117</t>
  </si>
  <si>
    <t>Unigene_22118</t>
  </si>
  <si>
    <t>Unigene_23516</t>
  </si>
  <si>
    <t>Unigene_41774</t>
  </si>
  <si>
    <t>Unigene_42788</t>
  </si>
  <si>
    <t>Unigene_48797</t>
  </si>
  <si>
    <t>Unigene_16774</t>
  </si>
  <si>
    <t>Unigene_40584</t>
  </si>
  <si>
    <t>Unigene_14444</t>
  </si>
  <si>
    <t>Unigene_34926</t>
  </si>
  <si>
    <t>Unigene_01044</t>
  </si>
  <si>
    <t>Unigene_17404</t>
  </si>
  <si>
    <t>Unigene_22869</t>
  </si>
  <si>
    <t>Unigene_44893</t>
  </si>
  <si>
    <t>Unigene_13341</t>
  </si>
  <si>
    <t>Unigene_48952</t>
  </si>
  <si>
    <t>Unigene_04089</t>
  </si>
  <si>
    <t>Unigene_17349</t>
  </si>
  <si>
    <t>Unigene_20039</t>
  </si>
  <si>
    <t>Unigene_23387</t>
  </si>
  <si>
    <t>Unigene_35546</t>
  </si>
  <si>
    <t>Unigene_40181</t>
  </si>
  <si>
    <t>Unigene_45581</t>
  </si>
  <si>
    <t>Unigene_53967</t>
  </si>
  <si>
    <t>Unigene_30171</t>
  </si>
  <si>
    <t>Unigene_22258</t>
  </si>
  <si>
    <t>Unigene_25345</t>
  </si>
  <si>
    <t>Unigene_41542</t>
  </si>
  <si>
    <t>Unigene_47243</t>
  </si>
  <si>
    <t>Unigene_00214</t>
  </si>
  <si>
    <t>Unigene_33237</t>
  </si>
  <si>
    <t>Unigene_56283</t>
  </si>
  <si>
    <t>Unigene_03784</t>
  </si>
  <si>
    <t>Unigene_21536</t>
  </si>
  <si>
    <t>Unigene_48084</t>
  </si>
  <si>
    <t>Unigene_00288</t>
  </si>
  <si>
    <t>Unigene_03694</t>
  </si>
  <si>
    <t>Unigene_22256</t>
  </si>
  <si>
    <t>Unigene_01137</t>
  </si>
  <si>
    <t>Unigene_33506</t>
  </si>
  <si>
    <t>Unigene_14400</t>
  </si>
  <si>
    <t>Unigene_16138</t>
  </si>
  <si>
    <t>Unigene_22464</t>
  </si>
  <si>
    <t>Unigene_41311</t>
  </si>
  <si>
    <t>Unigene_44500</t>
  </si>
  <si>
    <t>Unigene_47465</t>
  </si>
  <si>
    <t>Unigene_19128</t>
  </si>
  <si>
    <t>Unigene_51365</t>
  </si>
  <si>
    <t>Unigene_38743</t>
  </si>
  <si>
    <t>Unigene_24810</t>
  </si>
  <si>
    <t>Unigene_15972</t>
  </si>
  <si>
    <t>Unigene_35327</t>
  </si>
  <si>
    <t>Unigene_44772</t>
  </si>
  <si>
    <t>Unigene_55500</t>
  </si>
  <si>
    <t>Unigene_17098</t>
  </si>
  <si>
    <t>Unigene_19458</t>
  </si>
  <si>
    <t>Unigene_21876</t>
  </si>
  <si>
    <t>Unigene_22685</t>
  </si>
  <si>
    <t>Unigene_48069</t>
  </si>
  <si>
    <t>Unigene_18168</t>
  </si>
  <si>
    <t>Unigene_34434</t>
  </si>
  <si>
    <t>Unigene_37354</t>
  </si>
  <si>
    <t xml:space="preserve">Annotation </t>
    <phoneticPr fontId="18" type="noConversion"/>
  </si>
  <si>
    <t>Annotation</t>
    <phoneticPr fontId="18" type="noConversion"/>
  </si>
  <si>
    <t>Unigene ID</t>
    <phoneticPr fontId="20" type="noConversion"/>
  </si>
  <si>
    <t>Reference gene</t>
    <phoneticPr fontId="20" type="noConversion"/>
  </si>
  <si>
    <t>18S rRNA</t>
    <phoneticPr fontId="20" type="noConversion"/>
  </si>
  <si>
    <t>CTACGTCCCTGCCCTTTGTACA</t>
  </si>
  <si>
    <t>ACACTTCACCGGACCATTCAA</t>
  </si>
  <si>
    <t>Gene</t>
    <phoneticPr fontId="20" type="noConversion"/>
  </si>
  <si>
    <r>
      <t>PKp1/PKp-</t>
    </r>
    <r>
      <rPr>
        <sz val="9"/>
        <color theme="1"/>
        <rFont val="Symbol"/>
        <family val="1"/>
        <charset val="2"/>
      </rPr>
      <t>a</t>
    </r>
    <phoneticPr fontId="18" type="noConversion"/>
  </si>
  <si>
    <r>
      <t>PKp2/PKp-</t>
    </r>
    <r>
      <rPr>
        <sz val="9"/>
        <color theme="1"/>
        <rFont val="Symbol"/>
        <family val="1"/>
        <charset val="2"/>
      </rPr>
      <t>b</t>
    </r>
    <r>
      <rPr>
        <sz val="9"/>
        <color theme="1"/>
        <rFont val="Times New Roman"/>
        <family val="1"/>
      </rPr>
      <t>1</t>
    </r>
    <phoneticPr fontId="18" type="noConversion"/>
  </si>
  <si>
    <r>
      <t xml:space="preserve">Cyperus esculentus </t>
    </r>
    <r>
      <rPr>
        <b/>
        <sz val="10"/>
        <rFont val="宋体"/>
        <family val="1"/>
        <charset val="134"/>
      </rPr>
      <t>(</t>
    </r>
    <r>
      <rPr>
        <b/>
        <sz val="10"/>
        <rFont val="Times New Roman"/>
        <family val="1"/>
      </rPr>
      <t>Ce)</t>
    </r>
    <phoneticPr fontId="23" type="noConversion"/>
  </si>
  <si>
    <r>
      <t xml:space="preserve">Cyperus rotundus </t>
    </r>
    <r>
      <rPr>
        <b/>
        <sz val="10"/>
        <rFont val="Times New Roman"/>
        <family val="1"/>
      </rPr>
      <t>(Cr)</t>
    </r>
    <phoneticPr fontId="23" type="noConversion"/>
  </si>
  <si>
    <t>RbcS-1A</t>
  </si>
  <si>
    <t>OBO1</t>
  </si>
  <si>
    <t>OBO2</t>
  </si>
  <si>
    <t>OBO4</t>
  </si>
  <si>
    <t>CALO1</t>
  </si>
  <si>
    <t>STERO1</t>
  </si>
  <si>
    <t>SLDP1</t>
  </si>
  <si>
    <t>LDIP</t>
  </si>
  <si>
    <t>Forward primer 5'-3'</t>
  </si>
  <si>
    <t>Reverse primer 5'-3'</t>
  </si>
  <si>
    <t>AGGAGTCACCAGGCATAGA</t>
  </si>
  <si>
    <t>CAAAGGGAAGTTCAGCAA</t>
  </si>
  <si>
    <t>GCGTGCTCCTCTGACATGAGCATGC</t>
  </si>
  <si>
    <t>CCGCTGCTGTTCGTCTCGTC</t>
  </si>
  <si>
    <t>GTGTGGCCTATTGAGAACAAGAAGT</t>
  </si>
  <si>
    <t>CTCAACCTCCTTGTAGACCTG</t>
  </si>
  <si>
    <t>CGGCGTTGGAGGACAGAT</t>
  </si>
  <si>
    <t>ACGGTGCCAGCCAGGATA</t>
  </si>
  <si>
    <t>AGACTACAGCAAGGACATCCAAACC</t>
  </si>
  <si>
    <t>ACCCCTCCTGCCCCTAAAATAACTA</t>
  </si>
  <si>
    <t>GCATTCTGCTCGTGGTCTCC</t>
  </si>
  <si>
    <t>TTCCCGCCAGCCTCTTGT</t>
  </si>
  <si>
    <t>AGATTATGGCACTTCAGGC</t>
  </si>
  <si>
    <t>AGATTGGAAACAAGGGATT</t>
  </si>
  <si>
    <t>Table S5. Primer pairs used for qRT-PCR.</t>
    <phoneticPr fontId="18" type="noConversion"/>
  </si>
  <si>
    <t>CTTGGAACCCATACCCTA</t>
  </si>
  <si>
    <t>ACAATTCTCGGCATACTCTA</t>
  </si>
  <si>
    <t>CATCCAAGGCTTCCAACC</t>
  </si>
  <si>
    <t>TCCACCGCTTTACCGAGT</t>
  </si>
  <si>
    <t>TGGGAAAGGGAAGGAGAT</t>
  </si>
  <si>
    <t>CACGGTTGTTACGTCAGG</t>
  </si>
  <si>
    <t>TGAAGGGAGCACCAAACA</t>
  </si>
  <si>
    <t>CAGTGGCAGGAAAGTAGCA</t>
  </si>
  <si>
    <t>CGGTGAACGCAGTGGTGA</t>
  </si>
  <si>
    <t>ACGGCAGAAACAATGAAGAAAG</t>
  </si>
  <si>
    <t>FATB</t>
    <phoneticPr fontId="18" type="noConversion"/>
  </si>
  <si>
    <t>FATA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</si>
</sst>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0_ "/>
    <numFmt numFmtId="178" formatCode="0.00_);[Red]\(0.00\)"/>
  </numFmts>
  <fonts count="6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name val="Verdana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2"/>
      <scheme val="minor"/>
    </font>
    <font>
      <sz val="8"/>
      <name val="Times New Roman"/>
      <family val="1"/>
    </font>
    <font>
      <sz val="10"/>
      <color theme="1"/>
      <name val="Times New Roman"/>
      <family val="1"/>
    </font>
    <font>
      <sz val="9"/>
      <name val="宋体"/>
      <family val="3"/>
      <charset val="134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sz val="11"/>
      <color theme="1"/>
      <name val="Times New Roman"/>
      <family val="1"/>
    </font>
    <font>
      <b/>
      <sz val="10"/>
      <color rgb="FF333333"/>
      <name val="Times New Roman"/>
      <family val="1"/>
    </font>
    <font>
      <sz val="10"/>
      <color rgb="FF333333"/>
      <name val="Times New Roman"/>
      <family val="1"/>
    </font>
    <font>
      <i/>
      <sz val="12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0"/>
      <color rgb="FF333333"/>
      <name val="Arial"/>
      <family val="2"/>
    </font>
    <font>
      <b/>
      <i/>
      <sz val="10"/>
      <color theme="1"/>
      <name val="Times New Roman"/>
      <family val="1"/>
    </font>
    <font>
      <sz val="10"/>
      <color theme="1"/>
      <name val="宋体"/>
      <family val="2"/>
      <charset val="134"/>
      <scheme val="minor"/>
    </font>
    <font>
      <b/>
      <sz val="10"/>
      <color indexed="8"/>
      <name val="Times New Roman"/>
      <family val="1"/>
    </font>
    <font>
      <b/>
      <i/>
      <sz val="10"/>
      <color rgb="FF333333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sz val="9"/>
      <color rgb="FFFF0000"/>
      <name val="Times New Roman"/>
      <family val="1"/>
    </font>
    <font>
      <sz val="9"/>
      <color theme="1"/>
      <name val="Symbol"/>
      <family val="1"/>
      <charset val="2"/>
    </font>
    <font>
      <sz val="9"/>
      <color indexed="8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i/>
      <sz val="10"/>
      <name val="Times New Roman"/>
      <family val="1"/>
    </font>
    <font>
      <b/>
      <sz val="10"/>
      <name val="宋体"/>
      <family val="1"/>
      <charset val="134"/>
    </font>
    <font>
      <sz val="9"/>
      <color rgb="FFFF0000"/>
      <name val="Times New Roman"/>
      <family val="1"/>
    </font>
    <font>
      <sz val="9"/>
      <color theme="1"/>
      <name val="宋体"/>
      <family val="2"/>
      <charset val="134"/>
      <scheme val="minor"/>
    </font>
    <font>
      <i/>
      <sz val="9"/>
      <color theme="1"/>
      <name val="Times New Roman"/>
      <family val="1"/>
    </font>
    <font>
      <i/>
      <sz val="9"/>
      <color rgb="FFFF0000"/>
      <name val="Times New Roman"/>
      <family val="1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9EDF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DDDDDD"/>
      </top>
      <bottom/>
      <diagonal/>
    </border>
    <border>
      <left style="thin">
        <color indexed="64"/>
      </left>
      <right style="thin">
        <color indexed="64"/>
      </right>
      <top/>
      <bottom style="medium">
        <color rgb="FFDDDDDD"/>
      </bottom>
      <diagonal/>
    </border>
    <border>
      <left style="thin">
        <color indexed="64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indexed="64"/>
      </right>
      <top style="medium">
        <color rgb="FFDDDDDD"/>
      </top>
      <bottom style="medium">
        <color rgb="FFDDDDDD"/>
      </bottom>
      <diagonal/>
    </border>
    <border>
      <left style="thin">
        <color indexed="64"/>
      </left>
      <right style="medium">
        <color rgb="FFDDDDDD"/>
      </right>
      <top style="medium">
        <color rgb="FFDDDDDD"/>
      </top>
      <bottom style="thin">
        <color indexed="64"/>
      </bottom>
      <diagonal/>
    </border>
    <border>
      <left style="medium">
        <color rgb="FFDDDDDD"/>
      </left>
      <right style="thin">
        <color indexed="64"/>
      </right>
      <top style="medium">
        <color rgb="FFDDDDDD"/>
      </top>
      <bottom style="thin">
        <color indexed="64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DDDDDD"/>
      </top>
      <bottom style="medium">
        <color rgb="FFDDDDDD"/>
      </bottom>
      <diagonal/>
    </border>
    <border>
      <left style="thin">
        <color indexed="64"/>
      </left>
      <right style="thin">
        <color indexed="64"/>
      </right>
      <top style="medium">
        <color rgb="FFDDDDDD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DDDDDD"/>
      </bottom>
      <diagonal/>
    </border>
    <border>
      <left style="thin">
        <color indexed="64"/>
      </left>
      <right style="medium">
        <color rgb="FFDDDDDD"/>
      </right>
      <top style="thin">
        <color indexed="64"/>
      </top>
      <bottom style="medium">
        <color rgb="FFDDDDDD"/>
      </bottom>
      <diagonal/>
    </border>
    <border>
      <left style="medium">
        <color rgb="FFDDDDDD"/>
      </left>
      <right style="thin">
        <color indexed="64"/>
      </right>
      <top style="thin">
        <color indexed="64"/>
      </top>
      <bottom style="medium">
        <color rgb="FFDDDDDD"/>
      </bottom>
      <diagonal/>
    </border>
    <border>
      <left style="thin">
        <color indexed="64"/>
      </left>
      <right style="medium">
        <color rgb="FFDDDDDD"/>
      </right>
      <top style="thin">
        <color indexed="64"/>
      </top>
      <bottom style="thin">
        <color indexed="64"/>
      </bottom>
      <diagonal/>
    </border>
    <border>
      <left style="medium">
        <color rgb="FFDDDDDD"/>
      </left>
      <right style="medium">
        <color rgb="FFDDDDDD"/>
      </right>
      <top style="thin">
        <color indexed="64"/>
      </top>
      <bottom style="thin">
        <color indexed="64"/>
      </bottom>
      <diagonal/>
    </border>
    <border>
      <left style="medium">
        <color rgb="FFDDDDDD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0"/>
    <xf numFmtId="0" fontId="22" fillId="0" borderId="0"/>
  </cellStyleXfs>
  <cellXfs count="431">
    <xf numFmtId="0" fontId="0" fillId="0" borderId="0" xfId="0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right" vertical="center"/>
    </xf>
    <xf numFmtId="0" fontId="24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horizontal="left" vertical="center"/>
    </xf>
    <xf numFmtId="0" fontId="28" fillId="0" borderId="0" xfId="0" applyFont="1" applyFill="1" applyBorder="1" applyAlignment="1">
      <alignment vertical="center"/>
    </xf>
    <xf numFmtId="0" fontId="28" fillId="0" borderId="0" xfId="0" applyFont="1" applyFill="1" applyBorder="1" applyAlignment="1">
      <alignment horizontal="right" vertical="center"/>
    </xf>
    <xf numFmtId="0" fontId="26" fillId="0" borderId="10" xfId="0" applyFont="1" applyFill="1" applyBorder="1" applyAlignment="1">
      <alignment horizontal="center" vertical="center"/>
    </xf>
    <xf numFmtId="0" fontId="26" fillId="0" borderId="11" xfId="0" applyFont="1" applyFill="1" applyBorder="1" applyAlignment="1">
      <alignment horizontal="left" vertical="center"/>
    </xf>
    <xf numFmtId="0" fontId="24" fillId="0" borderId="11" xfId="0" applyFont="1" applyFill="1" applyBorder="1" applyAlignment="1">
      <alignment horizontal="left" vertical="center"/>
    </xf>
    <xf numFmtId="0" fontId="26" fillId="0" borderId="16" xfId="0" applyFont="1" applyFill="1" applyBorder="1" applyAlignment="1">
      <alignment horizontal="center" vertical="center"/>
    </xf>
    <xf numFmtId="0" fontId="24" fillId="0" borderId="16" xfId="0" applyFont="1" applyFill="1" applyBorder="1" applyAlignment="1">
      <alignment horizontal="center" vertical="center"/>
    </xf>
    <xf numFmtId="0" fontId="26" fillId="0" borderId="11" xfId="0" applyFont="1" applyFill="1" applyBorder="1" applyAlignment="1">
      <alignment vertical="center"/>
    </xf>
    <xf numFmtId="0" fontId="24" fillId="0" borderId="10" xfId="0" applyFont="1" applyFill="1" applyBorder="1" applyAlignment="1">
      <alignment horizontal="center" vertical="center"/>
    </xf>
    <xf numFmtId="0" fontId="30" fillId="0" borderId="14" xfId="0" applyFont="1" applyFill="1" applyBorder="1" applyAlignment="1">
      <alignment vertical="center"/>
    </xf>
    <xf numFmtId="0" fontId="30" fillId="0" borderId="13" xfId="0" applyFont="1" applyFill="1" applyBorder="1" applyAlignment="1">
      <alignment horizontal="center" vertical="center"/>
    </xf>
    <xf numFmtId="0" fontId="30" fillId="0" borderId="14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left" vertical="center"/>
    </xf>
    <xf numFmtId="0" fontId="24" fillId="0" borderId="11" xfId="0" applyFont="1" applyFill="1" applyBorder="1" applyAlignment="1">
      <alignment vertical="center"/>
    </xf>
    <xf numFmtId="176" fontId="27" fillId="0" borderId="0" xfId="0" applyNumberFormat="1" applyFont="1" applyFill="1" applyBorder="1" applyAlignment="1">
      <alignment vertical="center"/>
    </xf>
    <xf numFmtId="0" fontId="27" fillId="0" borderId="11" xfId="0" applyFont="1" applyFill="1" applyBorder="1" applyAlignment="1">
      <alignment horizontal="left" vertical="center"/>
    </xf>
    <xf numFmtId="1" fontId="27" fillId="0" borderId="11" xfId="0" applyNumberFormat="1" applyFont="1" applyFill="1" applyBorder="1" applyAlignment="1">
      <alignment vertical="center"/>
    </xf>
    <xf numFmtId="1" fontId="30" fillId="0" borderId="14" xfId="0" applyNumberFormat="1" applyFont="1" applyFill="1" applyBorder="1" applyAlignment="1">
      <alignment vertical="center"/>
    </xf>
    <xf numFmtId="0" fontId="27" fillId="0" borderId="10" xfId="0" applyFont="1" applyFill="1" applyBorder="1" applyAlignment="1">
      <alignment horizontal="center" vertical="center"/>
    </xf>
    <xf numFmtId="0" fontId="30" fillId="0" borderId="13" xfId="0" applyFont="1" applyFill="1" applyBorder="1" applyAlignment="1">
      <alignment horizontal="left" vertical="center"/>
    </xf>
    <xf numFmtId="178" fontId="28" fillId="0" borderId="0" xfId="0" applyNumberFormat="1" applyFont="1" applyFill="1" applyBorder="1" applyAlignment="1">
      <alignment vertical="center"/>
    </xf>
    <xf numFmtId="178" fontId="28" fillId="0" borderId="0" xfId="0" applyNumberFormat="1" applyFont="1" applyFill="1" applyBorder="1" applyAlignment="1">
      <alignment horizontal="left" vertical="center"/>
    </xf>
    <xf numFmtId="178" fontId="27" fillId="0" borderId="0" xfId="0" applyNumberFormat="1" applyFont="1" applyFill="1" applyBorder="1" applyAlignment="1">
      <alignment vertical="center"/>
    </xf>
    <xf numFmtId="178" fontId="27" fillId="0" borderId="0" xfId="0" applyNumberFormat="1" applyFont="1" applyFill="1" applyBorder="1" applyAlignment="1">
      <alignment horizontal="left" vertical="center"/>
    </xf>
    <xf numFmtId="178" fontId="32" fillId="0" borderId="0" xfId="0" applyNumberFormat="1" applyFont="1" applyAlignment="1">
      <alignment horizontal="center" vertical="center"/>
    </xf>
    <xf numFmtId="178" fontId="32" fillId="0" borderId="0" xfId="0" applyNumberFormat="1" applyFont="1" applyAlignment="1">
      <alignment horizontal="left" vertical="center"/>
    </xf>
    <xf numFmtId="178" fontId="32" fillId="0" borderId="0" xfId="0" applyNumberFormat="1" applyFont="1" applyAlignment="1">
      <alignment horizontal="right" vertical="center"/>
    </xf>
    <xf numFmtId="178" fontId="33" fillId="0" borderId="0" xfId="0" applyNumberFormat="1" applyFont="1" applyAlignment="1">
      <alignment horizontal="center" vertical="center"/>
    </xf>
    <xf numFmtId="178" fontId="33" fillId="0" borderId="0" xfId="0" applyNumberFormat="1" applyFont="1" applyAlignment="1">
      <alignment horizontal="left" vertical="center"/>
    </xf>
    <xf numFmtId="178" fontId="33" fillId="0" borderId="0" xfId="0" applyNumberFormat="1" applyFont="1" applyAlignment="1">
      <alignment horizontal="right" vertical="center"/>
    </xf>
    <xf numFmtId="178" fontId="27" fillId="0" borderId="11" xfId="0" applyNumberFormat="1" applyFont="1" applyFill="1" applyBorder="1" applyAlignment="1">
      <alignment horizontal="center" vertical="center"/>
    </xf>
    <xf numFmtId="178" fontId="27" fillId="0" borderId="10" xfId="0" applyNumberFormat="1" applyFont="1" applyFill="1" applyBorder="1" applyAlignment="1">
      <alignment horizontal="center" vertical="center"/>
    </xf>
    <xf numFmtId="178" fontId="27" fillId="0" borderId="11" xfId="0" applyNumberFormat="1" applyFont="1" applyFill="1" applyBorder="1" applyAlignment="1">
      <alignment vertical="center"/>
    </xf>
    <xf numFmtId="178" fontId="30" fillId="0" borderId="13" xfId="0" applyNumberFormat="1" applyFont="1" applyFill="1" applyBorder="1" applyAlignment="1">
      <alignment horizontal="center" vertical="center"/>
    </xf>
    <xf numFmtId="178" fontId="30" fillId="0" borderId="14" xfId="0" applyNumberFormat="1" applyFont="1" applyFill="1" applyBorder="1" applyAlignment="1">
      <alignment horizontal="left" vertical="center"/>
    </xf>
    <xf numFmtId="178" fontId="30" fillId="0" borderId="14" xfId="0" applyNumberFormat="1" applyFont="1" applyFill="1" applyBorder="1" applyAlignment="1">
      <alignment horizontal="center" vertical="center"/>
    </xf>
    <xf numFmtId="178" fontId="30" fillId="0" borderId="0" xfId="0" applyNumberFormat="1" applyFont="1" applyFill="1" applyBorder="1" applyAlignment="1">
      <alignment vertical="center"/>
    </xf>
    <xf numFmtId="178" fontId="31" fillId="0" borderId="0" xfId="0" applyNumberFormat="1" applyFont="1" applyFill="1" applyBorder="1" applyAlignment="1">
      <alignment vertical="center"/>
    </xf>
    <xf numFmtId="0" fontId="32" fillId="0" borderId="0" xfId="0" applyFont="1" applyAlignment="1">
      <alignment horizontal="left" vertical="center"/>
    </xf>
    <xf numFmtId="0" fontId="32" fillId="0" borderId="0" xfId="0" applyFont="1" applyFill="1" applyAlignment="1">
      <alignment horizontal="left" vertical="center"/>
    </xf>
    <xf numFmtId="0" fontId="32" fillId="0" borderId="0" xfId="0" applyFont="1" applyAlignment="1">
      <alignment horizontal="center" vertical="center"/>
    </xf>
    <xf numFmtId="0" fontId="34" fillId="0" borderId="0" xfId="0" applyFont="1" applyAlignment="1">
      <alignment horizontal="left" vertical="center"/>
    </xf>
    <xf numFmtId="0" fontId="34" fillId="0" borderId="0" xfId="0" applyFont="1">
      <alignment vertical="center"/>
    </xf>
    <xf numFmtId="0" fontId="36" fillId="0" borderId="0" xfId="0" applyFont="1" applyAlignment="1">
      <alignment horizontal="left" vertical="center"/>
    </xf>
    <xf numFmtId="0" fontId="40" fillId="0" borderId="0" xfId="0" applyFont="1">
      <alignment vertical="center"/>
    </xf>
    <xf numFmtId="3" fontId="24" fillId="0" borderId="0" xfId="0" applyNumberFormat="1" applyFont="1" applyFill="1" applyBorder="1" applyAlignment="1">
      <alignment horizontal="center" vertical="center"/>
    </xf>
    <xf numFmtId="3" fontId="24" fillId="0" borderId="17" xfId="0" applyNumberFormat="1" applyFont="1" applyFill="1" applyBorder="1" applyAlignment="1">
      <alignment horizontal="center" vertical="center"/>
    </xf>
    <xf numFmtId="10" fontId="39" fillId="0" borderId="31" xfId="0" applyNumberFormat="1" applyFont="1" applyFill="1" applyBorder="1" applyAlignment="1">
      <alignment horizontal="center" vertical="center" wrapText="1"/>
    </xf>
    <xf numFmtId="10" fontId="39" fillId="0" borderId="28" xfId="0" applyNumberFormat="1" applyFont="1" applyFill="1" applyBorder="1" applyAlignment="1">
      <alignment horizontal="center" vertical="center" wrapText="1"/>
    </xf>
    <xf numFmtId="10" fontId="39" fillId="0" borderId="32" xfId="0" applyNumberFormat="1" applyFont="1" applyFill="1" applyBorder="1" applyAlignment="1">
      <alignment horizontal="center" vertical="center" wrapText="1"/>
    </xf>
    <xf numFmtId="10" fontId="39" fillId="0" borderId="30" xfId="0" applyNumberFormat="1" applyFont="1" applyFill="1" applyBorder="1" applyAlignment="1">
      <alignment horizontal="center" vertical="center" wrapText="1"/>
    </xf>
    <xf numFmtId="3" fontId="39" fillId="0" borderId="27" xfId="0" applyNumberFormat="1" applyFont="1" applyFill="1" applyBorder="1" applyAlignment="1">
      <alignment horizontal="center" vertical="center" wrapText="1"/>
    </xf>
    <xf numFmtId="3" fontId="39" fillId="0" borderId="28" xfId="0" applyNumberFormat="1" applyFont="1" applyFill="1" applyBorder="1" applyAlignment="1">
      <alignment horizontal="center" vertical="center" wrapText="1"/>
    </xf>
    <xf numFmtId="0" fontId="39" fillId="0" borderId="29" xfId="0" applyFont="1" applyFill="1" applyBorder="1" applyAlignment="1">
      <alignment horizontal="center" vertical="center" wrapText="1"/>
    </xf>
    <xf numFmtId="0" fontId="39" fillId="0" borderId="30" xfId="0" applyFont="1" applyFill="1" applyBorder="1" applyAlignment="1">
      <alignment horizontal="center" vertical="center" wrapText="1"/>
    </xf>
    <xf numFmtId="3" fontId="39" fillId="0" borderId="36" xfId="0" applyNumberFormat="1" applyFont="1" applyFill="1" applyBorder="1" applyAlignment="1">
      <alignment horizontal="center" vertical="center" wrapText="1"/>
    </xf>
    <xf numFmtId="3" fontId="39" fillId="0" borderId="37" xfId="0" applyNumberFormat="1" applyFont="1" applyFill="1" applyBorder="1" applyAlignment="1">
      <alignment horizontal="center" vertical="center" wrapText="1"/>
    </xf>
    <xf numFmtId="0" fontId="39" fillId="33" borderId="26" xfId="0" applyFont="1" applyFill="1" applyBorder="1" applyAlignment="1">
      <alignment horizontal="center" vertical="center" wrapText="1"/>
    </xf>
    <xf numFmtId="0" fontId="39" fillId="33" borderId="33" xfId="0" applyFont="1" applyFill="1" applyBorder="1" applyAlignment="1">
      <alignment horizontal="center" vertical="center" wrapText="1"/>
    </xf>
    <xf numFmtId="0" fontId="39" fillId="33" borderId="34" xfId="0" applyFont="1" applyFill="1" applyBorder="1" applyAlignment="1">
      <alignment horizontal="center" vertical="center" wrapText="1"/>
    </xf>
    <xf numFmtId="0" fontId="39" fillId="33" borderId="35" xfId="0" applyFont="1" applyFill="1" applyBorder="1" applyAlignment="1">
      <alignment horizontal="center" vertical="center" wrapText="1"/>
    </xf>
    <xf numFmtId="0" fontId="39" fillId="33" borderId="23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6" fillId="34" borderId="24" xfId="0" applyFont="1" applyFill="1" applyBorder="1" applyAlignment="1">
      <alignment horizontal="center" vertical="center"/>
    </xf>
    <xf numFmtId="0" fontId="44" fillId="34" borderId="11" xfId="0" applyFont="1" applyFill="1" applyBorder="1" applyAlignment="1">
      <alignment horizontal="center" vertical="center"/>
    </xf>
    <xf numFmtId="0" fontId="44" fillId="34" borderId="12" xfId="0" applyFont="1" applyFill="1" applyBorder="1" applyAlignment="1">
      <alignment horizontal="center" vertical="center"/>
    </xf>
    <xf numFmtId="0" fontId="45" fillId="0" borderId="0" xfId="0" applyFont="1">
      <alignment vertical="center"/>
    </xf>
    <xf numFmtId="0" fontId="44" fillId="34" borderId="19" xfId="0" applyFont="1" applyFill="1" applyBorder="1" applyAlignment="1">
      <alignment horizontal="center" vertical="center"/>
    </xf>
    <xf numFmtId="0" fontId="44" fillId="34" borderId="20" xfId="0" applyFont="1" applyFill="1" applyBorder="1" applyAlignment="1">
      <alignment horizontal="center" vertical="center"/>
    </xf>
    <xf numFmtId="0" fontId="46" fillId="34" borderId="21" xfId="0" applyFont="1" applyFill="1" applyBorder="1" applyAlignment="1">
      <alignment horizontal="center" vertical="center" wrapText="1"/>
    </xf>
    <xf numFmtId="0" fontId="46" fillId="34" borderId="20" xfId="0" applyFont="1" applyFill="1" applyBorder="1" applyAlignment="1">
      <alignment horizontal="center" vertical="center" wrapText="1"/>
    </xf>
    <xf numFmtId="0" fontId="46" fillId="34" borderId="24" xfId="0" applyFont="1" applyFill="1" applyBorder="1" applyAlignment="1">
      <alignment horizontal="center" vertical="center" wrapText="1"/>
    </xf>
    <xf numFmtId="0" fontId="39" fillId="33" borderId="25" xfId="0" applyFont="1" applyFill="1" applyBorder="1" applyAlignment="1">
      <alignment horizontal="center" vertical="center" wrapText="1"/>
    </xf>
    <xf numFmtId="0" fontId="38" fillId="33" borderId="24" xfId="0" applyFont="1" applyFill="1" applyBorder="1" applyAlignment="1">
      <alignment horizontal="center" vertical="center" wrapText="1"/>
    </xf>
    <xf numFmtId="0" fontId="38" fillId="0" borderId="38" xfId="0" applyFont="1" applyFill="1" applyBorder="1" applyAlignment="1">
      <alignment horizontal="center" vertical="center" wrapText="1"/>
    </xf>
    <xf numFmtId="0" fontId="38" fillId="0" borderId="39" xfId="0" applyFont="1" applyFill="1" applyBorder="1" applyAlignment="1">
      <alignment horizontal="center" vertical="center" wrapText="1"/>
    </xf>
    <xf numFmtId="0" fontId="38" fillId="0" borderId="40" xfId="0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32" fillId="0" borderId="0" xfId="0" applyFont="1" applyFill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26" fillId="0" borderId="0" xfId="0" applyFont="1" applyBorder="1" applyAlignment="1">
      <alignment horizontal="left" vertical="center"/>
    </xf>
    <xf numFmtId="0" fontId="32" fillId="0" borderId="0" xfId="0" applyFont="1" applyBorder="1" applyAlignment="1">
      <alignment horizontal="left" vertical="center"/>
    </xf>
    <xf numFmtId="0" fontId="32" fillId="0" borderId="16" xfId="0" applyFont="1" applyFill="1" applyBorder="1" applyAlignment="1">
      <alignment horizontal="center" vertical="center"/>
    </xf>
    <xf numFmtId="0" fontId="32" fillId="0" borderId="17" xfId="0" applyFont="1" applyFill="1" applyBorder="1" applyAlignment="1">
      <alignment horizontal="left" vertical="center"/>
    </xf>
    <xf numFmtId="0" fontId="32" fillId="0" borderId="13" xfId="0" applyFont="1" applyFill="1" applyBorder="1" applyAlignment="1">
      <alignment horizontal="center" vertical="center"/>
    </xf>
    <xf numFmtId="0" fontId="32" fillId="0" borderId="15" xfId="0" applyFont="1" applyFill="1" applyBorder="1" applyAlignment="1">
      <alignment horizontal="left" vertical="center"/>
    </xf>
    <xf numFmtId="0" fontId="32" fillId="0" borderId="22" xfId="0" applyFont="1" applyFill="1" applyBorder="1" applyAlignment="1">
      <alignment horizontal="center" vertical="center"/>
    </xf>
    <xf numFmtId="0" fontId="32" fillId="0" borderId="23" xfId="0" applyFont="1" applyFill="1" applyBorder="1" applyAlignment="1">
      <alignment horizontal="center" vertical="center"/>
    </xf>
    <xf numFmtId="0" fontId="24" fillId="34" borderId="18" xfId="0" applyFont="1" applyFill="1" applyBorder="1" applyAlignment="1">
      <alignment horizontal="center" vertical="center" wrapText="1"/>
    </xf>
    <xf numFmtId="0" fontId="24" fillId="37" borderId="24" xfId="0" applyFont="1" applyFill="1" applyBorder="1" applyAlignment="1">
      <alignment horizontal="center" vertical="center"/>
    </xf>
    <xf numFmtId="0" fontId="24" fillId="39" borderId="18" xfId="0" applyFont="1" applyFill="1" applyBorder="1" applyAlignment="1">
      <alignment horizontal="center" vertical="center" wrapText="1"/>
    </xf>
    <xf numFmtId="0" fontId="37" fillId="38" borderId="24" xfId="0" applyFont="1" applyFill="1" applyBorder="1" applyAlignment="1">
      <alignment horizontal="center" vertical="center" wrapText="1"/>
    </xf>
    <xf numFmtId="0" fontId="24" fillId="34" borderId="24" xfId="0" applyFont="1" applyFill="1" applyBorder="1" applyAlignment="1">
      <alignment horizontal="center" vertical="center"/>
    </xf>
    <xf numFmtId="0" fontId="24" fillId="39" borderId="24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32" fillId="0" borderId="17" xfId="0" applyFont="1" applyFill="1" applyBorder="1" applyAlignment="1">
      <alignment horizontal="center" vertical="center"/>
    </xf>
    <xf numFmtId="0" fontId="32" fillId="0" borderId="15" xfId="0" applyFont="1" applyFill="1" applyBorder="1" applyAlignment="1">
      <alignment horizontal="center" vertical="center"/>
    </xf>
    <xf numFmtId="178" fontId="27" fillId="37" borderId="16" xfId="0" applyNumberFormat="1" applyFont="1" applyFill="1" applyBorder="1" applyAlignment="1">
      <alignment horizontal="center" vertical="center"/>
    </xf>
    <xf numFmtId="178" fontId="27" fillId="37" borderId="0" xfId="0" applyNumberFormat="1" applyFont="1" applyFill="1" applyBorder="1" applyAlignment="1">
      <alignment horizontal="center" vertical="center"/>
    </xf>
    <xf numFmtId="178" fontId="27" fillId="37" borderId="10" xfId="0" applyNumberFormat="1" applyFont="1" applyFill="1" applyBorder="1" applyAlignment="1">
      <alignment horizontal="center" vertical="center"/>
    </xf>
    <xf numFmtId="178" fontId="27" fillId="37" borderId="11" xfId="0" applyNumberFormat="1" applyFont="1" applyFill="1" applyBorder="1" applyAlignment="1">
      <alignment horizontal="center" vertical="center"/>
    </xf>
    <xf numFmtId="178" fontId="27" fillId="37" borderId="12" xfId="0" applyNumberFormat="1" applyFont="1" applyFill="1" applyBorder="1" applyAlignment="1">
      <alignment horizontal="center" vertical="center"/>
    </xf>
    <xf numFmtId="178" fontId="28" fillId="37" borderId="16" xfId="0" applyNumberFormat="1" applyFont="1" applyFill="1" applyBorder="1" applyAlignment="1">
      <alignment horizontal="left" vertical="center"/>
    </xf>
    <xf numFmtId="178" fontId="28" fillId="37" borderId="0" xfId="0" applyNumberFormat="1" applyFont="1" applyFill="1" applyBorder="1" applyAlignment="1">
      <alignment horizontal="left" vertical="center"/>
    </xf>
    <xf numFmtId="178" fontId="28" fillId="37" borderId="17" xfId="0" applyNumberFormat="1" applyFont="1" applyFill="1" applyBorder="1" applyAlignment="1">
      <alignment horizontal="left" vertical="center"/>
    </xf>
    <xf numFmtId="178" fontId="30" fillId="37" borderId="13" xfId="0" applyNumberFormat="1" applyFont="1" applyFill="1" applyBorder="1" applyAlignment="1">
      <alignment horizontal="center" vertical="center"/>
    </xf>
    <xf numFmtId="178" fontId="30" fillId="37" borderId="14" xfId="0" applyNumberFormat="1" applyFont="1" applyFill="1" applyBorder="1" applyAlignment="1">
      <alignment horizontal="center" vertical="center"/>
    </xf>
    <xf numFmtId="178" fontId="30" fillId="37" borderId="15" xfId="0" applyNumberFormat="1" applyFont="1" applyFill="1" applyBorder="1" applyAlignment="1">
      <alignment horizontal="center" vertical="center"/>
    </xf>
    <xf numFmtId="178" fontId="27" fillId="41" borderId="12" xfId="0" applyNumberFormat="1" applyFont="1" applyFill="1" applyBorder="1" applyAlignment="1">
      <alignment horizontal="center" vertical="center"/>
    </xf>
    <xf numFmtId="178" fontId="30" fillId="41" borderId="15" xfId="0" applyNumberFormat="1" applyFont="1" applyFill="1" applyBorder="1" applyAlignment="1">
      <alignment horizontal="center" vertical="center"/>
    </xf>
    <xf numFmtId="178" fontId="27" fillId="41" borderId="17" xfId="0" applyNumberFormat="1" applyFont="1" applyFill="1" applyBorder="1" applyAlignment="1">
      <alignment horizontal="left" vertical="center"/>
    </xf>
    <xf numFmtId="178" fontId="27" fillId="34" borderId="16" xfId="0" applyNumberFormat="1" applyFont="1" applyFill="1" applyBorder="1" applyAlignment="1">
      <alignment horizontal="center" vertical="center"/>
    </xf>
    <xf numFmtId="178" fontId="27" fillId="34" borderId="0" xfId="0" applyNumberFormat="1" applyFont="1" applyFill="1" applyBorder="1" applyAlignment="1">
      <alignment horizontal="center" vertical="center"/>
    </xf>
    <xf numFmtId="178" fontId="32" fillId="34" borderId="16" xfId="0" applyNumberFormat="1" applyFont="1" applyFill="1" applyBorder="1" applyAlignment="1">
      <alignment horizontal="center" vertical="center"/>
    </xf>
    <xf numFmtId="178" fontId="32" fillId="34" borderId="0" xfId="0" applyNumberFormat="1" applyFont="1" applyFill="1" applyBorder="1" applyAlignment="1">
      <alignment horizontal="center" vertical="center"/>
    </xf>
    <xf numFmtId="178" fontId="32" fillId="34" borderId="17" xfId="0" applyNumberFormat="1" applyFont="1" applyFill="1" applyBorder="1" applyAlignment="1">
      <alignment horizontal="center" vertical="center"/>
    </xf>
    <xf numFmtId="178" fontId="33" fillId="34" borderId="16" xfId="0" applyNumberFormat="1" applyFont="1" applyFill="1" applyBorder="1" applyAlignment="1">
      <alignment horizontal="center" vertical="center"/>
    </xf>
    <xf numFmtId="178" fontId="33" fillId="34" borderId="0" xfId="0" applyNumberFormat="1" applyFont="1" applyFill="1" applyBorder="1" applyAlignment="1">
      <alignment horizontal="center" vertical="center"/>
    </xf>
    <xf numFmtId="178" fontId="33" fillId="34" borderId="17" xfId="0" applyNumberFormat="1" applyFont="1" applyFill="1" applyBorder="1" applyAlignment="1">
      <alignment horizontal="center" vertical="center"/>
    </xf>
    <xf numFmtId="178" fontId="28" fillId="34" borderId="16" xfId="0" applyNumberFormat="1" applyFont="1" applyFill="1" applyBorder="1" applyAlignment="1">
      <alignment horizontal="left" vertical="center"/>
    </xf>
    <xf numFmtId="178" fontId="28" fillId="34" borderId="0" xfId="0" applyNumberFormat="1" applyFont="1" applyFill="1" applyBorder="1" applyAlignment="1">
      <alignment horizontal="left" vertical="center"/>
    </xf>
    <xf numFmtId="178" fontId="28" fillId="34" borderId="17" xfId="0" applyNumberFormat="1" applyFont="1" applyFill="1" applyBorder="1" applyAlignment="1">
      <alignment horizontal="left" vertical="center"/>
    </xf>
    <xf numFmtId="178" fontId="24" fillId="34" borderId="16" xfId="0" applyNumberFormat="1" applyFont="1" applyFill="1" applyBorder="1" applyAlignment="1">
      <alignment horizontal="center" vertical="center"/>
    </xf>
    <xf numFmtId="178" fontId="24" fillId="34" borderId="0" xfId="0" applyNumberFormat="1" applyFont="1" applyFill="1" applyBorder="1" applyAlignment="1">
      <alignment horizontal="center" vertical="center"/>
    </xf>
    <xf numFmtId="178" fontId="24" fillId="34" borderId="17" xfId="0" applyNumberFormat="1" applyFont="1" applyFill="1" applyBorder="1" applyAlignment="1">
      <alignment horizontal="center" vertical="center"/>
    </xf>
    <xf numFmtId="178" fontId="26" fillId="34" borderId="16" xfId="0" applyNumberFormat="1" applyFont="1" applyFill="1" applyBorder="1" applyAlignment="1">
      <alignment horizontal="center" vertical="center"/>
    </xf>
    <xf numFmtId="178" fontId="26" fillId="34" borderId="0" xfId="0" applyNumberFormat="1" applyFont="1" applyFill="1" applyBorder="1" applyAlignment="1">
      <alignment horizontal="center" vertical="center"/>
    </xf>
    <xf numFmtId="178" fontId="26" fillId="34" borderId="17" xfId="0" applyNumberFormat="1" applyFont="1" applyFill="1" applyBorder="1" applyAlignment="1">
      <alignment horizontal="center" vertical="center"/>
    </xf>
    <xf numFmtId="178" fontId="27" fillId="40" borderId="16" xfId="0" applyNumberFormat="1" applyFont="1" applyFill="1" applyBorder="1" applyAlignment="1">
      <alignment horizontal="center" vertical="center"/>
    </xf>
    <xf numFmtId="178" fontId="27" fillId="40" borderId="0" xfId="0" applyNumberFormat="1" applyFont="1" applyFill="1" applyBorder="1" applyAlignment="1">
      <alignment horizontal="center" vertical="center"/>
    </xf>
    <xf numFmtId="178" fontId="32" fillId="40" borderId="16" xfId="0" applyNumberFormat="1" applyFont="1" applyFill="1" applyBorder="1" applyAlignment="1">
      <alignment horizontal="center" vertical="center"/>
    </xf>
    <xf numFmtId="178" fontId="32" fillId="40" borderId="0" xfId="0" applyNumberFormat="1" applyFont="1" applyFill="1" applyBorder="1" applyAlignment="1">
      <alignment horizontal="center" vertical="center"/>
    </xf>
    <xf numFmtId="178" fontId="32" fillId="40" borderId="17" xfId="0" applyNumberFormat="1" applyFont="1" applyFill="1" applyBorder="1" applyAlignment="1">
      <alignment horizontal="center" vertical="center"/>
    </xf>
    <xf numFmtId="178" fontId="33" fillId="40" borderId="16" xfId="0" applyNumberFormat="1" applyFont="1" applyFill="1" applyBorder="1" applyAlignment="1">
      <alignment horizontal="center" vertical="center"/>
    </xf>
    <xf numFmtId="178" fontId="33" fillId="40" borderId="0" xfId="0" applyNumberFormat="1" applyFont="1" applyFill="1" applyBorder="1" applyAlignment="1">
      <alignment horizontal="center" vertical="center"/>
    </xf>
    <xf numFmtId="178" fontId="33" fillId="40" borderId="17" xfId="0" applyNumberFormat="1" applyFont="1" applyFill="1" applyBorder="1" applyAlignment="1">
      <alignment horizontal="center" vertical="center"/>
    </xf>
    <xf numFmtId="178" fontId="28" fillId="40" borderId="16" xfId="0" applyNumberFormat="1" applyFont="1" applyFill="1" applyBorder="1" applyAlignment="1">
      <alignment horizontal="left" vertical="center"/>
    </xf>
    <xf numFmtId="178" fontId="28" fillId="40" borderId="0" xfId="0" applyNumberFormat="1" applyFont="1" applyFill="1" applyBorder="1" applyAlignment="1">
      <alignment horizontal="left" vertical="center"/>
    </xf>
    <xf numFmtId="178" fontId="28" fillId="40" borderId="17" xfId="0" applyNumberFormat="1" applyFont="1" applyFill="1" applyBorder="1" applyAlignment="1">
      <alignment horizontal="left" vertical="center"/>
    </xf>
    <xf numFmtId="178" fontId="24" fillId="40" borderId="0" xfId="0" applyNumberFormat="1" applyFont="1" applyFill="1" applyBorder="1" applyAlignment="1">
      <alignment horizontal="center" vertical="center"/>
    </xf>
    <xf numFmtId="178" fontId="24" fillId="40" borderId="17" xfId="0" applyNumberFormat="1" applyFont="1" applyFill="1" applyBorder="1" applyAlignment="1">
      <alignment horizontal="center" vertical="center"/>
    </xf>
    <xf numFmtId="178" fontId="26" fillId="40" borderId="0" xfId="0" applyNumberFormat="1" applyFont="1" applyFill="1" applyBorder="1" applyAlignment="1">
      <alignment horizontal="center" vertical="center"/>
    </xf>
    <xf numFmtId="178" fontId="26" fillId="40" borderId="17" xfId="0" applyNumberFormat="1" applyFont="1" applyFill="1" applyBorder="1" applyAlignment="1">
      <alignment horizontal="center" vertical="center"/>
    </xf>
    <xf numFmtId="178" fontId="24" fillId="34" borderId="10" xfId="0" applyNumberFormat="1" applyFont="1" applyFill="1" applyBorder="1" applyAlignment="1">
      <alignment horizontal="center" vertical="center"/>
    </xf>
    <xf numFmtId="178" fontId="24" fillId="34" borderId="11" xfId="0" applyNumberFormat="1" applyFont="1" applyFill="1" applyBorder="1" applyAlignment="1">
      <alignment horizontal="center" vertical="center"/>
    </xf>
    <xf numFmtId="178" fontId="24" fillId="34" borderId="12" xfId="0" applyNumberFormat="1" applyFont="1" applyFill="1" applyBorder="1" applyAlignment="1">
      <alignment horizontal="center" vertical="center"/>
    </xf>
    <xf numFmtId="178" fontId="24" fillId="40" borderId="11" xfId="0" applyNumberFormat="1" applyFont="1" applyFill="1" applyBorder="1" applyAlignment="1">
      <alignment horizontal="center" vertical="center"/>
    </xf>
    <xf numFmtId="178" fontId="24" fillId="40" borderId="12" xfId="0" applyNumberFormat="1" applyFont="1" applyFill="1" applyBorder="1" applyAlignment="1">
      <alignment horizontal="center" vertical="center"/>
    </xf>
    <xf numFmtId="178" fontId="24" fillId="37" borderId="10" xfId="0" applyNumberFormat="1" applyFont="1" applyFill="1" applyBorder="1" applyAlignment="1">
      <alignment horizontal="center" vertical="center"/>
    </xf>
    <xf numFmtId="178" fontId="24" fillId="37" borderId="11" xfId="0" applyNumberFormat="1" applyFont="1" applyFill="1" applyBorder="1" applyAlignment="1">
      <alignment horizontal="center" vertical="center"/>
    </xf>
    <xf numFmtId="178" fontId="24" fillId="37" borderId="12" xfId="0" applyNumberFormat="1" applyFont="1" applyFill="1" applyBorder="1" applyAlignment="1">
      <alignment horizontal="center" vertical="center"/>
    </xf>
    <xf numFmtId="178" fontId="26" fillId="41" borderId="12" xfId="0" applyNumberFormat="1" applyFont="1" applyFill="1" applyBorder="1" applyAlignment="1">
      <alignment horizontal="center" vertical="center"/>
    </xf>
    <xf numFmtId="178" fontId="24" fillId="37" borderId="16" xfId="0" applyNumberFormat="1" applyFont="1" applyFill="1" applyBorder="1" applyAlignment="1">
      <alignment horizontal="center" vertical="center"/>
    </xf>
    <xf numFmtId="178" fontId="24" fillId="37" borderId="0" xfId="0" applyNumberFormat="1" applyFont="1" applyFill="1" applyBorder="1" applyAlignment="1">
      <alignment horizontal="center" vertical="center"/>
    </xf>
    <xf numFmtId="178" fontId="24" fillId="37" borderId="17" xfId="0" applyNumberFormat="1" applyFont="1" applyFill="1" applyBorder="1" applyAlignment="1">
      <alignment horizontal="center" vertical="center"/>
    </xf>
    <xf numFmtId="178" fontId="26" fillId="41" borderId="17" xfId="0" applyNumberFormat="1" applyFont="1" applyFill="1" applyBorder="1" applyAlignment="1">
      <alignment horizontal="center" vertical="center"/>
    </xf>
    <xf numFmtId="178" fontId="26" fillId="37" borderId="16" xfId="0" applyNumberFormat="1" applyFont="1" applyFill="1" applyBorder="1" applyAlignment="1">
      <alignment horizontal="center" vertical="center"/>
    </xf>
    <xf numFmtId="178" fontId="26" fillId="37" borderId="0" xfId="0" applyNumberFormat="1" applyFont="1" applyFill="1" applyBorder="1" applyAlignment="1">
      <alignment horizontal="center" vertical="center"/>
    </xf>
    <xf numFmtId="178" fontId="26" fillId="37" borderId="17" xfId="0" applyNumberFormat="1" applyFont="1" applyFill="1" applyBorder="1" applyAlignment="1">
      <alignment horizontal="center" vertical="center"/>
    </xf>
    <xf numFmtId="178" fontId="26" fillId="34" borderId="10" xfId="0" applyNumberFormat="1" applyFont="1" applyFill="1" applyBorder="1" applyAlignment="1">
      <alignment horizontal="center" vertical="center"/>
    </xf>
    <xf numFmtId="178" fontId="26" fillId="34" borderId="11" xfId="0" applyNumberFormat="1" applyFont="1" applyFill="1" applyBorder="1" applyAlignment="1">
      <alignment horizontal="center" vertical="center"/>
    </xf>
    <xf numFmtId="178" fontId="26" fillId="34" borderId="12" xfId="0" applyNumberFormat="1" applyFont="1" applyFill="1" applyBorder="1" applyAlignment="1">
      <alignment horizontal="center" vertical="center"/>
    </xf>
    <xf numFmtId="178" fontId="26" fillId="40" borderId="11" xfId="0" applyNumberFormat="1" applyFont="1" applyFill="1" applyBorder="1" applyAlignment="1">
      <alignment horizontal="center" vertical="center"/>
    </xf>
    <xf numFmtId="178" fontId="26" fillId="40" borderId="12" xfId="0" applyNumberFormat="1" applyFont="1" applyFill="1" applyBorder="1" applyAlignment="1">
      <alignment horizontal="center" vertical="center"/>
    </xf>
    <xf numFmtId="178" fontId="26" fillId="37" borderId="10" xfId="0" applyNumberFormat="1" applyFont="1" applyFill="1" applyBorder="1" applyAlignment="1">
      <alignment horizontal="center" vertical="center"/>
    </xf>
    <xf numFmtId="178" fontId="26" fillId="37" borderId="11" xfId="0" applyNumberFormat="1" applyFont="1" applyFill="1" applyBorder="1" applyAlignment="1">
      <alignment horizontal="center" vertical="center"/>
    </xf>
    <xf numFmtId="178" fontId="26" fillId="37" borderId="12" xfId="0" applyNumberFormat="1" applyFont="1" applyFill="1" applyBorder="1" applyAlignment="1">
      <alignment horizontal="center" vertical="center"/>
    </xf>
    <xf numFmtId="178" fontId="30" fillId="34" borderId="13" xfId="0" applyNumberFormat="1" applyFont="1" applyFill="1" applyBorder="1" applyAlignment="1">
      <alignment horizontal="center" vertical="center"/>
    </xf>
    <xf numFmtId="178" fontId="30" fillId="34" borderId="14" xfId="0" applyNumberFormat="1" applyFont="1" applyFill="1" applyBorder="1" applyAlignment="1">
      <alignment horizontal="center" vertical="center"/>
    </xf>
    <xf numFmtId="178" fontId="30" fillId="34" borderId="15" xfId="0" applyNumberFormat="1" applyFont="1" applyFill="1" applyBorder="1" applyAlignment="1">
      <alignment horizontal="center" vertical="center"/>
    </xf>
    <xf numFmtId="178" fontId="30" fillId="40" borderId="14" xfId="0" applyNumberFormat="1" applyFont="1" applyFill="1" applyBorder="1" applyAlignment="1">
      <alignment horizontal="center" vertical="center"/>
    </xf>
    <xf numFmtId="178" fontId="30" fillId="40" borderId="15" xfId="0" applyNumberFormat="1" applyFont="1" applyFill="1" applyBorder="1" applyAlignment="1">
      <alignment horizontal="center" vertical="center"/>
    </xf>
    <xf numFmtId="178" fontId="24" fillId="41" borderId="12" xfId="0" applyNumberFormat="1" applyFont="1" applyFill="1" applyBorder="1" applyAlignment="1">
      <alignment horizontal="center" vertical="center"/>
    </xf>
    <xf numFmtId="178" fontId="24" fillId="41" borderId="17" xfId="0" applyNumberFormat="1" applyFont="1" applyFill="1" applyBorder="1" applyAlignment="1">
      <alignment horizontal="center" vertical="center"/>
    </xf>
    <xf numFmtId="178" fontId="32" fillId="34" borderId="16" xfId="0" applyNumberFormat="1" applyFont="1" applyFill="1" applyBorder="1" applyAlignment="1">
      <alignment horizontal="left" vertical="center"/>
    </xf>
    <xf numFmtId="178" fontId="32" fillId="34" borderId="0" xfId="0" applyNumberFormat="1" applyFont="1" applyFill="1" applyBorder="1" applyAlignment="1">
      <alignment horizontal="left" vertical="center"/>
    </xf>
    <xf numFmtId="178" fontId="32" fillId="34" borderId="17" xfId="0" applyNumberFormat="1" applyFont="1" applyFill="1" applyBorder="1" applyAlignment="1">
      <alignment horizontal="left" vertical="center"/>
    </xf>
    <xf numFmtId="178" fontId="32" fillId="40" borderId="0" xfId="0" applyNumberFormat="1" applyFont="1" applyFill="1" applyBorder="1" applyAlignment="1">
      <alignment horizontal="left" vertical="center"/>
    </xf>
    <xf numFmtId="178" fontId="32" fillId="40" borderId="17" xfId="0" applyNumberFormat="1" applyFont="1" applyFill="1" applyBorder="1" applyAlignment="1">
      <alignment horizontal="left" vertical="center"/>
    </xf>
    <xf numFmtId="0" fontId="39" fillId="0" borderId="35" xfId="0" applyFont="1" applyFill="1" applyBorder="1" applyAlignment="1">
      <alignment horizontal="center" vertical="center" wrapText="1"/>
    </xf>
    <xf numFmtId="0" fontId="39" fillId="0" borderId="33" xfId="0" applyFont="1" applyFill="1" applyBorder="1" applyAlignment="1">
      <alignment horizontal="center" vertical="center" wrapText="1"/>
    </xf>
    <xf numFmtId="0" fontId="39" fillId="0" borderId="34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2" fillId="0" borderId="0" xfId="0" applyFont="1" applyFill="1" applyBorder="1" applyAlignment="1">
      <alignment horizontal="left" vertical="center"/>
    </xf>
    <xf numFmtId="0" fontId="32" fillId="0" borderId="10" xfId="0" applyFont="1" applyFill="1" applyBorder="1" applyAlignment="1">
      <alignment horizontal="center" vertical="center"/>
    </xf>
    <xf numFmtId="0" fontId="32" fillId="0" borderId="11" xfId="0" applyFont="1" applyFill="1" applyBorder="1" applyAlignment="1">
      <alignment horizontal="left" vertical="center"/>
    </xf>
    <xf numFmtId="0" fontId="32" fillId="0" borderId="11" xfId="0" applyFont="1" applyFill="1" applyBorder="1" applyAlignment="1">
      <alignment vertical="center"/>
    </xf>
    <xf numFmtId="0" fontId="32" fillId="0" borderId="11" xfId="0" applyFont="1" applyFill="1" applyBorder="1" applyAlignment="1">
      <alignment horizontal="right" vertical="center"/>
    </xf>
    <xf numFmtId="178" fontId="32" fillId="34" borderId="10" xfId="0" applyNumberFormat="1" applyFont="1" applyFill="1" applyBorder="1" applyAlignment="1">
      <alignment horizontal="center" vertical="center"/>
    </xf>
    <xf numFmtId="178" fontId="32" fillId="34" borderId="11" xfId="0" applyNumberFormat="1" applyFont="1" applyFill="1" applyBorder="1" applyAlignment="1">
      <alignment horizontal="center" vertical="center"/>
    </xf>
    <xf numFmtId="178" fontId="32" fillId="34" borderId="12" xfId="0" applyNumberFormat="1" applyFont="1" applyFill="1" applyBorder="1" applyAlignment="1">
      <alignment horizontal="center" vertical="center"/>
    </xf>
    <xf numFmtId="178" fontId="32" fillId="40" borderId="11" xfId="0" applyNumberFormat="1" applyFont="1" applyFill="1" applyBorder="1" applyAlignment="1">
      <alignment horizontal="center" vertical="center"/>
    </xf>
    <xf numFmtId="178" fontId="32" fillId="40" borderId="12" xfId="0" applyNumberFormat="1" applyFont="1" applyFill="1" applyBorder="1" applyAlignment="1">
      <alignment horizontal="center" vertical="center"/>
    </xf>
    <xf numFmtId="178" fontId="32" fillId="37" borderId="10" xfId="0" applyNumberFormat="1" applyFont="1" applyFill="1" applyBorder="1" applyAlignment="1">
      <alignment horizontal="center" vertical="center"/>
    </xf>
    <xf numFmtId="178" fontId="32" fillId="37" borderId="11" xfId="0" applyNumberFormat="1" applyFont="1" applyFill="1" applyBorder="1" applyAlignment="1">
      <alignment horizontal="center" vertical="center"/>
    </xf>
    <xf numFmtId="178" fontId="32" fillId="37" borderId="12" xfId="0" applyNumberFormat="1" applyFont="1" applyFill="1" applyBorder="1" applyAlignment="1">
      <alignment horizontal="center" vertical="center"/>
    </xf>
    <xf numFmtId="178" fontId="33" fillId="41" borderId="12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32" fillId="0" borderId="0" xfId="0" applyFont="1" applyFill="1" applyBorder="1" applyAlignment="1">
      <alignment horizontal="right" vertical="center"/>
    </xf>
    <xf numFmtId="178" fontId="32" fillId="37" borderId="16" xfId="0" applyNumberFormat="1" applyFont="1" applyFill="1" applyBorder="1" applyAlignment="1">
      <alignment horizontal="center" vertical="center"/>
    </xf>
    <xf numFmtId="178" fontId="32" fillId="37" borderId="0" xfId="0" applyNumberFormat="1" applyFont="1" applyFill="1" applyBorder="1" applyAlignment="1">
      <alignment horizontal="center" vertical="center"/>
    </xf>
    <xf numFmtId="178" fontId="32" fillId="37" borderId="17" xfId="0" applyNumberFormat="1" applyFont="1" applyFill="1" applyBorder="1" applyAlignment="1">
      <alignment horizontal="center" vertical="center"/>
    </xf>
    <xf numFmtId="178" fontId="33" fillId="41" borderId="17" xfId="0" applyNumberFormat="1" applyFont="1" applyFill="1" applyBorder="1" applyAlignment="1">
      <alignment horizontal="center" vertical="center"/>
    </xf>
    <xf numFmtId="0" fontId="49" fillId="0" borderId="16" xfId="0" applyFont="1" applyFill="1" applyBorder="1" applyAlignment="1">
      <alignment horizontal="center" vertical="center"/>
    </xf>
    <xf numFmtId="0" fontId="49" fillId="0" borderId="0" xfId="0" applyFont="1" applyFill="1" applyBorder="1" applyAlignment="1">
      <alignment horizontal="left" vertical="center"/>
    </xf>
    <xf numFmtId="0" fontId="49" fillId="0" borderId="0" xfId="0" applyFont="1" applyFill="1" applyBorder="1" applyAlignment="1">
      <alignment vertical="center"/>
    </xf>
    <xf numFmtId="1" fontId="49" fillId="0" borderId="0" xfId="0" applyNumberFormat="1" applyFont="1" applyFill="1" applyBorder="1" applyAlignment="1">
      <alignment horizontal="right" vertical="center"/>
    </xf>
    <xf numFmtId="0" fontId="48" fillId="0" borderId="16" xfId="0" applyFont="1" applyFill="1" applyBorder="1" applyAlignment="1">
      <alignment horizontal="center" vertical="center"/>
    </xf>
    <xf numFmtId="0" fontId="48" fillId="0" borderId="0" xfId="0" applyFont="1" applyFill="1" applyBorder="1" applyAlignment="1">
      <alignment horizontal="left" vertical="center"/>
    </xf>
    <xf numFmtId="0" fontId="48" fillId="0" borderId="0" xfId="0" applyFont="1" applyFill="1" applyBorder="1" applyAlignment="1">
      <alignment vertical="center"/>
    </xf>
    <xf numFmtId="176" fontId="48" fillId="0" borderId="0" xfId="0" applyNumberFormat="1" applyFont="1" applyFill="1" applyBorder="1" applyAlignment="1">
      <alignment horizontal="right" vertical="center"/>
    </xf>
    <xf numFmtId="178" fontId="33" fillId="37" borderId="16" xfId="0" applyNumberFormat="1" applyFont="1" applyFill="1" applyBorder="1" applyAlignment="1">
      <alignment horizontal="center" vertical="center"/>
    </xf>
    <xf numFmtId="178" fontId="33" fillId="37" borderId="0" xfId="0" applyNumberFormat="1" applyFont="1" applyFill="1" applyBorder="1" applyAlignment="1">
      <alignment horizontal="center" vertical="center"/>
    </xf>
    <xf numFmtId="178" fontId="33" fillId="37" borderId="17" xfId="0" applyNumberFormat="1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left" vertical="center"/>
    </xf>
    <xf numFmtId="0" fontId="33" fillId="0" borderId="16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vertical="center"/>
    </xf>
    <xf numFmtId="0" fontId="49" fillId="0" borderId="0" xfId="0" applyFont="1" applyFill="1" applyBorder="1" applyAlignment="1">
      <alignment horizontal="right" vertical="center"/>
    </xf>
    <xf numFmtId="1" fontId="48" fillId="0" borderId="0" xfId="0" applyNumberFormat="1" applyFont="1" applyFill="1" applyBorder="1" applyAlignment="1">
      <alignment vertical="center"/>
    </xf>
    <xf numFmtId="1" fontId="49" fillId="0" borderId="0" xfId="0" applyNumberFormat="1" applyFont="1" applyFill="1" applyBorder="1" applyAlignment="1">
      <alignment vertical="center"/>
    </xf>
    <xf numFmtId="176" fontId="49" fillId="0" borderId="0" xfId="0" applyNumberFormat="1" applyFont="1" applyFill="1" applyBorder="1" applyAlignment="1">
      <alignment horizontal="right" vertical="center"/>
    </xf>
    <xf numFmtId="0" fontId="50" fillId="0" borderId="0" xfId="0" applyFont="1" applyFill="1" applyBorder="1" applyAlignment="1">
      <alignment horizontal="left" vertical="center"/>
    </xf>
    <xf numFmtId="0" fontId="50" fillId="0" borderId="0" xfId="0" applyFont="1" applyFill="1" applyBorder="1" applyAlignment="1">
      <alignment horizontal="center" vertical="center"/>
    </xf>
    <xf numFmtId="1" fontId="50" fillId="0" borderId="0" xfId="0" applyNumberFormat="1" applyFont="1" applyFill="1" applyBorder="1" applyAlignment="1">
      <alignment vertical="center"/>
    </xf>
    <xf numFmtId="0" fontId="50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horizontal="right" vertical="center"/>
    </xf>
    <xf numFmtId="178" fontId="50" fillId="34" borderId="16" xfId="0" applyNumberFormat="1" applyFont="1" applyFill="1" applyBorder="1" applyAlignment="1">
      <alignment horizontal="center" vertical="center"/>
    </xf>
    <xf numFmtId="178" fontId="50" fillId="34" borderId="0" xfId="0" applyNumberFormat="1" applyFont="1" applyFill="1" applyBorder="1" applyAlignment="1">
      <alignment horizontal="center" vertical="center"/>
    </xf>
    <xf numFmtId="178" fontId="50" fillId="34" borderId="17" xfId="0" applyNumberFormat="1" applyFont="1" applyFill="1" applyBorder="1" applyAlignment="1">
      <alignment horizontal="center" vertical="center"/>
    </xf>
    <xf numFmtId="178" fontId="50" fillId="40" borderId="0" xfId="0" applyNumberFormat="1" applyFont="1" applyFill="1" applyBorder="1" applyAlignment="1">
      <alignment horizontal="center" vertical="center"/>
    </xf>
    <xf numFmtId="178" fontId="50" fillId="40" borderId="17" xfId="0" applyNumberFormat="1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right" vertical="center"/>
    </xf>
    <xf numFmtId="0" fontId="48" fillId="0" borderId="0" xfId="0" applyFont="1" applyFill="1" applyBorder="1" applyAlignment="1">
      <alignment horizontal="center" vertical="center"/>
    </xf>
    <xf numFmtId="0" fontId="49" fillId="0" borderId="0" xfId="0" applyFont="1" applyFill="1" applyBorder="1" applyAlignment="1">
      <alignment horizontal="center" vertical="center"/>
    </xf>
    <xf numFmtId="0" fontId="48" fillId="0" borderId="0" xfId="0" applyFont="1" applyFill="1" applyBorder="1" applyAlignment="1">
      <alignment horizontal="right" vertical="center"/>
    </xf>
    <xf numFmtId="176" fontId="49" fillId="0" borderId="0" xfId="0" applyNumberFormat="1" applyFont="1" applyFill="1" applyBorder="1" applyAlignment="1">
      <alignment horizontal="center" vertical="center"/>
    </xf>
    <xf numFmtId="176" fontId="49" fillId="0" borderId="0" xfId="0" applyNumberFormat="1" applyFont="1" applyFill="1" applyBorder="1" applyAlignment="1">
      <alignment vertical="center"/>
    </xf>
    <xf numFmtId="176" fontId="48" fillId="0" borderId="0" xfId="0" applyNumberFormat="1" applyFont="1" applyFill="1" applyBorder="1" applyAlignment="1">
      <alignment horizontal="center" vertical="center"/>
    </xf>
    <xf numFmtId="176" fontId="48" fillId="0" borderId="0" xfId="0" applyNumberFormat="1" applyFont="1" applyFill="1" applyBorder="1" applyAlignment="1">
      <alignment vertical="center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vertical="center"/>
    </xf>
    <xf numFmtId="0" fontId="52" fillId="0" borderId="0" xfId="0" applyFont="1" applyFill="1" applyBorder="1" applyAlignment="1">
      <alignment horizontal="right" vertical="center"/>
    </xf>
    <xf numFmtId="0" fontId="32" fillId="0" borderId="0" xfId="43" applyFont="1" applyFill="1" applyBorder="1" applyAlignment="1">
      <alignment horizontal="center" vertical="center"/>
    </xf>
    <xf numFmtId="0" fontId="32" fillId="0" borderId="0" xfId="43" applyFont="1" applyFill="1" applyBorder="1" applyAlignment="1">
      <alignment vertical="center"/>
    </xf>
    <xf numFmtId="0" fontId="32" fillId="0" borderId="0" xfId="43" applyFont="1" applyFill="1" applyBorder="1" applyAlignment="1">
      <alignment horizontal="right" vertical="center"/>
    </xf>
    <xf numFmtId="176" fontId="49" fillId="0" borderId="0" xfId="0" applyNumberFormat="1" applyFont="1" applyFill="1" applyBorder="1" applyAlignment="1">
      <alignment horizontal="left" vertical="center"/>
    </xf>
    <xf numFmtId="178" fontId="49" fillId="34" borderId="16" xfId="0" applyNumberFormat="1" applyFont="1" applyFill="1" applyBorder="1" applyAlignment="1">
      <alignment horizontal="center" vertical="center"/>
    </xf>
    <xf numFmtId="178" fontId="32" fillId="40" borderId="0" xfId="0" applyNumberFormat="1" applyFont="1" applyFill="1" applyBorder="1" applyAlignment="1">
      <alignment vertical="center"/>
    </xf>
    <xf numFmtId="178" fontId="32" fillId="40" borderId="17" xfId="0" applyNumberFormat="1" applyFont="1" applyFill="1" applyBorder="1" applyAlignment="1">
      <alignment horizontal="right" vertical="center"/>
    </xf>
    <xf numFmtId="178" fontId="33" fillId="34" borderId="17" xfId="0" applyNumberFormat="1" applyFont="1" applyFill="1" applyBorder="1" applyAlignment="1">
      <alignment vertical="center"/>
    </xf>
    <xf numFmtId="178" fontId="33" fillId="40" borderId="0" xfId="0" applyNumberFormat="1" applyFont="1" applyFill="1" applyBorder="1" applyAlignment="1">
      <alignment horizontal="left" vertical="center"/>
    </xf>
    <xf numFmtId="178" fontId="33" fillId="40" borderId="17" xfId="0" applyNumberFormat="1" applyFont="1" applyFill="1" applyBorder="1" applyAlignment="1">
      <alignment horizontal="left" vertical="center"/>
    </xf>
    <xf numFmtId="0" fontId="53" fillId="0" borderId="0" xfId="0" applyFont="1" applyFill="1" applyBorder="1" applyAlignment="1">
      <alignment horizontal="left" vertical="center"/>
    </xf>
    <xf numFmtId="0" fontId="54" fillId="0" borderId="0" xfId="0" applyFont="1" applyFill="1" applyBorder="1" applyAlignment="1">
      <alignment horizontal="left" vertical="center"/>
    </xf>
    <xf numFmtId="0" fontId="53" fillId="0" borderId="0" xfId="0" applyFont="1" applyFill="1" applyBorder="1" applyAlignment="1">
      <alignment vertical="center"/>
    </xf>
    <xf numFmtId="0" fontId="54" fillId="0" borderId="0" xfId="0" applyFont="1" applyFill="1" applyBorder="1" applyAlignment="1">
      <alignment vertical="center"/>
    </xf>
    <xf numFmtId="0" fontId="32" fillId="34" borderId="0" xfId="0" applyFont="1" applyFill="1" applyBorder="1" applyAlignment="1">
      <alignment horizontal="center" vertical="center"/>
    </xf>
    <xf numFmtId="0" fontId="32" fillId="40" borderId="0" xfId="0" applyFont="1" applyFill="1" applyBorder="1" applyAlignment="1">
      <alignment horizontal="center" vertical="center"/>
    </xf>
    <xf numFmtId="0" fontId="32" fillId="37" borderId="0" xfId="0" applyFont="1" applyFill="1" applyBorder="1" applyAlignment="1">
      <alignment horizontal="center" vertical="center"/>
    </xf>
    <xf numFmtId="177" fontId="33" fillId="41" borderId="0" xfId="0" applyNumberFormat="1" applyFont="1" applyFill="1" applyBorder="1" applyAlignment="1">
      <alignment horizontal="center" vertical="center"/>
    </xf>
    <xf numFmtId="0" fontId="27" fillId="34" borderId="18" xfId="0" applyFont="1" applyFill="1" applyBorder="1" applyAlignment="1">
      <alignment horizontal="center" vertical="center"/>
    </xf>
    <xf numFmtId="0" fontId="27" fillId="34" borderId="20" xfId="0" applyFont="1" applyFill="1" applyBorder="1" applyAlignment="1">
      <alignment horizontal="center" vertical="center"/>
    </xf>
    <xf numFmtId="0" fontId="27" fillId="40" borderId="19" xfId="0" applyFont="1" applyFill="1" applyBorder="1" applyAlignment="1">
      <alignment horizontal="center" vertical="center"/>
    </xf>
    <xf numFmtId="0" fontId="27" fillId="40" borderId="20" xfId="0" applyFont="1" applyFill="1" applyBorder="1" applyAlignment="1">
      <alignment horizontal="center" vertical="center"/>
    </xf>
    <xf numFmtId="0" fontId="27" fillId="37" borderId="13" xfId="0" applyFont="1" applyFill="1" applyBorder="1" applyAlignment="1">
      <alignment horizontal="center" vertical="center"/>
    </xf>
    <xf numFmtId="0" fontId="27" fillId="37" borderId="14" xfId="0" applyFont="1" applyFill="1" applyBorder="1" applyAlignment="1">
      <alignment horizontal="center" vertical="center"/>
    </xf>
    <xf numFmtId="0" fontId="27" fillId="37" borderId="15" xfId="0" applyFont="1" applyFill="1" applyBorder="1" applyAlignment="1">
      <alignment horizontal="center" vertical="center"/>
    </xf>
    <xf numFmtId="176" fontId="27" fillId="0" borderId="16" xfId="0" applyNumberFormat="1" applyFont="1" applyFill="1" applyBorder="1" applyAlignment="1">
      <alignment horizontal="left" vertical="center"/>
    </xf>
    <xf numFmtId="0" fontId="27" fillId="0" borderId="11" xfId="0" applyFont="1" applyFill="1" applyBorder="1" applyAlignment="1">
      <alignment horizontal="right" vertical="center"/>
    </xf>
    <xf numFmtId="0" fontId="30" fillId="0" borderId="14" xfId="0" applyFont="1" applyFill="1" applyBorder="1" applyAlignment="1">
      <alignment horizontal="right" vertical="center"/>
    </xf>
    <xf numFmtId="0" fontId="28" fillId="0" borderId="11" xfId="0" applyFont="1" applyFill="1" applyBorder="1" applyAlignment="1">
      <alignment horizontal="right" vertical="center"/>
    </xf>
    <xf numFmtId="0" fontId="27" fillId="0" borderId="0" xfId="0" applyFont="1" applyFill="1" applyBorder="1" applyAlignment="1">
      <alignment horizontal="right" vertical="center"/>
    </xf>
    <xf numFmtId="178" fontId="49" fillId="0" borderId="0" xfId="0" applyNumberFormat="1" applyFont="1" applyFill="1" applyBorder="1" applyAlignment="1">
      <alignment vertical="center"/>
    </xf>
    <xf numFmtId="178" fontId="49" fillId="0" borderId="0" xfId="0" applyNumberFormat="1" applyFont="1" applyFill="1" applyBorder="1" applyAlignment="1">
      <alignment horizontal="left" vertical="center"/>
    </xf>
    <xf numFmtId="178" fontId="49" fillId="0" borderId="16" xfId="0" applyNumberFormat="1" applyFont="1" applyFill="1" applyBorder="1" applyAlignment="1">
      <alignment horizontal="center" vertical="center"/>
    </xf>
    <xf numFmtId="178" fontId="49" fillId="0" borderId="0" xfId="0" applyNumberFormat="1" applyFont="1" applyFill="1" applyBorder="1" applyAlignment="1">
      <alignment horizontal="center" vertical="center"/>
    </xf>
    <xf numFmtId="178" fontId="49" fillId="0" borderId="0" xfId="0" applyNumberFormat="1" applyFont="1" applyFill="1" applyBorder="1" applyAlignment="1">
      <alignment horizontal="right" vertical="center"/>
    </xf>
    <xf numFmtId="178" fontId="49" fillId="34" borderId="0" xfId="0" applyNumberFormat="1" applyFont="1" applyFill="1" applyBorder="1" applyAlignment="1">
      <alignment horizontal="center" vertical="center"/>
    </xf>
    <xf numFmtId="178" fontId="49" fillId="34" borderId="17" xfId="0" applyNumberFormat="1" applyFont="1" applyFill="1" applyBorder="1" applyAlignment="1">
      <alignment horizontal="center" vertical="center"/>
    </xf>
    <xf numFmtId="178" fontId="49" fillId="40" borderId="16" xfId="0" applyNumberFormat="1" applyFont="1" applyFill="1" applyBorder="1" applyAlignment="1">
      <alignment horizontal="center" vertical="center"/>
    </xf>
    <xf numFmtId="178" fontId="49" fillId="40" borderId="0" xfId="0" applyNumberFormat="1" applyFont="1" applyFill="1" applyBorder="1" applyAlignment="1">
      <alignment horizontal="center" vertical="center"/>
    </xf>
    <xf numFmtId="178" fontId="49" fillId="40" borderId="17" xfId="0" applyNumberFormat="1" applyFont="1" applyFill="1" applyBorder="1" applyAlignment="1">
      <alignment horizontal="center" vertical="center"/>
    </xf>
    <xf numFmtId="178" fontId="49" fillId="37" borderId="16" xfId="0" applyNumberFormat="1" applyFont="1" applyFill="1" applyBorder="1" applyAlignment="1">
      <alignment horizontal="center" vertical="center"/>
    </xf>
    <xf numFmtId="178" fontId="49" fillId="37" borderId="0" xfId="0" applyNumberFormat="1" applyFont="1" applyFill="1" applyBorder="1" applyAlignment="1">
      <alignment horizontal="center" vertical="center"/>
    </xf>
    <xf numFmtId="178" fontId="49" fillId="37" borderId="17" xfId="0" applyNumberFormat="1" applyFont="1" applyFill="1" applyBorder="1" applyAlignment="1">
      <alignment horizontal="center" vertical="center"/>
    </xf>
    <xf numFmtId="178" fontId="48" fillId="41" borderId="17" xfId="0" applyNumberFormat="1" applyFont="1" applyFill="1" applyBorder="1" applyAlignment="1">
      <alignment horizontal="center" vertical="center"/>
    </xf>
    <xf numFmtId="178" fontId="48" fillId="0" borderId="0" xfId="0" applyNumberFormat="1" applyFont="1" applyFill="1" applyBorder="1" applyAlignment="1">
      <alignment vertical="center"/>
    </xf>
    <xf numFmtId="178" fontId="48" fillId="0" borderId="0" xfId="0" applyNumberFormat="1" applyFont="1" applyFill="1" applyBorder="1" applyAlignment="1">
      <alignment horizontal="center" vertical="center"/>
    </xf>
    <xf numFmtId="178" fontId="48" fillId="0" borderId="0" xfId="0" applyNumberFormat="1" applyFont="1" applyFill="1" applyBorder="1" applyAlignment="1">
      <alignment horizontal="right" vertical="center"/>
    </xf>
    <xf numFmtId="178" fontId="48" fillId="34" borderId="16" xfId="0" applyNumberFormat="1" applyFont="1" applyFill="1" applyBorder="1" applyAlignment="1">
      <alignment horizontal="center" vertical="center"/>
    </xf>
    <xf numFmtId="178" fontId="48" fillId="34" borderId="0" xfId="0" applyNumberFormat="1" applyFont="1" applyFill="1" applyBorder="1" applyAlignment="1">
      <alignment horizontal="center" vertical="center"/>
    </xf>
    <xf numFmtId="178" fontId="48" fillId="34" borderId="17" xfId="0" applyNumberFormat="1" applyFont="1" applyFill="1" applyBorder="1" applyAlignment="1">
      <alignment horizontal="center" vertical="center"/>
    </xf>
    <xf numFmtId="178" fontId="48" fillId="40" borderId="16" xfId="0" applyNumberFormat="1" applyFont="1" applyFill="1" applyBorder="1" applyAlignment="1">
      <alignment horizontal="center" vertical="center"/>
    </xf>
    <xf numFmtId="178" fontId="48" fillId="40" borderId="0" xfId="0" applyNumberFormat="1" applyFont="1" applyFill="1" applyBorder="1" applyAlignment="1">
      <alignment horizontal="center" vertical="center"/>
    </xf>
    <xf numFmtId="178" fontId="48" fillId="40" borderId="17" xfId="0" applyNumberFormat="1" applyFont="1" applyFill="1" applyBorder="1" applyAlignment="1">
      <alignment horizontal="center" vertical="center"/>
    </xf>
    <xf numFmtId="178" fontId="48" fillId="37" borderId="16" xfId="0" applyNumberFormat="1" applyFont="1" applyFill="1" applyBorder="1" applyAlignment="1">
      <alignment horizontal="center" vertical="center"/>
    </xf>
    <xf numFmtId="178" fontId="48" fillId="37" borderId="0" xfId="0" applyNumberFormat="1" applyFont="1" applyFill="1" applyBorder="1" applyAlignment="1">
      <alignment horizontal="center" vertical="center"/>
    </xf>
    <xf numFmtId="178" fontId="48" fillId="37" borderId="17" xfId="0" applyNumberFormat="1" applyFont="1" applyFill="1" applyBorder="1" applyAlignment="1">
      <alignment horizontal="center" vertical="center"/>
    </xf>
    <xf numFmtId="178" fontId="48" fillId="0" borderId="16" xfId="0" applyNumberFormat="1" applyFont="1" applyFill="1" applyBorder="1" applyAlignment="1">
      <alignment horizontal="center" vertical="center"/>
    </xf>
    <xf numFmtId="178" fontId="48" fillId="0" borderId="0" xfId="0" applyNumberFormat="1" applyFont="1" applyFill="1" applyBorder="1" applyAlignment="1">
      <alignment horizontal="left" vertical="center"/>
    </xf>
    <xf numFmtId="178" fontId="49" fillId="34" borderId="16" xfId="0" applyNumberFormat="1" applyFont="1" applyFill="1" applyBorder="1" applyAlignment="1">
      <alignment horizontal="left" vertical="center"/>
    </xf>
    <xf numFmtId="178" fontId="49" fillId="34" borderId="0" xfId="0" applyNumberFormat="1" applyFont="1" applyFill="1" applyBorder="1" applyAlignment="1">
      <alignment horizontal="left" vertical="center"/>
    </xf>
    <xf numFmtId="178" fontId="49" fillId="34" borderId="17" xfId="0" applyNumberFormat="1" applyFont="1" applyFill="1" applyBorder="1" applyAlignment="1">
      <alignment horizontal="left" vertical="center"/>
    </xf>
    <xf numFmtId="178" fontId="49" fillId="40" borderId="16" xfId="0" applyNumberFormat="1" applyFont="1" applyFill="1" applyBorder="1" applyAlignment="1">
      <alignment horizontal="left" vertical="center"/>
    </xf>
    <xf numFmtId="178" fontId="49" fillId="40" borderId="0" xfId="0" applyNumberFormat="1" applyFont="1" applyFill="1" applyBorder="1" applyAlignment="1">
      <alignment horizontal="left" vertical="center"/>
    </xf>
    <xf numFmtId="178" fontId="49" fillId="40" borderId="17" xfId="0" applyNumberFormat="1" applyFont="1" applyFill="1" applyBorder="1" applyAlignment="1">
      <alignment horizontal="left" vertical="center"/>
    </xf>
    <xf numFmtId="178" fontId="49" fillId="37" borderId="16" xfId="0" applyNumberFormat="1" applyFont="1" applyFill="1" applyBorder="1" applyAlignment="1">
      <alignment horizontal="left" vertical="center"/>
    </xf>
    <xf numFmtId="178" fontId="49" fillId="37" borderId="0" xfId="0" applyNumberFormat="1" applyFont="1" applyFill="1" applyBorder="1" applyAlignment="1">
      <alignment horizontal="left" vertical="center"/>
    </xf>
    <xf numFmtId="178" fontId="49" fillId="37" borderId="17" xfId="0" applyNumberFormat="1" applyFont="1" applyFill="1" applyBorder="1" applyAlignment="1">
      <alignment horizontal="left" vertical="center"/>
    </xf>
    <xf numFmtId="178" fontId="48" fillId="41" borderId="17" xfId="0" applyNumberFormat="1" applyFont="1" applyFill="1" applyBorder="1" applyAlignment="1">
      <alignment horizontal="left" vertical="center"/>
    </xf>
    <xf numFmtId="178" fontId="49" fillId="0" borderId="16" xfId="0" applyNumberFormat="1" applyFont="1" applyBorder="1" applyAlignment="1">
      <alignment horizontal="center" vertical="center"/>
    </xf>
    <xf numFmtId="178" fontId="49" fillId="0" borderId="0" xfId="0" applyNumberFormat="1" applyFont="1" applyAlignment="1">
      <alignment horizontal="left" vertical="center"/>
    </xf>
    <xf numFmtId="178" fontId="49" fillId="0" borderId="0" xfId="0" applyNumberFormat="1" applyFont="1" applyAlignment="1">
      <alignment horizontal="center" vertical="center"/>
    </xf>
    <xf numFmtId="178" fontId="49" fillId="0" borderId="0" xfId="0" applyNumberFormat="1" applyFont="1">
      <alignment vertical="center"/>
    </xf>
    <xf numFmtId="178" fontId="49" fillId="0" borderId="0" xfId="0" applyNumberFormat="1" applyFont="1" applyAlignment="1">
      <alignment horizontal="right" vertical="center"/>
    </xf>
    <xf numFmtId="178" fontId="48" fillId="0" borderId="16" xfId="0" applyNumberFormat="1" applyFont="1" applyBorder="1" applyAlignment="1">
      <alignment horizontal="center" vertical="center"/>
    </xf>
    <xf numFmtId="178" fontId="48" fillId="0" borderId="0" xfId="0" applyNumberFormat="1" applyFont="1">
      <alignment vertical="center"/>
    </xf>
    <xf numFmtId="178" fontId="48" fillId="0" borderId="0" xfId="0" applyNumberFormat="1" applyFont="1" applyAlignment="1">
      <alignment horizontal="center" vertical="center"/>
    </xf>
    <xf numFmtId="178" fontId="48" fillId="0" borderId="0" xfId="0" applyNumberFormat="1" applyFont="1" applyAlignment="1">
      <alignment horizontal="right" vertical="center"/>
    </xf>
    <xf numFmtId="178" fontId="48" fillId="41" borderId="0" xfId="0" applyNumberFormat="1" applyFont="1" applyFill="1" applyBorder="1" applyAlignment="1">
      <alignment horizontal="center" vertical="center"/>
    </xf>
    <xf numFmtId="178" fontId="49" fillId="41" borderId="17" xfId="0" applyNumberFormat="1" applyFont="1" applyFill="1" applyBorder="1" applyAlignment="1">
      <alignment horizontal="center" vertical="center"/>
    </xf>
    <xf numFmtId="178" fontId="32" fillId="0" borderId="0" xfId="0" applyNumberFormat="1" applyFont="1">
      <alignment vertical="center"/>
    </xf>
    <xf numFmtId="178" fontId="49" fillId="0" borderId="14" xfId="0" applyNumberFormat="1" applyFont="1" applyFill="1" applyBorder="1" applyAlignment="1">
      <alignment horizontal="center" vertical="center"/>
    </xf>
    <xf numFmtId="178" fontId="49" fillId="0" borderId="14" xfId="0" applyNumberFormat="1" applyFont="1" applyFill="1" applyBorder="1" applyAlignment="1">
      <alignment vertical="center"/>
    </xf>
    <xf numFmtId="178" fontId="49" fillId="0" borderId="14" xfId="0" applyNumberFormat="1" applyFont="1" applyFill="1" applyBorder="1" applyAlignment="1">
      <alignment horizontal="right" vertical="center"/>
    </xf>
    <xf numFmtId="178" fontId="49" fillId="34" borderId="13" xfId="0" applyNumberFormat="1" applyFont="1" applyFill="1" applyBorder="1" applyAlignment="1">
      <alignment horizontal="right" vertical="center"/>
    </xf>
    <xf numFmtId="178" fontId="49" fillId="34" borderId="14" xfId="0" applyNumberFormat="1" applyFont="1" applyFill="1" applyBorder="1" applyAlignment="1">
      <alignment horizontal="center" vertical="center"/>
    </xf>
    <xf numFmtId="178" fontId="49" fillId="34" borderId="15" xfId="0" applyNumberFormat="1" applyFont="1" applyFill="1" applyBorder="1" applyAlignment="1">
      <alignment horizontal="center" vertical="center"/>
    </xf>
    <xf numFmtId="178" fontId="49" fillId="40" borderId="13" xfId="0" applyNumberFormat="1" applyFont="1" applyFill="1" applyBorder="1" applyAlignment="1">
      <alignment horizontal="center" vertical="center"/>
    </xf>
    <xf numFmtId="178" fontId="49" fillId="40" borderId="14" xfId="0" applyNumberFormat="1" applyFont="1" applyFill="1" applyBorder="1" applyAlignment="1">
      <alignment horizontal="center" vertical="center"/>
    </xf>
    <xf numFmtId="178" fontId="49" fillId="40" borderId="15" xfId="0" applyNumberFormat="1" applyFont="1" applyFill="1" applyBorder="1" applyAlignment="1">
      <alignment horizontal="center" vertical="center"/>
    </xf>
    <xf numFmtId="178" fontId="49" fillId="37" borderId="13" xfId="0" applyNumberFormat="1" applyFont="1" applyFill="1" applyBorder="1" applyAlignment="1">
      <alignment horizontal="center" vertical="center"/>
    </xf>
    <xf numFmtId="178" fontId="49" fillId="37" borderId="14" xfId="0" applyNumberFormat="1" applyFont="1" applyFill="1" applyBorder="1" applyAlignment="1">
      <alignment horizontal="center" vertical="center"/>
    </xf>
    <xf numFmtId="178" fontId="49" fillId="37" borderId="15" xfId="0" applyNumberFormat="1" applyFont="1" applyFill="1" applyBorder="1" applyAlignment="1">
      <alignment horizontal="center" vertical="center"/>
    </xf>
    <xf numFmtId="178" fontId="48" fillId="41" borderId="15" xfId="0" applyNumberFormat="1" applyFont="1" applyFill="1" applyBorder="1" applyAlignment="1">
      <alignment horizontal="center" vertical="center"/>
    </xf>
    <xf numFmtId="178" fontId="27" fillId="0" borderId="0" xfId="0" applyNumberFormat="1" applyFont="1" applyFill="1" applyBorder="1" applyAlignment="1">
      <alignment horizontal="center" vertical="center" wrapText="1"/>
    </xf>
    <xf numFmtId="178" fontId="27" fillId="34" borderId="10" xfId="0" applyNumberFormat="1" applyFont="1" applyFill="1" applyBorder="1" applyAlignment="1">
      <alignment horizontal="center" vertical="center"/>
    </xf>
    <xf numFmtId="178" fontId="27" fillId="34" borderId="11" xfId="0" applyNumberFormat="1" applyFont="1" applyFill="1" applyBorder="1" applyAlignment="1">
      <alignment horizontal="center" vertical="center"/>
    </xf>
    <xf numFmtId="178" fontId="27" fillId="34" borderId="12" xfId="0" applyNumberFormat="1" applyFont="1" applyFill="1" applyBorder="1" applyAlignment="1">
      <alignment horizontal="center" vertical="center"/>
    </xf>
    <xf numFmtId="178" fontId="27" fillId="40" borderId="10" xfId="0" applyNumberFormat="1" applyFont="1" applyFill="1" applyBorder="1" applyAlignment="1">
      <alignment horizontal="center" vertical="center"/>
    </xf>
    <xf numFmtId="178" fontId="27" fillId="40" borderId="11" xfId="0" applyNumberFormat="1" applyFont="1" applyFill="1" applyBorder="1" applyAlignment="1">
      <alignment horizontal="center" vertical="center"/>
    </xf>
    <xf numFmtId="178" fontId="27" fillId="40" borderId="12" xfId="0" applyNumberFormat="1" applyFont="1" applyFill="1" applyBorder="1" applyAlignment="1">
      <alignment horizontal="center" vertical="center"/>
    </xf>
    <xf numFmtId="178" fontId="27" fillId="0" borderId="11" xfId="0" applyNumberFormat="1" applyFont="1" applyFill="1" applyBorder="1" applyAlignment="1">
      <alignment horizontal="right" vertical="center"/>
    </xf>
    <xf numFmtId="178" fontId="30" fillId="0" borderId="14" xfId="0" applyNumberFormat="1" applyFont="1" applyFill="1" applyBorder="1" applyAlignment="1">
      <alignment vertical="center"/>
    </xf>
    <xf numFmtId="178" fontId="30" fillId="0" borderId="14" xfId="0" applyNumberFormat="1" applyFont="1" applyFill="1" applyBorder="1" applyAlignment="1">
      <alignment horizontal="right" vertical="center"/>
    </xf>
    <xf numFmtId="178" fontId="30" fillId="40" borderId="13" xfId="0" applyNumberFormat="1" applyFont="1" applyFill="1" applyBorder="1" applyAlignment="1">
      <alignment horizontal="center" vertical="center"/>
    </xf>
    <xf numFmtId="178" fontId="27" fillId="0" borderId="16" xfId="0" applyNumberFormat="1" applyFont="1" applyFill="1" applyBorder="1" applyAlignment="1">
      <alignment horizontal="left" vertical="center"/>
    </xf>
    <xf numFmtId="178" fontId="27" fillId="0" borderId="11" xfId="0" applyNumberFormat="1" applyFont="1" applyFill="1" applyBorder="1" applyAlignment="1">
      <alignment horizontal="left" vertical="center"/>
    </xf>
    <xf numFmtId="0" fontId="58" fillId="0" borderId="0" xfId="0" applyFont="1">
      <alignment vertical="center"/>
    </xf>
    <xf numFmtId="0" fontId="57" fillId="0" borderId="14" xfId="0" applyFont="1" applyBorder="1" applyAlignment="1">
      <alignment horizontal="center" vertical="center"/>
    </xf>
    <xf numFmtId="0" fontId="37" fillId="0" borderId="0" xfId="0" applyFont="1" applyFill="1" applyAlignment="1">
      <alignment horizontal="left" vertical="center"/>
    </xf>
    <xf numFmtId="0" fontId="32" fillId="0" borderId="0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57" fillId="0" borderId="15" xfId="0" applyFont="1" applyBorder="1" applyAlignment="1">
      <alignment horizontal="center" vertical="center"/>
    </xf>
    <xf numFmtId="0" fontId="37" fillId="34" borderId="18" xfId="0" applyFont="1" applyFill="1" applyBorder="1" applyAlignment="1">
      <alignment vertical="center"/>
    </xf>
    <xf numFmtId="0" fontId="37" fillId="34" borderId="20" xfId="0" applyFont="1" applyFill="1" applyBorder="1" applyAlignment="1">
      <alignment vertical="center"/>
    </xf>
    <xf numFmtId="0" fontId="37" fillId="34" borderId="19" xfId="0" applyFont="1" applyFill="1" applyBorder="1" applyAlignment="1">
      <alignment vertical="center"/>
    </xf>
    <xf numFmtId="0" fontId="24" fillId="40" borderId="19" xfId="0" applyFont="1" applyFill="1" applyBorder="1" applyAlignment="1">
      <alignment horizontal="center" vertical="center"/>
    </xf>
    <xf numFmtId="0" fontId="24" fillId="40" borderId="20" xfId="0" applyFont="1" applyFill="1" applyBorder="1" applyAlignment="1">
      <alignment horizontal="center" vertical="center"/>
    </xf>
    <xf numFmtId="0" fontId="24" fillId="40" borderId="24" xfId="0" applyFont="1" applyFill="1" applyBorder="1" applyAlignment="1">
      <alignment horizontal="center" vertical="center"/>
    </xf>
    <xf numFmtId="0" fontId="57" fillId="0" borderId="23" xfId="0" applyFont="1" applyBorder="1" applyAlignment="1">
      <alignment horizontal="center" vertical="center"/>
    </xf>
    <xf numFmtId="0" fontId="59" fillId="0" borderId="22" xfId="0" applyFont="1" applyBorder="1" applyAlignment="1">
      <alignment horizontal="center" vertical="center"/>
    </xf>
    <xf numFmtId="0" fontId="60" fillId="0" borderId="23" xfId="0" applyFont="1" applyBorder="1" applyAlignment="1">
      <alignment horizontal="center" vertical="center"/>
    </xf>
    <xf numFmtId="178" fontId="27" fillId="41" borderId="21" xfId="0" applyNumberFormat="1" applyFont="1" applyFill="1" applyBorder="1" applyAlignment="1">
      <alignment horizontal="center" vertical="center" wrapText="1"/>
    </xf>
    <xf numFmtId="178" fontId="48" fillId="41" borderId="22" xfId="0" applyNumberFormat="1" applyFont="1" applyFill="1" applyBorder="1" applyAlignment="1">
      <alignment horizontal="left" vertical="center"/>
    </xf>
    <xf numFmtId="0" fontId="32" fillId="0" borderId="21" xfId="0" applyFont="1" applyBorder="1" applyAlignment="1">
      <alignment horizontal="center" vertical="center"/>
    </xf>
    <xf numFmtId="0" fontId="59" fillId="0" borderId="21" xfId="0" applyFont="1" applyBorder="1" applyAlignment="1">
      <alignment horizontal="center" vertical="center"/>
    </xf>
    <xf numFmtId="0" fontId="47" fillId="33" borderId="21" xfId="0" applyFont="1" applyFill="1" applyBorder="1" applyAlignment="1">
      <alignment horizontal="center" vertical="center" wrapText="1"/>
    </xf>
    <xf numFmtId="0" fontId="47" fillId="33" borderId="22" xfId="0" applyFont="1" applyFill="1" applyBorder="1" applyAlignment="1">
      <alignment horizontal="center" vertical="center" wrapText="1"/>
    </xf>
    <xf numFmtId="0" fontId="47" fillId="33" borderId="23" xfId="0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7" fillId="37" borderId="10" xfId="0" applyFont="1" applyFill="1" applyBorder="1" applyAlignment="1">
      <alignment horizontal="center" vertical="center" wrapText="1"/>
    </xf>
    <xf numFmtId="0" fontId="27" fillId="37" borderId="11" xfId="0" applyFont="1" applyFill="1" applyBorder="1" applyAlignment="1">
      <alignment horizontal="center" vertical="center"/>
    </xf>
    <xf numFmtId="0" fontId="27" fillId="37" borderId="12" xfId="0" applyFont="1" applyFill="1" applyBorder="1" applyAlignment="1">
      <alignment horizontal="center" vertical="center"/>
    </xf>
    <xf numFmtId="0" fontId="27" fillId="37" borderId="13" xfId="0" applyFont="1" applyFill="1" applyBorder="1" applyAlignment="1">
      <alignment horizontal="center" vertical="center"/>
    </xf>
    <xf numFmtId="0" fontId="27" fillId="37" borderId="14" xfId="0" applyFont="1" applyFill="1" applyBorder="1" applyAlignment="1">
      <alignment horizontal="center" vertical="center"/>
    </xf>
    <xf numFmtId="0" fontId="27" fillId="37" borderId="15" xfId="0" applyFont="1" applyFill="1" applyBorder="1" applyAlignment="1">
      <alignment horizontal="center" vertical="center"/>
    </xf>
    <xf numFmtId="177" fontId="27" fillId="41" borderId="12" xfId="0" applyNumberFormat="1" applyFont="1" applyFill="1" applyBorder="1" applyAlignment="1">
      <alignment horizontal="center" vertical="center" wrapText="1"/>
    </xf>
    <xf numFmtId="177" fontId="27" fillId="41" borderId="17" xfId="0" applyNumberFormat="1" applyFont="1" applyFill="1" applyBorder="1" applyAlignment="1">
      <alignment horizontal="center" vertical="center" wrapText="1"/>
    </xf>
    <xf numFmtId="177" fontId="27" fillId="41" borderId="15" xfId="0" applyNumberFormat="1" applyFont="1" applyFill="1" applyBorder="1" applyAlignment="1">
      <alignment horizontal="center" vertical="center" wrapText="1"/>
    </xf>
    <xf numFmtId="0" fontId="27" fillId="0" borderId="21" xfId="0" applyFont="1" applyFill="1" applyBorder="1" applyAlignment="1">
      <alignment horizontal="center" vertical="center" wrapText="1"/>
    </xf>
    <xf numFmtId="0" fontId="27" fillId="0" borderId="22" xfId="0" applyFont="1" applyFill="1" applyBorder="1" applyAlignment="1">
      <alignment horizontal="center" vertical="center" wrapText="1"/>
    </xf>
    <xf numFmtId="0" fontId="27" fillId="0" borderId="23" xfId="0" applyFont="1" applyFill="1" applyBorder="1" applyAlignment="1">
      <alignment horizontal="center" vertical="center" wrapText="1"/>
    </xf>
    <xf numFmtId="0" fontId="27" fillId="42" borderId="18" xfId="0" applyFont="1" applyFill="1" applyBorder="1" applyAlignment="1">
      <alignment horizontal="center" vertical="center"/>
    </xf>
    <xf numFmtId="0" fontId="27" fillId="42" borderId="19" xfId="0" applyFont="1" applyFill="1" applyBorder="1" applyAlignment="1">
      <alignment horizontal="center" vertical="center"/>
    </xf>
    <xf numFmtId="0" fontId="27" fillId="42" borderId="20" xfId="0" applyFont="1" applyFill="1" applyBorder="1" applyAlignment="1">
      <alignment horizontal="center" vertical="center"/>
    </xf>
    <xf numFmtId="0" fontId="55" fillId="34" borderId="18" xfId="0" applyFont="1" applyFill="1" applyBorder="1" applyAlignment="1">
      <alignment horizontal="center" vertical="center"/>
    </xf>
    <xf numFmtId="0" fontId="55" fillId="34" borderId="19" xfId="0" applyFont="1" applyFill="1" applyBorder="1" applyAlignment="1">
      <alignment horizontal="center" vertical="center"/>
    </xf>
    <xf numFmtId="0" fontId="55" fillId="34" borderId="20" xfId="0" applyFont="1" applyFill="1" applyBorder="1" applyAlignment="1">
      <alignment horizontal="center" vertical="center"/>
    </xf>
    <xf numFmtId="0" fontId="55" fillId="40" borderId="19" xfId="0" applyFont="1" applyFill="1" applyBorder="1" applyAlignment="1">
      <alignment horizontal="center" vertical="center"/>
    </xf>
    <xf numFmtId="0" fontId="55" fillId="40" borderId="20" xfId="0" applyFont="1" applyFill="1" applyBorder="1" applyAlignment="1">
      <alignment horizontal="center" vertical="center"/>
    </xf>
    <xf numFmtId="178" fontId="27" fillId="0" borderId="21" xfId="0" applyNumberFormat="1" applyFont="1" applyFill="1" applyBorder="1" applyAlignment="1">
      <alignment horizontal="center" vertical="center" wrapText="1"/>
    </xf>
    <xf numFmtId="178" fontId="27" fillId="0" borderId="22" xfId="0" applyNumberFormat="1" applyFont="1" applyFill="1" applyBorder="1" applyAlignment="1">
      <alignment horizontal="center" vertical="center" wrapText="1"/>
    </xf>
    <xf numFmtId="178" fontId="27" fillId="0" borderId="23" xfId="0" applyNumberFormat="1" applyFont="1" applyFill="1" applyBorder="1" applyAlignment="1">
      <alignment horizontal="center" vertical="center" wrapText="1"/>
    </xf>
    <xf numFmtId="178" fontId="27" fillId="0" borderId="16" xfId="0" applyNumberFormat="1" applyFont="1" applyFill="1" applyBorder="1" applyAlignment="1">
      <alignment horizontal="center" vertical="center" wrapText="1"/>
    </xf>
    <xf numFmtId="178" fontId="27" fillId="0" borderId="13" xfId="0" applyNumberFormat="1" applyFont="1" applyFill="1" applyBorder="1" applyAlignment="1">
      <alignment horizontal="center" vertical="center" wrapText="1"/>
    </xf>
    <xf numFmtId="178" fontId="27" fillId="42" borderId="18" xfId="0" applyNumberFormat="1" applyFont="1" applyFill="1" applyBorder="1" applyAlignment="1">
      <alignment horizontal="center" vertical="center"/>
    </xf>
    <xf numFmtId="178" fontId="27" fillId="42" borderId="19" xfId="0" applyNumberFormat="1" applyFont="1" applyFill="1" applyBorder="1" applyAlignment="1">
      <alignment horizontal="center" vertical="center"/>
    </xf>
    <xf numFmtId="178" fontId="27" fillId="42" borderId="20" xfId="0" applyNumberFormat="1" applyFont="1" applyFill="1" applyBorder="1" applyAlignment="1">
      <alignment horizontal="center" vertical="center"/>
    </xf>
    <xf numFmtId="178" fontId="27" fillId="37" borderId="10" xfId="0" applyNumberFormat="1" applyFont="1" applyFill="1" applyBorder="1" applyAlignment="1">
      <alignment horizontal="center" vertical="center" wrapText="1"/>
    </xf>
    <xf numFmtId="178" fontId="27" fillId="37" borderId="11" xfId="0" applyNumberFormat="1" applyFont="1" applyFill="1" applyBorder="1" applyAlignment="1">
      <alignment horizontal="center" vertical="center"/>
    </xf>
    <xf numFmtId="178" fontId="27" fillId="37" borderId="12" xfId="0" applyNumberFormat="1" applyFont="1" applyFill="1" applyBorder="1" applyAlignment="1">
      <alignment horizontal="center" vertical="center"/>
    </xf>
    <xf numFmtId="178" fontId="27" fillId="37" borderId="14" xfId="0" applyNumberFormat="1" applyFont="1" applyFill="1" applyBorder="1" applyAlignment="1">
      <alignment horizontal="center" vertical="center"/>
    </xf>
    <xf numFmtId="178" fontId="27" fillId="37" borderId="15" xfId="0" applyNumberFormat="1" applyFont="1" applyFill="1" applyBorder="1" applyAlignment="1">
      <alignment horizontal="center" vertical="center"/>
    </xf>
    <xf numFmtId="178" fontId="27" fillId="41" borderId="21" xfId="0" applyNumberFormat="1" applyFont="1" applyFill="1" applyBorder="1" applyAlignment="1">
      <alignment horizontal="center" vertical="center" wrapText="1"/>
    </xf>
    <xf numFmtId="178" fontId="27" fillId="41" borderId="22" xfId="0" applyNumberFormat="1" applyFont="1" applyFill="1" applyBorder="1" applyAlignment="1">
      <alignment horizontal="center" vertical="center" wrapText="1"/>
    </xf>
    <xf numFmtId="178" fontId="27" fillId="41" borderId="15" xfId="0" applyNumberFormat="1" applyFont="1" applyFill="1" applyBorder="1" applyAlignment="1">
      <alignment horizontal="center" vertical="center" wrapText="1"/>
    </xf>
    <xf numFmtId="0" fontId="37" fillId="35" borderId="10" xfId="0" applyFont="1" applyFill="1" applyBorder="1" applyAlignment="1">
      <alignment horizontal="center" vertical="center"/>
    </xf>
    <xf numFmtId="0" fontId="37" fillId="35" borderId="11" xfId="0" applyFont="1" applyFill="1" applyBorder="1" applyAlignment="1">
      <alignment horizontal="center" vertical="center"/>
    </xf>
    <xf numFmtId="0" fontId="37" fillId="36" borderId="11" xfId="0" applyFont="1" applyFill="1" applyBorder="1" applyAlignment="1">
      <alignment horizontal="center" vertical="center"/>
    </xf>
    <xf numFmtId="0" fontId="37" fillId="36" borderId="12" xfId="0" applyFont="1" applyFill="1" applyBorder="1" applyAlignment="1">
      <alignment horizontal="center" vertical="center"/>
    </xf>
    <xf numFmtId="0" fontId="37" fillId="0" borderId="11" xfId="0" applyFont="1" applyFill="1" applyBorder="1" applyAlignment="1">
      <alignment horizontal="left" vertical="center"/>
    </xf>
    <xf numFmtId="0" fontId="37" fillId="0" borderId="12" xfId="0" applyFont="1" applyFill="1" applyBorder="1" applyAlignment="1">
      <alignment horizontal="left" vertic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 10" xfId="42" xr:uid="{00000000-0005-0000-0000-000012000000}"/>
    <cellStyle name="Normal 2 2" xfId="43" xr:uid="{00000000-0005-0000-0000-000013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BC768-EA92-4A69-BC0E-AF80597433D2}">
  <dimension ref="B1:G39"/>
  <sheetViews>
    <sheetView workbookViewId="0">
      <selection activeCell="B9" sqref="B9"/>
    </sheetView>
  </sheetViews>
  <sheetFormatPr defaultColWidth="22.54296875" defaultRowHeight="16.25" customHeight="1" x14ac:dyDescent="0.25"/>
  <cols>
    <col min="1" max="1" width="4" customWidth="1"/>
  </cols>
  <sheetData>
    <row r="1" spans="2:7" s="68" customFormat="1" ht="16.25" customHeight="1" x14ac:dyDescent="0.25">
      <c r="B1" s="49" t="s">
        <v>4350</v>
      </c>
      <c r="C1" s="48"/>
      <c r="D1" s="48"/>
      <c r="F1" s="48"/>
    </row>
    <row r="2" spans="2:7" s="72" customFormat="1" ht="24.65" customHeight="1" x14ac:dyDescent="0.25">
      <c r="B2" s="75" t="s">
        <v>1681</v>
      </c>
      <c r="C2" s="76" t="s">
        <v>1682</v>
      </c>
      <c r="D2" s="77" t="s">
        <v>4352</v>
      </c>
      <c r="E2" s="77" t="s">
        <v>4353</v>
      </c>
      <c r="F2" s="77" t="s">
        <v>1683</v>
      </c>
    </row>
    <row r="3" spans="2:7" ht="16.25" customHeight="1" x14ac:dyDescent="0.25">
      <c r="B3" s="380" t="s">
        <v>1684</v>
      </c>
      <c r="C3" s="383" t="s">
        <v>1685</v>
      </c>
      <c r="D3" s="83">
        <v>20</v>
      </c>
      <c r="E3" s="101">
        <v>3</v>
      </c>
      <c r="F3" s="386" t="s">
        <v>4342</v>
      </c>
    </row>
    <row r="4" spans="2:7" ht="16.25" customHeight="1" x14ac:dyDescent="0.25">
      <c r="B4" s="381"/>
      <c r="C4" s="384"/>
      <c r="D4" s="83">
        <v>50</v>
      </c>
      <c r="E4" s="102">
        <v>3</v>
      </c>
      <c r="F4" s="387"/>
    </row>
    <row r="5" spans="2:7" ht="16.25" customHeight="1" x14ac:dyDescent="0.25">
      <c r="B5" s="382"/>
      <c r="C5" s="385"/>
      <c r="D5" s="84">
        <v>90</v>
      </c>
      <c r="E5" s="103">
        <v>3</v>
      </c>
      <c r="F5" s="387"/>
    </row>
    <row r="6" spans="2:7" ht="16.25" customHeight="1" x14ac:dyDescent="0.25">
      <c r="B6" s="381" t="s">
        <v>1690</v>
      </c>
      <c r="C6" s="383" t="s">
        <v>1685</v>
      </c>
      <c r="D6" s="83">
        <v>20</v>
      </c>
      <c r="E6" s="102">
        <v>3</v>
      </c>
      <c r="F6" s="387"/>
    </row>
    <row r="7" spans="2:7" ht="16.25" customHeight="1" x14ac:dyDescent="0.25">
      <c r="B7" s="381"/>
      <c r="C7" s="384"/>
      <c r="D7" s="83">
        <v>50</v>
      </c>
      <c r="E7" s="102">
        <v>3</v>
      </c>
      <c r="F7" s="387"/>
    </row>
    <row r="8" spans="2:7" ht="16.25" customHeight="1" x14ac:dyDescent="0.25">
      <c r="B8" s="382"/>
      <c r="C8" s="385"/>
      <c r="D8" s="84">
        <v>90</v>
      </c>
      <c r="E8" s="103">
        <v>3</v>
      </c>
      <c r="F8" s="388"/>
    </row>
    <row r="9" spans="2:7" ht="16.25" customHeight="1" x14ac:dyDescent="0.25">
      <c r="B9" s="47"/>
      <c r="C9" s="48"/>
      <c r="D9" s="48"/>
      <c r="F9" s="48"/>
    </row>
    <row r="10" spans="2:7" s="68" customFormat="1" ht="16.25" customHeight="1" x14ac:dyDescent="0.25">
      <c r="B10" s="49" t="s">
        <v>1705</v>
      </c>
      <c r="C10" s="48"/>
      <c r="D10" s="48"/>
    </row>
    <row r="11" spans="2:7" s="72" customFormat="1" ht="16.25" customHeight="1" x14ac:dyDescent="0.25">
      <c r="B11" s="69" t="s">
        <v>1689</v>
      </c>
      <c r="C11" s="73" t="s">
        <v>1692</v>
      </c>
      <c r="D11" s="74" t="s">
        <v>1691</v>
      </c>
    </row>
    <row r="12" spans="2:7" ht="16.25" customHeight="1" thickBot="1" x14ac:dyDescent="0.3">
      <c r="B12" s="63" t="s">
        <v>1686</v>
      </c>
      <c r="C12" s="51">
        <v>25392475.111111112</v>
      </c>
      <c r="D12" s="52">
        <v>25756092.666666668</v>
      </c>
      <c r="G12" s="50"/>
    </row>
    <row r="13" spans="2:7" ht="16.25" customHeight="1" thickBot="1" x14ac:dyDescent="0.3">
      <c r="B13" s="64" t="s">
        <v>1687</v>
      </c>
      <c r="C13" s="51">
        <v>7585227323.1111107</v>
      </c>
      <c r="D13" s="52">
        <v>7700567011.333333</v>
      </c>
    </row>
    <row r="14" spans="2:7" ht="16.25" customHeight="1" thickBot="1" x14ac:dyDescent="0.3">
      <c r="B14" s="64" t="s">
        <v>1688</v>
      </c>
      <c r="C14" s="53">
        <v>0.50191111111111109</v>
      </c>
      <c r="D14" s="54">
        <v>0.49962222222222219</v>
      </c>
    </row>
    <row r="15" spans="2:7" ht="16.25" customHeight="1" x14ac:dyDescent="0.25">
      <c r="B15" s="65" t="s">
        <v>1703</v>
      </c>
      <c r="C15" s="55">
        <v>0.91472222222222199</v>
      </c>
      <c r="D15" s="56">
        <v>0.91547777777777783</v>
      </c>
      <c r="F15" s="48"/>
    </row>
    <row r="16" spans="2:7" ht="16.25" customHeight="1" x14ac:dyDescent="0.25">
      <c r="F16" s="48"/>
    </row>
    <row r="17" spans="2:7" ht="16.25" customHeight="1" x14ac:dyDescent="0.25">
      <c r="B17" s="49" t="s">
        <v>1704</v>
      </c>
      <c r="F17" s="48"/>
    </row>
    <row r="18" spans="2:7" s="72" customFormat="1" ht="16.25" customHeight="1" x14ac:dyDescent="0.25">
      <c r="B18" s="69" t="s">
        <v>1702</v>
      </c>
      <c r="C18" s="70" t="s">
        <v>1692</v>
      </c>
      <c r="D18" s="71" t="s">
        <v>1691</v>
      </c>
    </row>
    <row r="19" spans="2:7" ht="16.25" customHeight="1" thickBot="1" x14ac:dyDescent="0.3">
      <c r="B19" s="66" t="s">
        <v>1693</v>
      </c>
      <c r="C19" s="61">
        <v>1848</v>
      </c>
      <c r="D19" s="62">
        <v>1456</v>
      </c>
      <c r="G19" s="50"/>
    </row>
    <row r="20" spans="2:7" ht="16.25" customHeight="1" thickBot="1" x14ac:dyDescent="0.3">
      <c r="B20" s="63" t="s">
        <v>1694</v>
      </c>
      <c r="C20" s="57">
        <v>5836</v>
      </c>
      <c r="D20" s="58">
        <v>5259</v>
      </c>
    </row>
    <row r="21" spans="2:7" ht="16.25" customHeight="1" thickBot="1" x14ac:dyDescent="0.3">
      <c r="B21" s="63" t="s">
        <v>1695</v>
      </c>
      <c r="C21" s="57">
        <v>9141</v>
      </c>
      <c r="D21" s="58">
        <v>9788</v>
      </c>
    </row>
    <row r="22" spans="2:7" ht="16.25" customHeight="1" thickBot="1" x14ac:dyDescent="0.3">
      <c r="B22" s="63" t="s">
        <v>1696</v>
      </c>
      <c r="C22" s="57">
        <v>9054</v>
      </c>
      <c r="D22" s="58">
        <v>9351</v>
      </c>
      <c r="F22" s="48"/>
    </row>
    <row r="23" spans="2:7" ht="16.25" customHeight="1" thickBot="1" x14ac:dyDescent="0.3">
      <c r="B23" s="63" t="s">
        <v>1701</v>
      </c>
      <c r="C23" s="57">
        <v>5899</v>
      </c>
      <c r="D23" s="58">
        <v>5877</v>
      </c>
    </row>
    <row r="24" spans="2:7" ht="16.25" customHeight="1" thickBot="1" x14ac:dyDescent="0.3">
      <c r="B24" s="63" t="s">
        <v>1697</v>
      </c>
      <c r="C24" s="57">
        <v>31778</v>
      </c>
      <c r="D24" s="58">
        <v>31731</v>
      </c>
    </row>
    <row r="25" spans="2:7" ht="16.25" customHeight="1" thickBot="1" x14ac:dyDescent="0.3">
      <c r="B25" s="63" t="s">
        <v>1698</v>
      </c>
      <c r="C25" s="57">
        <v>39980249</v>
      </c>
      <c r="D25" s="58">
        <v>40490402</v>
      </c>
    </row>
    <row r="26" spans="2:7" ht="16.25" customHeight="1" thickBot="1" x14ac:dyDescent="0.3">
      <c r="B26" s="63" t="s">
        <v>1699</v>
      </c>
      <c r="C26" s="57">
        <v>1810</v>
      </c>
      <c r="D26" s="58">
        <v>1795</v>
      </c>
    </row>
    <row r="27" spans="2:7" ht="16.25" customHeight="1" x14ac:dyDescent="0.25">
      <c r="B27" s="67" t="s">
        <v>1700</v>
      </c>
      <c r="C27" s="59">
        <v>1258.1099999999999</v>
      </c>
      <c r="D27" s="60">
        <v>1276.05</v>
      </c>
    </row>
    <row r="29" spans="2:7" ht="16.25" customHeight="1" x14ac:dyDescent="0.25">
      <c r="B29" s="49" t="s">
        <v>1718</v>
      </c>
    </row>
    <row r="30" spans="2:7" ht="16.25" customHeight="1" x14ac:dyDescent="0.25">
      <c r="B30" s="69" t="s">
        <v>1714</v>
      </c>
      <c r="C30" s="69" t="s">
        <v>1715</v>
      </c>
      <c r="D30" s="69" t="s">
        <v>1716</v>
      </c>
      <c r="E30" s="69" t="s">
        <v>1717</v>
      </c>
    </row>
    <row r="31" spans="2:7" ht="16.25" customHeight="1" thickBot="1" x14ac:dyDescent="0.3">
      <c r="B31" s="66" t="s">
        <v>1706</v>
      </c>
      <c r="C31" s="191">
        <v>12530</v>
      </c>
      <c r="D31" s="191">
        <v>2115</v>
      </c>
      <c r="E31" s="191">
        <v>10291</v>
      </c>
    </row>
    <row r="32" spans="2:7" ht="16.25" customHeight="1" thickBot="1" x14ac:dyDescent="0.3">
      <c r="B32" s="64" t="s">
        <v>1707</v>
      </c>
      <c r="C32" s="192">
        <v>23007</v>
      </c>
      <c r="D32" s="192">
        <v>5253</v>
      </c>
      <c r="E32" s="192">
        <v>17466</v>
      </c>
    </row>
    <row r="33" spans="2:5" ht="16.25" customHeight="1" thickBot="1" x14ac:dyDescent="0.3">
      <c r="B33" s="64" t="s">
        <v>1708</v>
      </c>
      <c r="C33" s="192">
        <v>12976</v>
      </c>
      <c r="D33" s="192">
        <v>2971</v>
      </c>
      <c r="E33" s="192">
        <v>9777</v>
      </c>
    </row>
    <row r="34" spans="2:5" ht="16.25" customHeight="1" thickBot="1" x14ac:dyDescent="0.3">
      <c r="B34" s="64" t="s">
        <v>1709</v>
      </c>
      <c r="C34" s="192">
        <v>20442</v>
      </c>
      <c r="D34" s="192">
        <v>4270</v>
      </c>
      <c r="E34" s="192">
        <v>15882</v>
      </c>
    </row>
    <row r="35" spans="2:5" ht="16.25" customHeight="1" thickBot="1" x14ac:dyDescent="0.3">
      <c r="B35" s="64" t="s">
        <v>1710</v>
      </c>
      <c r="C35" s="192">
        <v>29157</v>
      </c>
      <c r="D35" s="192">
        <v>6123</v>
      </c>
      <c r="E35" s="192">
        <v>22816</v>
      </c>
    </row>
    <row r="36" spans="2:5" ht="16.25" customHeight="1" thickBot="1" x14ac:dyDescent="0.3">
      <c r="B36" s="64" t="s">
        <v>1711</v>
      </c>
      <c r="C36" s="192">
        <v>24819</v>
      </c>
      <c r="D36" s="192">
        <v>5743</v>
      </c>
      <c r="E36" s="192">
        <v>18747</v>
      </c>
    </row>
    <row r="37" spans="2:5" ht="16.25" customHeight="1" thickBot="1" x14ac:dyDescent="0.3">
      <c r="B37" s="64" t="s">
        <v>1712</v>
      </c>
      <c r="C37" s="192">
        <v>34277</v>
      </c>
      <c r="D37" s="192">
        <v>8391</v>
      </c>
      <c r="E37" s="192">
        <v>25474</v>
      </c>
    </row>
    <row r="38" spans="2:5" ht="16.25" customHeight="1" x14ac:dyDescent="0.25">
      <c r="B38" s="78" t="s">
        <v>4351</v>
      </c>
      <c r="C38" s="193">
        <v>35081</v>
      </c>
      <c r="D38" s="193">
        <v>8844</v>
      </c>
      <c r="E38" s="193">
        <v>25823</v>
      </c>
    </row>
    <row r="39" spans="2:5" ht="16.25" customHeight="1" x14ac:dyDescent="0.25">
      <c r="B39" s="79" t="s">
        <v>1713</v>
      </c>
      <c r="C39" s="80">
        <v>35553</v>
      </c>
      <c r="D39" s="81">
        <v>9131</v>
      </c>
      <c r="E39" s="82">
        <v>25977</v>
      </c>
    </row>
  </sheetData>
  <mergeCells count="5">
    <mergeCell ref="B3:B5"/>
    <mergeCell ref="B6:B8"/>
    <mergeCell ref="C3:C5"/>
    <mergeCell ref="C6:C8"/>
    <mergeCell ref="F3:F8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90"/>
  <sheetViews>
    <sheetView zoomScaleNormal="100" workbookViewId="0">
      <pane ySplit="3" topLeftCell="A4" activePane="bottomLeft" state="frozen"/>
      <selection activeCell="D1" sqref="D1"/>
      <selection pane="bottomLeft" activeCell="A4" sqref="A4"/>
    </sheetView>
  </sheetViews>
  <sheetFormatPr defaultColWidth="8.81640625" defaultRowHeight="14.25" customHeight="1" x14ac:dyDescent="0.25"/>
  <cols>
    <col min="1" max="1" width="12.54296875" style="105" customWidth="1"/>
    <col min="2" max="2" width="18.453125" style="195" customWidth="1"/>
    <col min="3" max="3" width="14.08984375" style="209" customWidth="1"/>
    <col min="4" max="4" width="30.1796875" style="209" customWidth="1"/>
    <col min="5" max="5" width="14.08984375" style="210" customWidth="1"/>
    <col min="6" max="6" width="11.08984375" style="269" customWidth="1"/>
    <col min="7" max="7" width="11" style="269" customWidth="1"/>
    <col min="8" max="8" width="10.90625" style="269" customWidth="1"/>
    <col min="9" max="9" width="10.1796875" style="270" customWidth="1"/>
    <col min="10" max="10" width="10.36328125" style="270" customWidth="1"/>
    <col min="11" max="11" width="10.90625" style="270" customWidth="1"/>
    <col min="12" max="12" width="11.36328125" style="271" customWidth="1"/>
    <col min="13" max="13" width="11.1796875" style="271" customWidth="1"/>
    <col min="14" max="14" width="10.90625" style="271" customWidth="1"/>
    <col min="15" max="15" width="19.36328125" style="272" customWidth="1"/>
    <col min="16" max="16384" width="8.81640625" style="195"/>
  </cols>
  <sheetData>
    <row r="1" spans="1:15" s="3" customFormat="1" ht="16.5" customHeight="1" x14ac:dyDescent="0.25">
      <c r="A1" s="398" t="s">
        <v>1445</v>
      </c>
      <c r="B1" s="398" t="s">
        <v>1444</v>
      </c>
      <c r="C1" s="398" t="s">
        <v>1447</v>
      </c>
      <c r="D1" s="398" t="s">
        <v>5536</v>
      </c>
      <c r="E1" s="398" t="s">
        <v>1446</v>
      </c>
      <c r="F1" s="401" t="s">
        <v>708</v>
      </c>
      <c r="G1" s="402"/>
      <c r="H1" s="402"/>
      <c r="I1" s="402"/>
      <c r="J1" s="402"/>
      <c r="K1" s="403"/>
      <c r="L1" s="389" t="s">
        <v>1554</v>
      </c>
      <c r="M1" s="390"/>
      <c r="N1" s="391"/>
      <c r="O1" s="395" t="s">
        <v>1448</v>
      </c>
    </row>
    <row r="2" spans="1:15" s="3" customFormat="1" ht="16.5" customHeight="1" x14ac:dyDescent="0.25">
      <c r="A2" s="399"/>
      <c r="B2" s="399"/>
      <c r="C2" s="399"/>
      <c r="D2" s="399"/>
      <c r="E2" s="399"/>
      <c r="F2" s="404" t="s">
        <v>5546</v>
      </c>
      <c r="G2" s="405"/>
      <c r="H2" s="406"/>
      <c r="I2" s="407" t="s">
        <v>5547</v>
      </c>
      <c r="J2" s="407"/>
      <c r="K2" s="408"/>
      <c r="L2" s="392"/>
      <c r="M2" s="393"/>
      <c r="N2" s="394"/>
      <c r="O2" s="396"/>
    </row>
    <row r="3" spans="1:15" s="3" customFormat="1" ht="16.5" customHeight="1" x14ac:dyDescent="0.25">
      <c r="A3" s="400"/>
      <c r="B3" s="400"/>
      <c r="C3" s="400"/>
      <c r="D3" s="400"/>
      <c r="E3" s="400"/>
      <c r="F3" s="273" t="s">
        <v>709</v>
      </c>
      <c r="G3" s="273" t="s">
        <v>710</v>
      </c>
      <c r="H3" s="274" t="s">
        <v>711</v>
      </c>
      <c r="I3" s="275" t="s">
        <v>709</v>
      </c>
      <c r="J3" s="275" t="s">
        <v>710</v>
      </c>
      <c r="K3" s="276" t="s">
        <v>711</v>
      </c>
      <c r="L3" s="277" t="s">
        <v>709</v>
      </c>
      <c r="M3" s="278" t="s">
        <v>710</v>
      </c>
      <c r="N3" s="279" t="s">
        <v>711</v>
      </c>
      <c r="O3" s="397"/>
    </row>
    <row r="4" spans="1:15" ht="14.25" customHeight="1" x14ac:dyDescent="0.25">
      <c r="A4" s="196"/>
      <c r="B4" s="197"/>
      <c r="C4" s="198"/>
      <c r="D4" s="198"/>
      <c r="E4" s="199"/>
      <c r="F4" s="200"/>
      <c r="G4" s="201"/>
      <c r="H4" s="202"/>
      <c r="I4" s="203"/>
      <c r="J4" s="203"/>
      <c r="K4" s="204"/>
      <c r="L4" s="205"/>
      <c r="M4" s="206"/>
      <c r="N4" s="207"/>
      <c r="O4" s="208"/>
    </row>
    <row r="5" spans="1:15" ht="14.25" customHeight="1" x14ac:dyDescent="0.25">
      <c r="A5" s="280" t="s">
        <v>1550</v>
      </c>
      <c r="F5" s="125"/>
      <c r="G5" s="126"/>
      <c r="H5" s="127"/>
      <c r="I5" s="143"/>
      <c r="J5" s="143"/>
      <c r="K5" s="144"/>
      <c r="L5" s="211"/>
      <c r="M5" s="212"/>
      <c r="N5" s="213"/>
      <c r="O5" s="214"/>
    </row>
    <row r="6" spans="1:15" ht="14.25" customHeight="1" x14ac:dyDescent="0.25">
      <c r="A6" s="215" t="s">
        <v>180</v>
      </c>
      <c r="B6" s="216" t="s">
        <v>4354</v>
      </c>
      <c r="C6" s="217" t="s">
        <v>723</v>
      </c>
      <c r="D6" s="217" t="s">
        <v>1452</v>
      </c>
      <c r="E6" s="218" t="s">
        <v>724</v>
      </c>
      <c r="F6" s="125">
        <v>2.0944007920000001</v>
      </c>
      <c r="G6" s="126">
        <v>3.5278503749999999</v>
      </c>
      <c r="H6" s="127">
        <v>1.86592169</v>
      </c>
      <c r="I6" s="143">
        <v>5.7918435840000004</v>
      </c>
      <c r="J6" s="143">
        <v>4.8505612899999999</v>
      </c>
      <c r="K6" s="144">
        <v>3.1148650920000001</v>
      </c>
      <c r="L6" s="211">
        <f>F6/I6</f>
        <v>0.36161211220996953</v>
      </c>
      <c r="M6" s="212">
        <f>G6/J6</f>
        <v>0.727307658656551</v>
      </c>
      <c r="N6" s="213">
        <f>H6/K6</f>
        <v>0.59903772230531005</v>
      </c>
      <c r="O6" s="214">
        <f>AVERAGE(F6:H6)/AVERAGE(I6:K6)</f>
        <v>0.54430660120114127</v>
      </c>
    </row>
    <row r="7" spans="1:15" ht="14.25" customHeight="1" x14ac:dyDescent="0.25">
      <c r="A7" s="215"/>
      <c r="B7" s="216" t="s">
        <v>4355</v>
      </c>
      <c r="C7" s="217" t="s">
        <v>723</v>
      </c>
      <c r="D7" s="217" t="s">
        <v>1452</v>
      </c>
      <c r="E7" s="218" t="s">
        <v>724</v>
      </c>
      <c r="F7" s="125">
        <v>4.0898640779999997</v>
      </c>
      <c r="G7" s="126">
        <v>5.5622641870000002</v>
      </c>
      <c r="H7" s="127">
        <v>2.9252736060000002</v>
      </c>
      <c r="I7" s="143">
        <v>7.2363459580000002</v>
      </c>
      <c r="J7" s="143">
        <v>5.7299038099999997</v>
      </c>
      <c r="K7" s="144">
        <v>5.2620132010000003</v>
      </c>
      <c r="L7" s="211">
        <f t="shared" ref="L7:L49" si="0">F7/I7</f>
        <v>0.5651836025720316</v>
      </c>
      <c r="M7" s="212">
        <f t="shared" ref="M7:M49" si="1">G7/J7</f>
        <v>0.97074303015219388</v>
      </c>
      <c r="N7" s="213">
        <f t="shared" ref="N7:N49" si="2">H7/K7</f>
        <v>0.55592289381639659</v>
      </c>
      <c r="O7" s="214">
        <f t="shared" ref="O7:O49" si="3">AVERAGE(F7:H7)/AVERAGE(I7:K7)</f>
        <v>0.68999453718600789</v>
      </c>
    </row>
    <row r="8" spans="1:15" ht="14.25" customHeight="1" x14ac:dyDescent="0.25">
      <c r="A8" s="215"/>
      <c r="B8" s="216" t="s">
        <v>4356</v>
      </c>
      <c r="C8" s="217" t="s">
        <v>723</v>
      </c>
      <c r="D8" s="217" t="s">
        <v>1452</v>
      </c>
      <c r="E8" s="218" t="s">
        <v>724</v>
      </c>
      <c r="F8" s="125">
        <v>9.673455551</v>
      </c>
      <c r="G8" s="126">
        <v>7.2767703030000002</v>
      </c>
      <c r="H8" s="127">
        <v>3.5014636399999999</v>
      </c>
      <c r="I8" s="143">
        <v>22.30923705</v>
      </c>
      <c r="J8" s="143">
        <v>17.693558920000001</v>
      </c>
      <c r="K8" s="144">
        <v>11.27891865</v>
      </c>
      <c r="L8" s="211">
        <f t="shared" si="0"/>
        <v>0.43360763657312074</v>
      </c>
      <c r="M8" s="212">
        <f t="shared" si="1"/>
        <v>0.41126662735865238</v>
      </c>
      <c r="N8" s="213">
        <f t="shared" si="2"/>
        <v>0.31044320370197898</v>
      </c>
      <c r="O8" s="214">
        <f t="shared" si="3"/>
        <v>0.39881056328845504</v>
      </c>
    </row>
    <row r="9" spans="1:15" s="217" customFormat="1" ht="14.25" customHeight="1" x14ac:dyDescent="0.25">
      <c r="A9" s="215"/>
      <c r="B9" s="216" t="s">
        <v>4357</v>
      </c>
      <c r="C9" s="217" t="s">
        <v>723</v>
      </c>
      <c r="D9" s="217" t="s">
        <v>1452</v>
      </c>
      <c r="E9" s="218" t="s">
        <v>724</v>
      </c>
      <c r="F9" s="125">
        <v>7.5149357339999998</v>
      </c>
      <c r="G9" s="126">
        <v>5.6058743350000002</v>
      </c>
      <c r="H9" s="127">
        <v>3.1492926400000001</v>
      </c>
      <c r="I9" s="143">
        <v>30.607114299999999</v>
      </c>
      <c r="J9" s="143">
        <v>23.970886109999999</v>
      </c>
      <c r="K9" s="144">
        <v>16.02435625</v>
      </c>
      <c r="L9" s="211">
        <f t="shared" si="0"/>
        <v>0.24552905119840063</v>
      </c>
      <c r="M9" s="212">
        <f t="shared" si="1"/>
        <v>0.23386179005962499</v>
      </c>
      <c r="N9" s="213">
        <f t="shared" si="2"/>
        <v>0.1965316166757089</v>
      </c>
      <c r="O9" s="214">
        <f t="shared" si="3"/>
        <v>0.23044702016608296</v>
      </c>
    </row>
    <row r="10" spans="1:15" s="221" customFormat="1" ht="14.25" customHeight="1" x14ac:dyDescent="0.25">
      <c r="A10" s="219"/>
      <c r="B10" s="220"/>
      <c r="E10" s="222" t="s">
        <v>725</v>
      </c>
      <c r="F10" s="128">
        <f>SUM(F6:F9)</f>
        <v>23.372656155000001</v>
      </c>
      <c r="G10" s="129">
        <f>SUM(G6:G9)</f>
        <v>21.972759199999999</v>
      </c>
      <c r="H10" s="130">
        <f t="shared" ref="H10:K10" si="4">SUM(H6:H9)</f>
        <v>11.441951575999999</v>
      </c>
      <c r="I10" s="146">
        <f t="shared" si="4"/>
        <v>65.944540891999992</v>
      </c>
      <c r="J10" s="146">
        <f t="shared" si="4"/>
        <v>52.244910129999994</v>
      </c>
      <c r="K10" s="147">
        <f t="shared" si="4"/>
        <v>35.680153192999995</v>
      </c>
      <c r="L10" s="223">
        <f t="shared" si="0"/>
        <v>0.35442897681672142</v>
      </c>
      <c r="M10" s="224">
        <f t="shared" si="1"/>
        <v>0.42057224608723814</v>
      </c>
      <c r="N10" s="225">
        <f t="shared" si="2"/>
        <v>0.32068112247468628</v>
      </c>
      <c r="O10" s="214">
        <f t="shared" si="3"/>
        <v>0.36906162994773001</v>
      </c>
    </row>
    <row r="11" spans="1:15" s="217" customFormat="1" ht="14.25" customHeight="1" x14ac:dyDescent="0.25">
      <c r="A11" s="215"/>
      <c r="B11" s="216"/>
      <c r="E11" s="218"/>
      <c r="F11" s="125"/>
      <c r="G11" s="126"/>
      <c r="H11" s="127"/>
      <c r="I11" s="143"/>
      <c r="J11" s="143"/>
      <c r="K11" s="144"/>
      <c r="L11" s="211"/>
      <c r="M11" s="212"/>
      <c r="N11" s="213"/>
      <c r="O11" s="214"/>
    </row>
    <row r="12" spans="1:15" ht="14.25" customHeight="1" x14ac:dyDescent="0.25">
      <c r="A12" s="215" t="s">
        <v>181</v>
      </c>
      <c r="B12" s="216" t="s">
        <v>4358</v>
      </c>
      <c r="C12" s="217" t="s">
        <v>0</v>
      </c>
      <c r="D12" s="217" t="s">
        <v>1453</v>
      </c>
      <c r="E12" s="218" t="s">
        <v>726</v>
      </c>
      <c r="F12" s="125">
        <v>29.012650539999999</v>
      </c>
      <c r="G12" s="126">
        <v>26.03080555</v>
      </c>
      <c r="H12" s="127">
        <v>38.682389000000001</v>
      </c>
      <c r="I12" s="143">
        <v>17.226584979999998</v>
      </c>
      <c r="J12" s="143">
        <v>19.301149179999999</v>
      </c>
      <c r="K12" s="144">
        <v>17.901303980000002</v>
      </c>
      <c r="L12" s="211">
        <f t="shared" si="0"/>
        <v>1.684178876642328</v>
      </c>
      <c r="M12" s="212">
        <f t="shared" si="1"/>
        <v>1.3486660979219478</v>
      </c>
      <c r="N12" s="213">
        <f t="shared" si="2"/>
        <v>2.160869903288464</v>
      </c>
      <c r="O12" s="214">
        <f t="shared" si="3"/>
        <v>1.7219823883149008</v>
      </c>
    </row>
    <row r="13" spans="1:15" ht="14.25" customHeight="1" x14ac:dyDescent="0.25">
      <c r="A13" s="215"/>
      <c r="B13" s="216" t="s">
        <v>4359</v>
      </c>
      <c r="C13" s="217" t="s">
        <v>0</v>
      </c>
      <c r="D13" s="217" t="s">
        <v>1453</v>
      </c>
      <c r="E13" s="218" t="s">
        <v>726</v>
      </c>
      <c r="F13" s="125">
        <v>2.0952485520000002</v>
      </c>
      <c r="G13" s="126">
        <v>1.963185526</v>
      </c>
      <c r="H13" s="127">
        <v>0.58608379799999999</v>
      </c>
      <c r="I13" s="143">
        <v>0.32539262899999999</v>
      </c>
      <c r="J13" s="143">
        <v>4.8654070000000001E-2</v>
      </c>
      <c r="K13" s="144">
        <v>0.26736755699999998</v>
      </c>
      <c r="L13" s="211">
        <f t="shared" si="0"/>
        <v>6.4391395663729067</v>
      </c>
      <c r="M13" s="212">
        <f t="shared" si="1"/>
        <v>40.349872600586139</v>
      </c>
      <c r="N13" s="213">
        <f t="shared" si="2"/>
        <v>2.1920527852225544</v>
      </c>
      <c r="O13" s="214">
        <f t="shared" si="3"/>
        <v>7.2410580721486175</v>
      </c>
    </row>
    <row r="14" spans="1:15" ht="14.25" customHeight="1" x14ac:dyDescent="0.25">
      <c r="A14" s="215"/>
      <c r="B14" s="216" t="s">
        <v>4360</v>
      </c>
      <c r="C14" s="217" t="s">
        <v>727</v>
      </c>
      <c r="D14" s="217" t="s">
        <v>1453</v>
      </c>
      <c r="E14" s="218" t="s">
        <v>726</v>
      </c>
      <c r="F14" s="125">
        <v>19.563860900000002</v>
      </c>
      <c r="G14" s="126">
        <v>17.87224368</v>
      </c>
      <c r="H14" s="127">
        <v>26.149601929999999</v>
      </c>
      <c r="I14" s="143">
        <v>23.023311549999999</v>
      </c>
      <c r="J14" s="143">
        <v>24.986220719999999</v>
      </c>
      <c r="K14" s="144">
        <v>22.15220661</v>
      </c>
      <c r="L14" s="211">
        <f t="shared" si="0"/>
        <v>0.8497413961285688</v>
      </c>
      <c r="M14" s="212">
        <f t="shared" si="1"/>
        <v>0.71528399113573515</v>
      </c>
      <c r="N14" s="213">
        <f t="shared" si="2"/>
        <v>1.1804513378904422</v>
      </c>
      <c r="O14" s="214">
        <f t="shared" si="3"/>
        <v>0.90627324129968889</v>
      </c>
    </row>
    <row r="15" spans="1:15" s="226" customFormat="1" ht="14.25" customHeight="1" x14ac:dyDescent="0.25">
      <c r="A15" s="219"/>
      <c r="B15" s="220"/>
      <c r="C15" s="221"/>
      <c r="D15" s="221"/>
      <c r="E15" s="222" t="s">
        <v>728</v>
      </c>
      <c r="F15" s="128">
        <f>SUM(F12:F14)</f>
        <v>50.671759992000005</v>
      </c>
      <c r="G15" s="129">
        <f t="shared" ref="G15:K15" si="5">SUM(G12:G14)</f>
        <v>45.866234755999997</v>
      </c>
      <c r="H15" s="130">
        <f t="shared" si="5"/>
        <v>65.418074727999993</v>
      </c>
      <c r="I15" s="146">
        <f t="shared" si="5"/>
        <v>40.575289158999993</v>
      </c>
      <c r="J15" s="146">
        <f t="shared" si="5"/>
        <v>44.336023969999999</v>
      </c>
      <c r="K15" s="147">
        <f t="shared" si="5"/>
        <v>40.320878147000002</v>
      </c>
      <c r="L15" s="223">
        <f t="shared" si="0"/>
        <v>1.2488329976758901</v>
      </c>
      <c r="M15" s="224">
        <f t="shared" si="1"/>
        <v>1.0345139380796848</v>
      </c>
      <c r="N15" s="225">
        <f t="shared" si="2"/>
        <v>1.622436755705116</v>
      </c>
      <c r="O15" s="214">
        <f t="shared" si="3"/>
        <v>1.2932463117175999</v>
      </c>
    </row>
    <row r="16" spans="1:15" ht="14.25" customHeight="1" x14ac:dyDescent="0.25">
      <c r="A16" s="215"/>
      <c r="B16" s="216"/>
      <c r="C16" s="217"/>
      <c r="D16" s="217"/>
      <c r="E16" s="218"/>
      <c r="F16" s="125"/>
      <c r="G16" s="126"/>
      <c r="H16" s="127"/>
      <c r="I16" s="143"/>
      <c r="J16" s="143"/>
      <c r="K16" s="144"/>
      <c r="L16" s="211"/>
      <c r="M16" s="212"/>
      <c r="N16" s="213"/>
      <c r="O16" s="214"/>
    </row>
    <row r="17" spans="1:15" ht="14.25" customHeight="1" x14ac:dyDescent="0.25">
      <c r="A17" s="215" t="s">
        <v>182</v>
      </c>
      <c r="B17" s="216" t="s">
        <v>4361</v>
      </c>
      <c r="C17" s="217" t="s">
        <v>137</v>
      </c>
      <c r="D17" s="217" t="s">
        <v>1454</v>
      </c>
      <c r="E17" s="218" t="s">
        <v>729</v>
      </c>
      <c r="F17" s="125">
        <v>41.321299240000002</v>
      </c>
      <c r="G17" s="126">
        <v>36.415431169999998</v>
      </c>
      <c r="H17" s="127">
        <v>31.06709356</v>
      </c>
      <c r="I17" s="143">
        <v>70.793428809999995</v>
      </c>
      <c r="J17" s="143">
        <v>58.542889500000001</v>
      </c>
      <c r="K17" s="144">
        <v>54.460910830000003</v>
      </c>
      <c r="L17" s="211">
        <f t="shared" si="0"/>
        <v>0.58368834416681226</v>
      </c>
      <c r="M17" s="212">
        <f t="shared" si="1"/>
        <v>0.62202995924893656</v>
      </c>
      <c r="N17" s="213">
        <f t="shared" si="2"/>
        <v>0.57044755745962605</v>
      </c>
      <c r="O17" s="214">
        <f t="shared" si="3"/>
        <v>0.59197749867667027</v>
      </c>
    </row>
    <row r="18" spans="1:15" ht="14.25" customHeight="1" x14ac:dyDescent="0.25">
      <c r="A18" s="215" t="s">
        <v>183</v>
      </c>
      <c r="B18" s="216" t="s">
        <v>4362</v>
      </c>
      <c r="C18" s="217" t="s">
        <v>137</v>
      </c>
      <c r="D18" s="217" t="s">
        <v>730</v>
      </c>
      <c r="E18" s="218" t="s">
        <v>731</v>
      </c>
      <c r="F18" s="125">
        <v>32.55770983</v>
      </c>
      <c r="G18" s="126">
        <v>62.569626149999998</v>
      </c>
      <c r="H18" s="127">
        <v>65.795381430000006</v>
      </c>
      <c r="I18" s="143">
        <v>37.157130549999998</v>
      </c>
      <c r="J18" s="143">
        <v>38.332560260000001</v>
      </c>
      <c r="K18" s="144">
        <v>37.655472770000003</v>
      </c>
      <c r="L18" s="211">
        <f t="shared" si="0"/>
        <v>0.87621700998114349</v>
      </c>
      <c r="M18" s="212">
        <f t="shared" si="1"/>
        <v>1.6322840354415711</v>
      </c>
      <c r="N18" s="213">
        <f t="shared" si="2"/>
        <v>1.7472993057842838</v>
      </c>
      <c r="O18" s="214">
        <f t="shared" si="3"/>
        <v>1.4222677516058262</v>
      </c>
    </row>
    <row r="19" spans="1:15" s="217" customFormat="1" ht="14.25" customHeight="1" x14ac:dyDescent="0.25">
      <c r="A19" s="215"/>
      <c r="B19" s="216" t="s">
        <v>4363</v>
      </c>
      <c r="C19" s="217" t="s">
        <v>137</v>
      </c>
      <c r="D19" s="217" t="s">
        <v>730</v>
      </c>
      <c r="E19" s="218" t="s">
        <v>731</v>
      </c>
      <c r="F19" s="125">
        <v>60.194055470000002</v>
      </c>
      <c r="G19" s="126">
        <v>52.15862817</v>
      </c>
      <c r="H19" s="127">
        <v>45.028474260000003</v>
      </c>
      <c r="I19" s="143">
        <v>78.058885059999994</v>
      </c>
      <c r="J19" s="143">
        <v>64.995238880000002</v>
      </c>
      <c r="K19" s="144">
        <v>61.528551829999998</v>
      </c>
      <c r="L19" s="211">
        <f t="shared" si="0"/>
        <v>0.77113650065244743</v>
      </c>
      <c r="M19" s="212">
        <f t="shared" si="1"/>
        <v>0.80249921484710451</v>
      </c>
      <c r="N19" s="213">
        <f t="shared" si="2"/>
        <v>0.73183055542102138</v>
      </c>
      <c r="O19" s="214">
        <f t="shared" si="3"/>
        <v>0.76927900814502093</v>
      </c>
    </row>
    <row r="20" spans="1:15" s="221" customFormat="1" ht="14.25" customHeight="1" x14ac:dyDescent="0.25">
      <c r="A20" s="227"/>
      <c r="B20" s="226"/>
      <c r="C20" s="228"/>
      <c r="D20" s="228"/>
      <c r="E20" s="222" t="s">
        <v>184</v>
      </c>
      <c r="F20" s="128">
        <f>SUM(F17:F19)</f>
        <v>134.07306453999999</v>
      </c>
      <c r="G20" s="129">
        <f t="shared" ref="G20:K20" si="6">SUM(G17:G19)</f>
        <v>151.14368549</v>
      </c>
      <c r="H20" s="130">
        <f t="shared" si="6"/>
        <v>141.89094925000001</v>
      </c>
      <c r="I20" s="146">
        <f t="shared" si="6"/>
        <v>186.00944441999999</v>
      </c>
      <c r="J20" s="146">
        <f t="shared" si="6"/>
        <v>161.87068864000003</v>
      </c>
      <c r="K20" s="147">
        <f t="shared" si="6"/>
        <v>153.64493543</v>
      </c>
      <c r="L20" s="223">
        <f t="shared" si="0"/>
        <v>0.72078632866226799</v>
      </c>
      <c r="M20" s="224">
        <f t="shared" si="1"/>
        <v>0.9337310340733963</v>
      </c>
      <c r="N20" s="225">
        <f t="shared" si="2"/>
        <v>0.9234990327074265</v>
      </c>
      <c r="O20" s="214">
        <f t="shared" si="3"/>
        <v>0.85161784747060176</v>
      </c>
    </row>
    <row r="21" spans="1:15" s="217" customFormat="1" ht="14.25" customHeight="1" x14ac:dyDescent="0.25">
      <c r="A21" s="215"/>
      <c r="B21" s="216"/>
      <c r="D21" s="209"/>
      <c r="E21" s="229"/>
      <c r="F21" s="125"/>
      <c r="G21" s="126"/>
      <c r="H21" s="127"/>
      <c r="I21" s="143"/>
      <c r="J21" s="143"/>
      <c r="K21" s="144"/>
      <c r="L21" s="211"/>
      <c r="M21" s="212"/>
      <c r="N21" s="213"/>
      <c r="O21" s="214"/>
    </row>
    <row r="22" spans="1:15" ht="14.25" customHeight="1" x14ac:dyDescent="0.25">
      <c r="A22" s="215" t="s">
        <v>189</v>
      </c>
      <c r="B22" s="216" t="s">
        <v>4364</v>
      </c>
      <c r="C22" s="217" t="s">
        <v>190</v>
      </c>
      <c r="D22" s="209" t="s">
        <v>732</v>
      </c>
      <c r="E22" s="229" t="s">
        <v>733</v>
      </c>
      <c r="F22" s="125">
        <v>0.83523469400000006</v>
      </c>
      <c r="G22" s="126">
        <v>0.54800055800000003</v>
      </c>
      <c r="H22" s="127">
        <v>0.29342192</v>
      </c>
      <c r="I22" s="143">
        <v>2.384562345</v>
      </c>
      <c r="J22" s="143">
        <v>2.0821591160000001</v>
      </c>
      <c r="K22" s="144">
        <v>2.6334725040000002</v>
      </c>
      <c r="L22" s="211">
        <f t="shared" si="0"/>
        <v>0.3502675011837445</v>
      </c>
      <c r="M22" s="212">
        <f t="shared" si="1"/>
        <v>0.26318860733984367</v>
      </c>
      <c r="N22" s="213">
        <f t="shared" si="2"/>
        <v>0.11142015705663126</v>
      </c>
      <c r="O22" s="214">
        <f t="shared" si="3"/>
        <v>0.2361424462859727</v>
      </c>
    </row>
    <row r="23" spans="1:15" ht="14.25" customHeight="1" x14ac:dyDescent="0.25">
      <c r="A23" s="215" t="s">
        <v>185</v>
      </c>
      <c r="B23" s="216" t="s">
        <v>4365</v>
      </c>
      <c r="C23" s="217" t="s">
        <v>734</v>
      </c>
      <c r="D23" s="217" t="s">
        <v>735</v>
      </c>
      <c r="E23" s="229" t="s">
        <v>736</v>
      </c>
      <c r="F23" s="125">
        <v>0.17713269100000001</v>
      </c>
      <c r="G23" s="126">
        <v>0.20997001100000001</v>
      </c>
      <c r="H23" s="127">
        <v>0.405858255</v>
      </c>
      <c r="I23" s="143">
        <v>1.6826631510000001</v>
      </c>
      <c r="J23" s="143">
        <v>2.6352753400000002</v>
      </c>
      <c r="K23" s="144">
        <v>2.9265633119999999</v>
      </c>
      <c r="L23" s="211">
        <f t="shared" si="0"/>
        <v>0.10526925183732154</v>
      </c>
      <c r="M23" s="212">
        <f t="shared" si="1"/>
        <v>7.9676687977507502E-2</v>
      </c>
      <c r="N23" s="213">
        <f t="shared" si="2"/>
        <v>0.13868083883093524</v>
      </c>
      <c r="O23" s="214">
        <f t="shared" si="3"/>
        <v>0.10945693417753435</v>
      </c>
    </row>
    <row r="24" spans="1:15" ht="14.25" customHeight="1" x14ac:dyDescent="0.25">
      <c r="A24" s="215"/>
      <c r="B24" s="216" t="s">
        <v>4366</v>
      </c>
      <c r="C24" s="217" t="s">
        <v>734</v>
      </c>
      <c r="D24" s="217" t="s">
        <v>735</v>
      </c>
      <c r="E24" s="229" t="s">
        <v>736</v>
      </c>
      <c r="F24" s="125">
        <v>9.5086161649999994</v>
      </c>
      <c r="G24" s="126">
        <v>8.4392438960000007</v>
      </c>
      <c r="H24" s="127">
        <v>3.6069639229999999</v>
      </c>
      <c r="I24" s="143">
        <v>12.21343392</v>
      </c>
      <c r="J24" s="143">
        <v>19.14824196</v>
      </c>
      <c r="K24" s="144">
        <v>46.865637900000003</v>
      </c>
      <c r="L24" s="211">
        <f t="shared" si="0"/>
        <v>0.77853748808754353</v>
      </c>
      <c r="M24" s="212">
        <f t="shared" si="1"/>
        <v>0.4407320480715296</v>
      </c>
      <c r="N24" s="213">
        <f t="shared" si="2"/>
        <v>7.696393529725111E-2</v>
      </c>
      <c r="O24" s="214">
        <f t="shared" si="3"/>
        <v>0.27554089412579086</v>
      </c>
    </row>
    <row r="25" spans="1:15" ht="14.25" customHeight="1" x14ac:dyDescent="0.25">
      <c r="A25" s="215"/>
      <c r="B25" s="216" t="s">
        <v>4367</v>
      </c>
      <c r="C25" s="217" t="s">
        <v>734</v>
      </c>
      <c r="D25" s="217" t="s">
        <v>735</v>
      </c>
      <c r="E25" s="229" t="s">
        <v>736</v>
      </c>
      <c r="F25" s="125">
        <v>9.1809591749999999</v>
      </c>
      <c r="G25" s="126">
        <v>8.2682488319999994</v>
      </c>
      <c r="H25" s="127">
        <v>3.3401347970000002</v>
      </c>
      <c r="I25" s="143">
        <v>17.394050830000001</v>
      </c>
      <c r="J25" s="143">
        <v>27.65100808</v>
      </c>
      <c r="K25" s="144">
        <v>65.288980409999994</v>
      </c>
      <c r="L25" s="211">
        <f t="shared" si="0"/>
        <v>0.5278217975059234</v>
      </c>
      <c r="M25" s="212">
        <f t="shared" si="1"/>
        <v>0.29902160558046459</v>
      </c>
      <c r="N25" s="213">
        <f t="shared" si="2"/>
        <v>5.1159242739352198E-2</v>
      </c>
      <c r="O25" s="214">
        <f t="shared" si="3"/>
        <v>0.18842184091262185</v>
      </c>
    </row>
    <row r="26" spans="1:15" ht="14.25" customHeight="1" x14ac:dyDescent="0.25">
      <c r="A26" s="215" t="s">
        <v>192</v>
      </c>
      <c r="B26" s="216" t="s">
        <v>4368</v>
      </c>
      <c r="C26" s="217" t="s">
        <v>734</v>
      </c>
      <c r="D26" s="209" t="s">
        <v>732</v>
      </c>
      <c r="E26" s="210" t="s">
        <v>737</v>
      </c>
      <c r="F26" s="125">
        <v>12.92145756</v>
      </c>
      <c r="G26" s="126">
        <v>20.872754530000002</v>
      </c>
      <c r="H26" s="127">
        <v>1.766107036</v>
      </c>
      <c r="I26" s="143">
        <v>4.7580237619999997</v>
      </c>
      <c r="J26" s="143">
        <v>3.1289293210000002</v>
      </c>
      <c r="K26" s="144">
        <v>3.2661424339999998</v>
      </c>
      <c r="L26" s="211">
        <f t="shared" si="0"/>
        <v>2.7157194260350987</v>
      </c>
      <c r="M26" s="212">
        <f t="shared" si="1"/>
        <v>6.6708935832814236</v>
      </c>
      <c r="N26" s="213">
        <f t="shared" si="2"/>
        <v>0.54073178732657812</v>
      </c>
      <c r="O26" s="214">
        <f t="shared" si="3"/>
        <v>3.1883811155205768</v>
      </c>
    </row>
    <row r="27" spans="1:15" ht="14.25" customHeight="1" x14ac:dyDescent="0.25">
      <c r="A27" s="215"/>
      <c r="B27" s="216" t="s">
        <v>4369</v>
      </c>
      <c r="C27" s="217" t="s">
        <v>734</v>
      </c>
      <c r="D27" s="209" t="s">
        <v>732</v>
      </c>
      <c r="E27" s="210" t="s">
        <v>737</v>
      </c>
      <c r="F27" s="125">
        <v>8.631319113</v>
      </c>
      <c r="G27" s="126">
        <v>12.852869050000001</v>
      </c>
      <c r="H27" s="127">
        <v>1.140024562</v>
      </c>
      <c r="I27" s="143">
        <v>7.1328775540000002</v>
      </c>
      <c r="J27" s="143">
        <v>4.4618352999999997</v>
      </c>
      <c r="K27" s="144">
        <v>4.7943390499999996</v>
      </c>
      <c r="L27" s="211">
        <f t="shared" si="0"/>
        <v>1.2100753234099326</v>
      </c>
      <c r="M27" s="212">
        <f t="shared" si="1"/>
        <v>2.8806238208747872</v>
      </c>
      <c r="N27" s="213">
        <f t="shared" si="2"/>
        <v>0.23778555294290254</v>
      </c>
      <c r="O27" s="214">
        <f t="shared" si="3"/>
        <v>1.3804467065894284</v>
      </c>
    </row>
    <row r="28" spans="1:15" ht="14.25" customHeight="1" x14ac:dyDescent="0.25">
      <c r="A28" s="215"/>
      <c r="B28" s="216" t="s">
        <v>4370</v>
      </c>
      <c r="C28" s="217" t="s">
        <v>734</v>
      </c>
      <c r="D28" s="209" t="s">
        <v>732</v>
      </c>
      <c r="E28" s="210" t="s">
        <v>737</v>
      </c>
      <c r="F28" s="125">
        <v>1.2163208889999999</v>
      </c>
      <c r="G28" s="126">
        <v>0.301045128</v>
      </c>
      <c r="H28" s="127">
        <v>7.5327672999999998E-2</v>
      </c>
      <c r="I28" s="143">
        <v>0.21314438199999999</v>
      </c>
      <c r="J28" s="143">
        <v>0.14487099000000001</v>
      </c>
      <c r="K28" s="144">
        <v>0.316338073</v>
      </c>
      <c r="L28" s="211">
        <f t="shared" si="0"/>
        <v>5.7065585195672668</v>
      </c>
      <c r="M28" s="212">
        <f t="shared" si="1"/>
        <v>2.0780221630293267</v>
      </c>
      <c r="N28" s="213">
        <f t="shared" si="2"/>
        <v>0.23812395481083934</v>
      </c>
      <c r="O28" s="214">
        <f t="shared" si="3"/>
        <v>2.3618084875357908</v>
      </c>
    </row>
    <row r="29" spans="1:15" s="226" customFormat="1" ht="14.25" customHeight="1" x14ac:dyDescent="0.25">
      <c r="A29" s="219"/>
      <c r="B29" s="220"/>
      <c r="C29" s="221"/>
      <c r="D29" s="228"/>
      <c r="E29" s="222" t="s">
        <v>1562</v>
      </c>
      <c r="F29" s="128">
        <f>SUM(F22:F28)</f>
        <v>42.471040287000008</v>
      </c>
      <c r="G29" s="129">
        <f t="shared" ref="G29:K29" si="7">SUM(G22:G28)</f>
        <v>51.492132005000002</v>
      </c>
      <c r="H29" s="130">
        <f t="shared" si="7"/>
        <v>10.627838166</v>
      </c>
      <c r="I29" s="146">
        <f t="shared" si="7"/>
        <v>45.778755944000004</v>
      </c>
      <c r="J29" s="146">
        <f t="shared" si="7"/>
        <v>59.252320106999996</v>
      </c>
      <c r="K29" s="147">
        <f t="shared" si="7"/>
        <v>126.091473683</v>
      </c>
      <c r="L29" s="223">
        <f t="shared" si="0"/>
        <v>0.927745619364444</v>
      </c>
      <c r="M29" s="224">
        <f t="shared" si="1"/>
        <v>0.86903148960266263</v>
      </c>
      <c r="N29" s="225">
        <f t="shared" si="2"/>
        <v>8.4286731335370804E-2</v>
      </c>
      <c r="O29" s="214">
        <f t="shared" si="3"/>
        <v>0.45253485901040069</v>
      </c>
    </row>
    <row r="30" spans="1:15" ht="14.25" customHeight="1" x14ac:dyDescent="0.25">
      <c r="A30" s="215"/>
      <c r="B30" s="216"/>
      <c r="C30" s="217"/>
      <c r="F30" s="125"/>
      <c r="G30" s="126"/>
      <c r="H30" s="127"/>
      <c r="I30" s="143"/>
      <c r="J30" s="143"/>
      <c r="K30" s="144"/>
      <c r="L30" s="211"/>
      <c r="M30" s="212"/>
      <c r="N30" s="213"/>
      <c r="O30" s="214"/>
    </row>
    <row r="31" spans="1:15" ht="14.25" customHeight="1" x14ac:dyDescent="0.25">
      <c r="A31" s="215" t="s">
        <v>191</v>
      </c>
      <c r="B31" s="216" t="s">
        <v>4371</v>
      </c>
      <c r="C31" s="217" t="s">
        <v>187</v>
      </c>
      <c r="D31" s="209" t="s">
        <v>732</v>
      </c>
      <c r="E31" s="229" t="s">
        <v>738</v>
      </c>
      <c r="F31" s="125">
        <v>0.36317439099999999</v>
      </c>
      <c r="G31" s="126">
        <v>0.80241510299999996</v>
      </c>
      <c r="H31" s="127">
        <v>0.444336169</v>
      </c>
      <c r="I31" s="143">
        <v>17.25456994</v>
      </c>
      <c r="J31" s="143">
        <v>15.402217869999999</v>
      </c>
      <c r="K31" s="144">
        <v>14.216457309999999</v>
      </c>
      <c r="L31" s="211">
        <f t="shared" si="0"/>
        <v>2.1048011759370457E-2</v>
      </c>
      <c r="M31" s="212">
        <f t="shared" si="1"/>
        <v>5.2097373882947155E-2</v>
      </c>
      <c r="N31" s="213">
        <f t="shared" si="2"/>
        <v>3.1255055975685973E-2</v>
      </c>
      <c r="O31" s="214">
        <f t="shared" si="3"/>
        <v>3.4346366650707373E-2</v>
      </c>
    </row>
    <row r="32" spans="1:15" ht="14.25" customHeight="1" x14ac:dyDescent="0.25">
      <c r="A32" s="215" t="s">
        <v>186</v>
      </c>
      <c r="B32" s="216" t="s">
        <v>4372</v>
      </c>
      <c r="C32" s="217" t="s">
        <v>739</v>
      </c>
      <c r="D32" s="217" t="s">
        <v>740</v>
      </c>
      <c r="E32" s="229" t="s">
        <v>188</v>
      </c>
      <c r="F32" s="125">
        <v>262.5714074</v>
      </c>
      <c r="G32" s="126">
        <v>259.5893413</v>
      </c>
      <c r="H32" s="127">
        <v>15.418401619999999</v>
      </c>
      <c r="I32" s="143">
        <v>61.256862990000002</v>
      </c>
      <c r="J32" s="143">
        <v>40.03085918</v>
      </c>
      <c r="K32" s="144">
        <v>35.945582229999999</v>
      </c>
      <c r="L32" s="211">
        <f t="shared" si="0"/>
        <v>4.2863998347885364</v>
      </c>
      <c r="M32" s="212">
        <f t="shared" si="1"/>
        <v>6.4847306957052426</v>
      </c>
      <c r="N32" s="213">
        <f t="shared" si="2"/>
        <v>0.42893731756365544</v>
      </c>
      <c r="O32" s="214">
        <f t="shared" si="3"/>
        <v>3.9172644910822392</v>
      </c>
    </row>
    <row r="33" spans="1:15" ht="14.25" customHeight="1" x14ac:dyDescent="0.25">
      <c r="A33" s="215"/>
      <c r="B33" s="216" t="s">
        <v>4373</v>
      </c>
      <c r="C33" s="217" t="s">
        <v>739</v>
      </c>
      <c r="D33" s="217" t="s">
        <v>740</v>
      </c>
      <c r="E33" s="229" t="s">
        <v>188</v>
      </c>
      <c r="F33" s="125">
        <v>161.5876308</v>
      </c>
      <c r="G33" s="126">
        <v>156.53166909999999</v>
      </c>
      <c r="H33" s="127">
        <v>9.7942217679999999</v>
      </c>
      <c r="I33" s="143">
        <v>93.036428979999997</v>
      </c>
      <c r="J33" s="143">
        <v>60.141579409999999</v>
      </c>
      <c r="K33" s="144">
        <v>52.947766719999997</v>
      </c>
      <c r="L33" s="211">
        <f t="shared" si="0"/>
        <v>1.7368210772012371</v>
      </c>
      <c r="M33" s="212">
        <f t="shared" si="1"/>
        <v>2.6027196265147103</v>
      </c>
      <c r="N33" s="213">
        <f t="shared" si="2"/>
        <v>0.18497894009003446</v>
      </c>
      <c r="O33" s="214">
        <f t="shared" si="3"/>
        <v>1.5908419094749666</v>
      </c>
    </row>
    <row r="34" spans="1:15" s="226" customFormat="1" ht="14.25" customHeight="1" x14ac:dyDescent="0.25">
      <c r="A34" s="219"/>
      <c r="B34" s="220"/>
      <c r="C34" s="230"/>
      <c r="D34" s="228"/>
      <c r="E34" s="222" t="s">
        <v>193</v>
      </c>
      <c r="F34" s="128">
        <f>SUM(F31:F33)</f>
        <v>424.52221259099997</v>
      </c>
      <c r="G34" s="129">
        <f>SUM(G31:G33)</f>
        <v>416.92342550299998</v>
      </c>
      <c r="H34" s="130">
        <f t="shared" ref="H34:J34" si="8">SUM(H31:H33)</f>
        <v>25.656959557</v>
      </c>
      <c r="I34" s="146">
        <f t="shared" si="8"/>
        <v>171.54786190999999</v>
      </c>
      <c r="J34" s="146">
        <f t="shared" si="8"/>
        <v>115.57465646</v>
      </c>
      <c r="K34" s="147">
        <f>SUM(K31:K33)</f>
        <v>103.10980626</v>
      </c>
      <c r="L34" s="223">
        <f t="shared" si="0"/>
        <v>2.4746575554157544</v>
      </c>
      <c r="M34" s="224">
        <f t="shared" si="1"/>
        <v>3.6073948932506306</v>
      </c>
      <c r="N34" s="225">
        <f t="shared" si="2"/>
        <v>0.24883142047909421</v>
      </c>
      <c r="O34" s="214">
        <f t="shared" si="3"/>
        <v>2.2220163295625142</v>
      </c>
    </row>
    <row r="35" spans="1:15" ht="14.25" customHeight="1" x14ac:dyDescent="0.25">
      <c r="A35" s="215"/>
      <c r="B35" s="216"/>
      <c r="C35" s="231"/>
      <c r="F35" s="125"/>
      <c r="G35" s="126"/>
      <c r="H35" s="127"/>
      <c r="I35" s="143"/>
      <c r="J35" s="143"/>
      <c r="K35" s="144"/>
      <c r="L35" s="211"/>
      <c r="M35" s="212"/>
      <c r="N35" s="213"/>
      <c r="O35" s="214"/>
    </row>
    <row r="36" spans="1:15" ht="14.25" customHeight="1" x14ac:dyDescent="0.25">
      <c r="A36" s="215" t="s">
        <v>741</v>
      </c>
      <c r="B36" s="216" t="s">
        <v>4374</v>
      </c>
      <c r="C36" s="217" t="s">
        <v>137</v>
      </c>
      <c r="D36" s="217" t="s">
        <v>742</v>
      </c>
      <c r="E36" s="210" t="s">
        <v>743</v>
      </c>
      <c r="F36" s="125">
        <v>142.05249559999999</v>
      </c>
      <c r="G36" s="126">
        <v>126.083118</v>
      </c>
      <c r="H36" s="127">
        <v>142.0302705</v>
      </c>
      <c r="I36" s="143">
        <v>18.1310784</v>
      </c>
      <c r="J36" s="143">
        <v>28.43558603</v>
      </c>
      <c r="K36" s="144">
        <v>114.6792118</v>
      </c>
      <c r="L36" s="211">
        <f t="shared" si="0"/>
        <v>7.834751605287857</v>
      </c>
      <c r="M36" s="212">
        <f t="shared" si="1"/>
        <v>4.4339904887833255</v>
      </c>
      <c r="N36" s="213">
        <f t="shared" si="2"/>
        <v>1.2385005814977184</v>
      </c>
      <c r="O36" s="214">
        <f t="shared" si="3"/>
        <v>2.5437294502647751</v>
      </c>
    </row>
    <row r="37" spans="1:15" ht="14.25" customHeight="1" x14ac:dyDescent="0.25">
      <c r="A37" s="215"/>
      <c r="B37" s="216" t="s">
        <v>4375</v>
      </c>
      <c r="C37" s="217" t="s">
        <v>137</v>
      </c>
      <c r="D37" s="217" t="s">
        <v>742</v>
      </c>
      <c r="E37" s="210" t="s">
        <v>743</v>
      </c>
      <c r="F37" s="125">
        <v>151.5248402</v>
      </c>
      <c r="G37" s="126">
        <v>239.8926811</v>
      </c>
      <c r="H37" s="127">
        <v>146.7481109</v>
      </c>
      <c r="I37" s="143">
        <v>139.94964920000001</v>
      </c>
      <c r="J37" s="143">
        <v>228.9078164</v>
      </c>
      <c r="K37" s="144">
        <v>753.3865164</v>
      </c>
      <c r="L37" s="211">
        <f t="shared" si="0"/>
        <v>1.0827096821333082</v>
      </c>
      <c r="M37" s="212">
        <f t="shared" si="1"/>
        <v>1.0479881590447953</v>
      </c>
      <c r="N37" s="213">
        <f t="shared" si="2"/>
        <v>0.19478462609236047</v>
      </c>
      <c r="O37" s="214">
        <f t="shared" si="3"/>
        <v>0.47954423532832097</v>
      </c>
    </row>
    <row r="38" spans="1:15" ht="14.25" customHeight="1" x14ac:dyDescent="0.25">
      <c r="A38" s="215"/>
      <c r="B38" s="216" t="s">
        <v>4376</v>
      </c>
      <c r="C38" s="217" t="s">
        <v>137</v>
      </c>
      <c r="D38" s="217" t="s">
        <v>742</v>
      </c>
      <c r="E38" s="210" t="s">
        <v>743</v>
      </c>
      <c r="F38" s="125">
        <v>44.358991469999999</v>
      </c>
      <c r="G38" s="126">
        <v>39.983219650000002</v>
      </c>
      <c r="H38" s="127">
        <v>41.165309690000001</v>
      </c>
      <c r="I38" s="143">
        <v>3.3054313030000002</v>
      </c>
      <c r="J38" s="143">
        <v>4.2648914920000003</v>
      </c>
      <c r="K38" s="144">
        <v>14.69445677</v>
      </c>
      <c r="L38" s="211">
        <f t="shared" si="0"/>
        <v>13.420031276928945</v>
      </c>
      <c r="M38" s="212">
        <f t="shared" si="1"/>
        <v>9.374967622271221</v>
      </c>
      <c r="N38" s="213">
        <f t="shared" si="2"/>
        <v>2.8014175912948702</v>
      </c>
      <c r="O38" s="214">
        <f t="shared" si="3"/>
        <v>5.6370430456583769</v>
      </c>
    </row>
    <row r="39" spans="1:15" ht="14.25" customHeight="1" x14ac:dyDescent="0.25">
      <c r="A39" s="215"/>
      <c r="B39" s="216" t="s">
        <v>4377</v>
      </c>
      <c r="C39" s="217" t="s">
        <v>137</v>
      </c>
      <c r="D39" s="217" t="s">
        <v>742</v>
      </c>
      <c r="E39" s="210" t="s">
        <v>743</v>
      </c>
      <c r="F39" s="125">
        <v>186.0384875</v>
      </c>
      <c r="G39" s="126">
        <v>165.12459670000001</v>
      </c>
      <c r="H39" s="127">
        <v>186.9374339</v>
      </c>
      <c r="I39" s="143">
        <v>14.071495759999999</v>
      </c>
      <c r="J39" s="143">
        <v>22.008324259999998</v>
      </c>
      <c r="K39" s="144">
        <v>89.426857479999995</v>
      </c>
      <c r="L39" s="211">
        <f t="shared" si="0"/>
        <v>13.22094613629049</v>
      </c>
      <c r="M39" s="212">
        <f t="shared" si="1"/>
        <v>7.5028246016945968</v>
      </c>
      <c r="N39" s="213">
        <f t="shared" si="2"/>
        <v>2.090394755756769</v>
      </c>
      <c r="O39" s="214">
        <f t="shared" si="3"/>
        <v>4.2874254088990611</v>
      </c>
    </row>
    <row r="40" spans="1:15" ht="14.25" customHeight="1" x14ac:dyDescent="0.25">
      <c r="A40" s="215"/>
      <c r="B40" s="216" t="s">
        <v>4378</v>
      </c>
      <c r="C40" s="217" t="s">
        <v>137</v>
      </c>
      <c r="D40" s="217" t="s">
        <v>742</v>
      </c>
      <c r="E40" s="210" t="s">
        <v>743</v>
      </c>
      <c r="F40" s="125">
        <v>39.760599630000002</v>
      </c>
      <c r="G40" s="126">
        <v>35.870565749999997</v>
      </c>
      <c r="H40" s="127">
        <v>37.972247420000002</v>
      </c>
      <c r="I40" s="143">
        <v>6.3747324089999999</v>
      </c>
      <c r="J40" s="143">
        <v>7.9755538460000004</v>
      </c>
      <c r="K40" s="144">
        <v>25.257439189999999</v>
      </c>
      <c r="L40" s="211">
        <f t="shared" si="0"/>
        <v>6.2372186123240301</v>
      </c>
      <c r="M40" s="212">
        <f t="shared" si="1"/>
        <v>4.4975642372460758</v>
      </c>
      <c r="N40" s="213">
        <f t="shared" si="2"/>
        <v>1.503408446689801</v>
      </c>
      <c r="O40" s="214">
        <f t="shared" si="3"/>
        <v>2.8682134993525885</v>
      </c>
    </row>
    <row r="41" spans="1:15" ht="14.25" customHeight="1" x14ac:dyDescent="0.25">
      <c r="A41" s="215" t="s">
        <v>744</v>
      </c>
      <c r="B41" s="216" t="s">
        <v>4379</v>
      </c>
      <c r="C41" s="217" t="s">
        <v>137</v>
      </c>
      <c r="D41" s="217" t="s">
        <v>742</v>
      </c>
      <c r="E41" s="210" t="s">
        <v>745</v>
      </c>
      <c r="F41" s="125">
        <v>705.44116610000003</v>
      </c>
      <c r="G41" s="126">
        <v>765.45991360000005</v>
      </c>
      <c r="H41" s="127">
        <v>192.31207689999999</v>
      </c>
      <c r="I41" s="143">
        <v>1717.9049419999999</v>
      </c>
      <c r="J41" s="143">
        <v>1332.4732770000001</v>
      </c>
      <c r="K41" s="144">
        <v>724.58284030000004</v>
      </c>
      <c r="L41" s="211">
        <f t="shared" si="0"/>
        <v>0.41064039624842064</v>
      </c>
      <c r="M41" s="212">
        <f t="shared" si="1"/>
        <v>0.57446548971203126</v>
      </c>
      <c r="N41" s="213">
        <f t="shared" si="2"/>
        <v>0.26541075251019852</v>
      </c>
      <c r="O41" s="214">
        <f t="shared" si="3"/>
        <v>0.4405908115270501</v>
      </c>
    </row>
    <row r="42" spans="1:15" ht="14.25" customHeight="1" x14ac:dyDescent="0.25">
      <c r="A42" s="215"/>
      <c r="B42" s="216" t="s">
        <v>4380</v>
      </c>
      <c r="C42" s="217" t="s">
        <v>137</v>
      </c>
      <c r="D42" s="217" t="s">
        <v>742</v>
      </c>
      <c r="E42" s="210" t="s">
        <v>745</v>
      </c>
      <c r="F42" s="125">
        <v>1380.024064</v>
      </c>
      <c r="G42" s="126">
        <v>2388.284365</v>
      </c>
      <c r="H42" s="127">
        <v>1383.800947</v>
      </c>
      <c r="I42" s="143">
        <v>309.03413039999998</v>
      </c>
      <c r="J42" s="143">
        <v>350.13404259999999</v>
      </c>
      <c r="K42" s="144">
        <v>832.31059310000001</v>
      </c>
      <c r="L42" s="211">
        <f t="shared" si="0"/>
        <v>4.4656040490212474</v>
      </c>
      <c r="M42" s="212">
        <f t="shared" si="1"/>
        <v>6.8210572935589218</v>
      </c>
      <c r="N42" s="213">
        <f t="shared" si="2"/>
        <v>1.6626016278922209</v>
      </c>
      <c r="O42" s="214">
        <f t="shared" si="3"/>
        <v>3.4543632085839313</v>
      </c>
    </row>
    <row r="43" spans="1:15" ht="14.25" customHeight="1" x14ac:dyDescent="0.25">
      <c r="A43" s="215"/>
      <c r="B43" s="216" t="s">
        <v>4381</v>
      </c>
      <c r="C43" s="217" t="s">
        <v>137</v>
      </c>
      <c r="D43" s="217" t="s">
        <v>742</v>
      </c>
      <c r="E43" s="210" t="s">
        <v>745</v>
      </c>
      <c r="F43" s="125">
        <v>1094.8988649999999</v>
      </c>
      <c r="G43" s="126">
        <v>1918.459961</v>
      </c>
      <c r="H43" s="127">
        <v>1082.382386</v>
      </c>
      <c r="I43" s="143">
        <v>415.04989840000002</v>
      </c>
      <c r="J43" s="143">
        <v>436.99933540000001</v>
      </c>
      <c r="K43" s="144">
        <v>958.86064199999998</v>
      </c>
      <c r="L43" s="211">
        <f t="shared" si="0"/>
        <v>2.6379933333818153</v>
      </c>
      <c r="M43" s="212">
        <f t="shared" si="1"/>
        <v>4.3900752371716303</v>
      </c>
      <c r="N43" s="213">
        <f t="shared" si="2"/>
        <v>1.1288213725639602</v>
      </c>
      <c r="O43" s="214">
        <f t="shared" si="3"/>
        <v>2.2617035042622633</v>
      </c>
    </row>
    <row r="44" spans="1:15" ht="14.25" customHeight="1" x14ac:dyDescent="0.25">
      <c r="A44" s="215" t="s">
        <v>194</v>
      </c>
      <c r="B44" s="216" t="s">
        <v>4382</v>
      </c>
      <c r="C44" s="217" t="s">
        <v>137</v>
      </c>
      <c r="D44" s="217" t="s">
        <v>742</v>
      </c>
      <c r="E44" s="210" t="s">
        <v>746</v>
      </c>
      <c r="F44" s="125">
        <v>1.056061159</v>
      </c>
      <c r="G44" s="126">
        <v>3.4872690679999998</v>
      </c>
      <c r="H44" s="127">
        <v>0.105619935</v>
      </c>
      <c r="I44" s="143">
        <v>7.2315050640000003</v>
      </c>
      <c r="J44" s="143">
        <v>6.14533211</v>
      </c>
      <c r="K44" s="144">
        <v>3.4111246560000001</v>
      </c>
      <c r="L44" s="211">
        <f t="shared" si="0"/>
        <v>0.14603615010342746</v>
      </c>
      <c r="M44" s="212">
        <f t="shared" si="1"/>
        <v>0.56746633144941616</v>
      </c>
      <c r="N44" s="213">
        <f t="shared" si="2"/>
        <v>3.0963375910118014E-2</v>
      </c>
      <c r="O44" s="214">
        <f t="shared" si="3"/>
        <v>0.27692165428279392</v>
      </c>
    </row>
    <row r="45" spans="1:15" ht="14.25" customHeight="1" x14ac:dyDescent="0.25">
      <c r="A45" s="215"/>
      <c r="B45" s="216" t="s">
        <v>4383</v>
      </c>
      <c r="C45" s="217" t="s">
        <v>137</v>
      </c>
      <c r="D45" s="217" t="s">
        <v>742</v>
      </c>
      <c r="E45" s="210" t="s">
        <v>746</v>
      </c>
      <c r="F45" s="125">
        <v>0.86365666500000005</v>
      </c>
      <c r="G45" s="126">
        <v>2.7667759240000001</v>
      </c>
      <c r="H45" s="127">
        <v>5.8781941999999997E-2</v>
      </c>
      <c r="I45" s="143">
        <v>8.8754079509999997</v>
      </c>
      <c r="J45" s="143">
        <v>7.5636921539999999</v>
      </c>
      <c r="K45" s="144">
        <v>4.227346636</v>
      </c>
      <c r="L45" s="211">
        <f t="shared" si="0"/>
        <v>9.73089541087169E-2</v>
      </c>
      <c r="M45" s="212">
        <f t="shared" si="1"/>
        <v>0.36579700332420484</v>
      </c>
      <c r="N45" s="213">
        <f t="shared" si="2"/>
        <v>1.3905162519537467E-2</v>
      </c>
      <c r="O45" s="214">
        <f t="shared" si="3"/>
        <v>0.17851228018220452</v>
      </c>
    </row>
    <row r="46" spans="1:15" s="226" customFormat="1" ht="14.25" customHeight="1" x14ac:dyDescent="0.25">
      <c r="A46" s="227"/>
      <c r="C46" s="230"/>
      <c r="D46" s="228"/>
      <c r="E46" s="222" t="s">
        <v>1557</v>
      </c>
      <c r="F46" s="128">
        <f>SUM(F36:F45)</f>
        <v>3746.0192273239995</v>
      </c>
      <c r="G46" s="129">
        <f t="shared" ref="G46:K46" si="9">SUM(G36:G45)</f>
        <v>5685.4124657920011</v>
      </c>
      <c r="H46" s="130">
        <f t="shared" si="9"/>
        <v>3213.5131841870007</v>
      </c>
      <c r="I46" s="146">
        <f t="shared" si="9"/>
        <v>2639.9282708870001</v>
      </c>
      <c r="J46" s="146">
        <f t="shared" si="9"/>
        <v>2424.9078512919996</v>
      </c>
      <c r="K46" s="147">
        <f t="shared" si="9"/>
        <v>3520.8370283320005</v>
      </c>
      <c r="L46" s="223">
        <f t="shared" si="0"/>
        <v>1.4189852310136288</v>
      </c>
      <c r="M46" s="224">
        <f t="shared" si="1"/>
        <v>2.3445890790294537</v>
      </c>
      <c r="N46" s="225">
        <f t="shared" si="2"/>
        <v>0.91271284593067492</v>
      </c>
      <c r="O46" s="214">
        <f t="shared" si="3"/>
        <v>1.4727959771623036</v>
      </c>
    </row>
    <row r="47" spans="1:15" ht="14.25" customHeight="1" x14ac:dyDescent="0.25">
      <c r="A47" s="89"/>
      <c r="C47" s="231"/>
      <c r="E47" s="232"/>
      <c r="F47" s="125"/>
      <c r="G47" s="126"/>
      <c r="H47" s="127"/>
      <c r="I47" s="143"/>
      <c r="J47" s="143"/>
      <c r="K47" s="144"/>
      <c r="L47" s="211"/>
      <c r="M47" s="212"/>
      <c r="N47" s="213"/>
      <c r="O47" s="214"/>
    </row>
    <row r="48" spans="1:15" s="5" customFormat="1" ht="14.25" customHeight="1" x14ac:dyDescent="0.25">
      <c r="A48" s="8"/>
      <c r="B48" s="9"/>
      <c r="C48" s="22"/>
      <c r="D48" s="13"/>
      <c r="E48" s="281" t="s">
        <v>1551</v>
      </c>
      <c r="F48" s="171">
        <f>SUM(F10,F15,F20,F29,F34,F46)</f>
        <v>4421.1299608889994</v>
      </c>
      <c r="G48" s="172">
        <f t="shared" ref="G48:K48" si="10">SUM(G10,G15,G20,G29,G34,G46)</f>
        <v>6372.810702746001</v>
      </c>
      <c r="H48" s="173">
        <f t="shared" si="10"/>
        <v>3468.5489574640005</v>
      </c>
      <c r="I48" s="174">
        <f t="shared" si="10"/>
        <v>3149.7841632119998</v>
      </c>
      <c r="J48" s="174">
        <f t="shared" si="10"/>
        <v>2858.1864505989997</v>
      </c>
      <c r="K48" s="175">
        <f t="shared" si="10"/>
        <v>3979.6842750450005</v>
      </c>
      <c r="L48" s="176">
        <f t="shared" si="0"/>
        <v>1.4036294970702188</v>
      </c>
      <c r="M48" s="177">
        <f t="shared" si="1"/>
        <v>2.2296693420439486</v>
      </c>
      <c r="N48" s="178">
        <f t="shared" si="2"/>
        <v>0.87156385224171573</v>
      </c>
      <c r="O48" s="163">
        <f t="shared" si="3"/>
        <v>1.4280118586208628</v>
      </c>
    </row>
    <row r="49" spans="1:15" s="18" customFormat="1" ht="14.25" customHeight="1" x14ac:dyDescent="0.25">
      <c r="A49" s="16"/>
      <c r="B49" s="17"/>
      <c r="C49" s="23"/>
      <c r="D49" s="15"/>
      <c r="E49" s="282" t="s">
        <v>1455</v>
      </c>
      <c r="F49" s="179">
        <f>F48/6</f>
        <v>736.85499348149995</v>
      </c>
      <c r="G49" s="180">
        <f>G48/6</f>
        <v>1062.1351171243334</v>
      </c>
      <c r="H49" s="181">
        <f t="shared" ref="H49:K49" si="11">H48/6</f>
        <v>578.09149291066672</v>
      </c>
      <c r="I49" s="182">
        <f t="shared" si="11"/>
        <v>524.96402720200001</v>
      </c>
      <c r="J49" s="182">
        <f t="shared" si="11"/>
        <v>476.3644084331666</v>
      </c>
      <c r="K49" s="183">
        <f t="shared" si="11"/>
        <v>663.28071250750008</v>
      </c>
      <c r="L49" s="117">
        <f t="shared" si="0"/>
        <v>1.4036294970702188</v>
      </c>
      <c r="M49" s="118">
        <f t="shared" si="1"/>
        <v>2.2296693420439486</v>
      </c>
      <c r="N49" s="119">
        <f t="shared" si="2"/>
        <v>0.87156385224171573</v>
      </c>
      <c r="O49" s="121">
        <f t="shared" si="3"/>
        <v>1.4280118586208623</v>
      </c>
    </row>
    <row r="50" spans="1:15" s="233" customFormat="1" ht="14.25" customHeight="1" x14ac:dyDescent="0.25">
      <c r="A50" s="234"/>
      <c r="C50" s="235"/>
      <c r="D50" s="236"/>
      <c r="E50" s="237"/>
      <c r="F50" s="238"/>
      <c r="G50" s="239"/>
      <c r="H50" s="240"/>
      <c r="I50" s="241"/>
      <c r="J50" s="241"/>
      <c r="K50" s="242"/>
      <c r="L50" s="211"/>
      <c r="M50" s="212"/>
      <c r="N50" s="213"/>
      <c r="O50" s="214"/>
    </row>
    <row r="51" spans="1:15" ht="14.25" customHeight="1" x14ac:dyDescent="0.25">
      <c r="A51" s="5" t="s">
        <v>1460</v>
      </c>
      <c r="C51" s="231"/>
      <c r="F51" s="125"/>
      <c r="G51" s="126"/>
      <c r="H51" s="127"/>
      <c r="I51" s="143"/>
      <c r="J51" s="143"/>
      <c r="K51" s="144"/>
      <c r="L51" s="211"/>
      <c r="M51" s="212"/>
      <c r="N51" s="213"/>
      <c r="O51" s="214"/>
    </row>
    <row r="52" spans="1:15" ht="14.25" customHeight="1" x14ac:dyDescent="0.25">
      <c r="A52" s="105" t="s">
        <v>747</v>
      </c>
      <c r="B52" s="216" t="s">
        <v>4384</v>
      </c>
      <c r="C52" s="209" t="s">
        <v>748</v>
      </c>
      <c r="D52" s="209" t="s">
        <v>1463</v>
      </c>
      <c r="E52" s="210" t="s">
        <v>749</v>
      </c>
      <c r="F52" s="125">
        <v>20.339961720000002</v>
      </c>
      <c r="G52" s="126">
        <v>20.28435326</v>
      </c>
      <c r="H52" s="127">
        <v>11.08446135</v>
      </c>
      <c r="I52" s="143">
        <v>24.434582500000001</v>
      </c>
      <c r="J52" s="143">
        <v>21.757257490000001</v>
      </c>
      <c r="K52" s="144">
        <v>19.649775269999999</v>
      </c>
      <c r="L52" s="211">
        <f t="shared" ref="L52:L114" si="12">F52/I52</f>
        <v>0.83242517935389326</v>
      </c>
      <c r="M52" s="212">
        <f t="shared" ref="M52:M114" si="13">G52/J52</f>
        <v>0.93230285431530269</v>
      </c>
      <c r="N52" s="213">
        <f t="shared" ref="N52:N114" si="14">H52/K52</f>
        <v>0.56410117661360915</v>
      </c>
      <c r="O52" s="214">
        <f t="shared" ref="O52:O114" si="15">AVERAGE(F52:H52)/AVERAGE(I52:K52)</f>
        <v>0.78535096877269406</v>
      </c>
    </row>
    <row r="53" spans="1:15" ht="14.25" customHeight="1" x14ac:dyDescent="0.25">
      <c r="B53" s="216" t="s">
        <v>4385</v>
      </c>
      <c r="C53" s="209" t="s">
        <v>748</v>
      </c>
      <c r="D53" s="209" t="s">
        <v>1463</v>
      </c>
      <c r="E53" s="210" t="s">
        <v>749</v>
      </c>
      <c r="F53" s="125">
        <v>2.329396429</v>
      </c>
      <c r="G53" s="126">
        <v>2.0948593789999999</v>
      </c>
      <c r="H53" s="127">
        <v>1.093337652</v>
      </c>
      <c r="I53" s="143">
        <v>0.261887445</v>
      </c>
      <c r="J53" s="143">
        <v>0.31606582100000002</v>
      </c>
      <c r="K53" s="144">
        <v>0.14000663199999999</v>
      </c>
      <c r="L53" s="211">
        <f t="shared" si="12"/>
        <v>8.8946471985321782</v>
      </c>
      <c r="M53" s="212">
        <f t="shared" si="13"/>
        <v>6.6279212740310811</v>
      </c>
      <c r="N53" s="213">
        <f t="shared" si="14"/>
        <v>7.8091847249064603</v>
      </c>
      <c r="O53" s="214">
        <f t="shared" si="15"/>
        <v>7.6850997881221499</v>
      </c>
    </row>
    <row r="54" spans="1:15" ht="14.25" customHeight="1" x14ac:dyDescent="0.25">
      <c r="B54" s="216" t="s">
        <v>4386</v>
      </c>
      <c r="C54" s="209" t="s">
        <v>748</v>
      </c>
      <c r="D54" s="209" t="s">
        <v>1463</v>
      </c>
      <c r="E54" s="210" t="s">
        <v>749</v>
      </c>
      <c r="F54" s="125">
        <v>3.4179640710000001</v>
      </c>
      <c r="G54" s="126">
        <v>4.9093368789999996</v>
      </c>
      <c r="H54" s="127">
        <v>2.833474093</v>
      </c>
      <c r="I54" s="143">
        <v>3.5442454159999999</v>
      </c>
      <c r="J54" s="143">
        <v>3.9444691239999998</v>
      </c>
      <c r="K54" s="144">
        <v>3.4386514670000001</v>
      </c>
      <c r="L54" s="211">
        <f t="shared" si="12"/>
        <v>0.96437003362410501</v>
      </c>
      <c r="M54" s="212">
        <f t="shared" si="13"/>
        <v>1.2446128299317369</v>
      </c>
      <c r="N54" s="213">
        <f t="shared" si="14"/>
        <v>0.82400735293827898</v>
      </c>
      <c r="O54" s="214">
        <f t="shared" si="15"/>
        <v>1.0213600455819343</v>
      </c>
    </row>
    <row r="55" spans="1:15" s="226" customFormat="1" ht="14.25" customHeight="1" x14ac:dyDescent="0.25">
      <c r="A55" s="243"/>
      <c r="B55" s="220"/>
      <c r="C55" s="228"/>
      <c r="D55" s="228"/>
      <c r="E55" s="244" t="s">
        <v>1458</v>
      </c>
      <c r="F55" s="128">
        <f>SUM(F52:F54)</f>
        <v>26.087322220000001</v>
      </c>
      <c r="G55" s="129">
        <f>SUM(G52:G54)</f>
        <v>27.288549517999996</v>
      </c>
      <c r="H55" s="130">
        <f t="shared" ref="H55:K55" si="16">SUM(H52:H54)</f>
        <v>15.011273095</v>
      </c>
      <c r="I55" s="146">
        <f t="shared" si="16"/>
        <v>28.240715360999999</v>
      </c>
      <c r="J55" s="146">
        <f t="shared" si="16"/>
        <v>26.017792435</v>
      </c>
      <c r="K55" s="147">
        <f t="shared" si="16"/>
        <v>23.228433368999998</v>
      </c>
      <c r="L55" s="223">
        <f t="shared" si="12"/>
        <v>0.92374863336593083</v>
      </c>
      <c r="M55" s="224">
        <f t="shared" si="13"/>
        <v>1.0488418487531068</v>
      </c>
      <c r="N55" s="225">
        <f t="shared" si="14"/>
        <v>0.64624561013372583</v>
      </c>
      <c r="O55" s="214">
        <f t="shared" si="15"/>
        <v>0.88256348495389736</v>
      </c>
    </row>
    <row r="56" spans="1:15" ht="14.25" customHeight="1" x14ac:dyDescent="0.25">
      <c r="B56" s="216"/>
      <c r="F56" s="125"/>
      <c r="G56" s="126"/>
      <c r="H56" s="127"/>
      <c r="I56" s="143"/>
      <c r="J56" s="143"/>
      <c r="K56" s="144"/>
      <c r="L56" s="211"/>
      <c r="M56" s="212"/>
      <c r="N56" s="213"/>
      <c r="O56" s="214"/>
    </row>
    <row r="57" spans="1:15" ht="14.25" customHeight="1" x14ac:dyDescent="0.25">
      <c r="A57" s="105" t="s">
        <v>750</v>
      </c>
      <c r="B57" s="216" t="s">
        <v>4387</v>
      </c>
      <c r="C57" s="209" t="s">
        <v>739</v>
      </c>
      <c r="D57" s="209" t="s">
        <v>1464</v>
      </c>
      <c r="E57" s="210" t="s">
        <v>751</v>
      </c>
      <c r="F57" s="125">
        <v>36.969713970000001</v>
      </c>
      <c r="G57" s="126">
        <v>51.249855910000001</v>
      </c>
      <c r="H57" s="127">
        <v>53.801361229999998</v>
      </c>
      <c r="I57" s="143">
        <v>34.50902155</v>
      </c>
      <c r="J57" s="143">
        <v>31.090245759999998</v>
      </c>
      <c r="K57" s="144">
        <v>34.227035620000002</v>
      </c>
      <c r="L57" s="211">
        <f t="shared" si="12"/>
        <v>1.071305771925023</v>
      </c>
      <c r="M57" s="212">
        <f t="shared" si="13"/>
        <v>1.6484223478200002</v>
      </c>
      <c r="N57" s="213">
        <f t="shared" si="14"/>
        <v>1.5718966090818003</v>
      </c>
      <c r="O57" s="214">
        <f t="shared" si="15"/>
        <v>1.4226804653838339</v>
      </c>
    </row>
    <row r="58" spans="1:15" ht="14.25" customHeight="1" x14ac:dyDescent="0.25">
      <c r="B58" s="216" t="s">
        <v>4388</v>
      </c>
      <c r="C58" s="209" t="s">
        <v>739</v>
      </c>
      <c r="D58" s="209" t="s">
        <v>1464</v>
      </c>
      <c r="E58" s="210" t="s">
        <v>751</v>
      </c>
      <c r="F58" s="125">
        <v>32.631835520000003</v>
      </c>
      <c r="G58" s="126">
        <v>45.286671689999999</v>
      </c>
      <c r="H58" s="127">
        <v>48.143059049999998</v>
      </c>
      <c r="I58" s="143">
        <v>39.498560589999997</v>
      </c>
      <c r="J58" s="143">
        <v>36.834678719999999</v>
      </c>
      <c r="K58" s="144">
        <v>40.038401370000003</v>
      </c>
      <c r="L58" s="211">
        <f t="shared" si="12"/>
        <v>0.82615252385327509</v>
      </c>
      <c r="M58" s="212">
        <f t="shared" si="13"/>
        <v>1.2294574912475305</v>
      </c>
      <c r="N58" s="213">
        <f t="shared" si="14"/>
        <v>1.2024221098415946</v>
      </c>
      <c r="O58" s="214">
        <f t="shared" si="15"/>
        <v>1.0832670702533571</v>
      </c>
    </row>
    <row r="59" spans="1:15" s="226" customFormat="1" ht="14.25" customHeight="1" x14ac:dyDescent="0.25">
      <c r="A59" s="243"/>
      <c r="B59" s="220"/>
      <c r="C59" s="228"/>
      <c r="D59" s="228"/>
      <c r="E59" s="244" t="s">
        <v>1459</v>
      </c>
      <c r="F59" s="128">
        <f>SUM(F57:F58)</f>
        <v>69.601549489999996</v>
      </c>
      <c r="G59" s="129">
        <f>SUM(G57:G58)</f>
        <v>96.536527599999999</v>
      </c>
      <c r="H59" s="130">
        <f t="shared" ref="H59:K59" si="17">SUM(H57:H58)</f>
        <v>101.94442028</v>
      </c>
      <c r="I59" s="146">
        <f t="shared" si="17"/>
        <v>74.007582139999997</v>
      </c>
      <c r="J59" s="146">
        <f t="shared" si="17"/>
        <v>67.924924480000001</v>
      </c>
      <c r="K59" s="147">
        <f t="shared" si="17"/>
        <v>74.265436990000012</v>
      </c>
      <c r="L59" s="223">
        <f t="shared" si="12"/>
        <v>0.94046511826767809</v>
      </c>
      <c r="M59" s="224">
        <f t="shared" si="13"/>
        <v>1.4212239224266561</v>
      </c>
      <c r="N59" s="225">
        <f t="shared" si="14"/>
        <v>1.3727034326038776</v>
      </c>
      <c r="O59" s="214">
        <f t="shared" si="15"/>
        <v>1.2399863425787003</v>
      </c>
    </row>
    <row r="60" spans="1:15" ht="14.25" customHeight="1" x14ac:dyDescent="0.25">
      <c r="B60" s="216"/>
      <c r="F60" s="125"/>
      <c r="G60" s="126"/>
      <c r="H60" s="127"/>
      <c r="I60" s="143"/>
      <c r="J60" s="143"/>
      <c r="K60" s="144"/>
      <c r="L60" s="211"/>
      <c r="M60" s="212"/>
      <c r="N60" s="213"/>
      <c r="O60" s="214"/>
    </row>
    <row r="61" spans="1:15" ht="14.25" customHeight="1" x14ac:dyDescent="0.25">
      <c r="A61" s="105" t="s">
        <v>752</v>
      </c>
      <c r="B61" s="216" t="s">
        <v>4389</v>
      </c>
      <c r="C61" s="209" t="s">
        <v>748</v>
      </c>
      <c r="D61" s="217" t="s">
        <v>1465</v>
      </c>
      <c r="E61" s="210" t="s">
        <v>753</v>
      </c>
      <c r="F61" s="125">
        <v>2.5772312839999998</v>
      </c>
      <c r="G61" s="126">
        <v>3.2190218970000002</v>
      </c>
      <c r="H61" s="127">
        <v>1.2100655119999999</v>
      </c>
      <c r="I61" s="143">
        <v>5.3437115000000004</v>
      </c>
      <c r="J61" s="143">
        <v>4.1773423440000004</v>
      </c>
      <c r="K61" s="144">
        <v>4.2988534510000003</v>
      </c>
      <c r="L61" s="211">
        <f t="shared" si="12"/>
        <v>0.48229237001286457</v>
      </c>
      <c r="M61" s="212">
        <f t="shared" si="13"/>
        <v>0.77059087618795363</v>
      </c>
      <c r="N61" s="213">
        <f t="shared" si="14"/>
        <v>0.28148563932052956</v>
      </c>
      <c r="O61" s="214">
        <f t="shared" si="15"/>
        <v>0.50697291547931478</v>
      </c>
    </row>
    <row r="62" spans="1:15" ht="14.25" customHeight="1" x14ac:dyDescent="0.25">
      <c r="B62" s="216" t="s">
        <v>4390</v>
      </c>
      <c r="C62" s="209" t="s">
        <v>748</v>
      </c>
      <c r="D62" s="217" t="s">
        <v>1465</v>
      </c>
      <c r="E62" s="210" t="s">
        <v>753</v>
      </c>
      <c r="F62" s="125">
        <v>3.7667301360000001</v>
      </c>
      <c r="G62" s="126">
        <v>4.5656447900000003</v>
      </c>
      <c r="H62" s="127">
        <v>1.543857451</v>
      </c>
      <c r="I62" s="143">
        <v>4.1553524199999998</v>
      </c>
      <c r="J62" s="143">
        <v>3.1049946739999998</v>
      </c>
      <c r="K62" s="144">
        <v>2.6335823920000001</v>
      </c>
      <c r="L62" s="211">
        <f t="shared" si="12"/>
        <v>0.90647669686702537</v>
      </c>
      <c r="M62" s="212">
        <f t="shared" si="13"/>
        <v>1.4704195238178372</v>
      </c>
      <c r="N62" s="213">
        <f t="shared" si="14"/>
        <v>0.58621953719380726</v>
      </c>
      <c r="O62" s="214">
        <f t="shared" si="15"/>
        <v>0.99821131644155725</v>
      </c>
    </row>
    <row r="63" spans="1:15" ht="14.25" customHeight="1" x14ac:dyDescent="0.25">
      <c r="B63" s="216" t="s">
        <v>4391</v>
      </c>
      <c r="C63" s="209" t="s">
        <v>748</v>
      </c>
      <c r="D63" s="217" t="s">
        <v>1465</v>
      </c>
      <c r="E63" s="210" t="s">
        <v>195</v>
      </c>
      <c r="F63" s="125">
        <v>4.7312263999999997</v>
      </c>
      <c r="G63" s="126">
        <v>7.715126068</v>
      </c>
      <c r="H63" s="127">
        <v>4.4854017329999998</v>
      </c>
      <c r="I63" s="143">
        <v>4.0514743270000002</v>
      </c>
      <c r="J63" s="143">
        <v>2.5090653230000002</v>
      </c>
      <c r="K63" s="144">
        <v>2.8785351339999998</v>
      </c>
      <c r="L63" s="211">
        <f t="shared" si="12"/>
        <v>1.1677789412288677</v>
      </c>
      <c r="M63" s="212">
        <f t="shared" si="13"/>
        <v>3.0749004409240723</v>
      </c>
      <c r="N63" s="213">
        <f t="shared" si="14"/>
        <v>1.5582237229000242</v>
      </c>
      <c r="O63" s="214">
        <f t="shared" si="15"/>
        <v>1.7937938398052213</v>
      </c>
    </row>
    <row r="64" spans="1:15" ht="14.25" customHeight="1" x14ac:dyDescent="0.25">
      <c r="B64" s="216" t="s">
        <v>4392</v>
      </c>
      <c r="C64" s="209" t="s">
        <v>748</v>
      </c>
      <c r="D64" s="217" t="s">
        <v>1465</v>
      </c>
      <c r="E64" s="210" t="s">
        <v>195</v>
      </c>
      <c r="F64" s="125">
        <v>3.2995533830000001</v>
      </c>
      <c r="G64" s="126">
        <v>5.75687032</v>
      </c>
      <c r="H64" s="127">
        <v>3.3959123679999998</v>
      </c>
      <c r="I64" s="143">
        <v>5.7424479640000001</v>
      </c>
      <c r="J64" s="143">
        <v>3.595266337</v>
      </c>
      <c r="K64" s="144">
        <v>3.8736505889999999</v>
      </c>
      <c r="L64" s="211">
        <f t="shared" si="12"/>
        <v>0.57459003611094805</v>
      </c>
      <c r="M64" s="212">
        <f t="shared" si="13"/>
        <v>1.6012361200488163</v>
      </c>
      <c r="N64" s="213">
        <f t="shared" si="14"/>
        <v>0.87666976924644868</v>
      </c>
      <c r="O64" s="214">
        <f t="shared" si="15"/>
        <v>0.94254728218319617</v>
      </c>
    </row>
    <row r="65" spans="1:15" ht="14.25" customHeight="1" x14ac:dyDescent="0.25">
      <c r="A65" s="105" t="s">
        <v>196</v>
      </c>
      <c r="B65" s="216" t="s">
        <v>4393</v>
      </c>
      <c r="C65" s="209" t="s">
        <v>748</v>
      </c>
      <c r="D65" s="217" t="s">
        <v>1465</v>
      </c>
      <c r="E65" s="210" t="s">
        <v>754</v>
      </c>
      <c r="F65" s="125">
        <v>1.8312929680000001</v>
      </c>
      <c r="G65" s="126">
        <v>0.97542694500000005</v>
      </c>
      <c r="H65" s="127">
        <v>0.48019335800000001</v>
      </c>
      <c r="I65" s="143">
        <v>25.209418370000002</v>
      </c>
      <c r="J65" s="143">
        <v>25.020978499999998</v>
      </c>
      <c r="K65" s="144">
        <v>18.49270877</v>
      </c>
      <c r="L65" s="211">
        <f t="shared" si="12"/>
        <v>7.2643205849576287E-2</v>
      </c>
      <c r="M65" s="212">
        <f t="shared" si="13"/>
        <v>3.8984364460406699E-2</v>
      </c>
      <c r="N65" s="213">
        <f t="shared" si="14"/>
        <v>2.5966631712656341E-2</v>
      </c>
      <c r="O65" s="214">
        <f t="shared" si="15"/>
        <v>4.7828357586431107E-2</v>
      </c>
    </row>
    <row r="66" spans="1:15" ht="14.25" customHeight="1" x14ac:dyDescent="0.25">
      <c r="B66" s="216" t="s">
        <v>4394</v>
      </c>
      <c r="C66" s="209" t="s">
        <v>748</v>
      </c>
      <c r="D66" s="217" t="s">
        <v>1465</v>
      </c>
      <c r="E66" s="210" t="s">
        <v>754</v>
      </c>
      <c r="F66" s="125">
        <v>0.29025537400000001</v>
      </c>
      <c r="G66" s="126">
        <v>1.279037513</v>
      </c>
      <c r="H66" s="127">
        <v>0.57676439099999999</v>
      </c>
      <c r="I66" s="143">
        <v>25.996315809999999</v>
      </c>
      <c r="J66" s="143">
        <v>26.104421599999998</v>
      </c>
      <c r="K66" s="144">
        <v>21.791407530000001</v>
      </c>
      <c r="L66" s="211">
        <f t="shared" si="12"/>
        <v>1.1165250342448429E-2</v>
      </c>
      <c r="M66" s="212">
        <f t="shared" si="13"/>
        <v>4.8996968122825599E-2</v>
      </c>
      <c r="N66" s="213">
        <f t="shared" si="14"/>
        <v>2.6467514326735185E-2</v>
      </c>
      <c r="O66" s="214">
        <f t="shared" si="15"/>
        <v>2.9043104375202348E-2</v>
      </c>
    </row>
    <row r="67" spans="1:15" ht="14.25" customHeight="1" x14ac:dyDescent="0.25">
      <c r="B67" s="216" t="s">
        <v>4395</v>
      </c>
      <c r="C67" s="209" t="s">
        <v>748</v>
      </c>
      <c r="D67" s="217" t="s">
        <v>1465</v>
      </c>
      <c r="E67" s="210" t="s">
        <v>754</v>
      </c>
      <c r="F67" s="125">
        <v>0.124941813</v>
      </c>
      <c r="G67" s="126">
        <v>0.93527458100000005</v>
      </c>
      <c r="H67" s="127">
        <v>0.27081509799999998</v>
      </c>
      <c r="I67" s="143">
        <v>0.72617322200000001</v>
      </c>
      <c r="J67" s="143">
        <v>1.1741036520000001</v>
      </c>
      <c r="K67" s="144">
        <v>1.2721046199999999</v>
      </c>
      <c r="L67" s="211">
        <f t="shared" si="12"/>
        <v>0.17205510918715755</v>
      </c>
      <c r="M67" s="212">
        <f t="shared" si="13"/>
        <v>0.79658604196216232</v>
      </c>
      <c r="N67" s="213">
        <f t="shared" si="14"/>
        <v>0.21288744160051867</v>
      </c>
      <c r="O67" s="214">
        <f t="shared" si="15"/>
        <v>0.41956854637987617</v>
      </c>
    </row>
    <row r="68" spans="1:15" ht="14.25" customHeight="1" x14ac:dyDescent="0.25">
      <c r="B68" s="216" t="s">
        <v>4396</v>
      </c>
      <c r="C68" s="209" t="s">
        <v>748</v>
      </c>
      <c r="D68" s="217" t="s">
        <v>1465</v>
      </c>
      <c r="E68" s="210" t="s">
        <v>754</v>
      </c>
      <c r="F68" s="125">
        <v>2.2707416120000001</v>
      </c>
      <c r="G68" s="126">
        <v>1.1956086990000001</v>
      </c>
      <c r="H68" s="127">
        <v>0.64748571399999999</v>
      </c>
      <c r="I68" s="143">
        <v>21.054096680000001</v>
      </c>
      <c r="J68" s="143">
        <v>19.735382749999999</v>
      </c>
      <c r="K68" s="144">
        <v>14.559377769999999</v>
      </c>
      <c r="L68" s="211">
        <f t="shared" si="12"/>
        <v>0.10785272085109472</v>
      </c>
      <c r="M68" s="212">
        <f t="shared" si="13"/>
        <v>6.0581986888498536E-2</v>
      </c>
      <c r="N68" s="213">
        <f t="shared" si="14"/>
        <v>4.4472073204540524E-2</v>
      </c>
      <c r="O68" s="214">
        <f t="shared" si="15"/>
        <v>7.4325582010390634E-2</v>
      </c>
    </row>
    <row r="69" spans="1:15" ht="14.25" customHeight="1" x14ac:dyDescent="0.25">
      <c r="A69" s="105" t="s">
        <v>755</v>
      </c>
      <c r="B69" s="216" t="s">
        <v>4397</v>
      </c>
      <c r="C69" s="209" t="s">
        <v>748</v>
      </c>
      <c r="D69" s="217" t="s">
        <v>1465</v>
      </c>
      <c r="E69" s="210" t="s">
        <v>756</v>
      </c>
      <c r="F69" s="125">
        <v>0.29227191200000002</v>
      </c>
      <c r="G69" s="126">
        <v>0.39390187700000001</v>
      </c>
      <c r="H69" s="127">
        <v>1.1744649899999999</v>
      </c>
      <c r="I69" s="143">
        <v>2.504192003</v>
      </c>
      <c r="J69" s="143">
        <v>2.0822945970000002</v>
      </c>
      <c r="K69" s="144">
        <v>1.1184816019999999</v>
      </c>
      <c r="L69" s="211">
        <f t="shared" si="12"/>
        <v>0.11671306020059997</v>
      </c>
      <c r="M69" s="212">
        <f t="shared" si="13"/>
        <v>0.18916721849420423</v>
      </c>
      <c r="N69" s="213">
        <f t="shared" si="14"/>
        <v>1.0500530253692988</v>
      </c>
      <c r="O69" s="214">
        <f t="shared" si="15"/>
        <v>0.32614358452475023</v>
      </c>
    </row>
    <row r="70" spans="1:15" ht="14.25" customHeight="1" x14ac:dyDescent="0.25">
      <c r="B70" s="216" t="s">
        <v>4398</v>
      </c>
      <c r="C70" s="209" t="s">
        <v>748</v>
      </c>
      <c r="D70" s="217" t="s">
        <v>1465</v>
      </c>
      <c r="E70" s="210" t="s">
        <v>756</v>
      </c>
      <c r="F70" s="125">
        <v>0.50099854499999996</v>
      </c>
      <c r="G70" s="126">
        <v>0.58959110800000003</v>
      </c>
      <c r="H70" s="127">
        <v>1.847660157</v>
      </c>
      <c r="I70" s="143">
        <v>1.512469375</v>
      </c>
      <c r="J70" s="143">
        <v>1.470507856</v>
      </c>
      <c r="K70" s="144">
        <v>0.80747366600000003</v>
      </c>
      <c r="L70" s="211">
        <f t="shared" si="12"/>
        <v>0.33124541447326822</v>
      </c>
      <c r="M70" s="212">
        <f t="shared" si="13"/>
        <v>0.40094386819787248</v>
      </c>
      <c r="N70" s="213">
        <f t="shared" si="14"/>
        <v>2.2881986556326903</v>
      </c>
      <c r="O70" s="214">
        <f t="shared" si="15"/>
        <v>0.7751715798047969</v>
      </c>
    </row>
    <row r="71" spans="1:15" ht="14.25" customHeight="1" x14ac:dyDescent="0.25">
      <c r="A71" s="105" t="s">
        <v>757</v>
      </c>
      <c r="B71" s="216" t="s">
        <v>4399</v>
      </c>
      <c r="C71" s="209" t="s">
        <v>748</v>
      </c>
      <c r="D71" s="217" t="s">
        <v>1465</v>
      </c>
      <c r="E71" s="210" t="s">
        <v>758</v>
      </c>
      <c r="F71" s="125">
        <v>1.1212838620000001</v>
      </c>
      <c r="G71" s="126">
        <v>0.960292115</v>
      </c>
      <c r="H71" s="127">
        <v>1.8398437700000001</v>
      </c>
      <c r="I71" s="143">
        <v>0.73967825899999995</v>
      </c>
      <c r="J71" s="143">
        <v>0.83988817199999999</v>
      </c>
      <c r="K71" s="144">
        <v>2.4313184560000001</v>
      </c>
      <c r="L71" s="211">
        <f t="shared" si="12"/>
        <v>1.515907556233852</v>
      </c>
      <c r="M71" s="212">
        <f t="shared" si="13"/>
        <v>1.1433571123085182</v>
      </c>
      <c r="N71" s="213">
        <f t="shared" si="14"/>
        <v>0.75672677326972093</v>
      </c>
      <c r="O71" s="214">
        <f t="shared" si="15"/>
        <v>0.9776944134472737</v>
      </c>
    </row>
    <row r="72" spans="1:15" ht="14.25" customHeight="1" x14ac:dyDescent="0.25">
      <c r="A72" s="105" t="s">
        <v>759</v>
      </c>
      <c r="B72" s="216" t="s">
        <v>4400</v>
      </c>
      <c r="C72" s="209" t="s">
        <v>748</v>
      </c>
      <c r="D72" s="217" t="s">
        <v>1465</v>
      </c>
      <c r="E72" s="210" t="s">
        <v>760</v>
      </c>
      <c r="F72" s="125">
        <v>4.5396235E-2</v>
      </c>
      <c r="G72" s="126">
        <v>0.93829605100000002</v>
      </c>
      <c r="H72" s="127">
        <v>0.25907635200000001</v>
      </c>
      <c r="I72" s="143">
        <v>0.25067736800000001</v>
      </c>
      <c r="J72" s="143">
        <v>1.786751719</v>
      </c>
      <c r="K72" s="144">
        <v>0.83741697199999998</v>
      </c>
      <c r="L72" s="211">
        <f t="shared" si="12"/>
        <v>0.18109427014567983</v>
      </c>
      <c r="M72" s="212">
        <f t="shared" si="13"/>
        <v>0.52514070143172475</v>
      </c>
      <c r="N72" s="213">
        <f t="shared" si="14"/>
        <v>0.30937556875787803</v>
      </c>
      <c r="O72" s="214">
        <f t="shared" si="15"/>
        <v>0.43229049921103968</v>
      </c>
    </row>
    <row r="73" spans="1:15" ht="14.25" customHeight="1" x14ac:dyDescent="0.25">
      <c r="A73" s="105" t="s">
        <v>761</v>
      </c>
      <c r="B73" s="216" t="s">
        <v>4401</v>
      </c>
      <c r="C73" s="209" t="s">
        <v>748</v>
      </c>
      <c r="D73" s="217" t="s">
        <v>1465</v>
      </c>
      <c r="E73" s="210" t="s">
        <v>762</v>
      </c>
      <c r="F73" s="125">
        <v>1.851931685</v>
      </c>
      <c r="G73" s="126">
        <v>1.7410737970000001</v>
      </c>
      <c r="H73" s="127">
        <v>11.003764009999999</v>
      </c>
      <c r="I73" s="143">
        <v>2.5215079089999999</v>
      </c>
      <c r="J73" s="143">
        <v>3.7817673190000001</v>
      </c>
      <c r="K73" s="144">
        <v>5.736874126</v>
      </c>
      <c r="L73" s="211">
        <f t="shared" si="12"/>
        <v>0.73445404568826211</v>
      </c>
      <c r="M73" s="212">
        <f t="shared" si="13"/>
        <v>0.4603862824274409</v>
      </c>
      <c r="N73" s="213">
        <f t="shared" si="14"/>
        <v>1.918076598566109</v>
      </c>
      <c r="O73" s="214">
        <f t="shared" si="15"/>
        <v>1.2123412312282185</v>
      </c>
    </row>
    <row r="74" spans="1:15" ht="14.25" customHeight="1" x14ac:dyDescent="0.25">
      <c r="B74" s="216" t="s">
        <v>4402</v>
      </c>
      <c r="C74" s="209" t="s">
        <v>748</v>
      </c>
      <c r="D74" s="217" t="s">
        <v>1465</v>
      </c>
      <c r="E74" s="210" t="s">
        <v>762</v>
      </c>
      <c r="F74" s="125">
        <v>1.3104656240000001</v>
      </c>
      <c r="G74" s="126">
        <v>1.2170029579999999</v>
      </c>
      <c r="H74" s="127">
        <v>0.41882447299999997</v>
      </c>
      <c r="I74" s="143">
        <v>4.4203346970000004</v>
      </c>
      <c r="J74" s="143">
        <v>3.7546739609999999</v>
      </c>
      <c r="K74" s="144">
        <v>6.6406959260000002</v>
      </c>
      <c r="L74" s="211">
        <f t="shared" si="12"/>
        <v>0.29646298613754041</v>
      </c>
      <c r="M74" s="212">
        <f t="shared" si="13"/>
        <v>0.32413012971061533</v>
      </c>
      <c r="N74" s="213">
        <f t="shared" si="14"/>
        <v>6.3069364667066974E-2</v>
      </c>
      <c r="O74" s="214">
        <f t="shared" si="15"/>
        <v>0.19886283762581267</v>
      </c>
    </row>
    <row r="75" spans="1:15" ht="14.25" customHeight="1" x14ac:dyDescent="0.25">
      <c r="B75" s="216" t="s">
        <v>4403</v>
      </c>
      <c r="C75" s="209" t="s">
        <v>748</v>
      </c>
      <c r="D75" s="217" t="s">
        <v>1465</v>
      </c>
      <c r="E75" s="210" t="s">
        <v>762</v>
      </c>
      <c r="F75" s="125">
        <v>2.2078802689999999</v>
      </c>
      <c r="G75" s="126">
        <v>1.751190566</v>
      </c>
      <c r="H75" s="127">
        <v>0.680249785</v>
      </c>
      <c r="I75" s="143">
        <v>3.6267622390000001</v>
      </c>
      <c r="J75" s="143">
        <v>3.1486226749999999</v>
      </c>
      <c r="K75" s="144">
        <v>5.294779492</v>
      </c>
      <c r="L75" s="211">
        <f t="shared" si="12"/>
        <v>0.6087744725192612</v>
      </c>
      <c r="M75" s="212">
        <f t="shared" si="13"/>
        <v>0.55617669907049117</v>
      </c>
      <c r="N75" s="213">
        <f t="shared" si="14"/>
        <v>0.12847556466285415</v>
      </c>
      <c r="O75" s="214">
        <f t="shared" si="15"/>
        <v>0.3843626701301453</v>
      </c>
    </row>
    <row r="76" spans="1:15" ht="14.25" customHeight="1" x14ac:dyDescent="0.25">
      <c r="B76" s="216" t="s">
        <v>4404</v>
      </c>
      <c r="C76" s="209" t="s">
        <v>748</v>
      </c>
      <c r="D76" s="217" t="s">
        <v>1465</v>
      </c>
      <c r="E76" s="210" t="s">
        <v>762</v>
      </c>
      <c r="F76" s="125">
        <v>16.42451011</v>
      </c>
      <c r="G76" s="126">
        <v>5.2034005350000001</v>
      </c>
      <c r="H76" s="127">
        <v>15.288298060000001</v>
      </c>
      <c r="I76" s="143">
        <v>4.7043698919999999</v>
      </c>
      <c r="J76" s="143">
        <v>3.9982538879999998</v>
      </c>
      <c r="K76" s="144">
        <v>3.6560497829999998</v>
      </c>
      <c r="L76" s="211">
        <f t="shared" si="12"/>
        <v>3.4913305048420287</v>
      </c>
      <c r="M76" s="212">
        <f t="shared" si="13"/>
        <v>1.301418239251144</v>
      </c>
      <c r="N76" s="213">
        <f t="shared" si="14"/>
        <v>4.1816438416916384</v>
      </c>
      <c r="O76" s="214">
        <f t="shared" si="15"/>
        <v>2.9870688400995999</v>
      </c>
    </row>
    <row r="77" spans="1:15" ht="14.25" customHeight="1" x14ac:dyDescent="0.25">
      <c r="A77" s="105" t="s">
        <v>763</v>
      </c>
      <c r="B77" s="216" t="s">
        <v>4405</v>
      </c>
      <c r="C77" s="209" t="s">
        <v>748</v>
      </c>
      <c r="D77" s="217" t="s">
        <v>1465</v>
      </c>
      <c r="E77" s="210" t="s">
        <v>764</v>
      </c>
      <c r="F77" s="125">
        <v>4.3920733370000002</v>
      </c>
      <c r="G77" s="126">
        <v>3.8080866860000002</v>
      </c>
      <c r="H77" s="127">
        <v>0.52382053799999995</v>
      </c>
      <c r="I77" s="143">
        <v>11.642915110000001</v>
      </c>
      <c r="J77" s="143">
        <v>8.1894065620000003</v>
      </c>
      <c r="K77" s="144">
        <v>9.4337160289999993</v>
      </c>
      <c r="L77" s="211">
        <f t="shared" si="12"/>
        <v>0.37723141459888221</v>
      </c>
      <c r="M77" s="212">
        <f t="shared" si="13"/>
        <v>0.46500154280653971</v>
      </c>
      <c r="N77" s="213">
        <f t="shared" si="14"/>
        <v>5.5526426319144402E-2</v>
      </c>
      <c r="O77" s="214">
        <f t="shared" si="15"/>
        <v>0.29809230241994489</v>
      </c>
    </row>
    <row r="78" spans="1:15" ht="14.25" customHeight="1" x14ac:dyDescent="0.25">
      <c r="B78" s="216" t="s">
        <v>4406</v>
      </c>
      <c r="C78" s="209" t="s">
        <v>748</v>
      </c>
      <c r="D78" s="217" t="s">
        <v>1465</v>
      </c>
      <c r="E78" s="210" t="s">
        <v>764</v>
      </c>
      <c r="F78" s="125">
        <v>2.99739545</v>
      </c>
      <c r="G78" s="126">
        <v>2.2549607109999998</v>
      </c>
      <c r="H78" s="127">
        <v>0.25782802799999999</v>
      </c>
      <c r="I78" s="143">
        <v>13.747332589999999</v>
      </c>
      <c r="J78" s="143">
        <v>9.442011784</v>
      </c>
      <c r="K78" s="144">
        <v>10.910411760000001</v>
      </c>
      <c r="L78" s="211">
        <f t="shared" si="12"/>
        <v>0.21803469366707162</v>
      </c>
      <c r="M78" s="212">
        <f t="shared" si="13"/>
        <v>0.2388220606567292</v>
      </c>
      <c r="N78" s="213">
        <f t="shared" si="14"/>
        <v>2.3631374660418862E-2</v>
      </c>
      <c r="O78" s="214">
        <f t="shared" si="15"/>
        <v>0.161590134760698</v>
      </c>
    </row>
    <row r="79" spans="1:15" s="226" customFormat="1" ht="14.25" customHeight="1" x14ac:dyDescent="0.25">
      <c r="A79" s="245"/>
      <c r="B79" s="220"/>
      <c r="C79" s="230"/>
      <c r="D79" s="228"/>
      <c r="E79" s="244" t="s">
        <v>765</v>
      </c>
      <c r="F79" s="128">
        <f>SUM(F61:F78)</f>
        <v>50.036179998999998</v>
      </c>
      <c r="G79" s="129">
        <f t="shared" ref="G79:K79" si="18">SUM(G61:G78)</f>
        <v>44.499807217000011</v>
      </c>
      <c r="H79" s="130">
        <f t="shared" si="18"/>
        <v>45.904325788000008</v>
      </c>
      <c r="I79" s="146">
        <f t="shared" si="18"/>
        <v>137.94922973500002</v>
      </c>
      <c r="J79" s="146">
        <f t="shared" si="18"/>
        <v>123.91573371299998</v>
      </c>
      <c r="K79" s="147">
        <f t="shared" si="18"/>
        <v>116.66743806800002</v>
      </c>
      <c r="L79" s="223">
        <f t="shared" si="12"/>
        <v>0.36271445730519353</v>
      </c>
      <c r="M79" s="224">
        <f t="shared" si="13"/>
        <v>0.35911345463252942</v>
      </c>
      <c r="N79" s="225">
        <f t="shared" si="14"/>
        <v>0.3934630480292583</v>
      </c>
      <c r="O79" s="214">
        <f t="shared" si="15"/>
        <v>0.37101265952807422</v>
      </c>
    </row>
    <row r="80" spans="1:15" ht="14.25" customHeight="1" x14ac:dyDescent="0.25">
      <c r="A80" s="246"/>
      <c r="B80" s="216"/>
      <c r="C80" s="231"/>
      <c r="F80" s="125"/>
      <c r="G80" s="126"/>
      <c r="H80" s="127"/>
      <c r="I80" s="143"/>
      <c r="J80" s="143"/>
      <c r="K80" s="144"/>
      <c r="L80" s="211"/>
      <c r="M80" s="212"/>
      <c r="N80" s="213"/>
      <c r="O80" s="214"/>
    </row>
    <row r="81" spans="1:15" s="5" customFormat="1" ht="14.25" customHeight="1" x14ac:dyDescent="0.25">
      <c r="A81" s="24"/>
      <c r="B81" s="21"/>
      <c r="C81" s="22"/>
      <c r="D81" s="13"/>
      <c r="E81" s="281" t="s">
        <v>1461</v>
      </c>
      <c r="F81" s="171">
        <f>SUM(F55,F59,F79)</f>
        <v>145.72505170900001</v>
      </c>
      <c r="G81" s="172">
        <f t="shared" ref="G81:K81" si="19">SUM(G55,G59,G79)</f>
        <v>168.32488433500001</v>
      </c>
      <c r="H81" s="173">
        <f t="shared" si="19"/>
        <v>162.860019163</v>
      </c>
      <c r="I81" s="174">
        <f t="shared" si="19"/>
        <v>240.19752723600001</v>
      </c>
      <c r="J81" s="174">
        <f t="shared" si="19"/>
        <v>217.85845062799999</v>
      </c>
      <c r="K81" s="175">
        <f t="shared" si="19"/>
        <v>214.16130842700005</v>
      </c>
      <c r="L81" s="176">
        <f t="shared" si="12"/>
        <v>0.6066883926153892</v>
      </c>
      <c r="M81" s="177">
        <f t="shared" si="13"/>
        <v>0.77263417530871881</v>
      </c>
      <c r="N81" s="178">
        <f t="shared" si="14"/>
        <v>0.76045491297749135</v>
      </c>
      <c r="O81" s="163">
        <f t="shared" si="15"/>
        <v>0.7094580352706783</v>
      </c>
    </row>
    <row r="82" spans="1:15" s="18" customFormat="1" ht="14.25" customHeight="1" x14ac:dyDescent="0.25">
      <c r="A82" s="25"/>
      <c r="B82" s="17"/>
      <c r="C82" s="23"/>
      <c r="D82" s="15"/>
      <c r="E82" s="282" t="s">
        <v>1462</v>
      </c>
      <c r="F82" s="179">
        <f>F81/3</f>
        <v>48.575017236333338</v>
      </c>
      <c r="G82" s="180">
        <f>G81/3</f>
        <v>56.108294778333338</v>
      </c>
      <c r="H82" s="181">
        <f t="shared" ref="H82:K82" si="20">H81/3</f>
        <v>54.286673054333335</v>
      </c>
      <c r="I82" s="182">
        <f t="shared" si="20"/>
        <v>80.065842412000009</v>
      </c>
      <c r="J82" s="182">
        <f t="shared" si="20"/>
        <v>72.619483542666657</v>
      </c>
      <c r="K82" s="183">
        <f t="shared" si="20"/>
        <v>71.387102809000012</v>
      </c>
      <c r="L82" s="117">
        <f t="shared" si="12"/>
        <v>0.60668839261538909</v>
      </c>
      <c r="M82" s="118">
        <f t="shared" si="13"/>
        <v>0.77263417530871892</v>
      </c>
      <c r="N82" s="119">
        <f t="shared" si="14"/>
        <v>0.76045491297749135</v>
      </c>
      <c r="O82" s="121">
        <f t="shared" si="15"/>
        <v>0.70945803527067841</v>
      </c>
    </row>
    <row r="83" spans="1:15" ht="14.25" customHeight="1" x14ac:dyDescent="0.25">
      <c r="A83" s="195"/>
      <c r="C83" s="231"/>
      <c r="E83" s="247"/>
      <c r="F83" s="125"/>
      <c r="G83" s="126"/>
      <c r="H83" s="127"/>
      <c r="I83" s="143"/>
      <c r="J83" s="143"/>
      <c r="K83" s="144"/>
      <c r="L83" s="211"/>
      <c r="M83" s="212"/>
      <c r="N83" s="213"/>
      <c r="O83" s="214"/>
    </row>
    <row r="84" spans="1:15" ht="14.25" customHeight="1" x14ac:dyDescent="0.25">
      <c r="A84" s="5" t="s">
        <v>197</v>
      </c>
      <c r="C84" s="231"/>
      <c r="E84" s="247"/>
      <c r="F84" s="125"/>
      <c r="G84" s="126"/>
      <c r="H84" s="127"/>
      <c r="I84" s="143"/>
      <c r="J84" s="143"/>
      <c r="K84" s="144"/>
      <c r="L84" s="211"/>
      <c r="M84" s="212"/>
      <c r="N84" s="213"/>
      <c r="O84" s="214"/>
    </row>
    <row r="85" spans="1:15" ht="14.25" customHeight="1" x14ac:dyDescent="0.25">
      <c r="A85" s="246" t="s">
        <v>207</v>
      </c>
      <c r="B85" s="216" t="s">
        <v>4407</v>
      </c>
      <c r="C85" s="217" t="s">
        <v>137</v>
      </c>
      <c r="D85" s="209" t="s">
        <v>204</v>
      </c>
      <c r="E85" s="210" t="s">
        <v>766</v>
      </c>
      <c r="F85" s="125">
        <v>53.556194560000002</v>
      </c>
      <c r="G85" s="126">
        <v>57.95688964</v>
      </c>
      <c r="H85" s="127">
        <v>104.04501070000001</v>
      </c>
      <c r="I85" s="143">
        <v>2.9559336439999999</v>
      </c>
      <c r="J85" s="143">
        <v>4.3180721200000001</v>
      </c>
      <c r="K85" s="144">
        <v>18.426874980000001</v>
      </c>
      <c r="L85" s="211">
        <f t="shared" si="12"/>
        <v>18.118199191889573</v>
      </c>
      <c r="M85" s="212">
        <f t="shared" si="13"/>
        <v>13.421936463627198</v>
      </c>
      <c r="N85" s="213">
        <f t="shared" si="14"/>
        <v>5.6463730726413166</v>
      </c>
      <c r="O85" s="214">
        <f t="shared" si="15"/>
        <v>8.387187079194673</v>
      </c>
    </row>
    <row r="86" spans="1:15" ht="14.25" customHeight="1" x14ac:dyDescent="0.25">
      <c r="A86" s="246"/>
      <c r="B86" s="216" t="s">
        <v>4408</v>
      </c>
      <c r="C86" s="217" t="s">
        <v>137</v>
      </c>
      <c r="D86" s="209" t="s">
        <v>204</v>
      </c>
      <c r="E86" s="210" t="s">
        <v>766</v>
      </c>
      <c r="F86" s="125">
        <v>76.145625769999995</v>
      </c>
      <c r="G86" s="126">
        <v>84.998977859999997</v>
      </c>
      <c r="H86" s="127">
        <v>148.97516880000001</v>
      </c>
      <c r="I86" s="143">
        <v>1.637691714</v>
      </c>
      <c r="J86" s="143">
        <v>2.2598759240000001</v>
      </c>
      <c r="K86" s="144">
        <v>9.7914278699999997</v>
      </c>
      <c r="L86" s="211">
        <f t="shared" si="12"/>
        <v>46.495701919390669</v>
      </c>
      <c r="M86" s="212">
        <f t="shared" si="13"/>
        <v>37.612232139519882</v>
      </c>
      <c r="N86" s="213">
        <f t="shared" si="14"/>
        <v>15.214856380288078</v>
      </c>
      <c r="O86" s="214">
        <f t="shared" si="15"/>
        <v>22.654677054190177</v>
      </c>
    </row>
    <row r="87" spans="1:15" ht="14.25" customHeight="1" x14ac:dyDescent="0.25">
      <c r="A87" s="246" t="s">
        <v>205</v>
      </c>
      <c r="B87" s="216" t="s">
        <v>4409</v>
      </c>
      <c r="C87" s="217" t="s">
        <v>137</v>
      </c>
      <c r="D87" s="209" t="s">
        <v>204</v>
      </c>
      <c r="E87" s="210" t="s">
        <v>767</v>
      </c>
      <c r="F87" s="125">
        <v>0.43233601100000002</v>
      </c>
      <c r="G87" s="126">
        <v>0.145135457</v>
      </c>
      <c r="H87" s="127">
        <v>13.375395040000001</v>
      </c>
      <c r="I87" s="143">
        <v>1.6674873100000001</v>
      </c>
      <c r="J87" s="143">
        <v>1.909206532</v>
      </c>
      <c r="K87" s="144">
        <v>3.1595985689999999</v>
      </c>
      <c r="L87" s="211">
        <f t="shared" si="12"/>
        <v>0.25927394373993767</v>
      </c>
      <c r="M87" s="212">
        <f t="shared" si="13"/>
        <v>7.6018730591688538E-2</v>
      </c>
      <c r="N87" s="213">
        <f t="shared" si="14"/>
        <v>4.2332577217976333</v>
      </c>
      <c r="O87" s="214">
        <f t="shared" si="15"/>
        <v>2.0712976303130377</v>
      </c>
    </row>
    <row r="88" spans="1:15" ht="14.25" customHeight="1" x14ac:dyDescent="0.25">
      <c r="A88" s="246"/>
      <c r="B88" s="216" t="s">
        <v>4410</v>
      </c>
      <c r="C88" s="217" t="s">
        <v>137</v>
      </c>
      <c r="D88" s="209" t="s">
        <v>204</v>
      </c>
      <c r="E88" s="210" t="s">
        <v>767</v>
      </c>
      <c r="F88" s="125">
        <v>161.29466020000001</v>
      </c>
      <c r="G88" s="126">
        <v>40.847926610000002</v>
      </c>
      <c r="H88" s="127">
        <v>263.36144639999998</v>
      </c>
      <c r="I88" s="143">
        <v>64.29129356</v>
      </c>
      <c r="J88" s="143">
        <v>59.350652850000003</v>
      </c>
      <c r="K88" s="144">
        <v>81.980254119999998</v>
      </c>
      <c r="L88" s="211">
        <f t="shared" si="12"/>
        <v>2.5088103111422293</v>
      </c>
      <c r="M88" s="212">
        <f t="shared" si="13"/>
        <v>0.68824730055180849</v>
      </c>
      <c r="N88" s="213">
        <f t="shared" si="14"/>
        <v>3.2124985367147088</v>
      </c>
      <c r="O88" s="214">
        <f t="shared" si="15"/>
        <v>2.2638802230991768</v>
      </c>
    </row>
    <row r="89" spans="1:15" ht="14.25" customHeight="1" x14ac:dyDescent="0.25">
      <c r="A89" s="246"/>
      <c r="B89" s="216" t="s">
        <v>4411</v>
      </c>
      <c r="C89" s="217" t="s">
        <v>137</v>
      </c>
      <c r="D89" s="209" t="s">
        <v>204</v>
      </c>
      <c r="E89" s="210" t="s">
        <v>206</v>
      </c>
      <c r="F89" s="125">
        <v>83.012894410000001</v>
      </c>
      <c r="G89" s="126">
        <v>46.694240280000002</v>
      </c>
      <c r="H89" s="127">
        <v>805.30895120000002</v>
      </c>
      <c r="I89" s="143">
        <v>46.47398596</v>
      </c>
      <c r="J89" s="143">
        <v>44.095781289999998</v>
      </c>
      <c r="K89" s="144">
        <v>252.25598289999999</v>
      </c>
      <c r="L89" s="211">
        <f t="shared" si="12"/>
        <v>1.7862228232682456</v>
      </c>
      <c r="M89" s="212">
        <f t="shared" si="13"/>
        <v>1.0589276097164715</v>
      </c>
      <c r="N89" s="213">
        <f t="shared" si="14"/>
        <v>3.1924275568886817</v>
      </c>
      <c r="O89" s="214">
        <f t="shared" si="15"/>
        <v>2.7273799750482368</v>
      </c>
    </row>
    <row r="90" spans="1:15" ht="14.25" customHeight="1" x14ac:dyDescent="0.25">
      <c r="A90" s="246"/>
      <c r="B90" s="216" t="s">
        <v>4412</v>
      </c>
      <c r="C90" s="217" t="s">
        <v>137</v>
      </c>
      <c r="D90" s="209" t="s">
        <v>204</v>
      </c>
      <c r="E90" s="210" t="s">
        <v>206</v>
      </c>
      <c r="F90" s="125">
        <v>48.129231249999997</v>
      </c>
      <c r="G90" s="126">
        <v>25.700115650000001</v>
      </c>
      <c r="H90" s="127">
        <v>428.07522060000002</v>
      </c>
      <c r="I90" s="143">
        <v>13.71613241</v>
      </c>
      <c r="J90" s="143">
        <v>14.34304521</v>
      </c>
      <c r="K90" s="144">
        <v>83.002940980000005</v>
      </c>
      <c r="L90" s="211">
        <f t="shared" si="12"/>
        <v>3.5089506145996729</v>
      </c>
      <c r="M90" s="212">
        <f t="shared" si="13"/>
        <v>1.79181723781236</v>
      </c>
      <c r="N90" s="213">
        <f t="shared" si="14"/>
        <v>5.1573500353818424</v>
      </c>
      <c r="O90" s="214">
        <f t="shared" si="15"/>
        <v>4.5191337408901182</v>
      </c>
    </row>
    <row r="91" spans="1:15" ht="14.25" customHeight="1" x14ac:dyDescent="0.25">
      <c r="A91" s="246"/>
      <c r="B91" s="216" t="s">
        <v>4413</v>
      </c>
      <c r="C91" s="217" t="s">
        <v>137</v>
      </c>
      <c r="D91" s="209" t="s">
        <v>204</v>
      </c>
      <c r="E91" s="210" t="s">
        <v>206</v>
      </c>
      <c r="F91" s="125">
        <v>19.858506439999999</v>
      </c>
      <c r="G91" s="126">
        <v>7.9136808009999999</v>
      </c>
      <c r="H91" s="127">
        <v>124.6630651</v>
      </c>
      <c r="I91" s="143">
        <v>7.7590425359999999</v>
      </c>
      <c r="J91" s="143">
        <v>11.73395371</v>
      </c>
      <c r="K91" s="144">
        <v>63.126392539999998</v>
      </c>
      <c r="L91" s="211">
        <f t="shared" si="12"/>
        <v>2.5594016720312514</v>
      </c>
      <c r="M91" s="212">
        <f t="shared" si="13"/>
        <v>0.67442577298185025</v>
      </c>
      <c r="N91" s="213">
        <f t="shared" si="14"/>
        <v>1.9748168726893007</v>
      </c>
      <c r="O91" s="214">
        <f t="shared" si="15"/>
        <v>1.8450300175402705</v>
      </c>
    </row>
    <row r="92" spans="1:15" ht="14.25" customHeight="1" x14ac:dyDescent="0.25">
      <c r="A92" s="246"/>
      <c r="B92" s="216" t="s">
        <v>4414</v>
      </c>
      <c r="C92" s="217" t="s">
        <v>137</v>
      </c>
      <c r="D92" s="209" t="s">
        <v>204</v>
      </c>
      <c r="E92" s="210" t="s">
        <v>206</v>
      </c>
      <c r="F92" s="125">
        <v>71.106415080000005</v>
      </c>
      <c r="G92" s="126">
        <v>67.946742889999996</v>
      </c>
      <c r="H92" s="127">
        <v>41.359683150000002</v>
      </c>
      <c r="I92" s="143">
        <v>79.573944940000004</v>
      </c>
      <c r="J92" s="143">
        <v>69.387696790000007</v>
      </c>
      <c r="K92" s="144">
        <v>87.313335760000001</v>
      </c>
      <c r="L92" s="211">
        <f t="shared" si="12"/>
        <v>0.89358916582073877</v>
      </c>
      <c r="M92" s="212">
        <f t="shared" si="13"/>
        <v>0.97923329398926418</v>
      </c>
      <c r="N92" s="213">
        <f t="shared" si="14"/>
        <v>0.47369262427089298</v>
      </c>
      <c r="O92" s="214">
        <f t="shared" si="15"/>
        <v>0.76357150908049798</v>
      </c>
    </row>
    <row r="93" spans="1:15" ht="14.25" customHeight="1" x14ac:dyDescent="0.25">
      <c r="A93" s="246"/>
      <c r="B93" s="216" t="s">
        <v>4415</v>
      </c>
      <c r="C93" s="217" t="s">
        <v>137</v>
      </c>
      <c r="D93" s="209" t="s">
        <v>204</v>
      </c>
      <c r="E93" s="210" t="s">
        <v>206</v>
      </c>
      <c r="F93" s="125">
        <v>0.49337941200000002</v>
      </c>
      <c r="G93" s="126">
        <v>0.114425692</v>
      </c>
      <c r="H93" s="127">
        <v>10.91467044</v>
      </c>
      <c r="I93" s="143">
        <v>2.037794721</v>
      </c>
      <c r="J93" s="143">
        <v>2.26337324</v>
      </c>
      <c r="K93" s="144">
        <v>4.075783425</v>
      </c>
      <c r="L93" s="211">
        <f t="shared" si="12"/>
        <v>0.24211438321809256</v>
      </c>
      <c r="M93" s="212">
        <f t="shared" si="13"/>
        <v>5.0555379014731124E-2</v>
      </c>
      <c r="N93" s="213">
        <f t="shared" si="14"/>
        <v>2.6779318972278316</v>
      </c>
      <c r="O93" s="214">
        <f t="shared" si="15"/>
        <v>1.3754974826828963</v>
      </c>
    </row>
    <row r="94" spans="1:15" ht="14.25" customHeight="1" x14ac:dyDescent="0.25">
      <c r="A94" s="246"/>
      <c r="B94" s="216" t="s">
        <v>4416</v>
      </c>
      <c r="C94" s="217" t="s">
        <v>137</v>
      </c>
      <c r="D94" s="209" t="s">
        <v>204</v>
      </c>
      <c r="E94" s="210" t="s">
        <v>206</v>
      </c>
      <c r="F94" s="125">
        <v>142.75270689999999</v>
      </c>
      <c r="G94" s="126">
        <v>35.207990629999998</v>
      </c>
      <c r="H94" s="127">
        <v>229.93195109999999</v>
      </c>
      <c r="I94" s="143">
        <v>83.305826870000004</v>
      </c>
      <c r="J94" s="143">
        <v>77.951421330000002</v>
      </c>
      <c r="K94" s="144">
        <v>105.2279697</v>
      </c>
      <c r="L94" s="211">
        <f t="shared" si="12"/>
        <v>1.7135981030806853</v>
      </c>
      <c r="M94" s="212">
        <f t="shared" si="13"/>
        <v>0.45166579427654419</v>
      </c>
      <c r="N94" s="213">
        <f t="shared" si="14"/>
        <v>2.1850839824765713</v>
      </c>
      <c r="O94" s="214">
        <f t="shared" si="15"/>
        <v>1.5306389294098253</v>
      </c>
    </row>
    <row r="95" spans="1:15" s="226" customFormat="1" ht="14.25" customHeight="1" x14ac:dyDescent="0.25">
      <c r="A95" s="245"/>
      <c r="B95" s="220"/>
      <c r="C95" s="221"/>
      <c r="D95" s="228"/>
      <c r="E95" s="222" t="s">
        <v>1466</v>
      </c>
      <c r="F95" s="128">
        <f>SUM(F85:F94)</f>
        <v>656.78195003299993</v>
      </c>
      <c r="G95" s="129">
        <f>SUM(G85:G94)</f>
        <v>367.52612550999999</v>
      </c>
      <c r="H95" s="130">
        <f t="shared" ref="H95:K95" si="21">SUM(H85:H94)</f>
        <v>2170.0105625299998</v>
      </c>
      <c r="I95" s="146">
        <f t="shared" si="21"/>
        <v>303.419133665</v>
      </c>
      <c r="J95" s="146">
        <f t="shared" si="21"/>
        <v>287.61307899600001</v>
      </c>
      <c r="K95" s="147">
        <f t="shared" si="21"/>
        <v>708.36056084400002</v>
      </c>
      <c r="L95" s="223">
        <f t="shared" si="12"/>
        <v>2.1646029441180263</v>
      </c>
      <c r="M95" s="224">
        <f t="shared" si="13"/>
        <v>1.2778491395209164</v>
      </c>
      <c r="N95" s="225">
        <f t="shared" si="14"/>
        <v>3.0634265690123512</v>
      </c>
      <c r="O95" s="214">
        <f t="shared" si="15"/>
        <v>2.458316456121731</v>
      </c>
    </row>
    <row r="96" spans="1:15" ht="14.25" customHeight="1" x14ac:dyDescent="0.25">
      <c r="A96" s="246"/>
      <c r="B96" s="216"/>
      <c r="C96" s="217"/>
      <c r="F96" s="125"/>
      <c r="G96" s="126"/>
      <c r="H96" s="127"/>
      <c r="I96" s="143"/>
      <c r="J96" s="143"/>
      <c r="K96" s="144"/>
      <c r="L96" s="211"/>
      <c r="M96" s="212"/>
      <c r="N96" s="213"/>
      <c r="O96" s="214"/>
    </row>
    <row r="97" spans="1:15" ht="14.25" customHeight="1" x14ac:dyDescent="0.25">
      <c r="A97" s="246" t="s">
        <v>208</v>
      </c>
      <c r="B97" s="216" t="s">
        <v>4417</v>
      </c>
      <c r="C97" s="217" t="s">
        <v>0</v>
      </c>
      <c r="D97" s="209" t="s">
        <v>204</v>
      </c>
      <c r="E97" s="210" t="s">
        <v>768</v>
      </c>
      <c r="F97" s="125">
        <v>20.632998539999999</v>
      </c>
      <c r="G97" s="126">
        <v>18.189976940000001</v>
      </c>
      <c r="H97" s="127">
        <v>4.7173914549999996</v>
      </c>
      <c r="I97" s="143">
        <v>9.8731362120000004</v>
      </c>
      <c r="J97" s="143">
        <v>6.9622978</v>
      </c>
      <c r="K97" s="144">
        <v>2.4093069200000001</v>
      </c>
      <c r="L97" s="211">
        <f t="shared" si="12"/>
        <v>2.0898120006611731</v>
      </c>
      <c r="M97" s="212">
        <f t="shared" si="13"/>
        <v>2.6126398873659213</v>
      </c>
      <c r="N97" s="213">
        <f t="shared" si="14"/>
        <v>1.9579869280415296</v>
      </c>
      <c r="O97" s="214">
        <f t="shared" si="15"/>
        <v>2.2624553424152065</v>
      </c>
    </row>
    <row r="98" spans="1:15" ht="14.25" customHeight="1" x14ac:dyDescent="0.25">
      <c r="A98" s="246"/>
      <c r="B98" s="216" t="s">
        <v>4418</v>
      </c>
      <c r="C98" s="217" t="s">
        <v>0</v>
      </c>
      <c r="D98" s="209" t="s">
        <v>204</v>
      </c>
      <c r="E98" s="210" t="s">
        <v>768</v>
      </c>
      <c r="F98" s="125">
        <v>11.130990840000001</v>
      </c>
      <c r="G98" s="126">
        <v>9.05965095</v>
      </c>
      <c r="H98" s="127">
        <v>3.0262700869999999</v>
      </c>
      <c r="I98" s="143">
        <v>10.262233549999999</v>
      </c>
      <c r="J98" s="143">
        <v>8.1700123960000006</v>
      </c>
      <c r="K98" s="144">
        <v>5.036825662</v>
      </c>
      <c r="L98" s="211">
        <f t="shared" si="12"/>
        <v>1.0846557706728475</v>
      </c>
      <c r="M98" s="212">
        <f t="shared" si="13"/>
        <v>1.1088907226671483</v>
      </c>
      <c r="N98" s="213">
        <f t="shared" si="14"/>
        <v>0.60082883349159677</v>
      </c>
      <c r="O98" s="214">
        <f t="shared" si="15"/>
        <v>0.98925565803318594</v>
      </c>
    </row>
    <row r="99" spans="1:15" ht="14.25" customHeight="1" x14ac:dyDescent="0.25">
      <c r="A99" s="246"/>
      <c r="B99" s="216" t="s">
        <v>4419</v>
      </c>
      <c r="C99" s="217" t="s">
        <v>0</v>
      </c>
      <c r="D99" s="209" t="s">
        <v>204</v>
      </c>
      <c r="E99" s="210" t="s">
        <v>768</v>
      </c>
      <c r="F99" s="125">
        <v>8.4123255790000009</v>
      </c>
      <c r="G99" s="126">
        <v>7.5053457440000004</v>
      </c>
      <c r="H99" s="127">
        <v>3.0069761499999998</v>
      </c>
      <c r="I99" s="143">
        <v>3.905739514</v>
      </c>
      <c r="J99" s="143">
        <v>3.179124152</v>
      </c>
      <c r="K99" s="144">
        <v>1.9483551610000001</v>
      </c>
      <c r="L99" s="211">
        <f t="shared" si="12"/>
        <v>2.153836821131129</v>
      </c>
      <c r="M99" s="212">
        <f t="shared" si="13"/>
        <v>2.3608218443681595</v>
      </c>
      <c r="N99" s="213">
        <f t="shared" si="14"/>
        <v>1.5433408703866183</v>
      </c>
      <c r="O99" s="214">
        <f t="shared" si="15"/>
        <v>2.0950059813047854</v>
      </c>
    </row>
    <row r="100" spans="1:15" s="226" customFormat="1" ht="14.25" customHeight="1" x14ac:dyDescent="0.25">
      <c r="A100" s="243"/>
      <c r="B100" s="220"/>
      <c r="C100" s="228"/>
      <c r="D100" s="228"/>
      <c r="E100" s="244" t="s">
        <v>1467</v>
      </c>
      <c r="F100" s="128">
        <f>SUM(F97:F99)</f>
        <v>40.176314958999995</v>
      </c>
      <c r="G100" s="129">
        <f>SUM(G97:G99)</f>
        <v>34.754973634000002</v>
      </c>
      <c r="H100" s="130">
        <f t="shared" ref="H100:K100" si="22">SUM(H97:H99)</f>
        <v>10.750637692</v>
      </c>
      <c r="I100" s="146">
        <f t="shared" si="22"/>
        <v>24.041109276</v>
      </c>
      <c r="J100" s="146">
        <f t="shared" si="22"/>
        <v>18.311434347999999</v>
      </c>
      <c r="K100" s="147">
        <f t="shared" si="22"/>
        <v>9.3944877430000009</v>
      </c>
      <c r="L100" s="223">
        <f t="shared" si="12"/>
        <v>1.6711506319347589</v>
      </c>
      <c r="M100" s="224">
        <f t="shared" si="13"/>
        <v>1.8979929684097079</v>
      </c>
      <c r="N100" s="225">
        <f t="shared" si="14"/>
        <v>1.1443559229730742</v>
      </c>
      <c r="O100" s="214">
        <f t="shared" si="15"/>
        <v>1.655784380698617</v>
      </c>
    </row>
    <row r="101" spans="1:15" ht="14.25" customHeight="1" x14ac:dyDescent="0.25">
      <c r="F101" s="125"/>
      <c r="G101" s="126"/>
      <c r="H101" s="127"/>
      <c r="I101" s="143"/>
      <c r="J101" s="143"/>
      <c r="K101" s="144"/>
      <c r="L101" s="211"/>
      <c r="M101" s="212"/>
      <c r="N101" s="213"/>
      <c r="O101" s="214"/>
    </row>
    <row r="102" spans="1:15" ht="14.25" customHeight="1" x14ac:dyDescent="0.25">
      <c r="A102" s="248" t="s">
        <v>210</v>
      </c>
      <c r="B102" s="216" t="s">
        <v>4420</v>
      </c>
      <c r="C102" s="249" t="s">
        <v>137</v>
      </c>
      <c r="D102" s="209" t="s">
        <v>209</v>
      </c>
      <c r="E102" s="210" t="s">
        <v>769</v>
      </c>
      <c r="F102" s="125">
        <v>318.98939960000001</v>
      </c>
      <c r="G102" s="126">
        <v>247.8289403</v>
      </c>
      <c r="H102" s="127">
        <v>267.98093169999999</v>
      </c>
      <c r="I102" s="143">
        <v>95.452851600000002</v>
      </c>
      <c r="J102" s="143">
        <v>89.745225629999993</v>
      </c>
      <c r="K102" s="144">
        <v>161.46739500000001</v>
      </c>
      <c r="L102" s="211">
        <f t="shared" si="12"/>
        <v>3.3418530117543392</v>
      </c>
      <c r="M102" s="212">
        <f t="shared" si="13"/>
        <v>2.7614721402756812</v>
      </c>
      <c r="N102" s="213">
        <f t="shared" si="14"/>
        <v>1.6596597207752064</v>
      </c>
      <c r="O102" s="214">
        <f t="shared" si="15"/>
        <v>2.4080831189503082</v>
      </c>
    </row>
    <row r="103" spans="1:15" ht="14.25" customHeight="1" x14ac:dyDescent="0.25">
      <c r="A103" s="248" t="s">
        <v>210</v>
      </c>
      <c r="B103" s="216" t="s">
        <v>4421</v>
      </c>
      <c r="C103" s="249" t="s">
        <v>137</v>
      </c>
      <c r="D103" s="209" t="s">
        <v>209</v>
      </c>
      <c r="E103" s="210" t="s">
        <v>769</v>
      </c>
      <c r="F103" s="125">
        <v>68.457699550000001</v>
      </c>
      <c r="G103" s="126">
        <v>70.542116449999995</v>
      </c>
      <c r="H103" s="127">
        <v>75.260525319999999</v>
      </c>
      <c r="I103" s="143">
        <v>59.476281229999998</v>
      </c>
      <c r="J103" s="143">
        <v>44.964274830000001</v>
      </c>
      <c r="K103" s="144">
        <v>18.850118779999999</v>
      </c>
      <c r="L103" s="211">
        <f t="shared" si="12"/>
        <v>1.1510084042623323</v>
      </c>
      <c r="M103" s="212">
        <f t="shared" si="13"/>
        <v>1.5688480847673885</v>
      </c>
      <c r="N103" s="213">
        <f t="shared" si="14"/>
        <v>3.992575654210281</v>
      </c>
      <c r="O103" s="214">
        <f t="shared" si="15"/>
        <v>1.737847096692881</v>
      </c>
    </row>
    <row r="104" spans="1:15" ht="14.25" customHeight="1" x14ac:dyDescent="0.25">
      <c r="A104" s="248" t="s">
        <v>210</v>
      </c>
      <c r="B104" s="216" t="s">
        <v>4422</v>
      </c>
      <c r="C104" s="249" t="s">
        <v>137</v>
      </c>
      <c r="D104" s="209" t="s">
        <v>209</v>
      </c>
      <c r="E104" s="210" t="s">
        <v>769</v>
      </c>
      <c r="F104" s="125">
        <v>47.925448250000002</v>
      </c>
      <c r="G104" s="126">
        <v>50.376005999999997</v>
      </c>
      <c r="H104" s="127">
        <v>54.549619100000001</v>
      </c>
      <c r="I104" s="143">
        <v>72.726688069999994</v>
      </c>
      <c r="J104" s="143">
        <v>55.698569849999998</v>
      </c>
      <c r="K104" s="144">
        <v>24.05563652</v>
      </c>
      <c r="L104" s="211">
        <f t="shared" si="12"/>
        <v>0.65898021100412807</v>
      </c>
      <c r="M104" s="212">
        <f t="shared" si="13"/>
        <v>0.90443984712113745</v>
      </c>
      <c r="N104" s="213">
        <f t="shared" si="14"/>
        <v>2.2676439700378381</v>
      </c>
      <c r="O104" s="214">
        <f t="shared" si="15"/>
        <v>1.0024277068373684</v>
      </c>
    </row>
    <row r="105" spans="1:15" ht="14.25" customHeight="1" x14ac:dyDescent="0.25">
      <c r="A105" s="248" t="s">
        <v>211</v>
      </c>
      <c r="B105" s="216" t="s">
        <v>4423</v>
      </c>
      <c r="C105" s="249" t="s">
        <v>137</v>
      </c>
      <c r="D105" s="209" t="s">
        <v>209</v>
      </c>
      <c r="E105" s="210" t="s">
        <v>769</v>
      </c>
      <c r="F105" s="125">
        <v>250.84890809999999</v>
      </c>
      <c r="G105" s="126">
        <v>197.01233809999999</v>
      </c>
      <c r="H105" s="127">
        <v>212.54742340000001</v>
      </c>
      <c r="I105" s="143">
        <v>148.21742029999999</v>
      </c>
      <c r="J105" s="143">
        <v>147.2225708</v>
      </c>
      <c r="K105" s="144">
        <v>266.80958079999999</v>
      </c>
      <c r="L105" s="211">
        <f t="shared" si="12"/>
        <v>1.6924387672668191</v>
      </c>
      <c r="M105" s="212">
        <f t="shared" si="13"/>
        <v>1.3381938450703919</v>
      </c>
      <c r="N105" s="213">
        <f t="shared" si="14"/>
        <v>0.79662590362272334</v>
      </c>
      <c r="O105" s="214">
        <f t="shared" si="15"/>
        <v>1.1745827877970501</v>
      </c>
    </row>
    <row r="106" spans="1:15" ht="14.25" customHeight="1" x14ac:dyDescent="0.25">
      <c r="A106" s="248" t="s">
        <v>212</v>
      </c>
      <c r="B106" s="216" t="s">
        <v>4424</v>
      </c>
      <c r="C106" s="249" t="s">
        <v>137</v>
      </c>
      <c r="D106" s="209" t="s">
        <v>770</v>
      </c>
      <c r="E106" s="210" t="s">
        <v>771</v>
      </c>
      <c r="F106" s="125">
        <v>197.62948589999999</v>
      </c>
      <c r="G106" s="126">
        <v>211.14508029999999</v>
      </c>
      <c r="H106" s="127">
        <v>234.53065430000001</v>
      </c>
      <c r="I106" s="143">
        <v>191.86245829999999</v>
      </c>
      <c r="J106" s="143">
        <v>178.80102450000001</v>
      </c>
      <c r="K106" s="144">
        <v>293.89033169999999</v>
      </c>
      <c r="L106" s="211">
        <f t="shared" si="12"/>
        <v>1.0300581346194499</v>
      </c>
      <c r="M106" s="212">
        <f t="shared" si="13"/>
        <v>1.1808941301675817</v>
      </c>
      <c r="N106" s="213">
        <f t="shared" si="14"/>
        <v>0.79802099287637107</v>
      </c>
      <c r="O106" s="214">
        <f t="shared" si="15"/>
        <v>0.96802577378028132</v>
      </c>
    </row>
    <row r="107" spans="1:15" s="226" customFormat="1" ht="14.25" customHeight="1" x14ac:dyDescent="0.25">
      <c r="A107" s="250"/>
      <c r="B107" s="220"/>
      <c r="C107" s="251"/>
      <c r="D107" s="228"/>
      <c r="E107" s="222" t="s">
        <v>1468</v>
      </c>
      <c r="F107" s="128">
        <f>SUM(F102:F106)</f>
        <v>883.8509413999999</v>
      </c>
      <c r="G107" s="129">
        <f>SUM(G102:G106)</f>
        <v>776.90448115000004</v>
      </c>
      <c r="H107" s="130">
        <f t="shared" ref="H107:K107" si="23">SUM(H102:H106)</f>
        <v>844.86915381999995</v>
      </c>
      <c r="I107" s="146">
        <f t="shared" si="23"/>
        <v>567.73569950000001</v>
      </c>
      <c r="J107" s="146">
        <f t="shared" si="23"/>
        <v>516.43166560999998</v>
      </c>
      <c r="K107" s="147">
        <f t="shared" si="23"/>
        <v>765.0730628</v>
      </c>
      <c r="L107" s="223">
        <f t="shared" si="12"/>
        <v>1.5568000077824944</v>
      </c>
      <c r="M107" s="224">
        <f t="shared" si="13"/>
        <v>1.5043703414900675</v>
      </c>
      <c r="N107" s="225">
        <f t="shared" si="14"/>
        <v>1.1042986544683244</v>
      </c>
      <c r="O107" s="214">
        <f t="shared" si="15"/>
        <v>1.3549479767765196</v>
      </c>
    </row>
    <row r="108" spans="1:15" ht="14.25" customHeight="1" x14ac:dyDescent="0.25">
      <c r="A108" s="248"/>
      <c r="B108" s="216"/>
      <c r="C108" s="249"/>
      <c r="F108" s="125"/>
      <c r="G108" s="126"/>
      <c r="H108" s="127"/>
      <c r="I108" s="143"/>
      <c r="J108" s="143"/>
      <c r="K108" s="144"/>
      <c r="L108" s="211"/>
      <c r="M108" s="212"/>
      <c r="N108" s="213"/>
      <c r="O108" s="214"/>
    </row>
    <row r="109" spans="1:15" ht="14.25" customHeight="1" x14ac:dyDescent="0.25">
      <c r="A109" s="248" t="s">
        <v>222</v>
      </c>
      <c r="B109" s="216" t="s">
        <v>4425</v>
      </c>
      <c r="C109" s="249" t="s">
        <v>137</v>
      </c>
      <c r="D109" s="217" t="s">
        <v>216</v>
      </c>
      <c r="E109" s="210" t="s">
        <v>772</v>
      </c>
      <c r="F109" s="125">
        <v>1.041346689</v>
      </c>
      <c r="G109" s="126">
        <v>3.991340122</v>
      </c>
      <c r="H109" s="127">
        <v>2.3434478030000001</v>
      </c>
      <c r="I109" s="143">
        <v>5.484642236</v>
      </c>
      <c r="J109" s="143">
        <v>6.075569099</v>
      </c>
      <c r="K109" s="144">
        <v>3.8873463949999998</v>
      </c>
      <c r="L109" s="211">
        <f t="shared" si="12"/>
        <v>0.18986592820308801</v>
      </c>
      <c r="M109" s="212">
        <f t="shared" si="13"/>
        <v>0.65694917742881886</v>
      </c>
      <c r="N109" s="213">
        <f t="shared" si="14"/>
        <v>0.60283997485127649</v>
      </c>
      <c r="O109" s="214">
        <f t="shared" si="15"/>
        <v>0.47749519651738498</v>
      </c>
    </row>
    <row r="110" spans="1:15" ht="14.25" customHeight="1" x14ac:dyDescent="0.25">
      <c r="A110" s="248" t="s">
        <v>225</v>
      </c>
      <c r="B110" s="216" t="s">
        <v>4426</v>
      </c>
      <c r="C110" s="249" t="s">
        <v>137</v>
      </c>
      <c r="D110" s="217" t="s">
        <v>219</v>
      </c>
      <c r="E110" s="210" t="s">
        <v>773</v>
      </c>
      <c r="F110" s="125">
        <v>0.63700435300000002</v>
      </c>
      <c r="G110" s="126">
        <v>1.154999203</v>
      </c>
      <c r="H110" s="127">
        <v>1.3336731740000001</v>
      </c>
      <c r="I110" s="143">
        <v>0.25259010300000001</v>
      </c>
      <c r="J110" s="143">
        <v>0.50201399300000005</v>
      </c>
      <c r="K110" s="144">
        <v>15.042685929999999</v>
      </c>
      <c r="L110" s="211">
        <f t="shared" si="12"/>
        <v>2.5218895967590624</v>
      </c>
      <c r="M110" s="212">
        <f t="shared" si="13"/>
        <v>2.3007310933661564</v>
      </c>
      <c r="N110" s="213">
        <f t="shared" si="14"/>
        <v>8.8659244778901011E-2</v>
      </c>
      <c r="O110" s="214">
        <f t="shared" si="15"/>
        <v>0.197861577831109</v>
      </c>
    </row>
    <row r="111" spans="1:15" ht="14.25" customHeight="1" x14ac:dyDescent="0.25">
      <c r="A111" s="248" t="s">
        <v>225</v>
      </c>
      <c r="B111" s="216" t="s">
        <v>4427</v>
      </c>
      <c r="C111" s="249" t="s">
        <v>137</v>
      </c>
      <c r="D111" s="217" t="s">
        <v>219</v>
      </c>
      <c r="E111" s="210" t="s">
        <v>773</v>
      </c>
      <c r="F111" s="125">
        <v>0.19725883499999999</v>
      </c>
      <c r="G111" s="126">
        <v>0.31990944700000001</v>
      </c>
      <c r="H111" s="127">
        <v>0.18352104799999999</v>
      </c>
      <c r="I111" s="143">
        <v>2.6754936999999999E-2</v>
      </c>
      <c r="J111" s="143">
        <v>2.7079236999999999E-2</v>
      </c>
      <c r="K111" s="144">
        <v>3.9476298970000001</v>
      </c>
      <c r="L111" s="211">
        <f t="shared" si="12"/>
        <v>7.3728013263496006</v>
      </c>
      <c r="M111" s="212">
        <f t="shared" si="13"/>
        <v>11.813827952390239</v>
      </c>
      <c r="N111" s="213">
        <f t="shared" si="14"/>
        <v>4.648891937399368E-2</v>
      </c>
      <c r="O111" s="214">
        <f t="shared" si="15"/>
        <v>0.17510823977607071</v>
      </c>
    </row>
    <row r="112" spans="1:15" ht="14.25" customHeight="1" x14ac:dyDescent="0.25">
      <c r="A112" s="248"/>
      <c r="B112" s="216" t="s">
        <v>4428</v>
      </c>
      <c r="C112" s="249" t="s">
        <v>137</v>
      </c>
      <c r="D112" s="217" t="s">
        <v>219</v>
      </c>
      <c r="E112" s="210" t="s">
        <v>773</v>
      </c>
      <c r="F112" s="125">
        <v>0.27985437699999999</v>
      </c>
      <c r="G112" s="126">
        <v>0.45887532599999997</v>
      </c>
      <c r="H112" s="127">
        <v>0.39179465600000002</v>
      </c>
      <c r="I112" s="143">
        <v>4.1397694999999998E-2</v>
      </c>
      <c r="J112" s="143">
        <v>9.0333581999999996E-2</v>
      </c>
      <c r="K112" s="144">
        <v>0.32485298200000001</v>
      </c>
      <c r="L112" s="211">
        <f t="shared" si="12"/>
        <v>6.760143940381222</v>
      </c>
      <c r="M112" s="212">
        <f t="shared" si="13"/>
        <v>5.0797866733547661</v>
      </c>
      <c r="N112" s="213">
        <f t="shared" si="14"/>
        <v>1.2060675989115592</v>
      </c>
      <c r="O112" s="214">
        <f t="shared" si="15"/>
        <v>2.4760476006685987</v>
      </c>
    </row>
    <row r="113" spans="1:15" ht="14.25" customHeight="1" x14ac:dyDescent="0.25">
      <c r="A113" s="248" t="s">
        <v>223</v>
      </c>
      <c r="B113" s="216" t="s">
        <v>4429</v>
      </c>
      <c r="C113" s="249" t="s">
        <v>137</v>
      </c>
      <c r="D113" s="217" t="s">
        <v>217</v>
      </c>
      <c r="E113" s="210" t="s">
        <v>774</v>
      </c>
      <c r="F113" s="125">
        <v>1683.4423939999999</v>
      </c>
      <c r="G113" s="126">
        <v>1954.555934</v>
      </c>
      <c r="H113" s="127">
        <v>3392.406896</v>
      </c>
      <c r="I113" s="143">
        <v>1015.631159</v>
      </c>
      <c r="J113" s="143">
        <v>846.16567959999998</v>
      </c>
      <c r="K113" s="144">
        <v>1195.1044059999999</v>
      </c>
      <c r="L113" s="211">
        <f t="shared" si="12"/>
        <v>1.6575332285566475</v>
      </c>
      <c r="M113" s="212">
        <f t="shared" si="13"/>
        <v>2.3098974363081695</v>
      </c>
      <c r="N113" s="213">
        <f t="shared" si="14"/>
        <v>2.8385862180479653</v>
      </c>
      <c r="O113" s="214">
        <f t="shared" si="15"/>
        <v>2.2998470220191689</v>
      </c>
    </row>
    <row r="114" spans="1:15" ht="14.25" customHeight="1" x14ac:dyDescent="0.25">
      <c r="A114" s="248"/>
      <c r="B114" s="216" t="s">
        <v>4430</v>
      </c>
      <c r="C114" s="249" t="s">
        <v>137</v>
      </c>
      <c r="D114" s="217" t="s">
        <v>217</v>
      </c>
      <c r="E114" s="210" t="s">
        <v>774</v>
      </c>
      <c r="F114" s="125">
        <v>1.7200889610000001</v>
      </c>
      <c r="G114" s="126">
        <v>6.2022786480000001</v>
      </c>
      <c r="H114" s="127">
        <v>3.7314969229999999</v>
      </c>
      <c r="I114" s="143">
        <v>5.5392920490000002</v>
      </c>
      <c r="J114" s="143">
        <v>4.5071960600000001</v>
      </c>
      <c r="K114" s="144">
        <v>4.5619260989999999</v>
      </c>
      <c r="L114" s="211">
        <f t="shared" si="12"/>
        <v>0.31052505370438538</v>
      </c>
      <c r="M114" s="212">
        <f t="shared" si="13"/>
        <v>1.3760836150535685</v>
      </c>
      <c r="N114" s="213">
        <f t="shared" si="14"/>
        <v>0.81796522828766671</v>
      </c>
      <c r="O114" s="214">
        <f t="shared" si="15"/>
        <v>0.79775014358629015</v>
      </c>
    </row>
    <row r="115" spans="1:15" ht="14.25" customHeight="1" x14ac:dyDescent="0.25">
      <c r="A115" s="248"/>
      <c r="B115" s="216" t="s">
        <v>4431</v>
      </c>
      <c r="C115" s="249" t="s">
        <v>137</v>
      </c>
      <c r="D115" s="217" t="s">
        <v>217</v>
      </c>
      <c r="E115" s="210" t="s">
        <v>774</v>
      </c>
      <c r="F115" s="125">
        <v>3053.247719</v>
      </c>
      <c r="G115" s="126">
        <v>3446.3166999999999</v>
      </c>
      <c r="H115" s="127">
        <v>5971.2043309999999</v>
      </c>
      <c r="I115" s="143">
        <v>1298.528898</v>
      </c>
      <c r="J115" s="143">
        <v>1276.9193789999999</v>
      </c>
      <c r="K115" s="144">
        <v>1914.045065</v>
      </c>
      <c r="L115" s="211">
        <f t="shared" ref="L115:L182" si="24">F115/I115</f>
        <v>2.3513128769815026</v>
      </c>
      <c r="M115" s="212">
        <f t="shared" ref="M115:M182" si="25">G115/J115</f>
        <v>2.6989305328727413</v>
      </c>
      <c r="N115" s="213">
        <f t="shared" ref="N115:N182" si="26">H115/K115</f>
        <v>3.1196780264941149</v>
      </c>
      <c r="O115" s="214">
        <f t="shared" ref="O115:O182" si="27">AVERAGE(F115:H115)/AVERAGE(I115:K115)</f>
        <v>2.7777675118334098</v>
      </c>
    </row>
    <row r="116" spans="1:15" ht="14.25" customHeight="1" x14ac:dyDescent="0.25">
      <c r="A116" s="248"/>
      <c r="B116" s="216" t="s">
        <v>4432</v>
      </c>
      <c r="C116" s="249" t="s">
        <v>137</v>
      </c>
      <c r="D116" s="217" t="s">
        <v>217</v>
      </c>
      <c r="E116" s="210" t="s">
        <v>774</v>
      </c>
      <c r="F116" s="125">
        <v>10.26639174</v>
      </c>
      <c r="G116" s="126">
        <v>33.919549770000003</v>
      </c>
      <c r="H116" s="127">
        <v>25.769715609999999</v>
      </c>
      <c r="I116" s="143">
        <v>50.010356379999998</v>
      </c>
      <c r="J116" s="143">
        <v>39.917353859999999</v>
      </c>
      <c r="K116" s="144">
        <v>40.516540399999997</v>
      </c>
      <c r="L116" s="211">
        <f t="shared" si="24"/>
        <v>0.20528531454548296</v>
      </c>
      <c r="M116" s="212">
        <f t="shared" si="25"/>
        <v>0.84974444671268112</v>
      </c>
      <c r="N116" s="213">
        <f t="shared" si="26"/>
        <v>0.63602951672547048</v>
      </c>
      <c r="O116" s="214">
        <f t="shared" si="27"/>
        <v>0.53628777640084424</v>
      </c>
    </row>
    <row r="117" spans="1:15" s="226" customFormat="1" ht="14.25" customHeight="1" x14ac:dyDescent="0.25">
      <c r="A117" s="250"/>
      <c r="B117" s="220"/>
      <c r="C117" s="251"/>
      <c r="D117" s="221"/>
      <c r="E117" s="222" t="s">
        <v>226</v>
      </c>
      <c r="F117" s="128">
        <f>SUM(F109:F116)</f>
        <v>4750.8320579549991</v>
      </c>
      <c r="G117" s="129">
        <f t="shared" ref="G117:K117" si="28">SUM(G109:G116)</f>
        <v>5446.919586516</v>
      </c>
      <c r="H117" s="130">
        <f t="shared" si="28"/>
        <v>9397.3648762140001</v>
      </c>
      <c r="I117" s="146">
        <f t="shared" si="28"/>
        <v>2375.5150903999997</v>
      </c>
      <c r="J117" s="146">
        <f t="shared" si="28"/>
        <v>2174.2046044309996</v>
      </c>
      <c r="K117" s="147">
        <f t="shared" si="28"/>
        <v>3177.4304527029999</v>
      </c>
      <c r="L117" s="223">
        <f t="shared" si="24"/>
        <v>1.9999165979429889</v>
      </c>
      <c r="M117" s="224">
        <f t="shared" si="25"/>
        <v>2.5052470109828908</v>
      </c>
      <c r="N117" s="225">
        <f t="shared" si="26"/>
        <v>2.9575359763483671</v>
      </c>
      <c r="O117" s="214">
        <f t="shared" si="27"/>
        <v>2.5358788358653128</v>
      </c>
    </row>
    <row r="118" spans="1:15" ht="14.25" customHeight="1" x14ac:dyDescent="0.25">
      <c r="A118" s="248"/>
      <c r="B118" s="216"/>
      <c r="C118" s="249"/>
      <c r="D118" s="217"/>
      <c r="F118" s="125"/>
      <c r="G118" s="126"/>
      <c r="H118" s="127"/>
      <c r="I118" s="143"/>
      <c r="J118" s="143"/>
      <c r="K118" s="144"/>
      <c r="L118" s="211"/>
      <c r="M118" s="212"/>
      <c r="N118" s="213"/>
      <c r="O118" s="214"/>
    </row>
    <row r="119" spans="1:15" ht="14.25" customHeight="1" x14ac:dyDescent="0.25">
      <c r="A119" s="248" t="s">
        <v>224</v>
      </c>
      <c r="B119" s="216" t="s">
        <v>4433</v>
      </c>
      <c r="C119" s="249" t="s">
        <v>0</v>
      </c>
      <c r="D119" s="217" t="s">
        <v>218</v>
      </c>
      <c r="E119" s="210" t="s">
        <v>775</v>
      </c>
      <c r="F119" s="125">
        <v>8.7493829959999996</v>
      </c>
      <c r="G119" s="126">
        <v>15.184165719999999</v>
      </c>
      <c r="H119" s="127">
        <v>12.252454699999999</v>
      </c>
      <c r="I119" s="143">
        <v>6.6255513370000001</v>
      </c>
      <c r="J119" s="143">
        <v>17.423988309999999</v>
      </c>
      <c r="K119" s="144">
        <v>135.38766530000001</v>
      </c>
      <c r="L119" s="211">
        <f t="shared" si="24"/>
        <v>1.3205516870935083</v>
      </c>
      <c r="M119" s="212">
        <f t="shared" si="25"/>
        <v>0.87145178531171774</v>
      </c>
      <c r="N119" s="213">
        <f t="shared" si="26"/>
        <v>9.0499047109279002E-2</v>
      </c>
      <c r="O119" s="214">
        <f t="shared" si="27"/>
        <v>0.22696084911943185</v>
      </c>
    </row>
    <row r="120" spans="1:15" ht="14.25" customHeight="1" x14ac:dyDescent="0.25">
      <c r="A120" s="248"/>
      <c r="B120" s="216" t="s">
        <v>4434</v>
      </c>
      <c r="C120" s="249" t="s">
        <v>0</v>
      </c>
      <c r="D120" s="217" t="s">
        <v>213</v>
      </c>
      <c r="E120" s="210" t="s">
        <v>775</v>
      </c>
      <c r="F120" s="125">
        <v>31.27950645</v>
      </c>
      <c r="G120" s="126">
        <v>61.30463915</v>
      </c>
      <c r="H120" s="127">
        <v>54.565021999999999</v>
      </c>
      <c r="I120" s="143">
        <v>23.786176149999999</v>
      </c>
      <c r="J120" s="143">
        <v>82.586243679999995</v>
      </c>
      <c r="K120" s="144">
        <v>687.96794269999998</v>
      </c>
      <c r="L120" s="211">
        <f t="shared" si="24"/>
        <v>1.3150287903673832</v>
      </c>
      <c r="M120" s="212">
        <f t="shared" si="25"/>
        <v>0.74231054008872688</v>
      </c>
      <c r="N120" s="213">
        <f t="shared" si="26"/>
        <v>7.9313320597256376E-2</v>
      </c>
      <c r="O120" s="214">
        <f t="shared" si="27"/>
        <v>0.18524699806431222</v>
      </c>
    </row>
    <row r="121" spans="1:15" ht="14.25" customHeight="1" x14ac:dyDescent="0.25">
      <c r="A121" s="248"/>
      <c r="B121" s="216" t="s">
        <v>4435</v>
      </c>
      <c r="C121" s="249" t="s">
        <v>0</v>
      </c>
      <c r="D121" s="217" t="s">
        <v>218</v>
      </c>
      <c r="E121" s="210" t="s">
        <v>775</v>
      </c>
      <c r="F121" s="125">
        <v>3.91065782</v>
      </c>
      <c r="G121" s="126">
        <v>2.3879894660000001</v>
      </c>
      <c r="H121" s="127">
        <v>1.101066418</v>
      </c>
      <c r="I121" s="143">
        <v>5.5566924200000001</v>
      </c>
      <c r="J121" s="143">
        <v>3.380092828</v>
      </c>
      <c r="K121" s="144">
        <v>4.4626659440000003</v>
      </c>
      <c r="L121" s="211">
        <f t="shared" si="24"/>
        <v>0.70377439030537525</v>
      </c>
      <c r="M121" s="212">
        <f t="shared" si="25"/>
        <v>0.70648635629719458</v>
      </c>
      <c r="N121" s="213">
        <f t="shared" si="26"/>
        <v>0.24672839773731448</v>
      </c>
      <c r="O121" s="214">
        <f t="shared" si="27"/>
        <v>0.55224005804192333</v>
      </c>
    </row>
    <row r="122" spans="1:15" ht="14.25" customHeight="1" x14ac:dyDescent="0.25">
      <c r="A122" s="248"/>
      <c r="B122" s="216" t="s">
        <v>4436</v>
      </c>
      <c r="C122" s="249" t="s">
        <v>0</v>
      </c>
      <c r="D122" s="217" t="s">
        <v>218</v>
      </c>
      <c r="E122" s="210" t="s">
        <v>775</v>
      </c>
      <c r="F122" s="125">
        <v>41.128054579999997</v>
      </c>
      <c r="G122" s="126">
        <v>78.904989240000006</v>
      </c>
      <c r="H122" s="127">
        <v>68.478500490000002</v>
      </c>
      <c r="I122" s="143">
        <v>17.985609190000002</v>
      </c>
      <c r="J122" s="143">
        <v>58.834306310000002</v>
      </c>
      <c r="K122" s="144">
        <v>471.96373749999998</v>
      </c>
      <c r="L122" s="211">
        <f t="shared" si="24"/>
        <v>2.2867201297172182</v>
      </c>
      <c r="M122" s="212">
        <f t="shared" si="25"/>
        <v>1.3411391106448485</v>
      </c>
      <c r="N122" s="213">
        <f t="shared" si="26"/>
        <v>0.14509271592078618</v>
      </c>
      <c r="O122" s="214">
        <f t="shared" si="27"/>
        <v>0.34350794394015965</v>
      </c>
    </row>
    <row r="123" spans="1:15" ht="14.25" customHeight="1" x14ac:dyDescent="0.25">
      <c r="A123" s="248" t="s">
        <v>220</v>
      </c>
      <c r="B123" s="216" t="s">
        <v>4437</v>
      </c>
      <c r="C123" s="249" t="s">
        <v>0</v>
      </c>
      <c r="D123" s="217" t="s">
        <v>215</v>
      </c>
      <c r="E123" s="210" t="s">
        <v>776</v>
      </c>
      <c r="F123" s="125">
        <v>49.851592740000001</v>
      </c>
      <c r="G123" s="126">
        <v>50.66696099</v>
      </c>
      <c r="H123" s="127">
        <v>38.767071039999998</v>
      </c>
      <c r="I123" s="143">
        <v>45.737805909999999</v>
      </c>
      <c r="J123" s="143">
        <v>38.0015073</v>
      </c>
      <c r="K123" s="144">
        <v>38.62542595</v>
      </c>
      <c r="L123" s="211">
        <f t="shared" si="24"/>
        <v>1.0899428109449512</v>
      </c>
      <c r="M123" s="212">
        <f t="shared" si="25"/>
        <v>1.333288192755449</v>
      </c>
      <c r="N123" s="213">
        <f t="shared" si="26"/>
        <v>1.0036671463554436</v>
      </c>
      <c r="O123" s="214">
        <f t="shared" si="27"/>
        <v>1.1382823657056536</v>
      </c>
    </row>
    <row r="124" spans="1:15" ht="14.25" customHeight="1" x14ac:dyDescent="0.25">
      <c r="A124" s="248" t="s">
        <v>221</v>
      </c>
      <c r="B124" s="216" t="s">
        <v>4438</v>
      </c>
      <c r="C124" s="249" t="s">
        <v>0</v>
      </c>
      <c r="D124" s="217" t="s">
        <v>214</v>
      </c>
      <c r="E124" s="210" t="s">
        <v>777</v>
      </c>
      <c r="F124" s="125">
        <v>389.82647539999999</v>
      </c>
      <c r="G124" s="126">
        <v>413.6494649</v>
      </c>
      <c r="H124" s="127">
        <v>274.16328659999999</v>
      </c>
      <c r="I124" s="143">
        <v>160.58935120000001</v>
      </c>
      <c r="J124" s="143">
        <v>149.28460250000001</v>
      </c>
      <c r="K124" s="144">
        <v>140.7938833</v>
      </c>
      <c r="L124" s="211">
        <f t="shared" si="24"/>
        <v>2.427474004266355</v>
      </c>
      <c r="M124" s="212">
        <f t="shared" si="25"/>
        <v>2.7708782953687403</v>
      </c>
      <c r="N124" s="213">
        <f t="shared" si="26"/>
        <v>1.947267027331151</v>
      </c>
      <c r="O124" s="214">
        <f t="shared" si="27"/>
        <v>2.3912050925879584</v>
      </c>
    </row>
    <row r="125" spans="1:15" ht="14.25" customHeight="1" x14ac:dyDescent="0.25">
      <c r="A125" s="248"/>
      <c r="B125" s="216" t="s">
        <v>4439</v>
      </c>
      <c r="C125" s="249" t="s">
        <v>0</v>
      </c>
      <c r="D125" s="217" t="s">
        <v>214</v>
      </c>
      <c r="E125" s="210" t="s">
        <v>777</v>
      </c>
      <c r="F125" s="125">
        <v>374.79886920000001</v>
      </c>
      <c r="G125" s="126">
        <v>460.3610347</v>
      </c>
      <c r="H125" s="127">
        <v>291.48161620000002</v>
      </c>
      <c r="I125" s="143">
        <v>146.07275920000001</v>
      </c>
      <c r="J125" s="143">
        <v>122.0551225</v>
      </c>
      <c r="K125" s="144">
        <v>91.928240939999995</v>
      </c>
      <c r="L125" s="211">
        <f t="shared" si="24"/>
        <v>2.5658368559111877</v>
      </c>
      <c r="M125" s="212">
        <f t="shared" si="25"/>
        <v>3.7717469391749621</v>
      </c>
      <c r="N125" s="213">
        <f t="shared" si="26"/>
        <v>3.1707515908005366</v>
      </c>
      <c r="O125" s="214">
        <f t="shared" si="27"/>
        <v>3.1290719675567518</v>
      </c>
    </row>
    <row r="126" spans="1:15" ht="14.25" customHeight="1" x14ac:dyDescent="0.25">
      <c r="A126" s="248"/>
      <c r="B126" s="216" t="s">
        <v>4440</v>
      </c>
      <c r="C126" s="249" t="s">
        <v>0</v>
      </c>
      <c r="D126" s="217" t="s">
        <v>214</v>
      </c>
      <c r="E126" s="210" t="s">
        <v>777</v>
      </c>
      <c r="F126" s="125">
        <v>286.48597319999999</v>
      </c>
      <c r="G126" s="126">
        <v>344.84921880000002</v>
      </c>
      <c r="H126" s="127">
        <v>216.21796079999999</v>
      </c>
      <c r="I126" s="143">
        <v>220.6424835</v>
      </c>
      <c r="J126" s="143">
        <v>184.57870539999999</v>
      </c>
      <c r="K126" s="144">
        <v>133.7350328</v>
      </c>
      <c r="L126" s="211">
        <f t="shared" si="24"/>
        <v>1.2984170983554035</v>
      </c>
      <c r="M126" s="212">
        <f t="shared" si="25"/>
        <v>1.8683044615178022</v>
      </c>
      <c r="N126" s="213">
        <f t="shared" si="26"/>
        <v>1.6167638073065922</v>
      </c>
      <c r="O126" s="214">
        <f t="shared" si="27"/>
        <v>1.5725825561983675</v>
      </c>
    </row>
    <row r="127" spans="1:15" ht="14.25" customHeight="1" x14ac:dyDescent="0.25">
      <c r="A127" s="248"/>
      <c r="B127" s="216" t="s">
        <v>4441</v>
      </c>
      <c r="C127" s="249" t="s">
        <v>0</v>
      </c>
      <c r="D127" s="217" t="s">
        <v>214</v>
      </c>
      <c r="E127" s="210" t="s">
        <v>777</v>
      </c>
      <c r="F127" s="125">
        <v>208.8413856</v>
      </c>
      <c r="G127" s="126">
        <v>225.49933540000001</v>
      </c>
      <c r="H127" s="127">
        <v>155.22859399999999</v>
      </c>
      <c r="I127" s="143">
        <v>234.4397697</v>
      </c>
      <c r="J127" s="143">
        <v>239.03827630000001</v>
      </c>
      <c r="K127" s="144">
        <v>245.86908109999999</v>
      </c>
      <c r="L127" s="211">
        <f t="shared" si="24"/>
        <v>0.89081040246389565</v>
      </c>
      <c r="M127" s="212">
        <f t="shared" si="25"/>
        <v>0.94336078259279177</v>
      </c>
      <c r="N127" s="213">
        <f t="shared" si="26"/>
        <v>0.631346541441969</v>
      </c>
      <c r="O127" s="214">
        <f t="shared" si="27"/>
        <v>0.81958944824984481</v>
      </c>
    </row>
    <row r="128" spans="1:15" s="226" customFormat="1" ht="14.25" customHeight="1" x14ac:dyDescent="0.25">
      <c r="A128" s="243"/>
      <c r="C128" s="228"/>
      <c r="D128" s="228"/>
      <c r="E128" s="222" t="s">
        <v>227</v>
      </c>
      <c r="F128" s="128">
        <f>SUM(F119:F127)</f>
        <v>1394.8718979859998</v>
      </c>
      <c r="G128" s="129">
        <f t="shared" ref="G128:K128" si="29">SUM(G119:G127)</f>
        <v>1652.8077983660003</v>
      </c>
      <c r="H128" s="130">
        <f t="shared" si="29"/>
        <v>1112.2555722480001</v>
      </c>
      <c r="I128" s="146">
        <f t="shared" si="29"/>
        <v>861.43619860700005</v>
      </c>
      <c r="J128" s="146">
        <f t="shared" si="29"/>
        <v>895.18284512800005</v>
      </c>
      <c r="K128" s="147">
        <f t="shared" si="29"/>
        <v>1950.733675534</v>
      </c>
      <c r="L128" s="223">
        <f t="shared" si="24"/>
        <v>1.6192399393496593</v>
      </c>
      <c r="M128" s="224">
        <f t="shared" si="25"/>
        <v>1.8463354245016494</v>
      </c>
      <c r="N128" s="225">
        <f t="shared" si="26"/>
        <v>0.57017294887449343</v>
      </c>
      <c r="O128" s="214">
        <f t="shared" si="27"/>
        <v>1.1220770138699505</v>
      </c>
    </row>
    <row r="129" spans="1:15" ht="14.25" customHeight="1" x14ac:dyDescent="0.25">
      <c r="F129" s="125"/>
      <c r="G129" s="126"/>
      <c r="H129" s="127"/>
      <c r="I129" s="143"/>
      <c r="J129" s="143"/>
      <c r="K129" s="144"/>
      <c r="L129" s="211"/>
      <c r="M129" s="212"/>
      <c r="N129" s="213"/>
      <c r="O129" s="214"/>
    </row>
    <row r="130" spans="1:15" ht="14.25" customHeight="1" x14ac:dyDescent="0.25">
      <c r="A130" s="248" t="s">
        <v>231</v>
      </c>
      <c r="B130" s="216" t="s">
        <v>4442</v>
      </c>
      <c r="C130" s="249" t="s">
        <v>137</v>
      </c>
      <c r="D130" s="217" t="s">
        <v>228</v>
      </c>
      <c r="E130" s="210" t="s">
        <v>778</v>
      </c>
      <c r="F130" s="125">
        <v>34.040658219999997</v>
      </c>
      <c r="G130" s="126">
        <v>12.91282103</v>
      </c>
      <c r="H130" s="127">
        <v>29.277428690000001</v>
      </c>
      <c r="I130" s="143">
        <v>15.52592387</v>
      </c>
      <c r="J130" s="143">
        <v>14.21611487</v>
      </c>
      <c r="K130" s="144">
        <v>12.961572800000001</v>
      </c>
      <c r="L130" s="211">
        <f t="shared" si="24"/>
        <v>2.1925045172851281</v>
      </c>
      <c r="M130" s="212">
        <f t="shared" si="25"/>
        <v>0.90832278355105889</v>
      </c>
      <c r="N130" s="213">
        <f t="shared" si="26"/>
        <v>2.2587867338136616</v>
      </c>
      <c r="O130" s="214">
        <f t="shared" si="27"/>
        <v>1.7851161808315759</v>
      </c>
    </row>
    <row r="131" spans="1:15" ht="14.25" customHeight="1" x14ac:dyDescent="0.25">
      <c r="A131" s="248"/>
      <c r="B131" s="216" t="s">
        <v>4443</v>
      </c>
      <c r="C131" s="249" t="s">
        <v>137</v>
      </c>
      <c r="D131" s="217" t="s">
        <v>228</v>
      </c>
      <c r="E131" s="210" t="s">
        <v>778</v>
      </c>
      <c r="F131" s="125">
        <v>666.91363839999997</v>
      </c>
      <c r="G131" s="126">
        <v>643.22536119999995</v>
      </c>
      <c r="H131" s="127">
        <v>837.21497699999998</v>
      </c>
      <c r="I131" s="143">
        <v>393.34409360000001</v>
      </c>
      <c r="J131" s="143">
        <v>351.95547829999998</v>
      </c>
      <c r="K131" s="144">
        <v>485.94772999999998</v>
      </c>
      <c r="L131" s="211">
        <f t="shared" si="24"/>
        <v>1.6954967654305206</v>
      </c>
      <c r="M131" s="212">
        <f t="shared" si="25"/>
        <v>1.8275759317822784</v>
      </c>
      <c r="N131" s="213">
        <f t="shared" si="26"/>
        <v>1.7228498567119555</v>
      </c>
      <c r="O131" s="214">
        <f t="shared" si="27"/>
        <v>1.7440476606822282</v>
      </c>
    </row>
    <row r="132" spans="1:15" ht="14.25" customHeight="1" x14ac:dyDescent="0.25">
      <c r="A132" s="248"/>
      <c r="B132" s="216" t="s">
        <v>4444</v>
      </c>
      <c r="C132" s="249" t="s">
        <v>137</v>
      </c>
      <c r="D132" s="217" t="s">
        <v>228</v>
      </c>
      <c r="E132" s="210" t="s">
        <v>778</v>
      </c>
      <c r="F132" s="125">
        <v>404.70967990000003</v>
      </c>
      <c r="G132" s="126">
        <v>395.8421816</v>
      </c>
      <c r="H132" s="127">
        <v>516.16690700000004</v>
      </c>
      <c r="I132" s="143">
        <v>621.32657710000001</v>
      </c>
      <c r="J132" s="143">
        <v>577.73950049999996</v>
      </c>
      <c r="K132" s="144">
        <v>818.34756519999996</v>
      </c>
      <c r="L132" s="211">
        <f t="shared" si="24"/>
        <v>0.6513638637332323</v>
      </c>
      <c r="M132" s="212">
        <f t="shared" si="25"/>
        <v>0.68515685920284419</v>
      </c>
      <c r="N132" s="213">
        <f t="shared" si="26"/>
        <v>0.63074288841300763</v>
      </c>
      <c r="O132" s="214">
        <f t="shared" si="27"/>
        <v>0.65267664526770308</v>
      </c>
    </row>
    <row r="133" spans="1:15" ht="14.25" customHeight="1" x14ac:dyDescent="0.25">
      <c r="A133" s="248"/>
      <c r="B133" s="216" t="s">
        <v>4445</v>
      </c>
      <c r="C133" s="249" t="s">
        <v>137</v>
      </c>
      <c r="D133" s="217" t="s">
        <v>228</v>
      </c>
      <c r="E133" s="210" t="s">
        <v>778</v>
      </c>
      <c r="F133" s="125">
        <v>26.725818289999999</v>
      </c>
      <c r="G133" s="126">
        <v>10.18501756</v>
      </c>
      <c r="H133" s="127">
        <v>22.489751210000001</v>
      </c>
      <c r="I133" s="143">
        <v>19.299932890000001</v>
      </c>
      <c r="J133" s="143">
        <v>19.553962469999998</v>
      </c>
      <c r="K133" s="144">
        <v>18.061608499999998</v>
      </c>
      <c r="L133" s="211">
        <f t="shared" si="24"/>
        <v>1.3847622394504604</v>
      </c>
      <c r="M133" s="212">
        <f t="shared" si="25"/>
        <v>0.52086719382969138</v>
      </c>
      <c r="N133" s="213">
        <f t="shared" si="26"/>
        <v>1.2451687904762194</v>
      </c>
      <c r="O133" s="214">
        <f t="shared" si="27"/>
        <v>1.0436626759224126</v>
      </c>
    </row>
    <row r="134" spans="1:15" s="226" customFormat="1" ht="14.25" customHeight="1" x14ac:dyDescent="0.25">
      <c r="A134" s="250"/>
      <c r="B134" s="220"/>
      <c r="C134" s="251"/>
      <c r="D134" s="221"/>
      <c r="E134" s="222" t="s">
        <v>779</v>
      </c>
      <c r="F134" s="128">
        <f>SUM(F130:F133)</f>
        <v>1132.38979481</v>
      </c>
      <c r="G134" s="129">
        <f t="shared" ref="G134:K134" si="30">SUM(G130:G133)</f>
        <v>1062.16538139</v>
      </c>
      <c r="H134" s="130">
        <f t="shared" si="30"/>
        <v>1405.1490638999999</v>
      </c>
      <c r="I134" s="146">
        <f t="shared" si="30"/>
        <v>1049.4965274599999</v>
      </c>
      <c r="J134" s="146">
        <f t="shared" si="30"/>
        <v>963.46505613999989</v>
      </c>
      <c r="K134" s="147">
        <f t="shared" si="30"/>
        <v>1335.3184764999999</v>
      </c>
      <c r="L134" s="223">
        <f t="shared" si="24"/>
        <v>1.0789838414716999</v>
      </c>
      <c r="M134" s="224">
        <f t="shared" si="25"/>
        <v>1.102443077329063</v>
      </c>
      <c r="N134" s="225">
        <f t="shared" si="26"/>
        <v>1.0522950806335225</v>
      </c>
      <c r="O134" s="214">
        <f t="shared" si="27"/>
        <v>1.0750905466350063</v>
      </c>
    </row>
    <row r="135" spans="1:15" ht="14.25" customHeight="1" x14ac:dyDescent="0.25">
      <c r="A135" s="248"/>
      <c r="B135" s="216"/>
      <c r="C135" s="249"/>
      <c r="D135" s="217"/>
      <c r="F135" s="125"/>
      <c r="G135" s="126"/>
      <c r="H135" s="127"/>
      <c r="I135" s="143"/>
      <c r="J135" s="143"/>
      <c r="K135" s="144"/>
      <c r="L135" s="211"/>
      <c r="M135" s="212"/>
      <c r="N135" s="213"/>
      <c r="O135" s="214"/>
    </row>
    <row r="136" spans="1:15" ht="14.25" customHeight="1" x14ac:dyDescent="0.25">
      <c r="A136" s="248" t="s">
        <v>232</v>
      </c>
      <c r="B136" s="216" t="s">
        <v>4446</v>
      </c>
      <c r="C136" s="249" t="s">
        <v>0</v>
      </c>
      <c r="D136" s="217" t="s">
        <v>229</v>
      </c>
      <c r="E136" s="210" t="s">
        <v>778</v>
      </c>
      <c r="F136" s="125">
        <v>57.57477574</v>
      </c>
      <c r="G136" s="126">
        <v>59.826177850000001</v>
      </c>
      <c r="H136" s="127">
        <v>29.005152519999999</v>
      </c>
      <c r="I136" s="143">
        <v>64.807957700000003</v>
      </c>
      <c r="J136" s="143">
        <v>74.571693629999999</v>
      </c>
      <c r="K136" s="144">
        <v>138.35637550000001</v>
      </c>
      <c r="L136" s="211">
        <f t="shared" si="24"/>
        <v>0.88839052769595295</v>
      </c>
      <c r="M136" s="212">
        <f t="shared" si="25"/>
        <v>0.80226390119068025</v>
      </c>
      <c r="N136" s="213">
        <f t="shared" si="26"/>
        <v>0.20964088149302521</v>
      </c>
      <c r="O136" s="214">
        <f t="shared" si="27"/>
        <v>0.52714121311893758</v>
      </c>
    </row>
    <row r="137" spans="1:15" ht="14.25" customHeight="1" x14ac:dyDescent="0.25">
      <c r="A137" s="248"/>
      <c r="B137" s="216" t="s">
        <v>4447</v>
      </c>
      <c r="C137" s="249" t="s">
        <v>0</v>
      </c>
      <c r="D137" s="217" t="s">
        <v>230</v>
      </c>
      <c r="E137" s="210" t="s">
        <v>778</v>
      </c>
      <c r="F137" s="125">
        <v>158.2073025</v>
      </c>
      <c r="G137" s="126">
        <v>189.1129703</v>
      </c>
      <c r="H137" s="127">
        <v>85.376798030000003</v>
      </c>
      <c r="I137" s="143">
        <v>191.5832327</v>
      </c>
      <c r="J137" s="143">
        <v>176.14149190000001</v>
      </c>
      <c r="K137" s="144">
        <v>193.63291509999999</v>
      </c>
      <c r="L137" s="211">
        <f t="shared" si="24"/>
        <v>0.82578887656487487</v>
      </c>
      <c r="M137" s="212">
        <f t="shared" si="25"/>
        <v>1.0736423784088547</v>
      </c>
      <c r="N137" s="213">
        <f t="shared" si="26"/>
        <v>0.44092089398079826</v>
      </c>
      <c r="O137" s="214">
        <f t="shared" si="27"/>
        <v>0.77080463545707056</v>
      </c>
    </row>
    <row r="138" spans="1:15" ht="14.25" customHeight="1" x14ac:dyDescent="0.25">
      <c r="A138" s="248"/>
      <c r="B138" s="216" t="s">
        <v>4448</v>
      </c>
      <c r="C138" s="249" t="s">
        <v>0</v>
      </c>
      <c r="D138" s="217" t="s">
        <v>230</v>
      </c>
      <c r="E138" s="210" t="s">
        <v>778</v>
      </c>
      <c r="F138" s="125">
        <v>225.62909160000001</v>
      </c>
      <c r="G138" s="126">
        <v>264.69126660000001</v>
      </c>
      <c r="H138" s="127">
        <v>122.9335078</v>
      </c>
      <c r="I138" s="143">
        <v>139.82982609999999</v>
      </c>
      <c r="J138" s="143">
        <v>135.02391159999999</v>
      </c>
      <c r="K138" s="144">
        <v>177.43753319999999</v>
      </c>
      <c r="L138" s="211">
        <f t="shared" si="24"/>
        <v>1.6135977415765379</v>
      </c>
      <c r="M138" s="212">
        <f t="shared" si="25"/>
        <v>1.9603288296382018</v>
      </c>
      <c r="N138" s="213">
        <f t="shared" si="26"/>
        <v>0.69282696610437322</v>
      </c>
      <c r="O138" s="214">
        <f t="shared" si="27"/>
        <v>1.3558826036587126</v>
      </c>
    </row>
    <row r="139" spans="1:15" s="226" customFormat="1" ht="14.25" customHeight="1" x14ac:dyDescent="0.25">
      <c r="A139" s="245"/>
      <c r="B139" s="220"/>
      <c r="C139" s="221"/>
      <c r="D139" s="228"/>
      <c r="E139" s="222" t="s">
        <v>780</v>
      </c>
      <c r="F139" s="128">
        <f>SUM(F136:F138)</f>
        <v>441.41116984000001</v>
      </c>
      <c r="G139" s="129">
        <f t="shared" ref="G139:K139" si="31">SUM(G136:G138)</f>
        <v>513.63041475</v>
      </c>
      <c r="H139" s="130">
        <f t="shared" si="31"/>
        <v>237.31545835</v>
      </c>
      <c r="I139" s="146">
        <f t="shared" si="31"/>
        <v>396.22101650000002</v>
      </c>
      <c r="J139" s="146">
        <f t="shared" si="31"/>
        <v>385.73709713</v>
      </c>
      <c r="K139" s="147">
        <f t="shared" si="31"/>
        <v>509.42682379999997</v>
      </c>
      <c r="L139" s="223">
        <f t="shared" si="24"/>
        <v>1.1140528933552922</v>
      </c>
      <c r="M139" s="224">
        <f t="shared" si="25"/>
        <v>1.3315556594674578</v>
      </c>
      <c r="N139" s="225">
        <f t="shared" si="26"/>
        <v>0.46584798299347036</v>
      </c>
      <c r="O139" s="214">
        <f t="shared" si="27"/>
        <v>0.92331651731428999</v>
      </c>
    </row>
    <row r="140" spans="1:15" ht="14.25" customHeight="1" x14ac:dyDescent="0.25">
      <c r="F140" s="125"/>
      <c r="G140" s="126"/>
      <c r="H140" s="127"/>
      <c r="I140" s="143"/>
      <c r="J140" s="143"/>
      <c r="K140" s="144"/>
      <c r="L140" s="211"/>
      <c r="M140" s="212"/>
      <c r="N140" s="213"/>
      <c r="O140" s="214"/>
    </row>
    <row r="141" spans="1:15" ht="14.25" customHeight="1" x14ac:dyDescent="0.25">
      <c r="A141" s="248" t="s">
        <v>245</v>
      </c>
      <c r="B141" s="216" t="s">
        <v>4449</v>
      </c>
      <c r="C141" s="249" t="s">
        <v>137</v>
      </c>
      <c r="D141" s="217" t="s">
        <v>235</v>
      </c>
      <c r="E141" s="232" t="s">
        <v>781</v>
      </c>
      <c r="F141" s="125">
        <v>16.37087545</v>
      </c>
      <c r="G141" s="126">
        <v>24.749868880000001</v>
      </c>
      <c r="H141" s="127">
        <v>20.718423529999999</v>
      </c>
      <c r="I141" s="143">
        <v>30.892880250000001</v>
      </c>
      <c r="J141" s="143">
        <v>45.293850550000002</v>
      </c>
      <c r="K141" s="144">
        <v>95.391095140000004</v>
      </c>
      <c r="L141" s="211">
        <f t="shared" si="24"/>
        <v>0.52992389565230003</v>
      </c>
      <c r="M141" s="212">
        <f t="shared" si="25"/>
        <v>0.54642889883425905</v>
      </c>
      <c r="N141" s="213">
        <f t="shared" si="26"/>
        <v>0.21719452428544578</v>
      </c>
      <c r="O141" s="214">
        <f t="shared" si="27"/>
        <v>0.36041468366445478</v>
      </c>
    </row>
    <row r="142" spans="1:15" ht="14.25" customHeight="1" x14ac:dyDescent="0.25">
      <c r="A142" s="248" t="s">
        <v>241</v>
      </c>
      <c r="B142" s="216" t="s">
        <v>4450</v>
      </c>
      <c r="C142" s="249" t="s">
        <v>137</v>
      </c>
      <c r="D142" s="217" t="s">
        <v>235</v>
      </c>
      <c r="E142" s="210" t="s">
        <v>782</v>
      </c>
      <c r="F142" s="125">
        <v>3640.743254</v>
      </c>
      <c r="G142" s="126">
        <v>2832.8446600000002</v>
      </c>
      <c r="H142" s="127">
        <v>4431.0565829999996</v>
      </c>
      <c r="I142" s="143">
        <v>1586.1711110000001</v>
      </c>
      <c r="J142" s="143">
        <v>1327.55573</v>
      </c>
      <c r="K142" s="144">
        <v>1206.211378</v>
      </c>
      <c r="L142" s="211">
        <f t="shared" si="24"/>
        <v>2.29530296495231</v>
      </c>
      <c r="M142" s="212">
        <f t="shared" si="25"/>
        <v>2.1338800292775657</v>
      </c>
      <c r="N142" s="213">
        <f t="shared" si="26"/>
        <v>3.6735324038702606</v>
      </c>
      <c r="O142" s="214">
        <f t="shared" si="27"/>
        <v>2.6467980628230872</v>
      </c>
    </row>
    <row r="143" spans="1:15" ht="14.25" customHeight="1" x14ac:dyDescent="0.25">
      <c r="A143" s="248"/>
      <c r="B143" s="216" t="s">
        <v>4451</v>
      </c>
      <c r="C143" s="249" t="s">
        <v>137</v>
      </c>
      <c r="D143" s="217" t="s">
        <v>235</v>
      </c>
      <c r="E143" s="210" t="s">
        <v>782</v>
      </c>
      <c r="F143" s="125">
        <v>2869.1463050000002</v>
      </c>
      <c r="G143" s="126">
        <v>2251.5013509999999</v>
      </c>
      <c r="H143" s="127">
        <v>3530.1938709999999</v>
      </c>
      <c r="I143" s="143">
        <v>1962.8702880000001</v>
      </c>
      <c r="J143" s="143">
        <v>1718.0068799999999</v>
      </c>
      <c r="K143" s="144">
        <v>1667.496005</v>
      </c>
      <c r="L143" s="211">
        <f t="shared" si="24"/>
        <v>1.4617095803734537</v>
      </c>
      <c r="M143" s="212">
        <f t="shared" si="25"/>
        <v>1.3105310445555376</v>
      </c>
      <c r="N143" s="213">
        <f t="shared" si="26"/>
        <v>2.117062865766806</v>
      </c>
      <c r="O143" s="214">
        <f t="shared" si="27"/>
        <v>1.6174715651240892</v>
      </c>
    </row>
    <row r="144" spans="1:15" ht="14.25" customHeight="1" x14ac:dyDescent="0.25">
      <c r="A144" s="248"/>
      <c r="B144" s="216" t="s">
        <v>4452</v>
      </c>
      <c r="C144" s="249" t="s">
        <v>137</v>
      </c>
      <c r="D144" s="217" t="s">
        <v>237</v>
      </c>
      <c r="E144" s="210" t="s">
        <v>782</v>
      </c>
      <c r="F144" s="125">
        <v>1.3464230349999999</v>
      </c>
      <c r="G144" s="126">
        <v>1.1206111439999999</v>
      </c>
      <c r="H144" s="127">
        <v>0.94348315999999999</v>
      </c>
      <c r="I144" s="143">
        <v>3.5913998309999999</v>
      </c>
      <c r="J144" s="143">
        <v>8.5815805300000001</v>
      </c>
      <c r="K144" s="144">
        <v>23.924269129999999</v>
      </c>
      <c r="L144" s="211">
        <f t="shared" si="24"/>
        <v>0.37490201546985591</v>
      </c>
      <c r="M144" s="212">
        <f t="shared" si="25"/>
        <v>0.13058330456522557</v>
      </c>
      <c r="N144" s="213">
        <f t="shared" si="26"/>
        <v>3.9436237524050961E-2</v>
      </c>
      <c r="O144" s="214">
        <f t="shared" si="27"/>
        <v>9.4481363181156838E-2</v>
      </c>
    </row>
    <row r="145" spans="1:15" ht="14.25" customHeight="1" x14ac:dyDescent="0.25">
      <c r="A145" s="248"/>
      <c r="B145" s="216" t="s">
        <v>4453</v>
      </c>
      <c r="C145" s="249" t="s">
        <v>137</v>
      </c>
      <c r="D145" s="217" t="s">
        <v>235</v>
      </c>
      <c r="E145" s="210" t="s">
        <v>782</v>
      </c>
      <c r="F145" s="125">
        <v>19.01964332</v>
      </c>
      <c r="G145" s="126">
        <v>27.594269300000001</v>
      </c>
      <c r="H145" s="127">
        <v>23.571567659999999</v>
      </c>
      <c r="I145" s="143">
        <v>23.672175500000002</v>
      </c>
      <c r="J145" s="143">
        <v>34.321362860000001</v>
      </c>
      <c r="K145" s="144">
        <v>73.172376040000003</v>
      </c>
      <c r="L145" s="211">
        <f t="shared" si="24"/>
        <v>0.80345988141225122</v>
      </c>
      <c r="M145" s="212">
        <f t="shared" si="25"/>
        <v>0.80399689874086777</v>
      </c>
      <c r="N145" s="213">
        <f t="shared" si="26"/>
        <v>0.32213751876957636</v>
      </c>
      <c r="O145" s="214">
        <f t="shared" si="27"/>
        <v>0.53508932256564967</v>
      </c>
    </row>
    <row r="146" spans="1:15" ht="14.25" customHeight="1" x14ac:dyDescent="0.25">
      <c r="A146" s="248" t="s">
        <v>240</v>
      </c>
      <c r="B146" s="216" t="s">
        <v>4454</v>
      </c>
      <c r="C146" s="249" t="s">
        <v>137</v>
      </c>
      <c r="D146" s="217" t="s">
        <v>234</v>
      </c>
      <c r="E146" s="210" t="s">
        <v>783</v>
      </c>
      <c r="F146" s="125">
        <v>0.143783628</v>
      </c>
      <c r="G146" s="126">
        <v>0.25254232300000001</v>
      </c>
      <c r="H146" s="127">
        <v>7.5027563000000005E-2</v>
      </c>
      <c r="I146" s="143">
        <v>0.139373372</v>
      </c>
      <c r="J146" s="143">
        <v>7.5462926E-2</v>
      </c>
      <c r="K146" s="144">
        <v>0.65511428999999999</v>
      </c>
      <c r="L146" s="211">
        <f t="shared" si="24"/>
        <v>1.0316434619950217</v>
      </c>
      <c r="M146" s="212">
        <f t="shared" si="25"/>
        <v>3.3465747538069226</v>
      </c>
      <c r="N146" s="213">
        <f t="shared" si="26"/>
        <v>0.11452591424925261</v>
      </c>
      <c r="O146" s="214">
        <f t="shared" si="27"/>
        <v>0.54181642095746252</v>
      </c>
    </row>
    <row r="147" spans="1:15" ht="14.25" customHeight="1" x14ac:dyDescent="0.25">
      <c r="A147" s="248"/>
      <c r="B147" s="216" t="s">
        <v>4455</v>
      </c>
      <c r="C147" s="249" t="s">
        <v>137</v>
      </c>
      <c r="D147" s="217" t="s">
        <v>234</v>
      </c>
      <c r="E147" s="210" t="s">
        <v>783</v>
      </c>
      <c r="F147" s="125">
        <v>94.666357020000007</v>
      </c>
      <c r="G147" s="126">
        <v>58.328170919999998</v>
      </c>
      <c r="H147" s="127">
        <v>156.68310070000001</v>
      </c>
      <c r="I147" s="143">
        <v>54.860334850000001</v>
      </c>
      <c r="J147" s="143">
        <v>88.866902409999994</v>
      </c>
      <c r="K147" s="144">
        <v>255.42568750000001</v>
      </c>
      <c r="L147" s="211">
        <f t="shared" si="24"/>
        <v>1.7255883923938538</v>
      </c>
      <c r="M147" s="212">
        <f t="shared" si="25"/>
        <v>0.65635427069230734</v>
      </c>
      <c r="N147" s="213">
        <f t="shared" si="26"/>
        <v>0.61341951247561977</v>
      </c>
      <c r="O147" s="214">
        <f t="shared" si="27"/>
        <v>0.77583705249360468</v>
      </c>
    </row>
    <row r="148" spans="1:15" ht="14.25" customHeight="1" x14ac:dyDescent="0.25">
      <c r="A148" s="248"/>
      <c r="B148" s="216" t="s">
        <v>4456</v>
      </c>
      <c r="C148" s="249" t="s">
        <v>137</v>
      </c>
      <c r="D148" s="217" t="s">
        <v>1623</v>
      </c>
      <c r="E148" s="210" t="s">
        <v>783</v>
      </c>
      <c r="F148" s="125">
        <v>72.093437570000006</v>
      </c>
      <c r="G148" s="126">
        <v>45.239271299999999</v>
      </c>
      <c r="H148" s="127">
        <v>120.56666370000001</v>
      </c>
      <c r="I148" s="143">
        <v>64.031291510000003</v>
      </c>
      <c r="J148" s="143">
        <v>106.78439040000001</v>
      </c>
      <c r="K148" s="144">
        <v>305.13652819999999</v>
      </c>
      <c r="L148" s="211">
        <f t="shared" si="24"/>
        <v>1.1259094712893758</v>
      </c>
      <c r="M148" s="212">
        <f t="shared" si="25"/>
        <v>0.42365060221386064</v>
      </c>
      <c r="N148" s="213">
        <f t="shared" si="26"/>
        <v>0.39512366615436906</v>
      </c>
      <c r="O148" s="214">
        <f t="shared" si="27"/>
        <v>0.49983878111421681</v>
      </c>
    </row>
    <row r="149" spans="1:15" s="226" customFormat="1" ht="14.25" customHeight="1" x14ac:dyDescent="0.25">
      <c r="A149" s="250"/>
      <c r="B149" s="220"/>
      <c r="C149" s="251"/>
      <c r="D149" s="221"/>
      <c r="E149" s="222" t="s">
        <v>1560</v>
      </c>
      <c r="F149" s="128">
        <f>SUM(F141:F148)</f>
        <v>6713.5300790229994</v>
      </c>
      <c r="G149" s="129">
        <f t="shared" ref="G149:K149" si="32">SUM(G141:G148)</f>
        <v>5241.6307448669995</v>
      </c>
      <c r="H149" s="130">
        <f t="shared" si="32"/>
        <v>8283.8087203129999</v>
      </c>
      <c r="I149" s="146">
        <f t="shared" si="32"/>
        <v>3726.2288543130003</v>
      </c>
      <c r="J149" s="146">
        <f t="shared" si="32"/>
        <v>3329.4861596760002</v>
      </c>
      <c r="K149" s="147">
        <f t="shared" si="32"/>
        <v>3627.4124533000004</v>
      </c>
      <c r="L149" s="223">
        <f t="shared" si="24"/>
        <v>1.8016955859413428</v>
      </c>
      <c r="M149" s="224">
        <f t="shared" si="25"/>
        <v>1.5743062122766338</v>
      </c>
      <c r="N149" s="225">
        <f t="shared" si="26"/>
        <v>2.283668820946152</v>
      </c>
      <c r="O149" s="214">
        <f t="shared" si="27"/>
        <v>1.8944798333796287</v>
      </c>
    </row>
    <row r="150" spans="1:15" ht="14.25" customHeight="1" x14ac:dyDescent="0.25">
      <c r="A150" s="248"/>
      <c r="B150" s="216"/>
      <c r="C150" s="249"/>
      <c r="D150" s="217"/>
      <c r="F150" s="125"/>
      <c r="G150" s="126"/>
      <c r="H150" s="127"/>
      <c r="I150" s="143"/>
      <c r="J150" s="143"/>
      <c r="K150" s="144"/>
      <c r="L150" s="211"/>
      <c r="M150" s="212"/>
      <c r="N150" s="213"/>
      <c r="O150" s="214"/>
    </row>
    <row r="151" spans="1:15" ht="14.25" customHeight="1" x14ac:dyDescent="0.25">
      <c r="A151" s="248" t="s">
        <v>238</v>
      </c>
      <c r="B151" s="216" t="s">
        <v>4457</v>
      </c>
      <c r="C151" s="249" t="s">
        <v>0</v>
      </c>
      <c r="D151" s="217" t="s">
        <v>233</v>
      </c>
      <c r="E151" s="232" t="s">
        <v>784</v>
      </c>
      <c r="F151" s="125">
        <v>1.1472160069999999</v>
      </c>
      <c r="G151" s="126">
        <v>0.54163529499999996</v>
      </c>
      <c r="H151" s="127">
        <v>7.7449961999999997E-2</v>
      </c>
      <c r="I151" s="143">
        <v>7.8555686070000004</v>
      </c>
      <c r="J151" s="143">
        <v>3.536441554</v>
      </c>
      <c r="K151" s="144">
        <v>3.6326213000000003E-2</v>
      </c>
      <c r="L151" s="211">
        <f t="shared" si="24"/>
        <v>0.14603857013962426</v>
      </c>
      <c r="M151" s="212">
        <f t="shared" si="25"/>
        <v>0.15315827696554657</v>
      </c>
      <c r="N151" s="213">
        <f t="shared" si="26"/>
        <v>2.1320681569532169</v>
      </c>
      <c r="O151" s="214">
        <f t="shared" si="27"/>
        <v>0.15455453936571359</v>
      </c>
    </row>
    <row r="152" spans="1:15" ht="14.25" customHeight="1" x14ac:dyDescent="0.25">
      <c r="A152" s="248" t="s">
        <v>244</v>
      </c>
      <c r="B152" s="216" t="s">
        <v>4458</v>
      </c>
      <c r="C152" s="249" t="s">
        <v>0</v>
      </c>
      <c r="D152" s="217" t="s">
        <v>233</v>
      </c>
      <c r="E152" s="232" t="s">
        <v>239</v>
      </c>
      <c r="F152" s="125">
        <v>0.265565145</v>
      </c>
      <c r="G152" s="126">
        <v>0.198908802</v>
      </c>
      <c r="H152" s="127">
        <v>9.1491707000000005E-2</v>
      </c>
      <c r="I152" s="143">
        <v>8.1360841320000006</v>
      </c>
      <c r="J152" s="143">
        <v>4.0398787159999996</v>
      </c>
      <c r="K152" s="144">
        <v>0.21849128800000001</v>
      </c>
      <c r="L152" s="211">
        <f t="shared" si="24"/>
        <v>3.2640412843754497E-2</v>
      </c>
      <c r="M152" s="212">
        <f t="shared" si="25"/>
        <v>4.9236330093826511E-2</v>
      </c>
      <c r="N152" s="213">
        <f t="shared" si="26"/>
        <v>0.41874304388740663</v>
      </c>
      <c r="O152" s="214">
        <f t="shared" si="27"/>
        <v>4.4856001555178132E-2</v>
      </c>
    </row>
    <row r="153" spans="1:15" ht="14.25" customHeight="1" x14ac:dyDescent="0.25">
      <c r="A153" s="248" t="s">
        <v>242</v>
      </c>
      <c r="B153" s="216" t="s">
        <v>4459</v>
      </c>
      <c r="C153" s="249" t="s">
        <v>0</v>
      </c>
      <c r="D153" s="217" t="s">
        <v>236</v>
      </c>
      <c r="E153" s="232" t="s">
        <v>243</v>
      </c>
      <c r="F153" s="125">
        <v>211.404765</v>
      </c>
      <c r="G153" s="126">
        <v>210.1296754</v>
      </c>
      <c r="H153" s="127">
        <v>147.27006829999999</v>
      </c>
      <c r="I153" s="143">
        <v>80.447778929999998</v>
      </c>
      <c r="J153" s="143">
        <v>73.769651210000006</v>
      </c>
      <c r="K153" s="144">
        <v>86.45389668</v>
      </c>
      <c r="L153" s="211">
        <f t="shared" si="24"/>
        <v>2.6278508594245911</v>
      </c>
      <c r="M153" s="212">
        <f t="shared" si="25"/>
        <v>2.8484569460932385</v>
      </c>
      <c r="N153" s="213">
        <f t="shared" si="26"/>
        <v>1.7034520589060855</v>
      </c>
      <c r="O153" s="214">
        <f t="shared" si="27"/>
        <v>2.3634078733667074</v>
      </c>
    </row>
    <row r="154" spans="1:15" ht="14.25" customHeight="1" x14ac:dyDescent="0.25">
      <c r="A154" s="248"/>
      <c r="B154" s="216" t="s">
        <v>4460</v>
      </c>
      <c r="C154" s="249" t="s">
        <v>0</v>
      </c>
      <c r="D154" s="217" t="s">
        <v>236</v>
      </c>
      <c r="E154" s="232" t="s">
        <v>243</v>
      </c>
      <c r="F154" s="125">
        <v>125.07045189999999</v>
      </c>
      <c r="G154" s="126">
        <v>126.9962179</v>
      </c>
      <c r="H154" s="127">
        <v>91.23934878</v>
      </c>
      <c r="I154" s="143">
        <v>131.801388</v>
      </c>
      <c r="J154" s="143">
        <v>113.8684757</v>
      </c>
      <c r="K154" s="144">
        <v>142.32906360000001</v>
      </c>
      <c r="L154" s="211">
        <f t="shared" si="24"/>
        <v>0.94893121990490714</v>
      </c>
      <c r="M154" s="212">
        <f t="shared" si="25"/>
        <v>1.1152886443706034</v>
      </c>
      <c r="N154" s="213">
        <f t="shared" si="26"/>
        <v>0.64104509980068469</v>
      </c>
      <c r="O154" s="214">
        <f t="shared" si="27"/>
        <v>0.88481177246801113</v>
      </c>
    </row>
    <row r="155" spans="1:15" s="226" customFormat="1" ht="14.25" customHeight="1" x14ac:dyDescent="0.25">
      <c r="A155" s="245"/>
      <c r="B155" s="220"/>
      <c r="C155" s="221"/>
      <c r="D155" s="228"/>
      <c r="E155" s="222" t="s">
        <v>1561</v>
      </c>
      <c r="F155" s="128">
        <f>SUM(F151:F154)</f>
        <v>337.887998052</v>
      </c>
      <c r="G155" s="129">
        <f t="shared" ref="G155:K155" si="33">SUM(G151:G154)</f>
        <v>337.86643739700003</v>
      </c>
      <c r="H155" s="130">
        <f t="shared" si="33"/>
        <v>238.67835874899998</v>
      </c>
      <c r="I155" s="146">
        <f t="shared" si="33"/>
        <v>228.24081966900002</v>
      </c>
      <c r="J155" s="146">
        <f t="shared" si="33"/>
        <v>195.21444718000001</v>
      </c>
      <c r="K155" s="147">
        <f t="shared" si="33"/>
        <v>229.03777778100002</v>
      </c>
      <c r="L155" s="223">
        <f t="shared" si="24"/>
        <v>1.4804012645153166</v>
      </c>
      <c r="M155" s="224">
        <f t="shared" si="25"/>
        <v>1.7307450461669258</v>
      </c>
      <c r="N155" s="225">
        <f t="shared" si="26"/>
        <v>1.0420916630496566</v>
      </c>
      <c r="O155" s="214">
        <f t="shared" si="27"/>
        <v>1.4014445084491811</v>
      </c>
    </row>
    <row r="156" spans="1:15" ht="14.25" customHeight="1" x14ac:dyDescent="0.25">
      <c r="A156" s="246"/>
      <c r="B156" s="216"/>
      <c r="C156" s="217"/>
      <c r="F156" s="125"/>
      <c r="G156" s="126"/>
      <c r="H156" s="127"/>
      <c r="I156" s="143"/>
      <c r="J156" s="143"/>
      <c r="K156" s="144"/>
      <c r="L156" s="211"/>
      <c r="M156" s="212"/>
      <c r="N156" s="213"/>
      <c r="O156" s="214"/>
    </row>
    <row r="157" spans="1:15" ht="14.25" customHeight="1" x14ac:dyDescent="0.25">
      <c r="A157" s="248" t="s">
        <v>247</v>
      </c>
      <c r="B157" s="216" t="s">
        <v>4461</v>
      </c>
      <c r="C157" s="249" t="s">
        <v>137</v>
      </c>
      <c r="D157" s="209" t="s">
        <v>246</v>
      </c>
      <c r="E157" s="210" t="s">
        <v>785</v>
      </c>
      <c r="F157" s="125">
        <v>489.10442180000001</v>
      </c>
      <c r="G157" s="126">
        <v>327.60783830000003</v>
      </c>
      <c r="H157" s="127">
        <v>683.11700599999995</v>
      </c>
      <c r="I157" s="143">
        <v>150.74632560000001</v>
      </c>
      <c r="J157" s="143">
        <v>158.5524724</v>
      </c>
      <c r="K157" s="144">
        <v>241.57451979999999</v>
      </c>
      <c r="L157" s="211">
        <f t="shared" si="24"/>
        <v>3.2445528596021713</v>
      </c>
      <c r="M157" s="212">
        <f t="shared" si="25"/>
        <v>2.0662423823546763</v>
      </c>
      <c r="N157" s="213">
        <f t="shared" si="26"/>
        <v>2.8277692803262275</v>
      </c>
      <c r="O157" s="214">
        <f t="shared" si="27"/>
        <v>2.7226391579280085</v>
      </c>
    </row>
    <row r="158" spans="1:15" ht="14.25" customHeight="1" x14ac:dyDescent="0.25">
      <c r="A158" s="248"/>
      <c r="B158" s="216" t="s">
        <v>4462</v>
      </c>
      <c r="C158" s="249" t="s">
        <v>137</v>
      </c>
      <c r="D158" s="209" t="s">
        <v>246</v>
      </c>
      <c r="E158" s="210" t="s">
        <v>785</v>
      </c>
      <c r="F158" s="125">
        <v>610.85714800000005</v>
      </c>
      <c r="G158" s="126">
        <v>428.02938810000001</v>
      </c>
      <c r="H158" s="127">
        <v>970.86159129999999</v>
      </c>
      <c r="I158" s="143">
        <v>437.06350989999999</v>
      </c>
      <c r="J158" s="143">
        <v>378.27157790000001</v>
      </c>
      <c r="K158" s="144">
        <v>511.4422237</v>
      </c>
      <c r="L158" s="211">
        <f t="shared" si="24"/>
        <v>1.3976393228063446</v>
      </c>
      <c r="M158" s="212">
        <f t="shared" si="25"/>
        <v>1.1315399123461345</v>
      </c>
      <c r="N158" s="213">
        <f t="shared" si="26"/>
        <v>1.8982820469462931</v>
      </c>
      <c r="O158" s="214">
        <f t="shared" si="27"/>
        <v>1.5147591912977931</v>
      </c>
    </row>
    <row r="159" spans="1:15" s="226" customFormat="1" ht="14.25" customHeight="1" x14ac:dyDescent="0.25">
      <c r="A159" s="245"/>
      <c r="B159" s="220"/>
      <c r="C159" s="221"/>
      <c r="D159" s="228"/>
      <c r="E159" s="244" t="s">
        <v>786</v>
      </c>
      <c r="F159" s="128">
        <f>SUM(F157:F158)</f>
        <v>1099.9615698</v>
      </c>
      <c r="G159" s="129">
        <f t="shared" ref="G159:K159" si="34">SUM(G157:G158)</f>
        <v>755.63722640000003</v>
      </c>
      <c r="H159" s="130">
        <f t="shared" si="34"/>
        <v>1653.9785972999998</v>
      </c>
      <c r="I159" s="146">
        <f t="shared" si="34"/>
        <v>587.80983549999996</v>
      </c>
      <c r="J159" s="146">
        <f t="shared" si="34"/>
        <v>536.82405029999995</v>
      </c>
      <c r="K159" s="147">
        <f t="shared" si="34"/>
        <v>753.01674349999996</v>
      </c>
      <c r="L159" s="223">
        <f t="shared" si="24"/>
        <v>1.8712881332860924</v>
      </c>
      <c r="M159" s="224">
        <f t="shared" si="25"/>
        <v>1.4076068797173265</v>
      </c>
      <c r="N159" s="225">
        <f t="shared" si="26"/>
        <v>2.1964698814163883</v>
      </c>
      <c r="O159" s="214">
        <f t="shared" si="27"/>
        <v>1.8691322755865361</v>
      </c>
    </row>
    <row r="160" spans="1:15" ht="14.25" customHeight="1" x14ac:dyDescent="0.25">
      <c r="A160" s="246"/>
      <c r="B160" s="216"/>
      <c r="C160" s="217"/>
      <c r="F160" s="125"/>
      <c r="G160" s="126"/>
      <c r="H160" s="127"/>
      <c r="I160" s="143"/>
      <c r="J160" s="143"/>
      <c r="K160" s="144"/>
      <c r="L160" s="211"/>
      <c r="M160" s="212"/>
      <c r="N160" s="213"/>
      <c r="O160" s="214"/>
    </row>
    <row r="161" spans="1:15" ht="14.25" customHeight="1" x14ac:dyDescent="0.25">
      <c r="A161" s="248" t="s">
        <v>248</v>
      </c>
      <c r="B161" s="216" t="s">
        <v>4463</v>
      </c>
      <c r="C161" s="249" t="s">
        <v>0</v>
      </c>
      <c r="D161" s="209" t="s">
        <v>246</v>
      </c>
      <c r="E161" s="210" t="s">
        <v>785</v>
      </c>
      <c r="F161" s="125">
        <v>656.17579469999998</v>
      </c>
      <c r="G161" s="126">
        <v>472.92564929999998</v>
      </c>
      <c r="H161" s="127">
        <v>1085.7916520000001</v>
      </c>
      <c r="I161" s="143">
        <v>272.76773309999999</v>
      </c>
      <c r="J161" s="143">
        <v>206.54108260000001</v>
      </c>
      <c r="K161" s="144">
        <v>247.67114409999999</v>
      </c>
      <c r="L161" s="211">
        <f t="shared" si="24"/>
        <v>2.4056210287139717</v>
      </c>
      <c r="M161" s="212">
        <f t="shared" si="25"/>
        <v>2.2897413112523308</v>
      </c>
      <c r="N161" s="213">
        <f t="shared" si="26"/>
        <v>4.3840054760743525</v>
      </c>
      <c r="O161" s="214">
        <f t="shared" si="27"/>
        <v>3.0467044739573579</v>
      </c>
    </row>
    <row r="162" spans="1:15" ht="14.25" customHeight="1" x14ac:dyDescent="0.25">
      <c r="A162" s="248"/>
      <c r="B162" s="216" t="s">
        <v>4464</v>
      </c>
      <c r="C162" s="249" t="s">
        <v>0</v>
      </c>
      <c r="D162" s="209" t="s">
        <v>246</v>
      </c>
      <c r="E162" s="210" t="s">
        <v>785</v>
      </c>
      <c r="F162" s="125">
        <v>33.558519109999999</v>
      </c>
      <c r="G162" s="126">
        <v>33.406804819999998</v>
      </c>
      <c r="H162" s="127">
        <v>12.285770510000001</v>
      </c>
      <c r="I162" s="143">
        <v>55.150155310000002</v>
      </c>
      <c r="J162" s="143">
        <v>43.517802529999997</v>
      </c>
      <c r="K162" s="144">
        <v>21.889000580000001</v>
      </c>
      <c r="L162" s="211">
        <f t="shared" si="24"/>
        <v>0.60849364650683158</v>
      </c>
      <c r="M162" s="212">
        <f t="shared" si="25"/>
        <v>0.76765835767948642</v>
      </c>
      <c r="N162" s="213">
        <f t="shared" si="26"/>
        <v>0.56127599179770316</v>
      </c>
      <c r="O162" s="214">
        <f t="shared" si="27"/>
        <v>0.65737470054530267</v>
      </c>
    </row>
    <row r="163" spans="1:15" ht="14.25" customHeight="1" x14ac:dyDescent="0.25">
      <c r="A163" s="248"/>
      <c r="B163" s="216" t="s">
        <v>4465</v>
      </c>
      <c r="C163" s="249" t="s">
        <v>0</v>
      </c>
      <c r="D163" s="209" t="s">
        <v>246</v>
      </c>
      <c r="E163" s="210" t="s">
        <v>785</v>
      </c>
      <c r="F163" s="125">
        <v>57.912087149999998</v>
      </c>
      <c r="G163" s="126">
        <v>57.182854630000001</v>
      </c>
      <c r="H163" s="127">
        <v>19.609714220000001</v>
      </c>
      <c r="I163" s="143">
        <v>34.797038299999997</v>
      </c>
      <c r="J163" s="143">
        <v>27.566823370000002</v>
      </c>
      <c r="K163" s="144">
        <v>14.53120028</v>
      </c>
      <c r="L163" s="211">
        <f t="shared" si="24"/>
        <v>1.6642820762708417</v>
      </c>
      <c r="M163" s="212">
        <f t="shared" si="25"/>
        <v>2.0743360184267758</v>
      </c>
      <c r="N163" s="213">
        <f t="shared" si="26"/>
        <v>1.3494903271679357</v>
      </c>
      <c r="O163" s="214">
        <f t="shared" si="27"/>
        <v>1.7517985236501914</v>
      </c>
    </row>
    <row r="164" spans="1:15" ht="14.25" customHeight="1" x14ac:dyDescent="0.25">
      <c r="A164" s="248" t="s">
        <v>249</v>
      </c>
      <c r="B164" s="216" t="s">
        <v>4466</v>
      </c>
      <c r="C164" s="249" t="s">
        <v>0</v>
      </c>
      <c r="D164" s="209" t="s">
        <v>246</v>
      </c>
      <c r="E164" s="210" t="s">
        <v>785</v>
      </c>
      <c r="F164" s="125">
        <v>63.803298759999997</v>
      </c>
      <c r="G164" s="126">
        <v>55.586366470000002</v>
      </c>
      <c r="H164" s="127">
        <v>21.12236811</v>
      </c>
      <c r="I164" s="143">
        <v>50.808115119999997</v>
      </c>
      <c r="J164" s="143">
        <v>55.361988750000002</v>
      </c>
      <c r="K164" s="144">
        <v>40.506731619999996</v>
      </c>
      <c r="L164" s="211">
        <f t="shared" si="24"/>
        <v>1.2557698432486153</v>
      </c>
      <c r="M164" s="212">
        <f t="shared" si="25"/>
        <v>1.0040529201545347</v>
      </c>
      <c r="N164" s="213">
        <f t="shared" si="26"/>
        <v>0.52145328110281142</v>
      </c>
      <c r="O164" s="214">
        <f t="shared" si="27"/>
        <v>0.95797017211746238</v>
      </c>
    </row>
    <row r="165" spans="1:15" s="226" customFormat="1" ht="14.25" customHeight="1" x14ac:dyDescent="0.25">
      <c r="A165" s="243"/>
      <c r="C165" s="228"/>
      <c r="D165" s="228"/>
      <c r="E165" s="244" t="s">
        <v>787</v>
      </c>
      <c r="F165" s="128">
        <f>SUM(F161:F164)</f>
        <v>811.44969972000001</v>
      </c>
      <c r="G165" s="129">
        <f t="shared" ref="G165:K165" si="35">SUM(G161:G164)</f>
        <v>619.10167521999995</v>
      </c>
      <c r="H165" s="130">
        <f t="shared" si="35"/>
        <v>1138.80950484</v>
      </c>
      <c r="I165" s="146">
        <f t="shared" si="35"/>
        <v>413.52304183000001</v>
      </c>
      <c r="J165" s="146">
        <f t="shared" si="35"/>
        <v>332.98769725000005</v>
      </c>
      <c r="K165" s="147">
        <f t="shared" si="35"/>
        <v>324.59807658</v>
      </c>
      <c r="L165" s="223">
        <f t="shared" si="24"/>
        <v>1.962284123586004</v>
      </c>
      <c r="M165" s="224">
        <f t="shared" si="25"/>
        <v>1.8592328795714985</v>
      </c>
      <c r="N165" s="225">
        <f t="shared" si="26"/>
        <v>3.5083680003240274</v>
      </c>
      <c r="O165" s="214">
        <f t="shared" si="27"/>
        <v>2.3987860450917871</v>
      </c>
    </row>
    <row r="166" spans="1:15" ht="14.25" customHeight="1" x14ac:dyDescent="0.25">
      <c r="A166" s="246"/>
      <c r="B166" s="216"/>
      <c r="F166" s="125"/>
      <c r="G166" s="126"/>
      <c r="H166" s="127"/>
      <c r="I166" s="143"/>
      <c r="J166" s="143"/>
      <c r="K166" s="144"/>
      <c r="L166" s="211"/>
      <c r="M166" s="212"/>
      <c r="N166" s="213"/>
      <c r="O166" s="214"/>
    </row>
    <row r="167" spans="1:15" ht="14.25" customHeight="1" x14ac:dyDescent="0.25">
      <c r="A167" s="248" t="s">
        <v>252</v>
      </c>
      <c r="B167" s="216" t="s">
        <v>4467</v>
      </c>
      <c r="C167" s="249" t="s">
        <v>137</v>
      </c>
      <c r="D167" s="209" t="s">
        <v>250</v>
      </c>
      <c r="E167" s="210" t="s">
        <v>1648</v>
      </c>
      <c r="F167" s="125">
        <v>21.785415660000002</v>
      </c>
      <c r="G167" s="126">
        <v>28.787835940000001</v>
      </c>
      <c r="H167" s="127">
        <v>22.840503850000001</v>
      </c>
      <c r="I167" s="143">
        <v>37.063370259999999</v>
      </c>
      <c r="J167" s="143">
        <v>36.60061597</v>
      </c>
      <c r="K167" s="144">
        <v>37.86330529</v>
      </c>
      <c r="L167" s="211">
        <f t="shared" si="24"/>
        <v>0.58778830708527163</v>
      </c>
      <c r="M167" s="212">
        <f t="shared" si="25"/>
        <v>0.78653965724500896</v>
      </c>
      <c r="N167" s="213">
        <f t="shared" si="26"/>
        <v>0.60323586847639421</v>
      </c>
      <c r="O167" s="214">
        <f t="shared" si="27"/>
        <v>0.65825821150543085</v>
      </c>
    </row>
    <row r="168" spans="1:15" ht="14.25" customHeight="1" x14ac:dyDescent="0.25">
      <c r="A168" s="248" t="s">
        <v>253</v>
      </c>
      <c r="B168" s="216" t="s">
        <v>4468</v>
      </c>
      <c r="C168" s="249" t="s">
        <v>137</v>
      </c>
      <c r="D168" s="209" t="s">
        <v>250</v>
      </c>
      <c r="E168" s="210" t="s">
        <v>1648</v>
      </c>
      <c r="F168" s="125">
        <v>164.31758529999999</v>
      </c>
      <c r="G168" s="126">
        <v>173.47094390000001</v>
      </c>
      <c r="H168" s="127">
        <v>157.0258632</v>
      </c>
      <c r="I168" s="143">
        <v>349.61189089999999</v>
      </c>
      <c r="J168" s="143">
        <v>286.70381300000003</v>
      </c>
      <c r="K168" s="144">
        <v>205.97309530000001</v>
      </c>
      <c r="L168" s="211">
        <f t="shared" si="24"/>
        <v>0.46999999020914307</v>
      </c>
      <c r="M168" s="212">
        <f t="shared" si="25"/>
        <v>0.60505279676904744</v>
      </c>
      <c r="N168" s="213">
        <f t="shared" si="26"/>
        <v>0.76236104026737905</v>
      </c>
      <c r="O168" s="214">
        <f t="shared" si="27"/>
        <v>0.5874640537425776</v>
      </c>
    </row>
    <row r="169" spans="1:15" ht="14.25" customHeight="1" x14ac:dyDescent="0.25">
      <c r="A169" s="248" t="s">
        <v>251</v>
      </c>
      <c r="B169" s="216" t="s">
        <v>4469</v>
      </c>
      <c r="C169" s="249" t="s">
        <v>137</v>
      </c>
      <c r="D169" s="209" t="s">
        <v>250</v>
      </c>
      <c r="E169" s="210" t="s">
        <v>1648</v>
      </c>
      <c r="F169" s="125">
        <v>211.1442553</v>
      </c>
      <c r="G169" s="126">
        <v>220.3396529</v>
      </c>
      <c r="H169" s="127">
        <v>195.98554519999999</v>
      </c>
      <c r="I169" s="143">
        <v>284.47187250000002</v>
      </c>
      <c r="J169" s="143">
        <v>231.8769672</v>
      </c>
      <c r="K169" s="144">
        <v>158.9801721</v>
      </c>
      <c r="L169" s="211">
        <f t="shared" si="24"/>
        <v>0.74223245147022399</v>
      </c>
      <c r="M169" s="212">
        <f t="shared" si="25"/>
        <v>0.9502438105892218</v>
      </c>
      <c r="N169" s="213">
        <f t="shared" si="26"/>
        <v>1.2327672225485029</v>
      </c>
      <c r="O169" s="214">
        <f t="shared" si="27"/>
        <v>0.92913149359238012</v>
      </c>
    </row>
    <row r="170" spans="1:15" ht="14.25" customHeight="1" x14ac:dyDescent="0.25">
      <c r="A170" s="248" t="s">
        <v>252</v>
      </c>
      <c r="B170" s="216" t="s">
        <v>4470</v>
      </c>
      <c r="C170" s="249" t="s">
        <v>137</v>
      </c>
      <c r="D170" s="209" t="s">
        <v>250</v>
      </c>
      <c r="E170" s="210" t="s">
        <v>1648</v>
      </c>
      <c r="F170" s="125">
        <v>31.041951910000002</v>
      </c>
      <c r="G170" s="126">
        <v>40.825482960000002</v>
      </c>
      <c r="H170" s="127">
        <v>33.39406528</v>
      </c>
      <c r="I170" s="143">
        <v>40.768587699999998</v>
      </c>
      <c r="J170" s="143">
        <v>40.838957299999997</v>
      </c>
      <c r="K170" s="144">
        <v>41.622714729999998</v>
      </c>
      <c r="L170" s="211">
        <f t="shared" si="24"/>
        <v>0.76141837775754007</v>
      </c>
      <c r="M170" s="212">
        <f t="shared" si="25"/>
        <v>0.99967006160561311</v>
      </c>
      <c r="N170" s="213">
        <f t="shared" si="26"/>
        <v>0.80230387413752435</v>
      </c>
      <c r="O170" s="214">
        <f t="shared" si="27"/>
        <v>0.85418549291894796</v>
      </c>
    </row>
    <row r="171" spans="1:15" s="226" customFormat="1" ht="14.25" customHeight="1" x14ac:dyDescent="0.25">
      <c r="A171" s="250"/>
      <c r="B171" s="220"/>
      <c r="C171" s="251"/>
      <c r="D171" s="228"/>
      <c r="E171" s="244" t="s">
        <v>788</v>
      </c>
      <c r="F171" s="128">
        <f>SUM(F167:F170)</f>
        <v>428.28920816999999</v>
      </c>
      <c r="G171" s="129">
        <f t="shared" ref="G171:K171" si="36">SUM(G167:G170)</f>
        <v>463.42391570000001</v>
      </c>
      <c r="H171" s="130">
        <f t="shared" si="36"/>
        <v>409.24597753</v>
      </c>
      <c r="I171" s="146">
        <f t="shared" si="36"/>
        <v>711.91572136000002</v>
      </c>
      <c r="J171" s="146">
        <f t="shared" si="36"/>
        <v>596.02035346999992</v>
      </c>
      <c r="K171" s="147">
        <f t="shared" si="36"/>
        <v>444.43928742000003</v>
      </c>
      <c r="L171" s="223">
        <f t="shared" si="24"/>
        <v>0.6016009975897465</v>
      </c>
      <c r="M171" s="224">
        <f t="shared" si="25"/>
        <v>0.77753035278404459</v>
      </c>
      <c r="N171" s="225">
        <f t="shared" si="26"/>
        <v>0.92081413392974421</v>
      </c>
      <c r="O171" s="214">
        <f t="shared" si="27"/>
        <v>0.74239750764904933</v>
      </c>
    </row>
    <row r="172" spans="1:15" ht="14.25" customHeight="1" x14ac:dyDescent="0.25">
      <c r="A172" s="248"/>
      <c r="B172" s="216"/>
      <c r="C172" s="249"/>
      <c r="F172" s="125"/>
      <c r="G172" s="126"/>
      <c r="H172" s="127"/>
      <c r="I172" s="143"/>
      <c r="J172" s="143"/>
      <c r="K172" s="144"/>
      <c r="L172" s="211"/>
      <c r="M172" s="212"/>
      <c r="N172" s="213"/>
      <c r="O172" s="214"/>
    </row>
    <row r="173" spans="1:15" ht="14.25" customHeight="1" x14ac:dyDescent="0.25">
      <c r="A173" s="248" t="s">
        <v>256</v>
      </c>
      <c r="B173" s="216" t="s">
        <v>4471</v>
      </c>
      <c r="C173" s="249" t="s">
        <v>0</v>
      </c>
      <c r="D173" s="209" t="s">
        <v>1642</v>
      </c>
      <c r="E173" s="232" t="s">
        <v>1646</v>
      </c>
      <c r="F173" s="125">
        <v>26.70667473</v>
      </c>
      <c r="G173" s="126">
        <v>21.932054440000002</v>
      </c>
      <c r="H173" s="127">
        <v>9.4371898279999993</v>
      </c>
      <c r="I173" s="143">
        <v>19.856430929999998</v>
      </c>
      <c r="J173" s="143">
        <v>15.09094017</v>
      </c>
      <c r="K173" s="144">
        <v>14.634794169999999</v>
      </c>
      <c r="L173" s="211">
        <f t="shared" si="24"/>
        <v>1.3449886751626821</v>
      </c>
      <c r="M173" s="212">
        <f t="shared" si="25"/>
        <v>1.4533259156112606</v>
      </c>
      <c r="N173" s="213">
        <f t="shared" si="26"/>
        <v>0.64484609201715881</v>
      </c>
      <c r="O173" s="214">
        <f t="shared" si="27"/>
        <v>1.1713066317646117</v>
      </c>
    </row>
    <row r="174" spans="1:15" ht="14.25" customHeight="1" x14ac:dyDescent="0.25">
      <c r="A174" s="248"/>
      <c r="B174" s="216" t="s">
        <v>4472</v>
      </c>
      <c r="C174" s="249" t="s">
        <v>0</v>
      </c>
      <c r="D174" s="209" t="s">
        <v>1642</v>
      </c>
      <c r="E174" s="232" t="s">
        <v>1646</v>
      </c>
      <c r="F174" s="125">
        <v>9.6873759180000008</v>
      </c>
      <c r="G174" s="126">
        <v>7.9123273540000003</v>
      </c>
      <c r="H174" s="127">
        <v>3.5013186319999998</v>
      </c>
      <c r="I174" s="143">
        <v>18.795738929999999</v>
      </c>
      <c r="J174" s="143">
        <v>15.901799779999999</v>
      </c>
      <c r="K174" s="144">
        <v>15.9827943</v>
      </c>
      <c r="L174" s="211">
        <f t="shared" si="24"/>
        <v>0.51540277049379091</v>
      </c>
      <c r="M174" s="212">
        <f t="shared" si="25"/>
        <v>0.49757432891033426</v>
      </c>
      <c r="N174" s="213">
        <f t="shared" si="26"/>
        <v>0.21906799063290203</v>
      </c>
      <c r="O174" s="214">
        <f t="shared" si="27"/>
        <v>0.4163552338899677</v>
      </c>
    </row>
    <row r="175" spans="1:15" s="226" customFormat="1" ht="14.25" customHeight="1" x14ac:dyDescent="0.25">
      <c r="A175" s="246" t="s">
        <v>1643</v>
      </c>
      <c r="B175" s="216" t="s">
        <v>4473</v>
      </c>
      <c r="C175" s="249" t="s">
        <v>0</v>
      </c>
      <c r="D175" s="209" t="s">
        <v>1645</v>
      </c>
      <c r="E175" s="232" t="s">
        <v>1647</v>
      </c>
      <c r="F175" s="125">
        <v>0</v>
      </c>
      <c r="G175" s="126">
        <v>0</v>
      </c>
      <c r="H175" s="127">
        <v>0</v>
      </c>
      <c r="I175" s="143">
        <v>0.97261191599999997</v>
      </c>
      <c r="J175" s="143">
        <v>1.7558236060000001</v>
      </c>
      <c r="K175" s="144">
        <v>1.1908833400000001</v>
      </c>
      <c r="L175" s="211">
        <f t="shared" ref="L175:L176" si="37">F175/I175</f>
        <v>0</v>
      </c>
      <c r="M175" s="212">
        <f t="shared" ref="M175:M176" si="38">G175/J175</f>
        <v>0</v>
      </c>
      <c r="N175" s="213">
        <f t="shared" ref="N175:N176" si="39">H175/K175</f>
        <v>0</v>
      </c>
      <c r="O175" s="214">
        <f t="shared" ref="O175:O176" si="40">AVERAGE(F175:H175)/AVERAGE(I175:K175)</f>
        <v>0</v>
      </c>
    </row>
    <row r="176" spans="1:15" ht="14.25" customHeight="1" x14ac:dyDescent="0.25">
      <c r="A176" s="195"/>
      <c r="B176" s="216" t="s">
        <v>4474</v>
      </c>
      <c r="C176" s="249" t="s">
        <v>0</v>
      </c>
      <c r="D176" s="209" t="s">
        <v>1645</v>
      </c>
      <c r="E176" s="232" t="s">
        <v>1647</v>
      </c>
      <c r="F176" s="125">
        <v>11.8415944</v>
      </c>
      <c r="G176" s="126">
        <v>7.6170843250000004</v>
      </c>
      <c r="H176" s="127">
        <v>8.7204750460000007</v>
      </c>
      <c r="I176" s="143">
        <v>0</v>
      </c>
      <c r="J176" s="143">
        <v>5.0203497999999999E-2</v>
      </c>
      <c r="K176" s="144">
        <v>5.1485965000000002E-2</v>
      </c>
      <c r="L176" s="211" t="e">
        <f t="shared" si="37"/>
        <v>#DIV/0!</v>
      </c>
      <c r="M176" s="212">
        <f t="shared" si="38"/>
        <v>151.7241751760007</v>
      </c>
      <c r="N176" s="213">
        <f t="shared" si="39"/>
        <v>169.3757715524998</v>
      </c>
      <c r="O176" s="214">
        <f t="shared" si="40"/>
        <v>277.10986900383176</v>
      </c>
    </row>
    <row r="177" spans="1:15" s="44" customFormat="1" ht="14.25" customHeight="1" x14ac:dyDescent="0.25">
      <c r="A177" s="246" t="s">
        <v>1649</v>
      </c>
      <c r="B177" s="216" t="s">
        <v>4475</v>
      </c>
      <c r="C177" s="249" t="s">
        <v>0</v>
      </c>
      <c r="D177" s="209" t="s">
        <v>1644</v>
      </c>
      <c r="E177" s="232" t="s">
        <v>1650</v>
      </c>
      <c r="F177" s="125">
        <v>10.812477550000001</v>
      </c>
      <c r="G177" s="126">
        <v>8.7378331229999997</v>
      </c>
      <c r="H177" s="127">
        <v>7.4062378899999999</v>
      </c>
      <c r="I177" s="143">
        <v>4.3112633110000003</v>
      </c>
      <c r="J177" s="143">
        <v>4.2882847149999996</v>
      </c>
      <c r="K177" s="144">
        <v>5.6825606219999996</v>
      </c>
      <c r="L177" s="211">
        <f t="shared" ref="L177:L178" si="41">F177/I177</f>
        <v>2.5079603749584107</v>
      </c>
      <c r="M177" s="212">
        <f t="shared" ref="M177:M178" si="42">G177/J177</f>
        <v>2.0376056404174649</v>
      </c>
      <c r="N177" s="213">
        <f t="shared" ref="N177:N178" si="43">H177/K177</f>
        <v>1.3033275635154324</v>
      </c>
      <c r="O177" s="214">
        <f t="shared" ref="O177:O178" si="44">AVERAGE(F177:H177)/AVERAGE(I177:K177)</f>
        <v>1.8874347778312741</v>
      </c>
    </row>
    <row r="178" spans="1:15" s="44" customFormat="1" ht="14.25" customHeight="1" x14ac:dyDescent="0.25">
      <c r="B178" s="216" t="s">
        <v>4476</v>
      </c>
      <c r="C178" s="249" t="s">
        <v>0</v>
      </c>
      <c r="D178" s="209" t="s">
        <v>1644</v>
      </c>
      <c r="E178" s="232" t="s">
        <v>1650</v>
      </c>
      <c r="F178" s="125">
        <v>18.081483460000001</v>
      </c>
      <c r="G178" s="126">
        <v>15.89153116</v>
      </c>
      <c r="H178" s="127">
        <v>14.05452706</v>
      </c>
      <c r="I178" s="143">
        <v>3.2153126730000001</v>
      </c>
      <c r="J178" s="143">
        <v>3.1637967819999999</v>
      </c>
      <c r="K178" s="144">
        <v>5.1372479200000001</v>
      </c>
      <c r="L178" s="211">
        <f t="shared" si="41"/>
        <v>5.6235536941199999</v>
      </c>
      <c r="M178" s="212">
        <f t="shared" si="42"/>
        <v>5.0229304392787641</v>
      </c>
      <c r="N178" s="213">
        <f t="shared" si="43"/>
        <v>2.7358086039188079</v>
      </c>
      <c r="O178" s="214">
        <f t="shared" si="44"/>
        <v>4.1703761107882436</v>
      </c>
    </row>
    <row r="179" spans="1:15" ht="14.25" customHeight="1" x14ac:dyDescent="0.25">
      <c r="A179" s="248"/>
      <c r="B179" s="220"/>
      <c r="C179" s="249"/>
      <c r="E179" s="244" t="s">
        <v>789</v>
      </c>
      <c r="F179" s="128">
        <f>SUM(F173:F178)</f>
        <v>77.129606058000007</v>
      </c>
      <c r="G179" s="129">
        <f t="shared" ref="G179:K179" si="45">SUM(G173:G178)</f>
        <v>62.090830402000002</v>
      </c>
      <c r="H179" s="130">
        <f t="shared" si="45"/>
        <v>43.119748455999996</v>
      </c>
      <c r="I179" s="146">
        <f t="shared" si="45"/>
        <v>47.151357759999996</v>
      </c>
      <c r="J179" s="146">
        <f t="shared" si="45"/>
        <v>40.250848550999997</v>
      </c>
      <c r="K179" s="147">
        <f t="shared" si="45"/>
        <v>42.679766317000002</v>
      </c>
      <c r="L179" s="223">
        <f>F179/I179</f>
        <v>1.635787593871401</v>
      </c>
      <c r="M179" s="224">
        <f>G179/J179</f>
        <v>1.5425968057127435</v>
      </c>
      <c r="N179" s="225">
        <f>H179/K179</f>
        <v>1.0103089163078369</v>
      </c>
      <c r="O179" s="214">
        <f>AVERAGE(F179:H179)/AVERAGE(I179:K179)</f>
        <v>1.401732932183037</v>
      </c>
    </row>
    <row r="180" spans="1:15" ht="14.25" customHeight="1" x14ac:dyDescent="0.25">
      <c r="A180" s="248"/>
      <c r="C180" s="249"/>
      <c r="F180" s="125"/>
      <c r="G180" s="126"/>
      <c r="H180" s="127"/>
      <c r="I180" s="143"/>
      <c r="J180" s="143"/>
      <c r="K180" s="144"/>
      <c r="L180" s="211"/>
      <c r="M180" s="212"/>
      <c r="N180" s="213"/>
      <c r="O180" s="214"/>
    </row>
    <row r="181" spans="1:15" ht="14.25" customHeight="1" x14ac:dyDescent="0.25">
      <c r="A181" s="248" t="s">
        <v>261</v>
      </c>
      <c r="B181" s="216" t="s">
        <v>4477</v>
      </c>
      <c r="C181" s="249" t="s">
        <v>137</v>
      </c>
      <c r="D181" s="217" t="s">
        <v>257</v>
      </c>
      <c r="E181" s="229" t="s">
        <v>790</v>
      </c>
      <c r="F181" s="125">
        <v>1200.4322500000001</v>
      </c>
      <c r="G181" s="126">
        <v>1106.1135839999999</v>
      </c>
      <c r="H181" s="127">
        <v>1467.2608600000001</v>
      </c>
      <c r="I181" s="143">
        <v>822.13069810000002</v>
      </c>
      <c r="J181" s="143">
        <v>730.31878380000001</v>
      </c>
      <c r="K181" s="144">
        <v>756.31829059999995</v>
      </c>
      <c r="L181" s="211">
        <f t="shared" si="24"/>
        <v>1.4601477025177148</v>
      </c>
      <c r="M181" s="212">
        <f t="shared" si="25"/>
        <v>1.5145626930813167</v>
      </c>
      <c r="N181" s="213">
        <f t="shared" si="26"/>
        <v>1.9400044640411875</v>
      </c>
      <c r="O181" s="214">
        <f t="shared" si="27"/>
        <v>1.6345544748806038</v>
      </c>
    </row>
    <row r="182" spans="1:15" ht="14.25" customHeight="1" x14ac:dyDescent="0.25">
      <c r="A182" s="248"/>
      <c r="B182" s="216" t="s">
        <v>4478</v>
      </c>
      <c r="C182" s="249" t="s">
        <v>137</v>
      </c>
      <c r="D182" s="217" t="s">
        <v>257</v>
      </c>
      <c r="E182" s="229" t="s">
        <v>260</v>
      </c>
      <c r="F182" s="125">
        <v>74.574193309999998</v>
      </c>
      <c r="G182" s="126">
        <v>39.447683470000001</v>
      </c>
      <c r="H182" s="127">
        <v>114.0400235</v>
      </c>
      <c r="I182" s="143">
        <v>71.484927679999998</v>
      </c>
      <c r="J182" s="143">
        <v>74.973824980000003</v>
      </c>
      <c r="K182" s="144">
        <v>86.36461697</v>
      </c>
      <c r="L182" s="211">
        <f t="shared" si="24"/>
        <v>1.0432156222333888</v>
      </c>
      <c r="M182" s="212">
        <f t="shared" si="25"/>
        <v>0.52615274038003335</v>
      </c>
      <c r="N182" s="213">
        <f t="shared" si="26"/>
        <v>1.3204484371141652</v>
      </c>
      <c r="O182" s="214">
        <f t="shared" si="27"/>
        <v>0.97954900593713212</v>
      </c>
    </row>
    <row r="183" spans="1:15" ht="14.25" customHeight="1" x14ac:dyDescent="0.25">
      <c r="A183" s="248"/>
      <c r="B183" s="216" t="s">
        <v>4479</v>
      </c>
      <c r="C183" s="249" t="s">
        <v>137</v>
      </c>
      <c r="D183" s="217" t="s">
        <v>257</v>
      </c>
      <c r="E183" s="229" t="s">
        <v>260</v>
      </c>
      <c r="F183" s="125">
        <v>52.985540299999997</v>
      </c>
      <c r="G183" s="126">
        <v>27.94821988</v>
      </c>
      <c r="H183" s="127">
        <v>80.398159680000006</v>
      </c>
      <c r="I183" s="143">
        <v>67.912839930000004</v>
      </c>
      <c r="J183" s="143">
        <v>71.412358389999994</v>
      </c>
      <c r="K183" s="144">
        <v>83.65178865</v>
      </c>
      <c r="L183" s="211">
        <f t="shared" ref="L183:L246" si="46">F183/I183</f>
        <v>0.78019915460189759</v>
      </c>
      <c r="M183" s="212">
        <f t="shared" ref="M183:M246" si="47">G183/J183</f>
        <v>0.39136391109460461</v>
      </c>
      <c r="N183" s="213">
        <f t="shared" ref="N183:N246" si="48">H183/K183</f>
        <v>0.96110508785875204</v>
      </c>
      <c r="O183" s="214">
        <f t="shared" ref="O183:O246" si="49">AVERAGE(F183:H183)/AVERAGE(I183:K183)</f>
        <v>0.72353619112140066</v>
      </c>
    </row>
    <row r="184" spans="1:15" ht="14.25" customHeight="1" x14ac:dyDescent="0.25">
      <c r="A184" s="248"/>
      <c r="B184" s="216" t="s">
        <v>4480</v>
      </c>
      <c r="C184" s="249" t="s">
        <v>137</v>
      </c>
      <c r="D184" s="217" t="s">
        <v>257</v>
      </c>
      <c r="E184" s="229" t="s">
        <v>260</v>
      </c>
      <c r="F184" s="125">
        <v>1734.7981729999999</v>
      </c>
      <c r="G184" s="126">
        <v>1586.1255839999999</v>
      </c>
      <c r="H184" s="127">
        <v>2098.4777079999999</v>
      </c>
      <c r="I184" s="143">
        <v>968.88755349999997</v>
      </c>
      <c r="J184" s="143">
        <v>863.04702269999996</v>
      </c>
      <c r="K184" s="144">
        <v>900.43093999999996</v>
      </c>
      <c r="L184" s="211">
        <f t="shared" si="46"/>
        <v>1.7905051692874285</v>
      </c>
      <c r="M184" s="212">
        <f t="shared" si="47"/>
        <v>1.8378205848365996</v>
      </c>
      <c r="N184" s="213">
        <f t="shared" si="48"/>
        <v>2.3305259901442303</v>
      </c>
      <c r="O184" s="214">
        <f t="shared" si="49"/>
        <v>1.9834101377977271</v>
      </c>
    </row>
    <row r="185" spans="1:15" s="226" customFormat="1" ht="14.25" customHeight="1" x14ac:dyDescent="0.25">
      <c r="A185" s="243"/>
      <c r="B185" s="220"/>
      <c r="C185" s="228"/>
      <c r="D185" s="221"/>
      <c r="E185" s="222" t="s">
        <v>259</v>
      </c>
      <c r="F185" s="128">
        <f>SUM(F181:F184)</f>
        <v>3062.7901566099999</v>
      </c>
      <c r="G185" s="129">
        <f t="shared" ref="G185:K185" si="50">SUM(G181:G184)</f>
        <v>2759.6350713499996</v>
      </c>
      <c r="H185" s="130">
        <f t="shared" si="50"/>
        <v>3760.1767511799999</v>
      </c>
      <c r="I185" s="146">
        <f t="shared" si="50"/>
        <v>1930.4160192100001</v>
      </c>
      <c r="J185" s="146">
        <f t="shared" si="50"/>
        <v>1739.75198987</v>
      </c>
      <c r="K185" s="147">
        <f t="shared" si="50"/>
        <v>1826.76563622</v>
      </c>
      <c r="L185" s="223">
        <f t="shared" si="46"/>
        <v>1.5865959078931653</v>
      </c>
      <c r="M185" s="224">
        <f t="shared" si="47"/>
        <v>1.5862232590728111</v>
      </c>
      <c r="N185" s="225">
        <f t="shared" si="48"/>
        <v>2.0583793983341367</v>
      </c>
      <c r="O185" s="214">
        <f t="shared" si="49"/>
        <v>1.7432631713379581</v>
      </c>
    </row>
    <row r="186" spans="1:15" ht="14.25" customHeight="1" x14ac:dyDescent="0.25">
      <c r="B186" s="216"/>
      <c r="D186" s="217"/>
      <c r="F186" s="125"/>
      <c r="G186" s="126"/>
      <c r="H186" s="127"/>
      <c r="I186" s="143"/>
      <c r="J186" s="143"/>
      <c r="K186" s="144"/>
      <c r="L186" s="211"/>
      <c r="M186" s="212"/>
      <c r="N186" s="213"/>
      <c r="O186" s="214"/>
    </row>
    <row r="187" spans="1:15" ht="14.25" customHeight="1" x14ac:dyDescent="0.25">
      <c r="A187" s="248" t="s">
        <v>262</v>
      </c>
      <c r="B187" s="216" t="s">
        <v>4481</v>
      </c>
      <c r="C187" s="249" t="s">
        <v>0</v>
      </c>
      <c r="D187" s="217" t="s">
        <v>791</v>
      </c>
      <c r="E187" s="210" t="s">
        <v>792</v>
      </c>
      <c r="F187" s="125">
        <v>108.7937252</v>
      </c>
      <c r="G187" s="126">
        <v>108.03557000000001</v>
      </c>
      <c r="H187" s="127">
        <v>65.920204049999995</v>
      </c>
      <c r="I187" s="143">
        <v>111.04623410000001</v>
      </c>
      <c r="J187" s="143">
        <v>95.310273510000002</v>
      </c>
      <c r="K187" s="144">
        <v>76.409243529999998</v>
      </c>
      <c r="L187" s="211">
        <f t="shared" si="46"/>
        <v>0.97971557596476833</v>
      </c>
      <c r="M187" s="212">
        <f t="shared" si="47"/>
        <v>1.1335144263190564</v>
      </c>
      <c r="N187" s="213">
        <f t="shared" si="48"/>
        <v>0.86272551597920522</v>
      </c>
      <c r="O187" s="214">
        <f t="shared" si="49"/>
        <v>0.99994252525302474</v>
      </c>
    </row>
    <row r="188" spans="1:15" ht="14.25" customHeight="1" x14ac:dyDescent="0.25">
      <c r="A188" s="248"/>
      <c r="B188" s="216" t="s">
        <v>4482</v>
      </c>
      <c r="C188" s="249" t="s">
        <v>0</v>
      </c>
      <c r="D188" s="217" t="s">
        <v>258</v>
      </c>
      <c r="E188" s="210" t="s">
        <v>792</v>
      </c>
      <c r="F188" s="125">
        <v>141.71651779999999</v>
      </c>
      <c r="G188" s="126">
        <v>138.75520259999999</v>
      </c>
      <c r="H188" s="127">
        <v>82.542313359999994</v>
      </c>
      <c r="I188" s="143">
        <v>77.233246919999999</v>
      </c>
      <c r="J188" s="143">
        <v>67.749824860000004</v>
      </c>
      <c r="K188" s="144">
        <v>59.141485850000002</v>
      </c>
      <c r="L188" s="211">
        <f t="shared" si="46"/>
        <v>1.8349159649702838</v>
      </c>
      <c r="M188" s="212">
        <f t="shared" si="47"/>
        <v>2.0480525652535242</v>
      </c>
      <c r="N188" s="213">
        <f t="shared" si="48"/>
        <v>1.3956753398004118</v>
      </c>
      <c r="O188" s="214">
        <f>AVERAGE(F188:H188)/AVERAGE(I188:K188)</f>
        <v>1.7783947114193188</v>
      </c>
    </row>
    <row r="189" spans="1:15" s="226" customFormat="1" ht="14.25" customHeight="1" x14ac:dyDescent="0.25">
      <c r="A189" s="243"/>
      <c r="B189" s="220"/>
      <c r="C189" s="228"/>
      <c r="D189" s="221"/>
      <c r="E189" s="222" t="s">
        <v>793</v>
      </c>
      <c r="F189" s="128">
        <f>SUM(F187:F188)</f>
        <v>250.510243</v>
      </c>
      <c r="G189" s="129">
        <f>SUM(G187:G188)</f>
        <v>246.7907726</v>
      </c>
      <c r="H189" s="130">
        <f t="shared" ref="H189:K189" si="51">SUM(H187:H188)</f>
        <v>148.46251740999998</v>
      </c>
      <c r="I189" s="146">
        <f t="shared" si="51"/>
        <v>188.27948101999999</v>
      </c>
      <c r="J189" s="146">
        <f t="shared" si="51"/>
        <v>163.06009836999999</v>
      </c>
      <c r="K189" s="147">
        <f t="shared" si="51"/>
        <v>135.55072938000001</v>
      </c>
      <c r="L189" s="223">
        <f t="shared" si="46"/>
        <v>1.3305233350063757</v>
      </c>
      <c r="M189" s="224">
        <f t="shared" si="47"/>
        <v>1.5134957912266591</v>
      </c>
      <c r="N189" s="225">
        <f t="shared" si="48"/>
        <v>1.0952542866353994</v>
      </c>
      <c r="O189" s="214">
        <f t="shared" si="49"/>
        <v>1.3263018823302342</v>
      </c>
    </row>
    <row r="190" spans="1:15" ht="14.25" customHeight="1" x14ac:dyDescent="0.25">
      <c r="B190" s="216"/>
      <c r="D190" s="217"/>
      <c r="F190" s="125"/>
      <c r="G190" s="126"/>
      <c r="H190" s="127"/>
      <c r="I190" s="143"/>
      <c r="J190" s="143"/>
      <c r="K190" s="144"/>
      <c r="L190" s="211"/>
      <c r="M190" s="212"/>
      <c r="N190" s="213"/>
      <c r="O190" s="214"/>
    </row>
    <row r="191" spans="1:15" ht="14.25" customHeight="1" x14ac:dyDescent="0.25">
      <c r="A191" s="248" t="s">
        <v>264</v>
      </c>
      <c r="B191" s="216" t="s">
        <v>4483</v>
      </c>
      <c r="C191" s="249" t="s">
        <v>137</v>
      </c>
      <c r="D191" s="217" t="s">
        <v>794</v>
      </c>
      <c r="E191" s="210" t="s">
        <v>795</v>
      </c>
      <c r="F191" s="125">
        <v>7.1740659439999996</v>
      </c>
      <c r="G191" s="126">
        <v>8.6961472749999995</v>
      </c>
      <c r="H191" s="127">
        <v>6.1169196299999999</v>
      </c>
      <c r="I191" s="143">
        <v>9.3266364559999992</v>
      </c>
      <c r="J191" s="143">
        <v>12.678174609999999</v>
      </c>
      <c r="K191" s="144">
        <v>11.372720259999999</v>
      </c>
      <c r="L191" s="211">
        <f t="shared" si="46"/>
        <v>0.76920184225523114</v>
      </c>
      <c r="M191" s="212">
        <f t="shared" si="47"/>
        <v>0.6859147742089664</v>
      </c>
      <c r="N191" s="213">
        <f t="shared" si="48"/>
        <v>0.53785897218578027</v>
      </c>
      <c r="O191" s="214">
        <f t="shared" si="49"/>
        <v>0.65874053518969355</v>
      </c>
    </row>
    <row r="192" spans="1:15" ht="14.25" customHeight="1" x14ac:dyDescent="0.25">
      <c r="A192" s="248"/>
      <c r="B192" s="216" t="s">
        <v>4484</v>
      </c>
      <c r="C192" s="249" t="s">
        <v>137</v>
      </c>
      <c r="D192" s="217" t="s">
        <v>794</v>
      </c>
      <c r="E192" s="210" t="s">
        <v>795</v>
      </c>
      <c r="F192" s="125">
        <v>8.0216451660000008</v>
      </c>
      <c r="G192" s="126">
        <v>9.6276275800000004</v>
      </c>
      <c r="H192" s="127">
        <v>6.5695807510000002</v>
      </c>
      <c r="I192" s="143">
        <v>8.5738609570000008</v>
      </c>
      <c r="J192" s="143">
        <v>11.36670048</v>
      </c>
      <c r="K192" s="144">
        <v>10.24178526</v>
      </c>
      <c r="L192" s="211">
        <f t="shared" si="46"/>
        <v>0.9355931016645247</v>
      </c>
      <c r="M192" s="212">
        <f t="shared" si="47"/>
        <v>0.84700283929712561</v>
      </c>
      <c r="N192" s="213">
        <f t="shared" si="48"/>
        <v>0.64144878888038703</v>
      </c>
      <c r="O192" s="214">
        <f t="shared" si="49"/>
        <v>0.80241784179781017</v>
      </c>
    </row>
    <row r="193" spans="1:15" ht="14.25" customHeight="1" x14ac:dyDescent="0.25">
      <c r="A193" s="248"/>
      <c r="B193" s="216" t="s">
        <v>4485</v>
      </c>
      <c r="C193" s="249" t="s">
        <v>137</v>
      </c>
      <c r="D193" s="217" t="s">
        <v>794</v>
      </c>
      <c r="E193" s="210" t="s">
        <v>795</v>
      </c>
      <c r="F193" s="125">
        <v>401.87718319999999</v>
      </c>
      <c r="G193" s="126">
        <v>353.25263940000002</v>
      </c>
      <c r="H193" s="127">
        <v>444.5799356</v>
      </c>
      <c r="I193" s="143">
        <v>228.64912029999999</v>
      </c>
      <c r="J193" s="143">
        <v>224.74030590000001</v>
      </c>
      <c r="K193" s="144">
        <v>229.71129479999999</v>
      </c>
      <c r="L193" s="211">
        <f t="shared" si="46"/>
        <v>1.7576152607659956</v>
      </c>
      <c r="M193" s="212">
        <f t="shared" si="47"/>
        <v>1.5718259258629941</v>
      </c>
      <c r="N193" s="213">
        <f t="shared" si="48"/>
        <v>1.9353856151787274</v>
      </c>
      <c r="O193" s="214">
        <f t="shared" si="49"/>
        <v>1.7562706659769431</v>
      </c>
    </row>
    <row r="194" spans="1:15" ht="14.25" customHeight="1" x14ac:dyDescent="0.25">
      <c r="A194" s="248"/>
      <c r="B194" s="216" t="s">
        <v>4486</v>
      </c>
      <c r="C194" s="249" t="s">
        <v>137</v>
      </c>
      <c r="D194" s="217" t="s">
        <v>794</v>
      </c>
      <c r="E194" s="210" t="s">
        <v>795</v>
      </c>
      <c r="F194" s="125">
        <v>333.1215962</v>
      </c>
      <c r="G194" s="126">
        <v>291.29199180000001</v>
      </c>
      <c r="H194" s="127">
        <v>362.01214809999999</v>
      </c>
      <c r="I194" s="143">
        <v>321.6158246</v>
      </c>
      <c r="J194" s="143">
        <v>323.49252209999997</v>
      </c>
      <c r="K194" s="144">
        <v>346.98890660000001</v>
      </c>
      <c r="L194" s="211">
        <f t="shared" si="46"/>
        <v>1.0357748926512245</v>
      </c>
      <c r="M194" s="212">
        <f t="shared" si="47"/>
        <v>0.90045973832419546</v>
      </c>
      <c r="N194" s="213">
        <f t="shared" si="48"/>
        <v>1.0432960282425352</v>
      </c>
      <c r="O194" s="214">
        <f t="shared" si="49"/>
        <v>0.99428330520910635</v>
      </c>
    </row>
    <row r="195" spans="1:15" ht="14.25" customHeight="1" x14ac:dyDescent="0.25">
      <c r="A195" s="248"/>
      <c r="B195" s="216" t="s">
        <v>4487</v>
      </c>
      <c r="C195" s="249" t="s">
        <v>137</v>
      </c>
      <c r="D195" s="217" t="s">
        <v>794</v>
      </c>
      <c r="E195" s="210" t="s">
        <v>795</v>
      </c>
      <c r="F195" s="125">
        <v>2.952693177</v>
      </c>
      <c r="G195" s="126">
        <v>2.1756132000000001E-2</v>
      </c>
      <c r="H195" s="127">
        <v>3.4986567499999999</v>
      </c>
      <c r="I195" s="143">
        <v>4.6721614000000002E-2</v>
      </c>
      <c r="J195" s="143">
        <v>0.39289511100000002</v>
      </c>
      <c r="K195" s="144">
        <v>13.713280749999999</v>
      </c>
      <c r="L195" s="211">
        <f t="shared" si="46"/>
        <v>63.197585104829635</v>
      </c>
      <c r="M195" s="212">
        <f t="shared" si="47"/>
        <v>5.537389341553807E-2</v>
      </c>
      <c r="N195" s="213">
        <f t="shared" si="48"/>
        <v>0.25512908353458746</v>
      </c>
      <c r="O195" s="214">
        <f t="shared" si="49"/>
        <v>0.45736967079951235</v>
      </c>
    </row>
    <row r="196" spans="1:15" ht="14.25" customHeight="1" x14ac:dyDescent="0.25">
      <c r="A196" s="248"/>
      <c r="B196" s="216" t="s">
        <v>4488</v>
      </c>
      <c r="C196" s="249" t="s">
        <v>137</v>
      </c>
      <c r="D196" s="217" t="s">
        <v>794</v>
      </c>
      <c r="E196" s="210" t="s">
        <v>795</v>
      </c>
      <c r="F196" s="125">
        <v>2.583316269</v>
      </c>
      <c r="G196" s="126">
        <v>0.13969732200000001</v>
      </c>
      <c r="H196" s="127">
        <v>2.991968183</v>
      </c>
      <c r="I196" s="143">
        <v>3.3094833999999997E-2</v>
      </c>
      <c r="J196" s="143">
        <v>0.166760556</v>
      </c>
      <c r="K196" s="144">
        <v>5.5837959670000004</v>
      </c>
      <c r="L196" s="211">
        <f t="shared" si="46"/>
        <v>78.057991437576035</v>
      </c>
      <c r="M196" s="212">
        <f t="shared" si="47"/>
        <v>0.83771201866225498</v>
      </c>
      <c r="N196" s="213">
        <f t="shared" si="48"/>
        <v>0.53583049966051877</v>
      </c>
      <c r="O196" s="214">
        <f t="shared" si="49"/>
        <v>0.98812694978287574</v>
      </c>
    </row>
    <row r="197" spans="1:15" ht="14.25" customHeight="1" x14ac:dyDescent="0.25">
      <c r="A197" s="248" t="s">
        <v>265</v>
      </c>
      <c r="B197" s="216" t="s">
        <v>4489</v>
      </c>
      <c r="C197" s="249" t="s">
        <v>137</v>
      </c>
      <c r="D197" s="217" t="s">
        <v>794</v>
      </c>
      <c r="E197" s="210" t="s">
        <v>795</v>
      </c>
      <c r="F197" s="125">
        <v>197.8972493</v>
      </c>
      <c r="G197" s="126">
        <v>105.15796330000001</v>
      </c>
      <c r="H197" s="127">
        <v>66.595166000000006</v>
      </c>
      <c r="I197" s="143">
        <v>242.07545780000001</v>
      </c>
      <c r="J197" s="143">
        <v>234.55707960000001</v>
      </c>
      <c r="K197" s="144">
        <v>270.65301950000003</v>
      </c>
      <c r="L197" s="211">
        <f t="shared" si="46"/>
        <v>0.8175023238559791</v>
      </c>
      <c r="M197" s="212">
        <f t="shared" si="47"/>
        <v>0.44832568464499251</v>
      </c>
      <c r="N197" s="213">
        <f t="shared" si="48"/>
        <v>0.24605365985950139</v>
      </c>
      <c r="O197" s="214">
        <f t="shared" si="49"/>
        <v>0.49465746418736917</v>
      </c>
    </row>
    <row r="198" spans="1:15" ht="14.25" customHeight="1" x14ac:dyDescent="0.25">
      <c r="A198" s="248" t="s">
        <v>266</v>
      </c>
      <c r="B198" s="216" t="s">
        <v>4490</v>
      </c>
      <c r="C198" s="249" t="s">
        <v>137</v>
      </c>
      <c r="D198" s="217" t="s">
        <v>794</v>
      </c>
      <c r="E198" s="210" t="s">
        <v>795</v>
      </c>
      <c r="F198" s="125">
        <v>14.099737899999999</v>
      </c>
      <c r="G198" s="126">
        <v>10.2942713</v>
      </c>
      <c r="H198" s="127">
        <v>8.7034070650000004</v>
      </c>
      <c r="I198" s="143">
        <v>8.4662644290000006</v>
      </c>
      <c r="J198" s="143">
        <v>7.593419387</v>
      </c>
      <c r="K198" s="144">
        <v>3.8023628409999999</v>
      </c>
      <c r="L198" s="211">
        <f t="shared" si="46"/>
        <v>1.6654024946000181</v>
      </c>
      <c r="M198" s="212">
        <f t="shared" si="47"/>
        <v>1.3556832271932566</v>
      </c>
      <c r="N198" s="213">
        <f t="shared" si="48"/>
        <v>2.2889470124084879</v>
      </c>
      <c r="O198" s="214">
        <f t="shared" si="49"/>
        <v>1.6663648432894729</v>
      </c>
    </row>
    <row r="199" spans="1:15" ht="14.25" customHeight="1" x14ac:dyDescent="0.25">
      <c r="A199" s="248"/>
      <c r="B199" s="216" t="s">
        <v>4491</v>
      </c>
      <c r="C199" s="249" t="s">
        <v>137</v>
      </c>
      <c r="D199" s="217" t="s">
        <v>794</v>
      </c>
      <c r="E199" s="210" t="s">
        <v>795</v>
      </c>
      <c r="F199" s="125">
        <v>11.754488439999999</v>
      </c>
      <c r="G199" s="126">
        <v>8.4466749780000008</v>
      </c>
      <c r="H199" s="127">
        <v>7.1666323519999997</v>
      </c>
      <c r="I199" s="143">
        <v>10.35665399</v>
      </c>
      <c r="J199" s="143">
        <v>9.5055267410000006</v>
      </c>
      <c r="K199" s="144">
        <v>4.4135903220000001</v>
      </c>
      <c r="L199" s="211">
        <f t="shared" si="46"/>
        <v>1.1349696969069061</v>
      </c>
      <c r="M199" s="212">
        <f t="shared" si="47"/>
        <v>0.88860672408264596</v>
      </c>
      <c r="N199" s="213">
        <f t="shared" si="48"/>
        <v>1.6237647423407595</v>
      </c>
      <c r="O199" s="214">
        <f t="shared" si="49"/>
        <v>1.1273708138970888</v>
      </c>
    </row>
    <row r="200" spans="1:15" ht="14.25" customHeight="1" x14ac:dyDescent="0.25">
      <c r="A200" s="248" t="s">
        <v>267</v>
      </c>
      <c r="B200" s="216" t="s">
        <v>4492</v>
      </c>
      <c r="C200" s="249" t="s">
        <v>137</v>
      </c>
      <c r="D200" s="217" t="s">
        <v>794</v>
      </c>
      <c r="E200" s="210" t="s">
        <v>795</v>
      </c>
      <c r="F200" s="125">
        <v>202.36071480000001</v>
      </c>
      <c r="G200" s="126">
        <v>92.713958689999998</v>
      </c>
      <c r="H200" s="127">
        <v>236.82264230000001</v>
      </c>
      <c r="I200" s="143">
        <v>78.8215687</v>
      </c>
      <c r="J200" s="143">
        <v>80.521219650000006</v>
      </c>
      <c r="K200" s="144">
        <v>112.486795</v>
      </c>
      <c r="L200" s="211">
        <f t="shared" si="46"/>
        <v>2.5673266611858234</v>
      </c>
      <c r="M200" s="212">
        <f t="shared" si="47"/>
        <v>1.1514226820333564</v>
      </c>
      <c r="N200" s="213">
        <f t="shared" si="48"/>
        <v>2.1053372735884244</v>
      </c>
      <c r="O200" s="214">
        <f t="shared" si="49"/>
        <v>1.9567307915310463</v>
      </c>
    </row>
    <row r="201" spans="1:15" ht="14.25" customHeight="1" x14ac:dyDescent="0.25">
      <c r="A201" s="248"/>
      <c r="B201" s="216" t="s">
        <v>4493</v>
      </c>
      <c r="C201" s="249" t="s">
        <v>137</v>
      </c>
      <c r="D201" s="217" t="s">
        <v>794</v>
      </c>
      <c r="E201" s="210" t="s">
        <v>795</v>
      </c>
      <c r="F201" s="125">
        <v>202.91936889999999</v>
      </c>
      <c r="G201" s="126">
        <v>95.590905649999996</v>
      </c>
      <c r="H201" s="127">
        <v>239.59993729999999</v>
      </c>
      <c r="I201" s="143">
        <v>62.167529520000002</v>
      </c>
      <c r="J201" s="143">
        <v>64.006401690000004</v>
      </c>
      <c r="K201" s="144">
        <v>89.502311000000006</v>
      </c>
      <c r="L201" s="211">
        <f t="shared" si="46"/>
        <v>3.2640732302981177</v>
      </c>
      <c r="M201" s="212">
        <f t="shared" si="47"/>
        <v>1.4934585154930615</v>
      </c>
      <c r="N201" s="213">
        <f t="shared" si="48"/>
        <v>2.6770251474288744</v>
      </c>
      <c r="O201" s="214">
        <f t="shared" si="49"/>
        <v>2.4949906690513082</v>
      </c>
    </row>
    <row r="202" spans="1:15" s="226" customFormat="1" ht="14.25" customHeight="1" x14ac:dyDescent="0.25">
      <c r="A202" s="243"/>
      <c r="B202" s="228"/>
      <c r="C202" s="228"/>
      <c r="D202" s="228"/>
      <c r="E202" s="222" t="s">
        <v>263</v>
      </c>
      <c r="F202" s="128">
        <f>SUM(F191:F201)</f>
        <v>1384.7620592960002</v>
      </c>
      <c r="G202" s="129">
        <f t="shared" ref="G202:K202" si="52">SUM(G191:G201)</f>
        <v>975.23363342699997</v>
      </c>
      <c r="H202" s="130">
        <f t="shared" si="52"/>
        <v>1384.6569940309998</v>
      </c>
      <c r="I202" s="146">
        <f t="shared" si="52"/>
        <v>970.13273320000008</v>
      </c>
      <c r="J202" s="146">
        <f t="shared" si="52"/>
        <v>969.02100582499997</v>
      </c>
      <c r="K202" s="147">
        <f t="shared" si="52"/>
        <v>1098.4698622999999</v>
      </c>
      <c r="L202" s="223">
        <f t="shared" si="46"/>
        <v>1.4273944295522716</v>
      </c>
      <c r="M202" s="224">
        <f t="shared" si="47"/>
        <v>1.0064112414123683</v>
      </c>
      <c r="N202" s="225">
        <f t="shared" si="48"/>
        <v>1.2605325294330563</v>
      </c>
      <c r="O202" s="214">
        <f t="shared" si="49"/>
        <v>1.2327573057835726</v>
      </c>
    </row>
    <row r="203" spans="1:15" ht="14.25" customHeight="1" x14ac:dyDescent="0.25">
      <c r="F203" s="125"/>
      <c r="G203" s="126"/>
      <c r="H203" s="127"/>
      <c r="I203" s="143"/>
      <c r="J203" s="143"/>
      <c r="K203" s="144"/>
      <c r="L203" s="211"/>
      <c r="M203" s="212"/>
      <c r="N203" s="213"/>
      <c r="O203" s="214"/>
    </row>
    <row r="204" spans="1:15" ht="14.25" customHeight="1" x14ac:dyDescent="0.25">
      <c r="A204" s="248" t="s">
        <v>268</v>
      </c>
      <c r="B204" s="216" t="s">
        <v>4494</v>
      </c>
      <c r="C204" s="249" t="s">
        <v>0</v>
      </c>
      <c r="D204" s="217" t="s">
        <v>794</v>
      </c>
      <c r="E204" s="210" t="s">
        <v>5544</v>
      </c>
      <c r="F204" s="125">
        <v>96.474564979999997</v>
      </c>
      <c r="G204" s="126">
        <v>70.915349430000006</v>
      </c>
      <c r="H204" s="127">
        <v>45.792724239999998</v>
      </c>
      <c r="I204" s="143">
        <v>73.316759450000006</v>
      </c>
      <c r="J204" s="143">
        <v>62.922286839999998</v>
      </c>
      <c r="K204" s="144">
        <v>45.613624229999999</v>
      </c>
      <c r="L204" s="211">
        <f t="shared" si="46"/>
        <v>1.3158596438757357</v>
      </c>
      <c r="M204" s="212">
        <f t="shared" si="47"/>
        <v>1.1270307071058132</v>
      </c>
      <c r="N204" s="213">
        <f t="shared" si="48"/>
        <v>1.0039264586628089</v>
      </c>
      <c r="O204" s="214">
        <f t="shared" si="49"/>
        <v>1.1722821448836207</v>
      </c>
    </row>
    <row r="205" spans="1:15" ht="14.25" customHeight="1" x14ac:dyDescent="0.25">
      <c r="A205" s="248"/>
      <c r="B205" s="216" t="s">
        <v>4495</v>
      </c>
      <c r="C205" s="249" t="s">
        <v>0</v>
      </c>
      <c r="D205" s="217" t="s">
        <v>794</v>
      </c>
      <c r="E205" s="210" t="s">
        <v>5544</v>
      </c>
      <c r="F205" s="125">
        <v>99.598490269999999</v>
      </c>
      <c r="G205" s="126">
        <v>72.282648050000006</v>
      </c>
      <c r="H205" s="127">
        <v>47.366867689999999</v>
      </c>
      <c r="I205" s="143">
        <v>66.468282959999996</v>
      </c>
      <c r="J205" s="143">
        <v>57.277980300000003</v>
      </c>
      <c r="K205" s="144">
        <v>41.580732949999998</v>
      </c>
      <c r="L205" s="211">
        <f t="shared" si="46"/>
        <v>1.498436334363225</v>
      </c>
      <c r="M205" s="212">
        <f t="shared" si="47"/>
        <v>1.2619622352501141</v>
      </c>
      <c r="N205" s="213">
        <f t="shared" si="48"/>
        <v>1.1391542267174009</v>
      </c>
      <c r="O205" s="214">
        <f t="shared" si="49"/>
        <v>1.32614764095459</v>
      </c>
    </row>
    <row r="206" spans="1:15" ht="14.25" customHeight="1" x14ac:dyDescent="0.25">
      <c r="A206" s="248" t="s">
        <v>269</v>
      </c>
      <c r="B206" s="216" t="s">
        <v>4496</v>
      </c>
      <c r="C206" s="249" t="s">
        <v>0</v>
      </c>
      <c r="D206" s="217" t="s">
        <v>794</v>
      </c>
      <c r="E206" s="210" t="s">
        <v>5545</v>
      </c>
      <c r="F206" s="125">
        <v>144.8959322</v>
      </c>
      <c r="G206" s="126">
        <v>108.3979518</v>
      </c>
      <c r="H206" s="127">
        <v>102.88490229999999</v>
      </c>
      <c r="I206" s="143">
        <v>52.461310390000001</v>
      </c>
      <c r="J206" s="143">
        <v>49.008752530000002</v>
      </c>
      <c r="K206" s="144">
        <v>38.317391890000003</v>
      </c>
      <c r="L206" s="211">
        <f t="shared" si="46"/>
        <v>2.76195792904974</v>
      </c>
      <c r="M206" s="212">
        <f t="shared" si="47"/>
        <v>2.2118080180401605</v>
      </c>
      <c r="N206" s="213">
        <f t="shared" si="48"/>
        <v>2.6850705965415846</v>
      </c>
      <c r="O206" s="214">
        <f t="shared" si="49"/>
        <v>2.548002514132047</v>
      </c>
    </row>
    <row r="207" spans="1:15" ht="14.25" customHeight="1" x14ac:dyDescent="0.25">
      <c r="A207" s="248"/>
      <c r="B207" s="216" t="s">
        <v>4497</v>
      </c>
      <c r="C207" s="249" t="s">
        <v>0</v>
      </c>
      <c r="D207" s="217" t="s">
        <v>794</v>
      </c>
      <c r="E207" s="210" t="s">
        <v>5545</v>
      </c>
      <c r="F207" s="125">
        <v>101.15320939999999</v>
      </c>
      <c r="G207" s="126">
        <v>73.169946690000003</v>
      </c>
      <c r="H207" s="127">
        <v>69.086880239999999</v>
      </c>
      <c r="I207" s="143">
        <v>50.564666000000003</v>
      </c>
      <c r="J207" s="143">
        <v>46.074008409999998</v>
      </c>
      <c r="K207" s="144">
        <v>35.5110782</v>
      </c>
      <c r="L207" s="211">
        <f t="shared" si="46"/>
        <v>2.000472215123501</v>
      </c>
      <c r="M207" s="212">
        <f t="shared" si="47"/>
        <v>1.5880959615859915</v>
      </c>
      <c r="N207" s="213">
        <f t="shared" si="48"/>
        <v>1.9455021852870691</v>
      </c>
      <c r="O207" s="214">
        <f t="shared" si="49"/>
        <v>1.8419257813395311</v>
      </c>
    </row>
    <row r="208" spans="1:15" ht="14.25" customHeight="1" x14ac:dyDescent="0.25">
      <c r="A208" s="248"/>
      <c r="B208" s="216" t="s">
        <v>4498</v>
      </c>
      <c r="C208" s="249" t="s">
        <v>0</v>
      </c>
      <c r="D208" s="217" t="s">
        <v>794</v>
      </c>
      <c r="E208" s="210" t="s">
        <v>5545</v>
      </c>
      <c r="F208" s="125">
        <v>71.711117999999999</v>
      </c>
      <c r="G208" s="126">
        <v>58.476609770000003</v>
      </c>
      <c r="H208" s="127">
        <v>37.765397309999997</v>
      </c>
      <c r="I208" s="143">
        <v>23.28026418</v>
      </c>
      <c r="J208" s="143">
        <v>19.812132569999999</v>
      </c>
      <c r="K208" s="144">
        <v>13.98665392</v>
      </c>
      <c r="L208" s="211">
        <f t="shared" si="46"/>
        <v>3.0803395290336435</v>
      </c>
      <c r="M208" s="212">
        <f t="shared" si="47"/>
        <v>2.9515555462488008</v>
      </c>
      <c r="N208" s="213">
        <f t="shared" si="48"/>
        <v>2.700102363725319</v>
      </c>
      <c r="O208" s="214">
        <f t="shared" si="49"/>
        <v>2.9424652846981205</v>
      </c>
    </row>
    <row r="209" spans="1:15" ht="14.25" customHeight="1" x14ac:dyDescent="0.25">
      <c r="A209" s="248"/>
      <c r="B209" s="216" t="s">
        <v>4499</v>
      </c>
      <c r="C209" s="249" t="s">
        <v>0</v>
      </c>
      <c r="D209" s="217" t="s">
        <v>794</v>
      </c>
      <c r="E209" s="210" t="s">
        <v>1652</v>
      </c>
      <c r="F209" s="125">
        <v>94.312675870000007</v>
      </c>
      <c r="G209" s="126">
        <v>76.109640970000001</v>
      </c>
      <c r="H209" s="127">
        <v>49.275211519999999</v>
      </c>
      <c r="I209" s="143">
        <v>12.548433169999999</v>
      </c>
      <c r="J209" s="143">
        <v>10.156184720000001</v>
      </c>
      <c r="K209" s="144">
        <v>7.4414016729999997</v>
      </c>
      <c r="L209" s="211">
        <f t="shared" si="46"/>
        <v>7.5158925893215729</v>
      </c>
      <c r="M209" s="212">
        <f t="shared" si="47"/>
        <v>7.4939205093544219</v>
      </c>
      <c r="N209" s="213">
        <f t="shared" si="48"/>
        <v>6.6217647810610263</v>
      </c>
      <c r="O209" s="214">
        <f t="shared" si="49"/>
        <v>7.2877790018304047</v>
      </c>
    </row>
    <row r="210" spans="1:15" s="226" customFormat="1" ht="14.25" customHeight="1" x14ac:dyDescent="0.25">
      <c r="A210" s="243"/>
      <c r="C210" s="228"/>
      <c r="D210" s="228"/>
      <c r="E210" s="244" t="s">
        <v>796</v>
      </c>
      <c r="F210" s="128">
        <f>SUM(F204:F209)</f>
        <v>608.14599071999999</v>
      </c>
      <c r="G210" s="129">
        <f>SUM(G204:G209)</f>
        <v>459.35214671</v>
      </c>
      <c r="H210" s="130">
        <f t="shared" ref="H210:K210" si="53">SUM(H204:H209)</f>
        <v>352.17198329999997</v>
      </c>
      <c r="I210" s="146">
        <f t="shared" si="53"/>
        <v>278.63971615000003</v>
      </c>
      <c r="J210" s="146">
        <f t="shared" si="53"/>
        <v>245.25134537</v>
      </c>
      <c r="K210" s="147">
        <f t="shared" si="53"/>
        <v>182.450882863</v>
      </c>
      <c r="L210" s="223">
        <f t="shared" si="46"/>
        <v>2.1825531518723515</v>
      </c>
      <c r="M210" s="224">
        <f t="shared" si="47"/>
        <v>1.8729852267150482</v>
      </c>
      <c r="N210" s="225">
        <f t="shared" si="48"/>
        <v>1.9302289897081031</v>
      </c>
      <c r="O210" s="214">
        <f t="shared" si="49"/>
        <v>2.0098907222196787</v>
      </c>
    </row>
    <row r="211" spans="1:15" ht="14.25" customHeight="1" x14ac:dyDescent="0.25">
      <c r="F211" s="125"/>
      <c r="G211" s="126"/>
      <c r="H211" s="127"/>
      <c r="I211" s="143"/>
      <c r="J211" s="143"/>
      <c r="K211" s="144"/>
      <c r="L211" s="211"/>
      <c r="M211" s="212"/>
      <c r="N211" s="213"/>
      <c r="O211" s="214"/>
    </row>
    <row r="212" spans="1:15" s="5" customFormat="1" ht="14.25" customHeight="1" x14ac:dyDescent="0.25">
      <c r="A212" s="8"/>
      <c r="B212" s="9"/>
      <c r="C212" s="13"/>
      <c r="D212" s="19"/>
      <c r="E212" s="283" t="s">
        <v>1469</v>
      </c>
      <c r="F212" s="155">
        <f t="shared" ref="F212:K212" si="54">SUM(F100,F128,F139,F155,F165,F179,F189,F210)</f>
        <v>3961.5829203349995</v>
      </c>
      <c r="G212" s="156">
        <f t="shared" si="54"/>
        <v>3926.3950490789998</v>
      </c>
      <c r="H212" s="157">
        <f t="shared" si="54"/>
        <v>3281.5637810449998</v>
      </c>
      <c r="I212" s="158">
        <f t="shared" si="54"/>
        <v>2437.5327408119997</v>
      </c>
      <c r="J212" s="158">
        <f t="shared" si="54"/>
        <v>2275.9958133270002</v>
      </c>
      <c r="K212" s="159">
        <f t="shared" si="54"/>
        <v>3383.8722199980002</v>
      </c>
      <c r="L212" s="160">
        <f t="shared" si="46"/>
        <v>1.6252429573583091</v>
      </c>
      <c r="M212" s="161">
        <f t="shared" si="47"/>
        <v>1.7251328082802941</v>
      </c>
      <c r="N212" s="162">
        <f t="shared" si="48"/>
        <v>0.96976586812339483</v>
      </c>
      <c r="O212" s="184">
        <f t="shared" si="49"/>
        <v>1.3793984096889931</v>
      </c>
    </row>
    <row r="213" spans="1:15" s="5" customFormat="1" ht="14.25" customHeight="1" x14ac:dyDescent="0.25">
      <c r="A213" s="11"/>
      <c r="C213" s="4"/>
      <c r="D213" s="1"/>
      <c r="E213" s="7" t="s">
        <v>1470</v>
      </c>
      <c r="F213" s="134">
        <f>SUM(F95,F107,F117,F134,F149,F159,F171,F185,F202)</f>
        <v>20113.187817096998</v>
      </c>
      <c r="G213" s="135">
        <f t="shared" ref="G213:K213" si="55">SUM(G95,G107,G117,G134,G149,G159,G171,G185,G202)</f>
        <v>17849.076166309998</v>
      </c>
      <c r="H213" s="136">
        <f t="shared" si="55"/>
        <v>29309.260696818001</v>
      </c>
      <c r="I213" s="151">
        <f t="shared" si="55"/>
        <v>12222.669614607999</v>
      </c>
      <c r="J213" s="151">
        <f t="shared" si="55"/>
        <v>11112.817964317997</v>
      </c>
      <c r="K213" s="152">
        <f t="shared" si="55"/>
        <v>13736.286535587</v>
      </c>
      <c r="L213" s="164">
        <f t="shared" si="46"/>
        <v>1.6455642221613023</v>
      </c>
      <c r="M213" s="165">
        <f t="shared" si="47"/>
        <v>1.6061701202720466</v>
      </c>
      <c r="N213" s="166">
        <f t="shared" si="48"/>
        <v>2.1337106372152066</v>
      </c>
      <c r="O213" s="185">
        <f t="shared" si="49"/>
        <v>1.8146292236359223</v>
      </c>
    </row>
    <row r="214" spans="1:15" s="5" customFormat="1" ht="14.25" customHeight="1" x14ac:dyDescent="0.25">
      <c r="A214" s="11"/>
      <c r="C214" s="4"/>
      <c r="D214" s="4"/>
      <c r="E214" s="284" t="s">
        <v>1471</v>
      </c>
      <c r="F214" s="137">
        <f>SUM(F212:F213)</f>
        <v>24074.770737431998</v>
      </c>
      <c r="G214" s="138">
        <f>SUM(G212:G213)</f>
        <v>21775.471215389</v>
      </c>
      <c r="H214" s="139">
        <f t="shared" ref="H214:K214" si="56">SUM(H212:H213)</f>
        <v>32590.824477863</v>
      </c>
      <c r="I214" s="153">
        <f t="shared" si="56"/>
        <v>14660.202355419999</v>
      </c>
      <c r="J214" s="153">
        <f t="shared" si="56"/>
        <v>13388.813777644998</v>
      </c>
      <c r="K214" s="154">
        <f t="shared" si="56"/>
        <v>17120.158755584998</v>
      </c>
      <c r="L214" s="168">
        <f t="shared" si="46"/>
        <v>1.6421854319446931</v>
      </c>
      <c r="M214" s="169">
        <f t="shared" si="47"/>
        <v>1.6263928662408476</v>
      </c>
      <c r="N214" s="170">
        <f t="shared" si="48"/>
        <v>1.9036520013128446</v>
      </c>
      <c r="O214" s="167">
        <f t="shared" si="49"/>
        <v>1.7366061395643178</v>
      </c>
    </row>
    <row r="215" spans="1:15" s="18" customFormat="1" ht="14.25" customHeight="1" x14ac:dyDescent="0.25">
      <c r="A215" s="16"/>
      <c r="B215" s="17"/>
      <c r="C215" s="15"/>
      <c r="D215" s="15"/>
      <c r="E215" s="282" t="s">
        <v>1472</v>
      </c>
      <c r="F215" s="179">
        <f>F214/9</f>
        <v>2674.9745263813329</v>
      </c>
      <c r="G215" s="180">
        <f>G214/9</f>
        <v>2419.496801709889</v>
      </c>
      <c r="H215" s="181">
        <f t="shared" ref="H215:K215" si="57">H214/9</f>
        <v>3621.2027197625557</v>
      </c>
      <c r="I215" s="182">
        <f t="shared" si="57"/>
        <v>1628.9113728244442</v>
      </c>
      <c r="J215" s="182">
        <f t="shared" si="57"/>
        <v>1487.6459752938888</v>
      </c>
      <c r="K215" s="183">
        <f t="shared" si="57"/>
        <v>1902.2398617316665</v>
      </c>
      <c r="L215" s="117">
        <f t="shared" si="46"/>
        <v>1.6421854319446931</v>
      </c>
      <c r="M215" s="118">
        <f t="shared" si="47"/>
        <v>1.6263928662408476</v>
      </c>
      <c r="N215" s="119">
        <f t="shared" si="48"/>
        <v>1.9036520013128446</v>
      </c>
      <c r="O215" s="121">
        <f t="shared" si="49"/>
        <v>1.736606139564318</v>
      </c>
    </row>
    <row r="216" spans="1:15" ht="14.25" customHeight="1" x14ac:dyDescent="0.25">
      <c r="E216" s="247"/>
      <c r="F216" s="125"/>
      <c r="G216" s="126"/>
      <c r="H216" s="127"/>
      <c r="I216" s="143"/>
      <c r="J216" s="143"/>
      <c r="K216" s="144"/>
      <c r="L216" s="211"/>
      <c r="M216" s="212"/>
      <c r="N216" s="213"/>
      <c r="O216" s="214"/>
    </row>
    <row r="217" spans="1:15" ht="14.25" customHeight="1" x14ac:dyDescent="0.25">
      <c r="A217" s="5" t="s">
        <v>1475</v>
      </c>
      <c r="F217" s="125"/>
      <c r="G217" s="126"/>
      <c r="H217" s="127"/>
      <c r="I217" s="143"/>
      <c r="J217" s="143"/>
      <c r="K217" s="144"/>
      <c r="L217" s="211"/>
      <c r="M217" s="212"/>
      <c r="N217" s="213"/>
      <c r="O217" s="214"/>
    </row>
    <row r="218" spans="1:15" ht="14.25" customHeight="1" x14ac:dyDescent="0.25">
      <c r="A218" s="252" t="s">
        <v>199</v>
      </c>
      <c r="B218" s="216" t="s">
        <v>4500</v>
      </c>
      <c r="C218" s="253" t="s">
        <v>137</v>
      </c>
      <c r="D218" s="253" t="s">
        <v>200</v>
      </c>
      <c r="E218" s="254" t="s">
        <v>201</v>
      </c>
      <c r="F218" s="125">
        <v>17.12121389</v>
      </c>
      <c r="G218" s="126">
        <v>5.6874889729999998</v>
      </c>
      <c r="H218" s="127">
        <v>35.195924499999997</v>
      </c>
      <c r="I218" s="143">
        <v>1.415497043</v>
      </c>
      <c r="J218" s="143">
        <v>2.8485684619999998</v>
      </c>
      <c r="K218" s="144">
        <v>16.513624400000001</v>
      </c>
      <c r="L218" s="211">
        <f t="shared" si="46"/>
        <v>12.095549033231007</v>
      </c>
      <c r="M218" s="212">
        <f t="shared" si="47"/>
        <v>1.9966130527917079</v>
      </c>
      <c r="N218" s="213">
        <f t="shared" si="48"/>
        <v>2.1313264518720674</v>
      </c>
      <c r="O218" s="214">
        <f t="shared" si="49"/>
        <v>2.7916783640630616</v>
      </c>
    </row>
    <row r="219" spans="1:15" ht="14.25" customHeight="1" x14ac:dyDescent="0.25">
      <c r="A219" s="252"/>
      <c r="B219" s="216" t="s">
        <v>4501</v>
      </c>
      <c r="C219" s="253" t="s">
        <v>137</v>
      </c>
      <c r="D219" s="253" t="s">
        <v>200</v>
      </c>
      <c r="E219" s="254" t="s">
        <v>201</v>
      </c>
      <c r="F219" s="125">
        <v>0.22857778300000001</v>
      </c>
      <c r="G219" s="126">
        <v>0.188117908</v>
      </c>
      <c r="H219" s="127">
        <v>0.44177322499999999</v>
      </c>
      <c r="I219" s="143">
        <v>1.0968008760000001</v>
      </c>
      <c r="J219" s="143">
        <v>1.73031577</v>
      </c>
      <c r="K219" s="144">
        <v>4.1770421889999998</v>
      </c>
      <c r="L219" s="211">
        <f t="shared" si="46"/>
        <v>0.20840408500913704</v>
      </c>
      <c r="M219" s="212">
        <f t="shared" si="47"/>
        <v>0.108718831129881</v>
      </c>
      <c r="N219" s="213">
        <f t="shared" si="48"/>
        <v>0.10576221283169808</v>
      </c>
      <c r="O219" s="214">
        <f t="shared" si="49"/>
        <v>0.12256559798590004</v>
      </c>
    </row>
    <row r="220" spans="1:15" ht="14.25" customHeight="1" x14ac:dyDescent="0.25">
      <c r="A220" s="252"/>
      <c r="B220" s="216" t="s">
        <v>4502</v>
      </c>
      <c r="C220" s="253" t="s">
        <v>137</v>
      </c>
      <c r="D220" s="253" t="s">
        <v>200</v>
      </c>
      <c r="E220" s="254" t="s">
        <v>201</v>
      </c>
      <c r="F220" s="125">
        <v>14.7594485</v>
      </c>
      <c r="G220" s="126">
        <v>4.6257275949999999</v>
      </c>
      <c r="H220" s="127">
        <v>29.218286339999999</v>
      </c>
      <c r="I220" s="143">
        <v>1.9712352470000001</v>
      </c>
      <c r="J220" s="143">
        <v>3.3432279459999998</v>
      </c>
      <c r="K220" s="144">
        <v>20.745158409999998</v>
      </c>
      <c r="L220" s="211">
        <f t="shared" si="46"/>
        <v>7.4874110142167112</v>
      </c>
      <c r="M220" s="212">
        <f t="shared" si="47"/>
        <v>1.3836111894597092</v>
      </c>
      <c r="N220" s="213">
        <f t="shared" si="48"/>
        <v>1.4084388155800061</v>
      </c>
      <c r="O220" s="214">
        <f t="shared" si="49"/>
        <v>1.8650870367743462</v>
      </c>
    </row>
    <row r="221" spans="1:15" ht="14.25" customHeight="1" x14ac:dyDescent="0.25">
      <c r="A221" s="252"/>
      <c r="B221" s="216" t="s">
        <v>4503</v>
      </c>
      <c r="C221" s="253" t="s">
        <v>137</v>
      </c>
      <c r="D221" s="253" t="s">
        <v>200</v>
      </c>
      <c r="E221" s="254" t="s">
        <v>201</v>
      </c>
      <c r="F221" s="125">
        <v>46.341262090000001</v>
      </c>
      <c r="G221" s="126">
        <v>35.402982569999999</v>
      </c>
      <c r="H221" s="127">
        <v>19.84303328</v>
      </c>
      <c r="I221" s="143">
        <v>42.713690370000002</v>
      </c>
      <c r="J221" s="143">
        <v>37.625723970000003</v>
      </c>
      <c r="K221" s="144">
        <v>29.783184309999999</v>
      </c>
      <c r="L221" s="211">
        <f t="shared" si="46"/>
        <v>1.0849276119337099</v>
      </c>
      <c r="M221" s="212">
        <f t="shared" si="47"/>
        <v>0.94092495331725035</v>
      </c>
      <c r="N221" s="213">
        <f t="shared" si="48"/>
        <v>0.66624955456282442</v>
      </c>
      <c r="O221" s="214">
        <f t="shared" si="49"/>
        <v>0.92249255997737922</v>
      </c>
    </row>
    <row r="222" spans="1:15" ht="14.25" customHeight="1" x14ac:dyDescent="0.25">
      <c r="A222" s="252"/>
      <c r="B222" s="216" t="s">
        <v>4504</v>
      </c>
      <c r="C222" s="253" t="s">
        <v>137</v>
      </c>
      <c r="D222" s="253" t="s">
        <v>200</v>
      </c>
      <c r="E222" s="254" t="s">
        <v>201</v>
      </c>
      <c r="F222" s="125">
        <v>9.8559757670000003</v>
      </c>
      <c r="G222" s="126">
        <v>3.281233796</v>
      </c>
      <c r="H222" s="127">
        <v>27.285938770000001</v>
      </c>
      <c r="I222" s="143">
        <v>2.5207371959999998</v>
      </c>
      <c r="J222" s="143">
        <v>2.8872935979999999</v>
      </c>
      <c r="K222" s="144">
        <v>18.155151060000001</v>
      </c>
      <c r="L222" s="211">
        <f t="shared" si="46"/>
        <v>3.9099576832681455</v>
      </c>
      <c r="M222" s="212">
        <f t="shared" si="47"/>
        <v>1.1364392586444547</v>
      </c>
      <c r="N222" s="213">
        <f t="shared" si="48"/>
        <v>1.5029309687275056</v>
      </c>
      <c r="O222" s="214">
        <f t="shared" si="49"/>
        <v>1.7155216380990548</v>
      </c>
    </row>
    <row r="223" spans="1:15" ht="14.25" customHeight="1" x14ac:dyDescent="0.25">
      <c r="A223" s="252"/>
      <c r="B223" s="216" t="s">
        <v>4505</v>
      </c>
      <c r="C223" s="253" t="s">
        <v>137</v>
      </c>
      <c r="D223" s="253" t="s">
        <v>200</v>
      </c>
      <c r="E223" s="254" t="s">
        <v>201</v>
      </c>
      <c r="F223" s="125">
        <v>44.546702269999997</v>
      </c>
      <c r="G223" s="126">
        <v>59.219755630000002</v>
      </c>
      <c r="H223" s="127">
        <v>54.951660070000003</v>
      </c>
      <c r="I223" s="143">
        <v>39.509445110000001</v>
      </c>
      <c r="J223" s="143">
        <v>38.034149079999999</v>
      </c>
      <c r="K223" s="144">
        <v>46.638833589999997</v>
      </c>
      <c r="L223" s="211">
        <f t="shared" si="46"/>
        <v>1.1274950115339648</v>
      </c>
      <c r="M223" s="212">
        <f t="shared" si="47"/>
        <v>1.5570153943877849</v>
      </c>
      <c r="N223" s="213">
        <f t="shared" si="48"/>
        <v>1.1782383014351883</v>
      </c>
      <c r="O223" s="214">
        <f t="shared" si="49"/>
        <v>1.2781044855330339</v>
      </c>
    </row>
    <row r="224" spans="1:15" ht="14.25" customHeight="1" x14ac:dyDescent="0.25">
      <c r="A224" s="255" t="s">
        <v>202</v>
      </c>
      <c r="B224" s="216" t="s">
        <v>4506</v>
      </c>
      <c r="C224" s="256" t="s">
        <v>137</v>
      </c>
      <c r="D224" s="256" t="s">
        <v>200</v>
      </c>
      <c r="E224" s="257" t="s">
        <v>203</v>
      </c>
      <c r="F224" s="125">
        <v>8.2326926839999999</v>
      </c>
      <c r="G224" s="126">
        <v>4.5295966290000003</v>
      </c>
      <c r="H224" s="127">
        <v>4.1571252249999997</v>
      </c>
      <c r="I224" s="143">
        <v>15.32089289</v>
      </c>
      <c r="J224" s="143">
        <v>13.03455539</v>
      </c>
      <c r="K224" s="144">
        <v>3.8088214159999998</v>
      </c>
      <c r="L224" s="211">
        <f t="shared" si="46"/>
        <v>0.5373507107652653</v>
      </c>
      <c r="M224" s="212">
        <f t="shared" si="47"/>
        <v>0.34750679969299669</v>
      </c>
      <c r="N224" s="213">
        <f t="shared" si="48"/>
        <v>1.0914466106331093</v>
      </c>
      <c r="O224" s="214">
        <f t="shared" si="49"/>
        <v>0.52603136019917551</v>
      </c>
    </row>
    <row r="225" spans="1:15" ht="14.25" customHeight="1" x14ac:dyDescent="0.25">
      <c r="A225" s="255"/>
      <c r="B225" s="216" t="s">
        <v>4507</v>
      </c>
      <c r="C225" s="256" t="s">
        <v>137</v>
      </c>
      <c r="D225" s="256" t="s">
        <v>200</v>
      </c>
      <c r="E225" s="257" t="s">
        <v>203</v>
      </c>
      <c r="F225" s="125">
        <v>17.001135959999999</v>
      </c>
      <c r="G225" s="126">
        <v>11.57106338</v>
      </c>
      <c r="H225" s="127">
        <v>9.2765576690000007</v>
      </c>
      <c r="I225" s="143">
        <v>11.7277431</v>
      </c>
      <c r="J225" s="143">
        <v>8.6664280789999992</v>
      </c>
      <c r="K225" s="144">
        <v>3.3502762399999999</v>
      </c>
      <c r="L225" s="211">
        <f t="shared" si="46"/>
        <v>1.4496511234118012</v>
      </c>
      <c r="M225" s="212">
        <f t="shared" si="47"/>
        <v>1.335159453759081</v>
      </c>
      <c r="N225" s="213">
        <f t="shared" si="48"/>
        <v>2.7688933701180418</v>
      </c>
      <c r="O225" s="214">
        <f t="shared" si="49"/>
        <v>1.5940045409822388</v>
      </c>
    </row>
    <row r="226" spans="1:15" s="226" customFormat="1" ht="14.25" customHeight="1" x14ac:dyDescent="0.25">
      <c r="A226" s="243"/>
      <c r="C226" s="228"/>
      <c r="D226" s="228"/>
      <c r="E226" s="244" t="s">
        <v>797</v>
      </c>
      <c r="F226" s="128">
        <f>SUM(F218:F225)</f>
        <v>158.08700894400002</v>
      </c>
      <c r="G226" s="129">
        <f>SUM(G218:G225)</f>
        <v>124.505966481</v>
      </c>
      <c r="H226" s="130">
        <f t="shared" ref="H226:J226" si="58">SUM(H218:H225)</f>
        <v>180.37029907899998</v>
      </c>
      <c r="I226" s="146">
        <f t="shared" si="58"/>
        <v>116.27604183199999</v>
      </c>
      <c r="J226" s="146">
        <f t="shared" si="58"/>
        <v>108.17026229499999</v>
      </c>
      <c r="K226" s="147">
        <f>SUM(K218:K225)</f>
        <v>143.172091615</v>
      </c>
      <c r="L226" s="223">
        <f t="shared" si="46"/>
        <v>1.3595836808102746</v>
      </c>
      <c r="M226" s="224">
        <f t="shared" si="47"/>
        <v>1.1510184392587455</v>
      </c>
      <c r="N226" s="225">
        <f t="shared" si="48"/>
        <v>1.2598146541298609</v>
      </c>
      <c r="O226" s="214">
        <f t="shared" si="49"/>
        <v>1.2593582907339447</v>
      </c>
    </row>
    <row r="227" spans="1:15" ht="14.25" customHeight="1" x14ac:dyDescent="0.25">
      <c r="F227" s="125"/>
      <c r="G227" s="126"/>
      <c r="H227" s="127"/>
      <c r="I227" s="143"/>
      <c r="J227" s="143"/>
      <c r="K227" s="144"/>
      <c r="L227" s="211"/>
      <c r="M227" s="212"/>
      <c r="N227" s="213"/>
      <c r="O227" s="214"/>
    </row>
    <row r="228" spans="1:15" ht="14.25" customHeight="1" x14ac:dyDescent="0.25">
      <c r="A228" s="252" t="s">
        <v>198</v>
      </c>
      <c r="B228" s="216" t="s">
        <v>4508</v>
      </c>
      <c r="C228" s="231" t="s">
        <v>798</v>
      </c>
      <c r="D228" s="253" t="s">
        <v>799</v>
      </c>
      <c r="E228" s="244" t="s">
        <v>800</v>
      </c>
      <c r="F228" s="128">
        <v>37.966238750000002</v>
      </c>
      <c r="G228" s="129">
        <v>26.666094099999999</v>
      </c>
      <c r="H228" s="130">
        <v>41.430864370000002</v>
      </c>
      <c r="I228" s="146">
        <v>55.52005321</v>
      </c>
      <c r="J228" s="146">
        <v>42.695558460000001</v>
      </c>
      <c r="K228" s="147">
        <v>28.667562449999998</v>
      </c>
      <c r="L228" s="223">
        <f t="shared" si="46"/>
        <v>0.68382929328968489</v>
      </c>
      <c r="M228" s="224">
        <f t="shared" si="47"/>
        <v>0.62456365631058663</v>
      </c>
      <c r="N228" s="225">
        <f t="shared" si="48"/>
        <v>1.4452175500536846</v>
      </c>
      <c r="O228" s="214">
        <f t="shared" si="49"/>
        <v>0.83591223151219829</v>
      </c>
    </row>
    <row r="229" spans="1:15" ht="14.25" customHeight="1" x14ac:dyDescent="0.25">
      <c r="F229" s="125"/>
      <c r="G229" s="126"/>
      <c r="H229" s="127"/>
      <c r="I229" s="143"/>
      <c r="J229" s="143"/>
      <c r="K229" s="144"/>
      <c r="L229" s="211"/>
      <c r="M229" s="212"/>
      <c r="N229" s="213"/>
      <c r="O229" s="214"/>
    </row>
    <row r="230" spans="1:15" ht="14.25" customHeight="1" x14ac:dyDescent="0.25">
      <c r="A230" s="252" t="s">
        <v>278</v>
      </c>
      <c r="B230" s="216" t="s">
        <v>4509</v>
      </c>
      <c r="C230" s="253" t="s">
        <v>137</v>
      </c>
      <c r="D230" s="217" t="s">
        <v>801</v>
      </c>
      <c r="E230" s="229" t="s">
        <v>802</v>
      </c>
      <c r="F230" s="125">
        <v>38.876842140000001</v>
      </c>
      <c r="G230" s="126">
        <v>36.436827579999999</v>
      </c>
      <c r="H230" s="127">
        <v>40.2916758</v>
      </c>
      <c r="I230" s="143">
        <v>64.31287288</v>
      </c>
      <c r="J230" s="143">
        <v>59.700401120000002</v>
      </c>
      <c r="K230" s="144">
        <v>58.615361419999999</v>
      </c>
      <c r="L230" s="211">
        <f t="shared" si="46"/>
        <v>0.60449549832021121</v>
      </c>
      <c r="M230" s="212">
        <f t="shared" si="47"/>
        <v>0.61032801951800353</v>
      </c>
      <c r="N230" s="213">
        <f t="shared" si="48"/>
        <v>0.68739106650380866</v>
      </c>
      <c r="O230" s="214">
        <f t="shared" si="49"/>
        <v>0.63300777150383203</v>
      </c>
    </row>
    <row r="231" spans="1:15" ht="14.25" customHeight="1" x14ac:dyDescent="0.25">
      <c r="A231" s="252"/>
      <c r="B231" s="216" t="s">
        <v>4510</v>
      </c>
      <c r="C231" s="253" t="s">
        <v>137</v>
      </c>
      <c r="D231" s="217" t="s">
        <v>801</v>
      </c>
      <c r="E231" s="229" t="s">
        <v>802</v>
      </c>
      <c r="F231" s="125">
        <v>126.83786720000001</v>
      </c>
      <c r="G231" s="126">
        <v>124.02773190000001</v>
      </c>
      <c r="H231" s="127">
        <v>133.23863449999999</v>
      </c>
      <c r="I231" s="143">
        <v>145.43992969999999</v>
      </c>
      <c r="J231" s="143">
        <v>131.1328704</v>
      </c>
      <c r="K231" s="144">
        <v>132.77572459999999</v>
      </c>
      <c r="L231" s="211">
        <f t="shared" si="46"/>
        <v>0.8720979682926786</v>
      </c>
      <c r="M231" s="212">
        <f t="shared" si="47"/>
        <v>0.94581725788258197</v>
      </c>
      <c r="N231" s="213">
        <f t="shared" si="48"/>
        <v>1.0034864046224907</v>
      </c>
      <c r="O231" s="214">
        <f t="shared" si="49"/>
        <v>0.93833056777595381</v>
      </c>
    </row>
    <row r="232" spans="1:15" ht="14.25" customHeight="1" x14ac:dyDescent="0.25">
      <c r="A232" s="252" t="s">
        <v>277</v>
      </c>
      <c r="B232" s="216" t="s">
        <v>4511</v>
      </c>
      <c r="C232" s="253" t="s">
        <v>137</v>
      </c>
      <c r="D232" s="217" t="s">
        <v>801</v>
      </c>
      <c r="E232" s="229" t="s">
        <v>803</v>
      </c>
      <c r="F232" s="125">
        <v>192.2164741</v>
      </c>
      <c r="G232" s="126">
        <v>157.1168668</v>
      </c>
      <c r="H232" s="127">
        <v>153.41744410000001</v>
      </c>
      <c r="I232" s="143">
        <v>150.83629429999999</v>
      </c>
      <c r="J232" s="143">
        <v>151.55828249999999</v>
      </c>
      <c r="K232" s="144">
        <v>193.92077159999999</v>
      </c>
      <c r="L232" s="211">
        <f t="shared" si="46"/>
        <v>1.2743383480218529</v>
      </c>
      <c r="M232" s="212">
        <f t="shared" si="47"/>
        <v>1.0366762159633209</v>
      </c>
      <c r="N232" s="213">
        <f t="shared" si="48"/>
        <v>0.7911346620281291</v>
      </c>
      <c r="O232" s="214">
        <f t="shared" si="49"/>
        <v>1.012966426729994</v>
      </c>
    </row>
    <row r="233" spans="1:15" ht="14.25" customHeight="1" x14ac:dyDescent="0.25">
      <c r="A233" s="252"/>
      <c r="B233" s="216" t="s">
        <v>4512</v>
      </c>
      <c r="C233" s="253" t="s">
        <v>137</v>
      </c>
      <c r="D233" s="217" t="s">
        <v>801</v>
      </c>
      <c r="E233" s="229" t="s">
        <v>803</v>
      </c>
      <c r="F233" s="125">
        <v>150.51605929999999</v>
      </c>
      <c r="G233" s="126">
        <v>128.48798009999999</v>
      </c>
      <c r="H233" s="127">
        <v>125.3481025</v>
      </c>
      <c r="I233" s="143">
        <v>188.4811876</v>
      </c>
      <c r="J233" s="143">
        <v>190.700536</v>
      </c>
      <c r="K233" s="144">
        <v>250.24236680000001</v>
      </c>
      <c r="L233" s="211">
        <f t="shared" si="46"/>
        <v>0.79857338133622835</v>
      </c>
      <c r="M233" s="212">
        <f t="shared" si="47"/>
        <v>0.67376832176287116</v>
      </c>
      <c r="N233" s="213">
        <f t="shared" si="48"/>
        <v>0.5009067972897705</v>
      </c>
      <c r="O233" s="214">
        <f t="shared" si="49"/>
        <v>0.64241605630797127</v>
      </c>
    </row>
    <row r="234" spans="1:15" ht="14.25" customHeight="1" x14ac:dyDescent="0.25">
      <c r="A234" s="252" t="s">
        <v>276</v>
      </c>
      <c r="B234" s="216" t="s">
        <v>4513</v>
      </c>
      <c r="C234" s="253" t="s">
        <v>137</v>
      </c>
      <c r="D234" s="217" t="s">
        <v>801</v>
      </c>
      <c r="E234" s="229" t="s">
        <v>804</v>
      </c>
      <c r="F234" s="125">
        <v>639.75930849999997</v>
      </c>
      <c r="G234" s="126">
        <v>688.01374150000004</v>
      </c>
      <c r="H234" s="127">
        <v>147.34991460000001</v>
      </c>
      <c r="I234" s="143">
        <v>391.6311753</v>
      </c>
      <c r="J234" s="143">
        <v>297.6398509</v>
      </c>
      <c r="K234" s="144">
        <v>192.0629107</v>
      </c>
      <c r="L234" s="211">
        <f t="shared" si="46"/>
        <v>1.6335760502465799</v>
      </c>
      <c r="M234" s="212">
        <f t="shared" si="47"/>
        <v>2.3115645953308737</v>
      </c>
      <c r="N234" s="213">
        <f t="shared" si="48"/>
        <v>0.76719609248325316</v>
      </c>
      <c r="O234" s="214">
        <f t="shared" si="49"/>
        <v>1.6737389800154419</v>
      </c>
    </row>
    <row r="235" spans="1:15" ht="14.25" customHeight="1" x14ac:dyDescent="0.25">
      <c r="A235" s="252"/>
      <c r="B235" s="216" t="s">
        <v>4514</v>
      </c>
      <c r="C235" s="253" t="s">
        <v>137</v>
      </c>
      <c r="D235" s="217" t="s">
        <v>801</v>
      </c>
      <c r="E235" s="229" t="s">
        <v>804</v>
      </c>
      <c r="F235" s="125">
        <v>310.94726630000002</v>
      </c>
      <c r="G235" s="126">
        <v>348.98611959999999</v>
      </c>
      <c r="H235" s="127">
        <v>74.635938510000003</v>
      </c>
      <c r="I235" s="143">
        <v>445.7769275</v>
      </c>
      <c r="J235" s="143">
        <v>337.4808946</v>
      </c>
      <c r="K235" s="144">
        <v>222.55698870000001</v>
      </c>
      <c r="L235" s="211">
        <f t="shared" si="46"/>
        <v>0.69754006346593611</v>
      </c>
      <c r="M235" s="212">
        <f t="shared" si="47"/>
        <v>1.034091485426565</v>
      </c>
      <c r="N235" s="213">
        <f t="shared" si="48"/>
        <v>0.33535652574184927</v>
      </c>
      <c r="O235" s="214">
        <f t="shared" si="49"/>
        <v>0.730322636456051</v>
      </c>
    </row>
    <row r="236" spans="1:15" ht="14.25" customHeight="1" x14ac:dyDescent="0.25">
      <c r="A236" s="252"/>
      <c r="B236" s="216" t="s">
        <v>4515</v>
      </c>
      <c r="C236" s="253" t="s">
        <v>137</v>
      </c>
      <c r="D236" s="217" t="s">
        <v>801</v>
      </c>
      <c r="E236" s="229" t="s">
        <v>804</v>
      </c>
      <c r="F236" s="125">
        <v>2.541343312</v>
      </c>
      <c r="G236" s="126">
        <v>2.2147894240000001</v>
      </c>
      <c r="H236" s="127">
        <v>0.59153213199999999</v>
      </c>
      <c r="I236" s="143">
        <v>4.4479836150000001</v>
      </c>
      <c r="J236" s="143">
        <v>4.4831547079999998</v>
      </c>
      <c r="K236" s="144">
        <v>3.274308639</v>
      </c>
      <c r="L236" s="211">
        <f t="shared" si="46"/>
        <v>0.57134727372416361</v>
      </c>
      <c r="M236" s="212">
        <f t="shared" si="47"/>
        <v>0.49402475895998016</v>
      </c>
      <c r="N236" s="213">
        <f t="shared" si="48"/>
        <v>0.18065863582751887</v>
      </c>
      <c r="O236" s="214">
        <f t="shared" si="49"/>
        <v>0.43813756961537154</v>
      </c>
    </row>
    <row r="237" spans="1:15" s="226" customFormat="1" ht="14.25" customHeight="1" x14ac:dyDescent="0.25">
      <c r="A237" s="228"/>
      <c r="B237" s="228"/>
      <c r="C237" s="228"/>
      <c r="D237" s="228"/>
      <c r="E237" s="244" t="s">
        <v>805</v>
      </c>
      <c r="F237" s="128">
        <f>SUM(F230:F236)</f>
        <v>1461.6951608520001</v>
      </c>
      <c r="G237" s="129">
        <f t="shared" ref="G237:K237" si="59">SUM(G230:G236)</f>
        <v>1485.284056904</v>
      </c>
      <c r="H237" s="130">
        <f t="shared" si="59"/>
        <v>674.87324214199998</v>
      </c>
      <c r="I237" s="146">
        <f t="shared" si="59"/>
        <v>1390.926370895</v>
      </c>
      <c r="J237" s="146">
        <f t="shared" si="59"/>
        <v>1172.695990228</v>
      </c>
      <c r="K237" s="147">
        <f t="shared" si="59"/>
        <v>1053.4484324590001</v>
      </c>
      <c r="L237" s="223">
        <f t="shared" si="46"/>
        <v>1.0508788900964352</v>
      </c>
      <c r="M237" s="224">
        <f t="shared" si="47"/>
        <v>1.2665550741886866</v>
      </c>
      <c r="N237" s="225">
        <f t="shared" si="48"/>
        <v>0.64063244231773619</v>
      </c>
      <c r="O237" s="214">
        <f t="shared" si="49"/>
        <v>1.0013219720013455</v>
      </c>
    </row>
    <row r="238" spans="1:15" ht="14.25" customHeight="1" x14ac:dyDescent="0.25">
      <c r="A238" s="209"/>
      <c r="B238" s="209"/>
      <c r="E238" s="209"/>
      <c r="F238" s="125"/>
      <c r="G238" s="126"/>
      <c r="H238" s="127"/>
      <c r="I238" s="143"/>
      <c r="J238" s="143"/>
      <c r="K238" s="144"/>
      <c r="L238" s="211"/>
      <c r="M238" s="212"/>
      <c r="N238" s="213"/>
      <c r="O238" s="214"/>
    </row>
    <row r="239" spans="1:15" ht="14.25" customHeight="1" x14ac:dyDescent="0.25">
      <c r="A239" s="252" t="s">
        <v>279</v>
      </c>
      <c r="B239" s="216" t="s">
        <v>4516</v>
      </c>
      <c r="C239" s="253" t="s">
        <v>0</v>
      </c>
      <c r="D239" s="217" t="s">
        <v>1612</v>
      </c>
      <c r="E239" s="254" t="s">
        <v>806</v>
      </c>
      <c r="F239" s="125">
        <v>49.846252079999999</v>
      </c>
      <c r="G239" s="126">
        <v>54.342834199999999</v>
      </c>
      <c r="H239" s="127">
        <v>55.988998989999999</v>
      </c>
      <c r="I239" s="143">
        <v>8.4252330680000007</v>
      </c>
      <c r="J239" s="143">
        <v>8.0985987989999995</v>
      </c>
      <c r="K239" s="144">
        <v>9.3591069630000003</v>
      </c>
      <c r="L239" s="211">
        <f t="shared" si="46"/>
        <v>5.9163054217837328</v>
      </c>
      <c r="M239" s="212">
        <f t="shared" si="47"/>
        <v>6.7101526509388458</v>
      </c>
      <c r="N239" s="213">
        <f t="shared" si="48"/>
        <v>5.9823014323209627</v>
      </c>
      <c r="O239" s="214">
        <f t="shared" si="49"/>
        <v>6.1885586610568053</v>
      </c>
    </row>
    <row r="240" spans="1:15" ht="14.25" customHeight="1" x14ac:dyDescent="0.25">
      <c r="A240" s="252"/>
      <c r="B240" s="216" t="s">
        <v>4517</v>
      </c>
      <c r="C240" s="253" t="s">
        <v>0</v>
      </c>
      <c r="D240" s="217" t="s">
        <v>275</v>
      </c>
      <c r="E240" s="254" t="s">
        <v>806</v>
      </c>
      <c r="F240" s="125">
        <v>23.831211870000001</v>
      </c>
      <c r="G240" s="126">
        <v>25.758886199999999</v>
      </c>
      <c r="H240" s="127">
        <v>25.96059601</v>
      </c>
      <c r="I240" s="143">
        <v>10.603256719999999</v>
      </c>
      <c r="J240" s="143">
        <v>10.22926006</v>
      </c>
      <c r="K240" s="144">
        <v>10.68295738</v>
      </c>
      <c r="L240" s="211">
        <f t="shared" si="46"/>
        <v>2.2475370067244778</v>
      </c>
      <c r="M240" s="212">
        <f t="shared" si="47"/>
        <v>2.5181573299447431</v>
      </c>
      <c r="N240" s="213">
        <f t="shared" si="48"/>
        <v>2.430094503475404</v>
      </c>
      <c r="O240" s="214">
        <f t="shared" si="49"/>
        <v>2.3972570965119826</v>
      </c>
    </row>
    <row r="241" spans="1:15" ht="14.25" customHeight="1" x14ac:dyDescent="0.25">
      <c r="A241" s="252" t="s">
        <v>280</v>
      </c>
      <c r="B241" s="216" t="s">
        <v>4518</v>
      </c>
      <c r="C241" s="253" t="s">
        <v>0</v>
      </c>
      <c r="D241" s="217" t="s">
        <v>275</v>
      </c>
      <c r="E241" s="254" t="s">
        <v>806</v>
      </c>
      <c r="F241" s="125">
        <v>24.355066820000001</v>
      </c>
      <c r="G241" s="126">
        <v>28.10614099</v>
      </c>
      <c r="H241" s="127">
        <v>18.83185121</v>
      </c>
      <c r="I241" s="143">
        <v>13.15596676</v>
      </c>
      <c r="J241" s="143">
        <v>11.10031828</v>
      </c>
      <c r="K241" s="144">
        <v>11.75818937</v>
      </c>
      <c r="L241" s="211">
        <f t="shared" si="46"/>
        <v>1.851256335950183</v>
      </c>
      <c r="M241" s="212">
        <f t="shared" si="47"/>
        <v>2.5320121712762278</v>
      </c>
      <c r="N241" s="213">
        <f t="shared" si="48"/>
        <v>1.6015944817190846</v>
      </c>
      <c r="O241" s="214">
        <f t="shared" si="49"/>
        <v>1.979566832168022</v>
      </c>
    </row>
    <row r="242" spans="1:15" s="226" customFormat="1" ht="14.25" customHeight="1" x14ac:dyDescent="0.25">
      <c r="A242" s="243"/>
      <c r="C242" s="228"/>
      <c r="D242" s="228"/>
      <c r="E242" s="244" t="s">
        <v>807</v>
      </c>
      <c r="F242" s="128">
        <f>SUM(F239:F241)</f>
        <v>98.032530770000008</v>
      </c>
      <c r="G242" s="129">
        <f t="shared" ref="G242:K242" si="60">SUM(G239:G241)</f>
        <v>108.20786139000001</v>
      </c>
      <c r="H242" s="130">
        <f t="shared" si="60"/>
        <v>100.78144621</v>
      </c>
      <c r="I242" s="146">
        <f t="shared" si="60"/>
        <v>32.184456548</v>
      </c>
      <c r="J242" s="146">
        <f t="shared" si="60"/>
        <v>29.428177138999999</v>
      </c>
      <c r="K242" s="147">
        <f t="shared" si="60"/>
        <v>31.800253713</v>
      </c>
      <c r="L242" s="223">
        <f t="shared" si="46"/>
        <v>3.0459588660070733</v>
      </c>
      <c r="M242" s="224">
        <f t="shared" si="47"/>
        <v>3.6770154290867172</v>
      </c>
      <c r="N242" s="225">
        <f t="shared" si="48"/>
        <v>3.1692025830850641</v>
      </c>
      <c r="O242" s="214">
        <f t="shared" si="49"/>
        <v>3.2867182132515906</v>
      </c>
    </row>
    <row r="243" spans="1:15" ht="14.25" customHeight="1" x14ac:dyDescent="0.25">
      <c r="F243" s="125"/>
      <c r="G243" s="126"/>
      <c r="H243" s="127"/>
      <c r="I243" s="143"/>
      <c r="J243" s="143"/>
      <c r="K243" s="144"/>
      <c r="L243" s="211"/>
      <c r="M243" s="212"/>
      <c r="N243" s="213"/>
      <c r="O243" s="214"/>
    </row>
    <row r="244" spans="1:15" ht="14.25" customHeight="1" x14ac:dyDescent="0.25">
      <c r="A244" s="248" t="s">
        <v>273</v>
      </c>
      <c r="B244" s="216" t="s">
        <v>4519</v>
      </c>
      <c r="C244" s="249" t="s">
        <v>137</v>
      </c>
      <c r="D244" s="217" t="s">
        <v>808</v>
      </c>
      <c r="E244" s="210" t="s">
        <v>809</v>
      </c>
      <c r="F244" s="125">
        <v>52.707170480000002</v>
      </c>
      <c r="G244" s="126">
        <v>51.252436299999999</v>
      </c>
      <c r="H244" s="127">
        <v>85.627458439999998</v>
      </c>
      <c r="I244" s="143">
        <v>31.8460514</v>
      </c>
      <c r="J244" s="143">
        <v>31.192269979999999</v>
      </c>
      <c r="K244" s="144">
        <v>46.260856859999997</v>
      </c>
      <c r="L244" s="211">
        <f t="shared" si="46"/>
        <v>1.6550614020550127</v>
      </c>
      <c r="M244" s="212">
        <f t="shared" si="47"/>
        <v>1.6431133845937558</v>
      </c>
      <c r="N244" s="213">
        <f t="shared" si="48"/>
        <v>1.850970004709074</v>
      </c>
      <c r="O244" s="214">
        <f t="shared" si="49"/>
        <v>1.7345699050335333</v>
      </c>
    </row>
    <row r="245" spans="1:15" ht="14.25" customHeight="1" x14ac:dyDescent="0.25">
      <c r="A245" s="248"/>
      <c r="B245" s="216" t="s">
        <v>4520</v>
      </c>
      <c r="C245" s="249" t="s">
        <v>137</v>
      </c>
      <c r="D245" s="217" t="s">
        <v>808</v>
      </c>
      <c r="E245" s="210" t="s">
        <v>809</v>
      </c>
      <c r="F245" s="125">
        <v>27.14018677</v>
      </c>
      <c r="G245" s="126">
        <v>26.880495719999999</v>
      </c>
      <c r="H245" s="127">
        <v>44.310328570000003</v>
      </c>
      <c r="I245" s="143">
        <v>26.405417060000001</v>
      </c>
      <c r="J245" s="143">
        <v>26.55674015</v>
      </c>
      <c r="K245" s="144">
        <v>40.828696489999999</v>
      </c>
      <c r="L245" s="211">
        <f t="shared" si="46"/>
        <v>1.0278264762238145</v>
      </c>
      <c r="M245" s="212">
        <f t="shared" si="47"/>
        <v>1.0121910885210812</v>
      </c>
      <c r="N245" s="213">
        <f t="shared" si="48"/>
        <v>1.0852741424368701</v>
      </c>
      <c r="O245" s="214">
        <f t="shared" si="49"/>
        <v>1.0484072506101947</v>
      </c>
    </row>
    <row r="246" spans="1:15" s="226" customFormat="1" ht="14.25" customHeight="1" x14ac:dyDescent="0.25">
      <c r="A246" s="243"/>
      <c r="C246" s="228"/>
      <c r="D246" s="228"/>
      <c r="E246" s="222" t="s">
        <v>1558</v>
      </c>
      <c r="F246" s="128">
        <f>SUM(F244:F245)</f>
        <v>79.847357250000002</v>
      </c>
      <c r="G246" s="129">
        <f>SUM(G244:G245)</f>
        <v>78.132932019999998</v>
      </c>
      <c r="H246" s="130">
        <f t="shared" ref="H246:K246" si="61">SUM(H244:H245)</f>
        <v>129.93778700999999</v>
      </c>
      <c r="I246" s="146">
        <f t="shared" si="61"/>
        <v>58.251468459999998</v>
      </c>
      <c r="J246" s="146">
        <f t="shared" si="61"/>
        <v>57.749010130000002</v>
      </c>
      <c r="K246" s="147">
        <f t="shared" si="61"/>
        <v>87.089553349999989</v>
      </c>
      <c r="L246" s="223">
        <f t="shared" si="46"/>
        <v>1.3707355258319269</v>
      </c>
      <c r="M246" s="224">
        <f t="shared" si="47"/>
        <v>1.3529743946106318</v>
      </c>
      <c r="N246" s="225">
        <f t="shared" si="48"/>
        <v>1.492001991189452</v>
      </c>
      <c r="O246" s="214">
        <f t="shared" si="49"/>
        <v>1.4176868925061832</v>
      </c>
    </row>
    <row r="247" spans="1:15" ht="14.25" customHeight="1" x14ac:dyDescent="0.25">
      <c r="F247" s="125"/>
      <c r="G247" s="126"/>
      <c r="H247" s="127"/>
      <c r="I247" s="143"/>
      <c r="J247" s="143"/>
      <c r="K247" s="144"/>
      <c r="L247" s="211"/>
      <c r="M247" s="212"/>
      <c r="N247" s="213"/>
      <c r="O247" s="214"/>
    </row>
    <row r="248" spans="1:15" ht="14.25" customHeight="1" x14ac:dyDescent="0.25">
      <c r="A248" s="248" t="s">
        <v>274</v>
      </c>
      <c r="B248" s="216" t="s">
        <v>4521</v>
      </c>
      <c r="C248" s="249" t="s">
        <v>0</v>
      </c>
      <c r="D248" s="217" t="s">
        <v>808</v>
      </c>
      <c r="E248" s="210" t="s">
        <v>810</v>
      </c>
      <c r="F248" s="125">
        <v>66.597268479999997</v>
      </c>
      <c r="G248" s="126">
        <v>64.478173929999997</v>
      </c>
      <c r="H248" s="127">
        <v>47.502107870000003</v>
      </c>
      <c r="I248" s="143">
        <v>79.792876989999996</v>
      </c>
      <c r="J248" s="143">
        <v>68.492443980000004</v>
      </c>
      <c r="K248" s="144">
        <v>70.064783550000001</v>
      </c>
      <c r="L248" s="211">
        <f t="shared" ref="L248:L310" si="62">F248/I248</f>
        <v>0.8346267360223929</v>
      </c>
      <c r="M248" s="212">
        <f t="shared" ref="M248:M310" si="63">G248/J248</f>
        <v>0.94139105254920985</v>
      </c>
      <c r="N248" s="213">
        <f t="shared" ref="N248:N310" si="64">H248/K248</f>
        <v>0.67797409002343234</v>
      </c>
      <c r="O248" s="214">
        <f t="shared" ref="O248:O310" si="65">AVERAGE(F248:H248)/AVERAGE(I248:K248)</f>
        <v>0.81784962124276439</v>
      </c>
    </row>
    <row r="249" spans="1:15" ht="14.25" customHeight="1" x14ac:dyDescent="0.25">
      <c r="A249" s="248"/>
      <c r="B249" s="216" t="s">
        <v>4522</v>
      </c>
      <c r="C249" s="249" t="s">
        <v>0</v>
      </c>
      <c r="D249" s="217" t="s">
        <v>808</v>
      </c>
      <c r="E249" s="210" t="s">
        <v>810</v>
      </c>
      <c r="F249" s="125">
        <v>72.545898320000006</v>
      </c>
      <c r="G249" s="126">
        <v>70.620403679999995</v>
      </c>
      <c r="H249" s="127">
        <v>52.329460419999997</v>
      </c>
      <c r="I249" s="143">
        <v>66.627442689999995</v>
      </c>
      <c r="J249" s="143">
        <v>58.871913259999999</v>
      </c>
      <c r="K249" s="144">
        <v>61.322115529999998</v>
      </c>
      <c r="L249" s="211">
        <f t="shared" si="62"/>
        <v>1.0888290979069546</v>
      </c>
      <c r="M249" s="212">
        <f t="shared" si="63"/>
        <v>1.1995601938077729</v>
      </c>
      <c r="N249" s="213">
        <f t="shared" si="64"/>
        <v>0.85335380176829323</v>
      </c>
      <c r="O249" s="214">
        <f t="shared" si="65"/>
        <v>1.0464309100623299</v>
      </c>
    </row>
    <row r="250" spans="1:15" s="226" customFormat="1" ht="14.25" customHeight="1" x14ac:dyDescent="0.25">
      <c r="A250" s="243"/>
      <c r="C250" s="228"/>
      <c r="D250" s="228"/>
      <c r="E250" s="244" t="s">
        <v>1559</v>
      </c>
      <c r="F250" s="128">
        <f>SUM(F248:F249)</f>
        <v>139.14316680000002</v>
      </c>
      <c r="G250" s="129">
        <f>SUM(G248:G249)</f>
        <v>135.09857761000001</v>
      </c>
      <c r="H250" s="130">
        <f t="shared" ref="H250:K250" si="66">SUM(H248:H249)</f>
        <v>99.831568290000007</v>
      </c>
      <c r="I250" s="146">
        <f t="shared" si="66"/>
        <v>146.42031967999998</v>
      </c>
      <c r="J250" s="146">
        <f t="shared" si="66"/>
        <v>127.36435724</v>
      </c>
      <c r="K250" s="147">
        <f t="shared" si="66"/>
        <v>131.38689908000001</v>
      </c>
      <c r="L250" s="223">
        <f t="shared" si="62"/>
        <v>0.95029956978714358</v>
      </c>
      <c r="M250" s="224">
        <f t="shared" si="63"/>
        <v>1.0607251552757886</v>
      </c>
      <c r="N250" s="225">
        <f t="shared" si="64"/>
        <v>0.75982894024474756</v>
      </c>
      <c r="O250" s="214">
        <f t="shared" si="65"/>
        <v>0.92324668080862637</v>
      </c>
    </row>
    <row r="251" spans="1:15" ht="14.25" customHeight="1" x14ac:dyDescent="0.25">
      <c r="F251" s="125"/>
      <c r="G251" s="126"/>
      <c r="H251" s="127"/>
      <c r="I251" s="143"/>
      <c r="J251" s="143"/>
      <c r="K251" s="144"/>
      <c r="L251" s="211"/>
      <c r="M251" s="212"/>
      <c r="N251" s="213"/>
      <c r="O251" s="214"/>
    </row>
    <row r="252" spans="1:15" ht="14.25" customHeight="1" x14ac:dyDescent="0.25">
      <c r="A252" s="248" t="s">
        <v>281</v>
      </c>
      <c r="B252" s="216" t="s">
        <v>4523</v>
      </c>
      <c r="C252" s="249" t="s">
        <v>137</v>
      </c>
      <c r="D252" s="209" t="s">
        <v>254</v>
      </c>
      <c r="E252" s="222" t="s">
        <v>811</v>
      </c>
      <c r="F252" s="128">
        <v>234.60840049999999</v>
      </c>
      <c r="G252" s="129">
        <v>253.83001770000001</v>
      </c>
      <c r="H252" s="130">
        <v>268.56127379999998</v>
      </c>
      <c r="I252" s="146">
        <v>145.05204209999999</v>
      </c>
      <c r="J252" s="146">
        <v>122.95662299999999</v>
      </c>
      <c r="K252" s="147">
        <v>160.62683379999999</v>
      </c>
      <c r="L252" s="223">
        <f t="shared" si="62"/>
        <v>1.6174084632208015</v>
      </c>
      <c r="M252" s="224">
        <f t="shared" si="63"/>
        <v>2.0643867040818127</v>
      </c>
      <c r="N252" s="225">
        <f t="shared" si="64"/>
        <v>1.6719577137054917</v>
      </c>
      <c r="O252" s="214">
        <f t="shared" si="65"/>
        <v>1.7660685919450803</v>
      </c>
    </row>
    <row r="253" spans="1:15" ht="14.25" customHeight="1" x14ac:dyDescent="0.25">
      <c r="A253" s="248"/>
      <c r="B253" s="216"/>
      <c r="C253" s="249"/>
      <c r="F253" s="125"/>
      <c r="G253" s="126"/>
      <c r="H253" s="127"/>
      <c r="I253" s="143"/>
      <c r="J253" s="143"/>
      <c r="K253" s="144"/>
      <c r="L253" s="211"/>
      <c r="M253" s="212"/>
      <c r="N253" s="213"/>
      <c r="O253" s="214"/>
    </row>
    <row r="254" spans="1:15" ht="14.25" customHeight="1" x14ac:dyDescent="0.25">
      <c r="A254" s="248" t="s">
        <v>255</v>
      </c>
      <c r="B254" s="216" t="s">
        <v>4524</v>
      </c>
      <c r="C254" s="249" t="s">
        <v>0</v>
      </c>
      <c r="D254" s="209" t="s">
        <v>812</v>
      </c>
      <c r="E254" s="210" t="s">
        <v>813</v>
      </c>
      <c r="F254" s="125">
        <v>160.74468139999999</v>
      </c>
      <c r="G254" s="126">
        <v>123.2739444</v>
      </c>
      <c r="H254" s="127">
        <v>69.915048339999998</v>
      </c>
      <c r="I254" s="143">
        <v>33.084851149999999</v>
      </c>
      <c r="J254" s="143">
        <v>29.264844100000001</v>
      </c>
      <c r="K254" s="144">
        <v>55.343390210000003</v>
      </c>
      <c r="L254" s="211">
        <f t="shared" si="62"/>
        <v>4.8585583979573084</v>
      </c>
      <c r="M254" s="212">
        <f t="shared" si="63"/>
        <v>4.2123560945264016</v>
      </c>
      <c r="N254" s="213">
        <f t="shared" si="64"/>
        <v>1.2632953650780694</v>
      </c>
      <c r="O254" s="214">
        <f t="shared" si="65"/>
        <v>3.0072597107694183</v>
      </c>
    </row>
    <row r="255" spans="1:15" ht="14.25" customHeight="1" x14ac:dyDescent="0.25">
      <c r="A255" s="248"/>
      <c r="B255" s="216" t="s">
        <v>4525</v>
      </c>
      <c r="C255" s="249" t="s">
        <v>0</v>
      </c>
      <c r="D255" s="209" t="s">
        <v>254</v>
      </c>
      <c r="E255" s="210" t="s">
        <v>813</v>
      </c>
      <c r="F255" s="125">
        <v>121.59970730000001</v>
      </c>
      <c r="G255" s="126">
        <v>96.364570369999996</v>
      </c>
      <c r="H255" s="127">
        <v>57.474856279999997</v>
      </c>
      <c r="I255" s="143">
        <v>44.426813760000002</v>
      </c>
      <c r="J255" s="143">
        <v>41.088588889999997</v>
      </c>
      <c r="K255" s="144">
        <v>68.42610225</v>
      </c>
      <c r="L255" s="211">
        <f t="shared" si="62"/>
        <v>2.737079187287637</v>
      </c>
      <c r="M255" s="212">
        <f t="shared" si="63"/>
        <v>2.3452879004431542</v>
      </c>
      <c r="N255" s="213">
        <f t="shared" si="64"/>
        <v>0.83995513978000991</v>
      </c>
      <c r="O255" s="214">
        <f t="shared" si="65"/>
        <v>1.789245428833014</v>
      </c>
    </row>
    <row r="256" spans="1:15" s="226" customFormat="1" ht="14.25" customHeight="1" x14ac:dyDescent="0.25">
      <c r="A256" s="250"/>
      <c r="B256" s="220"/>
      <c r="C256" s="251"/>
      <c r="D256" s="228"/>
      <c r="E256" s="244" t="s">
        <v>814</v>
      </c>
      <c r="F256" s="128">
        <f>SUM(F254:F255)</f>
        <v>282.34438869999997</v>
      </c>
      <c r="G256" s="129">
        <f>SUM(G254:G255)</f>
        <v>219.63851477</v>
      </c>
      <c r="H256" s="130">
        <f t="shared" ref="H256:K256" si="67">SUM(H254:H255)</f>
        <v>127.38990462</v>
      </c>
      <c r="I256" s="146">
        <f t="shared" si="67"/>
        <v>77.511664910000007</v>
      </c>
      <c r="J256" s="146">
        <f t="shared" si="67"/>
        <v>70.353432990000002</v>
      </c>
      <c r="K256" s="147">
        <f t="shared" si="67"/>
        <v>123.76949246000001</v>
      </c>
      <c r="L256" s="223">
        <f t="shared" si="62"/>
        <v>3.6426051359861047</v>
      </c>
      <c r="M256" s="224">
        <f t="shared" si="63"/>
        <v>3.1219303086633925</v>
      </c>
      <c r="N256" s="225">
        <f t="shared" si="64"/>
        <v>1.0292512483330254</v>
      </c>
      <c r="O256" s="214">
        <f t="shared" si="65"/>
        <v>2.3169832945645323</v>
      </c>
    </row>
    <row r="257" spans="1:15" ht="14.25" customHeight="1" x14ac:dyDescent="0.25">
      <c r="A257" s="248"/>
      <c r="C257" s="249"/>
      <c r="F257" s="125"/>
      <c r="G257" s="126"/>
      <c r="H257" s="127"/>
      <c r="I257" s="143"/>
      <c r="J257" s="143"/>
      <c r="K257" s="144"/>
      <c r="L257" s="211"/>
      <c r="M257" s="212"/>
      <c r="N257" s="213"/>
      <c r="O257" s="214"/>
    </row>
    <row r="258" spans="1:15" ht="14.25" customHeight="1" x14ac:dyDescent="0.25">
      <c r="A258" s="248" t="s">
        <v>282</v>
      </c>
      <c r="B258" s="216" t="s">
        <v>4526</v>
      </c>
      <c r="C258" s="249" t="s">
        <v>137</v>
      </c>
      <c r="D258" s="209" t="s">
        <v>815</v>
      </c>
      <c r="E258" s="210" t="s">
        <v>816</v>
      </c>
      <c r="F258" s="125">
        <v>152.6128981</v>
      </c>
      <c r="G258" s="126">
        <v>205.22787529999999</v>
      </c>
      <c r="H258" s="127">
        <v>117.2631246</v>
      </c>
      <c r="I258" s="143">
        <v>4.7286052090000004</v>
      </c>
      <c r="J258" s="143">
        <v>4.0238729859999998</v>
      </c>
      <c r="K258" s="144">
        <v>4.3964703040000002</v>
      </c>
      <c r="L258" s="211">
        <f t="shared" si="62"/>
        <v>32.274400453125246</v>
      </c>
      <c r="M258" s="212">
        <f t="shared" si="63"/>
        <v>51.002572897811639</v>
      </c>
      <c r="N258" s="213">
        <f t="shared" si="64"/>
        <v>26.67210659726544</v>
      </c>
      <c r="O258" s="214">
        <f t="shared" si="65"/>
        <v>36.132463218342707</v>
      </c>
    </row>
    <row r="259" spans="1:15" ht="14.25" customHeight="1" x14ac:dyDescent="0.25">
      <c r="A259" s="248"/>
      <c r="B259" s="216" t="s">
        <v>4527</v>
      </c>
      <c r="C259" s="249" t="s">
        <v>137</v>
      </c>
      <c r="D259" s="209" t="s">
        <v>284</v>
      </c>
      <c r="E259" s="210" t="s">
        <v>283</v>
      </c>
      <c r="F259" s="125">
        <v>346.42466819999999</v>
      </c>
      <c r="G259" s="126">
        <v>364.9990171</v>
      </c>
      <c r="H259" s="127">
        <v>221.37207459999999</v>
      </c>
      <c r="I259" s="143">
        <v>219.62814850000001</v>
      </c>
      <c r="J259" s="143">
        <v>198.79246420000001</v>
      </c>
      <c r="K259" s="144">
        <v>428.57083729999999</v>
      </c>
      <c r="L259" s="211">
        <f t="shared" si="62"/>
        <v>1.5773236288972312</v>
      </c>
      <c r="M259" s="212">
        <f t="shared" si="63"/>
        <v>1.8360807516968241</v>
      </c>
      <c r="N259" s="213">
        <f t="shared" si="64"/>
        <v>0.51653555336300061</v>
      </c>
      <c r="O259" s="214">
        <f t="shared" si="65"/>
        <v>1.1013048123449181</v>
      </c>
    </row>
    <row r="260" spans="1:15" ht="14.25" customHeight="1" x14ac:dyDescent="0.25">
      <c r="A260" s="248"/>
      <c r="B260" s="216" t="s">
        <v>4528</v>
      </c>
      <c r="C260" s="249" t="s">
        <v>137</v>
      </c>
      <c r="D260" s="209" t="s">
        <v>284</v>
      </c>
      <c r="E260" s="210" t="s">
        <v>283</v>
      </c>
      <c r="F260" s="125">
        <v>560.31062120000001</v>
      </c>
      <c r="G260" s="126">
        <v>566.61595350000005</v>
      </c>
      <c r="H260" s="127">
        <v>348.42901970000003</v>
      </c>
      <c r="I260" s="143">
        <v>226.5214891</v>
      </c>
      <c r="J260" s="143">
        <v>211.1006782</v>
      </c>
      <c r="K260" s="144">
        <v>473.4782586</v>
      </c>
      <c r="L260" s="211">
        <f t="shared" si="62"/>
        <v>2.47354290061481</v>
      </c>
      <c r="M260" s="212">
        <f t="shared" si="63"/>
        <v>2.6841029518776791</v>
      </c>
      <c r="N260" s="213">
        <f t="shared" si="64"/>
        <v>0.73589233163577417</v>
      </c>
      <c r="O260" s="214">
        <f t="shared" si="65"/>
        <v>1.6193117163155966</v>
      </c>
    </row>
    <row r="261" spans="1:15" s="226" customFormat="1" ht="14.25" customHeight="1" x14ac:dyDescent="0.25">
      <c r="A261" s="243"/>
      <c r="C261" s="228"/>
      <c r="D261" s="228"/>
      <c r="E261" s="222" t="s">
        <v>817</v>
      </c>
      <c r="F261" s="128">
        <f>SUM(F258:F260)</f>
        <v>1059.3481875</v>
      </c>
      <c r="G261" s="129">
        <f t="shared" ref="G261:K261" si="68">SUM(G258:G260)</f>
        <v>1136.8428459000002</v>
      </c>
      <c r="H261" s="130">
        <f t="shared" si="68"/>
        <v>687.06421890000001</v>
      </c>
      <c r="I261" s="146">
        <f t="shared" si="68"/>
        <v>450.87824280899997</v>
      </c>
      <c r="J261" s="146">
        <f t="shared" si="68"/>
        <v>413.917015386</v>
      </c>
      <c r="K261" s="147">
        <f t="shared" si="68"/>
        <v>906.44556620399999</v>
      </c>
      <c r="L261" s="223">
        <f t="shared" si="62"/>
        <v>2.3495216378155526</v>
      </c>
      <c r="M261" s="224">
        <f t="shared" si="63"/>
        <v>2.7465477466294366</v>
      </c>
      <c r="N261" s="225">
        <f t="shared" si="64"/>
        <v>0.75797625860456008</v>
      </c>
      <c r="O261" s="214">
        <f t="shared" si="65"/>
        <v>1.6278166201811199</v>
      </c>
    </row>
    <row r="262" spans="1:15" s="226" customFormat="1" ht="14.25" customHeight="1" x14ac:dyDescent="0.25">
      <c r="A262" s="243"/>
      <c r="C262" s="228"/>
      <c r="D262" s="228"/>
      <c r="E262" s="222"/>
      <c r="F262" s="128"/>
      <c r="G262" s="129"/>
      <c r="H262" s="130"/>
      <c r="I262" s="146"/>
      <c r="J262" s="146"/>
      <c r="K262" s="147"/>
      <c r="L262" s="211"/>
      <c r="M262" s="212"/>
      <c r="N262" s="213"/>
      <c r="O262" s="214"/>
    </row>
    <row r="263" spans="1:15" s="226" customFormat="1" ht="14.25" customHeight="1" x14ac:dyDescent="0.25">
      <c r="A263" s="105" t="s">
        <v>704</v>
      </c>
      <c r="B263" s="195" t="s">
        <v>4529</v>
      </c>
      <c r="C263" s="209" t="s">
        <v>0</v>
      </c>
      <c r="D263" s="209" t="s">
        <v>284</v>
      </c>
      <c r="E263" s="232" t="s">
        <v>1473</v>
      </c>
      <c r="F263" s="125">
        <v>1.500534665</v>
      </c>
      <c r="G263" s="126">
        <v>3.8359515000000002</v>
      </c>
      <c r="H263" s="127">
        <v>0.60577866199999997</v>
      </c>
      <c r="I263" s="143">
        <v>1.49902844</v>
      </c>
      <c r="J263" s="143">
        <v>1.2901846640000001</v>
      </c>
      <c r="K263" s="144">
        <v>1.886767249</v>
      </c>
      <c r="L263" s="211">
        <f t="shared" si="62"/>
        <v>1.0010048008161874</v>
      </c>
      <c r="M263" s="212">
        <f t="shared" si="63"/>
        <v>2.9731802020551688</v>
      </c>
      <c r="N263" s="213">
        <f t="shared" si="64"/>
        <v>0.3210669796823466</v>
      </c>
      <c r="O263" s="214">
        <f t="shared" si="65"/>
        <v>1.2708062007120242</v>
      </c>
    </row>
    <row r="264" spans="1:15" s="226" customFormat="1" ht="14.25" customHeight="1" x14ac:dyDescent="0.25">
      <c r="A264" s="105"/>
      <c r="B264" s="195" t="s">
        <v>4530</v>
      </c>
      <c r="C264" s="209" t="s">
        <v>0</v>
      </c>
      <c r="D264" s="209" t="s">
        <v>284</v>
      </c>
      <c r="E264" s="232" t="s">
        <v>1473</v>
      </c>
      <c r="F264" s="125">
        <v>1.4870334489999999</v>
      </c>
      <c r="G264" s="126">
        <v>3.9605390759999999</v>
      </c>
      <c r="H264" s="127">
        <v>0.74960938600000004</v>
      </c>
      <c r="I264" s="143">
        <v>1.04568919</v>
      </c>
      <c r="J264" s="143">
        <v>0.80343336499999995</v>
      </c>
      <c r="K264" s="144">
        <v>1.3734523890000001</v>
      </c>
      <c r="L264" s="211">
        <f t="shared" si="62"/>
        <v>1.4220606497806483</v>
      </c>
      <c r="M264" s="212">
        <f t="shared" si="63"/>
        <v>4.9295178026369371</v>
      </c>
      <c r="N264" s="213">
        <f t="shared" si="64"/>
        <v>0.54578476254701824</v>
      </c>
      <c r="O264" s="214">
        <f t="shared" si="65"/>
        <v>1.9230528439806551</v>
      </c>
    </row>
    <row r="265" spans="1:15" s="226" customFormat="1" ht="14.25" customHeight="1" x14ac:dyDescent="0.25">
      <c r="A265" s="243"/>
      <c r="C265" s="228"/>
      <c r="D265" s="228"/>
      <c r="E265" s="222" t="s">
        <v>1474</v>
      </c>
      <c r="F265" s="128">
        <f>SUM(F263:F264)</f>
        <v>2.9875681140000001</v>
      </c>
      <c r="G265" s="129">
        <f>SUM(G263:G264)</f>
        <v>7.7964905760000001</v>
      </c>
      <c r="H265" s="130">
        <f t="shared" ref="H265:K265" si="69">SUM(H263:H264)</f>
        <v>1.355388048</v>
      </c>
      <c r="I265" s="146">
        <f t="shared" si="69"/>
        <v>2.5447176300000001</v>
      </c>
      <c r="J265" s="146">
        <f t="shared" si="69"/>
        <v>2.0936180289999999</v>
      </c>
      <c r="K265" s="147">
        <f t="shared" si="69"/>
        <v>3.2602196380000001</v>
      </c>
      <c r="L265" s="223">
        <f t="shared" si="62"/>
        <v>1.1740273572121243</v>
      </c>
      <c r="M265" s="224">
        <f t="shared" si="63"/>
        <v>3.7239317143843724</v>
      </c>
      <c r="N265" s="225">
        <f t="shared" si="64"/>
        <v>0.41573519532305814</v>
      </c>
      <c r="O265" s="214">
        <f t="shared" si="65"/>
        <v>1.5369198899716205</v>
      </c>
    </row>
    <row r="266" spans="1:15" s="226" customFormat="1" ht="14.25" customHeight="1" x14ac:dyDescent="0.25">
      <c r="A266" s="243"/>
      <c r="C266" s="228"/>
      <c r="D266" s="228"/>
      <c r="E266" s="222"/>
      <c r="F266" s="128"/>
      <c r="G266" s="129"/>
      <c r="H266" s="130"/>
      <c r="I266" s="146"/>
      <c r="J266" s="146"/>
      <c r="K266" s="147"/>
      <c r="L266" s="211"/>
      <c r="M266" s="212"/>
      <c r="N266" s="213"/>
      <c r="O266" s="214"/>
    </row>
    <row r="267" spans="1:15" s="5" customFormat="1" ht="14.25" customHeight="1" x14ac:dyDescent="0.25">
      <c r="A267" s="8"/>
      <c r="B267" s="9"/>
      <c r="C267" s="13"/>
      <c r="D267" s="19"/>
      <c r="E267" s="283" t="s">
        <v>1476</v>
      </c>
      <c r="F267" s="155">
        <f>SUM(F228,F242,F250,F256,F265)</f>
        <v>560.47389313400004</v>
      </c>
      <c r="G267" s="156">
        <f t="shared" ref="G267:K267" si="70">SUM(G228,G242,G250,G256,G265)</f>
        <v>497.40753844599999</v>
      </c>
      <c r="H267" s="157">
        <f t="shared" si="70"/>
        <v>370.78917153800001</v>
      </c>
      <c r="I267" s="158">
        <f t="shared" si="70"/>
        <v>314.18121197799996</v>
      </c>
      <c r="J267" s="158">
        <f t="shared" si="70"/>
        <v>271.935143858</v>
      </c>
      <c r="K267" s="159">
        <f t="shared" si="70"/>
        <v>318.88442734100005</v>
      </c>
      <c r="L267" s="160">
        <f t="shared" si="62"/>
        <v>1.7839191898376352</v>
      </c>
      <c r="M267" s="161">
        <f t="shared" si="63"/>
        <v>1.8291403287900805</v>
      </c>
      <c r="N267" s="162">
        <f t="shared" si="64"/>
        <v>1.162769767811507</v>
      </c>
      <c r="O267" s="184">
        <f t="shared" si="65"/>
        <v>1.5786401842688582</v>
      </c>
    </row>
    <row r="268" spans="1:15" s="5" customFormat="1" ht="14.25" customHeight="1" x14ac:dyDescent="0.25">
      <c r="A268" s="11"/>
      <c r="C268" s="4"/>
      <c r="D268" s="1"/>
      <c r="E268" s="7" t="s">
        <v>1477</v>
      </c>
      <c r="F268" s="134">
        <f>SUM(F226,F237,F246,F252,F261)</f>
        <v>2993.586115046</v>
      </c>
      <c r="G268" s="135">
        <f t="shared" ref="G268:K268" si="71">SUM(G226,G237,G246,G252,G261)</f>
        <v>3078.5958190050005</v>
      </c>
      <c r="H268" s="136">
        <f t="shared" si="71"/>
        <v>1940.8068209309999</v>
      </c>
      <c r="I268" s="151">
        <f t="shared" si="71"/>
        <v>2161.3841660959997</v>
      </c>
      <c r="J268" s="151">
        <f t="shared" si="71"/>
        <v>1875.488901039</v>
      </c>
      <c r="K268" s="152">
        <f t="shared" si="71"/>
        <v>2350.7824774279998</v>
      </c>
      <c r="L268" s="164">
        <f t="shared" si="62"/>
        <v>1.3850319448083888</v>
      </c>
      <c r="M268" s="165">
        <f t="shared" si="63"/>
        <v>1.641489756244088</v>
      </c>
      <c r="N268" s="166">
        <f t="shared" si="64"/>
        <v>0.82560034353090983</v>
      </c>
      <c r="O268" s="185">
        <f t="shared" si="65"/>
        <v>1.254449100938519</v>
      </c>
    </row>
    <row r="269" spans="1:15" s="5" customFormat="1" ht="14.25" customHeight="1" x14ac:dyDescent="0.25">
      <c r="A269" s="11"/>
      <c r="C269" s="4"/>
      <c r="D269" s="4"/>
      <c r="E269" s="284" t="s">
        <v>1478</v>
      </c>
      <c r="F269" s="137">
        <f>SUM(F267:F268)</f>
        <v>3554.0600081800003</v>
      </c>
      <c r="G269" s="138">
        <f>SUM(G267:G268)</f>
        <v>3576.0033574510007</v>
      </c>
      <c r="H269" s="139">
        <f t="shared" ref="H269:K269" si="72">SUM(H267:H268)</f>
        <v>2311.5959924690001</v>
      </c>
      <c r="I269" s="153">
        <f t="shared" si="72"/>
        <v>2475.5653780739995</v>
      </c>
      <c r="J269" s="153">
        <f t="shared" si="72"/>
        <v>2147.4240448969999</v>
      </c>
      <c r="K269" s="154">
        <f t="shared" si="72"/>
        <v>2669.6669047689998</v>
      </c>
      <c r="L269" s="168">
        <f t="shared" si="62"/>
        <v>1.4356558867958777</v>
      </c>
      <c r="M269" s="169">
        <f t="shared" si="63"/>
        <v>1.665252545694822</v>
      </c>
      <c r="N269" s="170">
        <f t="shared" si="64"/>
        <v>0.86587431126319381</v>
      </c>
      <c r="O269" s="167">
        <f t="shared" si="65"/>
        <v>1.2946804201077691</v>
      </c>
    </row>
    <row r="270" spans="1:15" s="18" customFormat="1" ht="14.25" customHeight="1" x14ac:dyDescent="0.25">
      <c r="A270" s="16"/>
      <c r="B270" s="17"/>
      <c r="C270" s="15"/>
      <c r="D270" s="15"/>
      <c r="E270" s="282" t="s">
        <v>1479</v>
      </c>
      <c r="F270" s="179">
        <f>F269/5</f>
        <v>710.8120016360001</v>
      </c>
      <c r="G270" s="180">
        <f>G269/5</f>
        <v>715.20067149020019</v>
      </c>
      <c r="H270" s="181">
        <f t="shared" ref="H270:K270" si="73">H269/5</f>
        <v>462.3191984938</v>
      </c>
      <c r="I270" s="182">
        <f t="shared" si="73"/>
        <v>495.11307561479987</v>
      </c>
      <c r="J270" s="182">
        <f t="shared" si="73"/>
        <v>429.48480897939999</v>
      </c>
      <c r="K270" s="183">
        <f t="shared" si="73"/>
        <v>533.9333809538</v>
      </c>
      <c r="L270" s="117">
        <f t="shared" si="62"/>
        <v>1.435655886795878</v>
      </c>
      <c r="M270" s="118">
        <f t="shared" si="63"/>
        <v>1.665252545694822</v>
      </c>
      <c r="N270" s="119">
        <f t="shared" si="64"/>
        <v>0.8658743112631937</v>
      </c>
      <c r="O270" s="121">
        <f t="shared" si="65"/>
        <v>1.2946804201077691</v>
      </c>
    </row>
    <row r="271" spans="1:15" ht="14.25" customHeight="1" x14ac:dyDescent="0.25">
      <c r="F271" s="125"/>
      <c r="G271" s="126"/>
      <c r="H271" s="127"/>
      <c r="I271" s="143"/>
      <c r="J271" s="143"/>
      <c r="K271" s="144"/>
      <c r="L271" s="211"/>
      <c r="M271" s="212"/>
      <c r="N271" s="213"/>
      <c r="O271" s="214"/>
    </row>
    <row r="272" spans="1:15" ht="14.25" customHeight="1" x14ac:dyDescent="0.25">
      <c r="A272" s="5" t="s">
        <v>1563</v>
      </c>
      <c r="F272" s="125"/>
      <c r="G272" s="126"/>
      <c r="H272" s="127"/>
      <c r="I272" s="143"/>
      <c r="J272" s="143"/>
      <c r="K272" s="144"/>
      <c r="L272" s="211"/>
      <c r="M272" s="212"/>
      <c r="N272" s="213"/>
      <c r="O272" s="214"/>
    </row>
    <row r="273" spans="1:15" ht="14.25" customHeight="1" x14ac:dyDescent="0.25">
      <c r="A273" s="248" t="s">
        <v>285</v>
      </c>
      <c r="B273" s="216" t="s">
        <v>4531</v>
      </c>
      <c r="C273" s="249" t="s">
        <v>137</v>
      </c>
      <c r="D273" s="217" t="s">
        <v>818</v>
      </c>
      <c r="E273" s="232" t="s">
        <v>286</v>
      </c>
      <c r="F273" s="125">
        <v>96.671053819999997</v>
      </c>
      <c r="G273" s="126">
        <v>103.3949198</v>
      </c>
      <c r="H273" s="127">
        <v>76.824818269999994</v>
      </c>
      <c r="I273" s="143">
        <v>113.6119211</v>
      </c>
      <c r="J273" s="143">
        <v>101.39917509999999</v>
      </c>
      <c r="K273" s="144">
        <v>111.1937695</v>
      </c>
      <c r="L273" s="211">
        <f t="shared" si="62"/>
        <v>0.85088829485517781</v>
      </c>
      <c r="M273" s="212">
        <f t="shared" si="63"/>
        <v>1.0196820605101746</v>
      </c>
      <c r="N273" s="213">
        <f t="shared" si="64"/>
        <v>0.69090937932453123</v>
      </c>
      <c r="O273" s="214">
        <f t="shared" si="65"/>
        <v>0.84882483679641818</v>
      </c>
    </row>
    <row r="274" spans="1:15" ht="14.25" customHeight="1" x14ac:dyDescent="0.25">
      <c r="A274" s="248" t="s">
        <v>287</v>
      </c>
      <c r="B274" s="216" t="s">
        <v>4532</v>
      </c>
      <c r="C274" s="249" t="s">
        <v>137</v>
      </c>
      <c r="D274" s="217" t="s">
        <v>818</v>
      </c>
      <c r="E274" s="232" t="s">
        <v>819</v>
      </c>
      <c r="F274" s="125">
        <v>121.8691503</v>
      </c>
      <c r="G274" s="126">
        <v>129.02264500000001</v>
      </c>
      <c r="H274" s="127">
        <v>98.318609739999999</v>
      </c>
      <c r="I274" s="143">
        <v>93.136130390000005</v>
      </c>
      <c r="J274" s="143">
        <v>82.810529990000006</v>
      </c>
      <c r="K274" s="144">
        <v>90.331709689999997</v>
      </c>
      <c r="L274" s="211">
        <f t="shared" si="62"/>
        <v>1.3085056227876637</v>
      </c>
      <c r="M274" s="212">
        <f t="shared" si="63"/>
        <v>1.5580463621665079</v>
      </c>
      <c r="N274" s="213">
        <f t="shared" si="64"/>
        <v>1.0884174569197176</v>
      </c>
      <c r="O274" s="214">
        <f t="shared" si="65"/>
        <v>1.3114486353067225</v>
      </c>
    </row>
    <row r="275" spans="1:15" s="226" customFormat="1" ht="14.25" customHeight="1" x14ac:dyDescent="0.25">
      <c r="A275" s="228"/>
      <c r="B275" s="220"/>
      <c r="C275" s="228"/>
      <c r="D275" s="221"/>
      <c r="E275" s="222" t="s">
        <v>820</v>
      </c>
      <c r="F275" s="128">
        <f>SUM(F273:F274)</f>
        <v>218.54020412</v>
      </c>
      <c r="G275" s="129">
        <f t="shared" ref="G275:K275" si="74">SUM(G273:G274)</f>
        <v>232.41756480000001</v>
      </c>
      <c r="H275" s="130">
        <f t="shared" si="74"/>
        <v>175.14342800999998</v>
      </c>
      <c r="I275" s="146">
        <f t="shared" si="74"/>
        <v>206.74805149000002</v>
      </c>
      <c r="J275" s="146">
        <f t="shared" si="74"/>
        <v>184.20970509</v>
      </c>
      <c r="K275" s="147">
        <f t="shared" si="74"/>
        <v>201.52547919</v>
      </c>
      <c r="L275" s="223">
        <f t="shared" si="62"/>
        <v>1.0570363422775491</v>
      </c>
      <c r="M275" s="224">
        <f t="shared" si="63"/>
        <v>1.2617009765389229</v>
      </c>
      <c r="N275" s="225">
        <f t="shared" si="64"/>
        <v>0.86908825977718285</v>
      </c>
      <c r="O275" s="214">
        <f t="shared" si="65"/>
        <v>1.0567407803805784</v>
      </c>
    </row>
    <row r="276" spans="1:15" ht="14.25" customHeight="1" x14ac:dyDescent="0.25">
      <c r="A276" s="209"/>
      <c r="B276" s="216"/>
      <c r="D276" s="217"/>
      <c r="F276" s="125"/>
      <c r="G276" s="126"/>
      <c r="H276" s="127"/>
      <c r="I276" s="143"/>
      <c r="J276" s="143"/>
      <c r="K276" s="144"/>
      <c r="L276" s="211"/>
      <c r="M276" s="212"/>
      <c r="N276" s="213"/>
      <c r="O276" s="214"/>
    </row>
    <row r="277" spans="1:15" ht="14.25" customHeight="1" x14ac:dyDescent="0.25">
      <c r="A277" s="248" t="s">
        <v>821</v>
      </c>
      <c r="B277" s="216" t="s">
        <v>4533</v>
      </c>
      <c r="C277" s="249" t="s">
        <v>727</v>
      </c>
      <c r="D277" s="217" t="s">
        <v>818</v>
      </c>
      <c r="E277" s="232" t="s">
        <v>288</v>
      </c>
      <c r="F277" s="125">
        <v>48.592323120000003</v>
      </c>
      <c r="G277" s="126">
        <v>39.205993460000002</v>
      </c>
      <c r="H277" s="127">
        <v>28.198412869999999</v>
      </c>
      <c r="I277" s="143">
        <v>41.563579580000003</v>
      </c>
      <c r="J277" s="143">
        <v>35.694408289999998</v>
      </c>
      <c r="K277" s="144">
        <v>28.162474790000001</v>
      </c>
      <c r="L277" s="211">
        <f t="shared" si="62"/>
        <v>1.1691082339640968</v>
      </c>
      <c r="M277" s="212">
        <f t="shared" si="63"/>
        <v>1.0983791394290683</v>
      </c>
      <c r="N277" s="213">
        <f t="shared" si="64"/>
        <v>1.0012760980797313</v>
      </c>
      <c r="O277" s="214">
        <f t="shared" si="65"/>
        <v>1.100324609882527</v>
      </c>
    </row>
    <row r="278" spans="1:15" ht="14.25" customHeight="1" x14ac:dyDescent="0.25">
      <c r="A278" s="248"/>
      <c r="B278" s="216" t="s">
        <v>4534</v>
      </c>
      <c r="C278" s="249" t="s">
        <v>727</v>
      </c>
      <c r="D278" s="217" t="s">
        <v>818</v>
      </c>
      <c r="E278" s="232" t="s">
        <v>288</v>
      </c>
      <c r="F278" s="125">
        <v>62.683173189999998</v>
      </c>
      <c r="G278" s="126">
        <v>50.275245959999999</v>
      </c>
      <c r="H278" s="127">
        <v>37.371719659999997</v>
      </c>
      <c r="I278" s="143">
        <v>32.470466100000003</v>
      </c>
      <c r="J278" s="143">
        <v>27.873257240000001</v>
      </c>
      <c r="K278" s="144">
        <v>23.00582696</v>
      </c>
      <c r="L278" s="211">
        <f t="shared" si="62"/>
        <v>1.9304673051798291</v>
      </c>
      <c r="M278" s="212">
        <f t="shared" si="63"/>
        <v>1.8037090364828849</v>
      </c>
      <c r="N278" s="213">
        <f t="shared" si="64"/>
        <v>1.6244458295273554</v>
      </c>
      <c r="O278" s="214">
        <f t="shared" si="65"/>
        <v>1.8036106765893372</v>
      </c>
    </row>
    <row r="279" spans="1:15" ht="14.25" customHeight="1" x14ac:dyDescent="0.25">
      <c r="A279" s="248" t="s">
        <v>822</v>
      </c>
      <c r="B279" s="216" t="s">
        <v>4535</v>
      </c>
      <c r="C279" s="249" t="s">
        <v>727</v>
      </c>
      <c r="D279" s="217" t="s">
        <v>818</v>
      </c>
      <c r="E279" s="232" t="s">
        <v>823</v>
      </c>
      <c r="F279" s="125">
        <v>16.85377283</v>
      </c>
      <c r="G279" s="126">
        <v>12.73043814</v>
      </c>
      <c r="H279" s="127">
        <v>7.70669308</v>
      </c>
      <c r="I279" s="143">
        <v>17.516957590000001</v>
      </c>
      <c r="J279" s="143">
        <v>16.536640479999999</v>
      </c>
      <c r="K279" s="144">
        <v>14.559151699999999</v>
      </c>
      <c r="L279" s="211">
        <f t="shared" si="62"/>
        <v>0.96214041413341111</v>
      </c>
      <c r="M279" s="212">
        <f t="shared" si="63"/>
        <v>0.76983218903480699</v>
      </c>
      <c r="N279" s="213">
        <f t="shared" si="64"/>
        <v>0.52933668381242294</v>
      </c>
      <c r="O279" s="214">
        <f t="shared" si="65"/>
        <v>0.76710131038530649</v>
      </c>
    </row>
    <row r="280" spans="1:15" ht="14.25" customHeight="1" x14ac:dyDescent="0.25">
      <c r="A280" s="248"/>
      <c r="B280" s="216" t="s">
        <v>4536</v>
      </c>
      <c r="C280" s="249" t="s">
        <v>727</v>
      </c>
      <c r="D280" s="217" t="s">
        <v>818</v>
      </c>
      <c r="E280" s="232" t="s">
        <v>823</v>
      </c>
      <c r="F280" s="125">
        <v>8.3075850290000002</v>
      </c>
      <c r="G280" s="126">
        <v>6.258773712</v>
      </c>
      <c r="H280" s="127">
        <v>3.8423072490000001</v>
      </c>
      <c r="I280" s="143">
        <v>21.94843294</v>
      </c>
      <c r="J280" s="143">
        <v>20.644648329999999</v>
      </c>
      <c r="K280" s="144">
        <v>17.98666528</v>
      </c>
      <c r="L280" s="211">
        <f t="shared" si="62"/>
        <v>0.37850470016289006</v>
      </c>
      <c r="M280" s="212">
        <f t="shared" si="63"/>
        <v>0.30316688431572814</v>
      </c>
      <c r="N280" s="213">
        <f t="shared" si="64"/>
        <v>0.21361976715452616</v>
      </c>
      <c r="O280" s="214">
        <f t="shared" si="65"/>
        <v>0.30387492583525838</v>
      </c>
    </row>
    <row r="281" spans="1:15" s="226" customFormat="1" ht="14.25" customHeight="1" x14ac:dyDescent="0.25">
      <c r="A281" s="243"/>
      <c r="C281" s="228"/>
      <c r="D281" s="228"/>
      <c r="E281" s="222" t="s">
        <v>824</v>
      </c>
      <c r="F281" s="128">
        <f>SUM(F277:F280)</f>
        <v>136.43685416899999</v>
      </c>
      <c r="G281" s="129">
        <f t="shared" ref="G281:K281" si="75">SUM(G277:G280)</f>
        <v>108.47045127200002</v>
      </c>
      <c r="H281" s="130">
        <f t="shared" si="75"/>
        <v>77.11913285899999</v>
      </c>
      <c r="I281" s="146">
        <f t="shared" si="75"/>
        <v>113.49943621000001</v>
      </c>
      <c r="J281" s="146">
        <f t="shared" si="75"/>
        <v>100.74895434</v>
      </c>
      <c r="K281" s="147">
        <f t="shared" si="75"/>
        <v>83.714118729999996</v>
      </c>
      <c r="L281" s="223">
        <f t="shared" si="62"/>
        <v>1.2020927920431295</v>
      </c>
      <c r="M281" s="224">
        <f t="shared" si="63"/>
        <v>1.0766409634976666</v>
      </c>
      <c r="N281" s="225">
        <f t="shared" si="64"/>
        <v>0.92122014815361597</v>
      </c>
      <c r="O281" s="214">
        <f t="shared" si="65"/>
        <v>1.0807616001024702</v>
      </c>
    </row>
    <row r="282" spans="1:15" ht="14.25" customHeight="1" x14ac:dyDescent="0.25">
      <c r="F282" s="125"/>
      <c r="G282" s="126"/>
      <c r="H282" s="127"/>
      <c r="I282" s="143"/>
      <c r="J282" s="143"/>
      <c r="K282" s="144"/>
      <c r="L282" s="211"/>
      <c r="M282" s="212"/>
      <c r="N282" s="213"/>
      <c r="O282" s="214"/>
    </row>
    <row r="283" spans="1:15" ht="14.25" customHeight="1" x14ac:dyDescent="0.25">
      <c r="A283" s="248" t="s">
        <v>825</v>
      </c>
      <c r="B283" s="216" t="s">
        <v>4537</v>
      </c>
      <c r="C283" s="249" t="s">
        <v>826</v>
      </c>
      <c r="D283" s="209" t="s">
        <v>289</v>
      </c>
      <c r="E283" s="210" t="s">
        <v>827</v>
      </c>
      <c r="F283" s="125">
        <v>137.755798</v>
      </c>
      <c r="G283" s="126">
        <v>162.7835015</v>
      </c>
      <c r="H283" s="127">
        <v>62.160025099999999</v>
      </c>
      <c r="I283" s="143">
        <v>380.24052990000001</v>
      </c>
      <c r="J283" s="143">
        <v>311.0758897</v>
      </c>
      <c r="K283" s="144">
        <v>224.71841430000001</v>
      </c>
      <c r="L283" s="211">
        <f t="shared" si="62"/>
        <v>0.36228594052356433</v>
      </c>
      <c r="M283" s="212">
        <f t="shared" si="63"/>
        <v>0.52329192615019948</v>
      </c>
      <c r="N283" s="213">
        <f t="shared" si="64"/>
        <v>0.27661295712516071</v>
      </c>
      <c r="O283" s="214">
        <f t="shared" si="65"/>
        <v>0.39594490425196477</v>
      </c>
    </row>
    <row r="284" spans="1:15" ht="14.25" customHeight="1" x14ac:dyDescent="0.25">
      <c r="A284" s="248"/>
      <c r="B284" s="216" t="s">
        <v>4538</v>
      </c>
      <c r="C284" s="249" t="s">
        <v>826</v>
      </c>
      <c r="D284" s="209" t="s">
        <v>289</v>
      </c>
      <c r="E284" s="210" t="s">
        <v>827</v>
      </c>
      <c r="F284" s="125">
        <v>195.86835679999999</v>
      </c>
      <c r="G284" s="126">
        <v>233.26779830000001</v>
      </c>
      <c r="H284" s="127">
        <v>85.819580979999998</v>
      </c>
      <c r="I284" s="143">
        <v>271.96248980000001</v>
      </c>
      <c r="J284" s="143">
        <v>223.5334259</v>
      </c>
      <c r="K284" s="144">
        <v>167.88659580000001</v>
      </c>
      <c r="L284" s="211">
        <f t="shared" si="62"/>
        <v>0.72020357272078472</v>
      </c>
      <c r="M284" s="212">
        <f t="shared" si="63"/>
        <v>1.0435477260763444</v>
      </c>
      <c r="N284" s="213">
        <f t="shared" si="64"/>
        <v>0.51117589567564503</v>
      </c>
      <c r="O284" s="214">
        <f t="shared" si="65"/>
        <v>0.77625762987874602</v>
      </c>
    </row>
    <row r="285" spans="1:15" s="226" customFormat="1" ht="14.25" customHeight="1" x14ac:dyDescent="0.25">
      <c r="A285" s="243"/>
      <c r="B285" s="221"/>
      <c r="C285" s="228"/>
      <c r="D285" s="228"/>
      <c r="E285" s="222" t="s">
        <v>828</v>
      </c>
      <c r="F285" s="128">
        <f>SUM(F283:F284)</f>
        <v>333.62415479999999</v>
      </c>
      <c r="G285" s="129">
        <f>SUM(G283:G284)</f>
        <v>396.05129980000004</v>
      </c>
      <c r="H285" s="130">
        <f t="shared" ref="H285:K285" si="76">SUM(H283:H284)</f>
        <v>147.97960608</v>
      </c>
      <c r="I285" s="146">
        <f t="shared" si="76"/>
        <v>652.20301970000003</v>
      </c>
      <c r="J285" s="146">
        <f t="shared" si="76"/>
        <v>534.60931559999995</v>
      </c>
      <c r="K285" s="147">
        <f t="shared" si="76"/>
        <v>392.60501010000002</v>
      </c>
      <c r="L285" s="211">
        <f t="shared" si="62"/>
        <v>0.51153420748260292</v>
      </c>
      <c r="M285" s="212">
        <f t="shared" si="63"/>
        <v>0.74082379083781169</v>
      </c>
      <c r="N285" s="213">
        <f t="shared" si="64"/>
        <v>0.37691726359352434</v>
      </c>
      <c r="O285" s="214">
        <f t="shared" si="65"/>
        <v>0.55568280495091471</v>
      </c>
    </row>
    <row r="286" spans="1:15" ht="14.25" customHeight="1" x14ac:dyDescent="0.25">
      <c r="B286" s="217"/>
      <c r="F286" s="125"/>
      <c r="G286" s="126"/>
      <c r="H286" s="127"/>
      <c r="I286" s="143"/>
      <c r="J286" s="143"/>
      <c r="K286" s="144"/>
      <c r="L286" s="211"/>
      <c r="M286" s="212"/>
      <c r="N286" s="213"/>
      <c r="O286" s="214"/>
    </row>
    <row r="287" spans="1:15" ht="14.25" customHeight="1" x14ac:dyDescent="0.25">
      <c r="A287" s="248" t="s">
        <v>829</v>
      </c>
      <c r="B287" s="216" t="s">
        <v>4539</v>
      </c>
      <c r="C287" s="249" t="s">
        <v>830</v>
      </c>
      <c r="D287" s="209" t="s">
        <v>289</v>
      </c>
      <c r="E287" s="210" t="s">
        <v>827</v>
      </c>
      <c r="F287" s="125">
        <v>234.90012899999999</v>
      </c>
      <c r="G287" s="126">
        <v>281.04950880000001</v>
      </c>
      <c r="H287" s="127">
        <v>199.39891560000001</v>
      </c>
      <c r="I287" s="143">
        <v>309.28226160000003</v>
      </c>
      <c r="J287" s="143">
        <v>291.94152939999998</v>
      </c>
      <c r="K287" s="144">
        <v>215.1528452</v>
      </c>
      <c r="L287" s="211">
        <f t="shared" si="62"/>
        <v>0.75950081257424418</v>
      </c>
      <c r="M287" s="212">
        <f t="shared" si="63"/>
        <v>0.96269108878621923</v>
      </c>
      <c r="N287" s="213">
        <f t="shared" si="64"/>
        <v>0.92677796296230441</v>
      </c>
      <c r="O287" s="214">
        <f t="shared" si="65"/>
        <v>0.87624819437477175</v>
      </c>
    </row>
    <row r="288" spans="1:15" ht="14.25" customHeight="1" x14ac:dyDescent="0.25">
      <c r="A288" s="248"/>
      <c r="B288" s="216" t="s">
        <v>4540</v>
      </c>
      <c r="C288" s="249" t="s">
        <v>830</v>
      </c>
      <c r="D288" s="209" t="s">
        <v>289</v>
      </c>
      <c r="E288" s="210" t="s">
        <v>827</v>
      </c>
      <c r="F288" s="125">
        <v>301.46534450000001</v>
      </c>
      <c r="G288" s="126">
        <v>356.49714649999999</v>
      </c>
      <c r="H288" s="127">
        <v>249.75516289999999</v>
      </c>
      <c r="I288" s="143">
        <v>271.20327090000001</v>
      </c>
      <c r="J288" s="143">
        <v>255.46186760000001</v>
      </c>
      <c r="K288" s="144">
        <v>186.11329090000001</v>
      </c>
      <c r="L288" s="211">
        <f t="shared" si="62"/>
        <v>1.1115844713066108</v>
      </c>
      <c r="M288" s="212">
        <f t="shared" si="63"/>
        <v>1.3955004316268451</v>
      </c>
      <c r="N288" s="213">
        <f t="shared" si="64"/>
        <v>1.3419523221165071</v>
      </c>
      <c r="O288" s="214">
        <f t="shared" si="65"/>
        <v>1.2734920368789711</v>
      </c>
    </row>
    <row r="289" spans="1:15" s="226" customFormat="1" ht="14.25" customHeight="1" x14ac:dyDescent="0.25">
      <c r="A289" s="243"/>
      <c r="C289" s="228"/>
      <c r="D289" s="228"/>
      <c r="E289" s="222" t="s">
        <v>831</v>
      </c>
      <c r="F289" s="128">
        <f>SUM(F287:F288)</f>
        <v>536.36547350000001</v>
      </c>
      <c r="G289" s="129">
        <f t="shared" ref="G289:K289" si="77">SUM(G287:G288)</f>
        <v>637.5466553</v>
      </c>
      <c r="H289" s="130">
        <f t="shared" si="77"/>
        <v>449.15407849999997</v>
      </c>
      <c r="I289" s="146">
        <f t="shared" si="77"/>
        <v>580.48553250000009</v>
      </c>
      <c r="J289" s="146">
        <f t="shared" si="77"/>
        <v>547.40339700000004</v>
      </c>
      <c r="K289" s="147">
        <f t="shared" si="77"/>
        <v>401.26613610000004</v>
      </c>
      <c r="L289" s="223">
        <f t="shared" si="62"/>
        <v>0.92399455881357373</v>
      </c>
      <c r="M289" s="224">
        <f t="shared" si="63"/>
        <v>1.1646742764002247</v>
      </c>
      <c r="N289" s="225">
        <f t="shared" si="64"/>
        <v>1.1193420976547737</v>
      </c>
      <c r="O289" s="214">
        <f t="shared" si="65"/>
        <v>1.0614137465928948</v>
      </c>
    </row>
    <row r="290" spans="1:15" ht="14.25" customHeight="1" x14ac:dyDescent="0.25">
      <c r="F290" s="125"/>
      <c r="G290" s="126"/>
      <c r="H290" s="127"/>
      <c r="I290" s="143"/>
      <c r="J290" s="143"/>
      <c r="K290" s="144"/>
      <c r="L290" s="211"/>
      <c r="M290" s="212"/>
      <c r="N290" s="213"/>
      <c r="O290" s="214"/>
    </row>
    <row r="291" spans="1:15" ht="14.25" customHeight="1" x14ac:dyDescent="0.25">
      <c r="A291" s="248" t="s">
        <v>832</v>
      </c>
      <c r="B291" s="216" t="s">
        <v>4541</v>
      </c>
      <c r="C291" s="249" t="s">
        <v>833</v>
      </c>
      <c r="D291" s="209" t="s">
        <v>834</v>
      </c>
      <c r="E291" s="222" t="s">
        <v>835</v>
      </c>
      <c r="F291" s="128">
        <v>33.161231540000003</v>
      </c>
      <c r="G291" s="129">
        <v>29.073694379999999</v>
      </c>
      <c r="H291" s="130">
        <v>20.679072179999999</v>
      </c>
      <c r="I291" s="146">
        <v>31.07036548</v>
      </c>
      <c r="J291" s="146">
        <v>31.569054090000002</v>
      </c>
      <c r="K291" s="147">
        <v>31.80588616</v>
      </c>
      <c r="L291" s="223">
        <f t="shared" si="62"/>
        <v>1.0672945434563972</v>
      </c>
      <c r="M291" s="224">
        <f t="shared" si="63"/>
        <v>0.92095551222770256</v>
      </c>
      <c r="N291" s="225">
        <f t="shared" si="64"/>
        <v>0.65016494355710164</v>
      </c>
      <c r="O291" s="214">
        <f t="shared" si="65"/>
        <v>0.87790491501011525</v>
      </c>
    </row>
    <row r="292" spans="1:15" ht="14.25" customHeight="1" x14ac:dyDescent="0.25">
      <c r="F292" s="125"/>
      <c r="G292" s="126"/>
      <c r="H292" s="127"/>
      <c r="I292" s="143"/>
      <c r="J292" s="143"/>
      <c r="K292" s="144"/>
      <c r="L292" s="211"/>
      <c r="M292" s="212"/>
      <c r="N292" s="213"/>
      <c r="O292" s="214"/>
    </row>
    <row r="293" spans="1:15" ht="14.25" customHeight="1" x14ac:dyDescent="0.25">
      <c r="A293" s="248" t="s">
        <v>836</v>
      </c>
      <c r="B293" s="216" t="s">
        <v>4542</v>
      </c>
      <c r="C293" s="249" t="s">
        <v>727</v>
      </c>
      <c r="D293" s="209" t="s">
        <v>291</v>
      </c>
      <c r="E293" s="222" t="s">
        <v>837</v>
      </c>
      <c r="F293" s="128">
        <v>33.212405920000002</v>
      </c>
      <c r="G293" s="129">
        <v>42.191933050000003</v>
      </c>
      <c r="H293" s="130">
        <v>37.215732449999997</v>
      </c>
      <c r="I293" s="146">
        <v>32.390148500000002</v>
      </c>
      <c r="J293" s="146">
        <v>41.514680249999998</v>
      </c>
      <c r="K293" s="147">
        <v>67.96001862</v>
      </c>
      <c r="L293" s="223">
        <f t="shared" si="62"/>
        <v>1.0253860342752057</v>
      </c>
      <c r="M293" s="224">
        <f t="shared" si="63"/>
        <v>1.0163135737989939</v>
      </c>
      <c r="N293" s="225">
        <f t="shared" si="64"/>
        <v>0.54761215793792839</v>
      </c>
      <c r="O293" s="214">
        <f t="shared" si="65"/>
        <v>0.79385466877692223</v>
      </c>
    </row>
    <row r="294" spans="1:15" ht="14.25" customHeight="1" x14ac:dyDescent="0.25">
      <c r="F294" s="125"/>
      <c r="G294" s="126"/>
      <c r="H294" s="127"/>
      <c r="I294" s="143"/>
      <c r="J294" s="143"/>
      <c r="K294" s="144"/>
      <c r="L294" s="211"/>
      <c r="M294" s="212"/>
      <c r="N294" s="213"/>
      <c r="O294" s="214"/>
    </row>
    <row r="295" spans="1:15" ht="14.25" customHeight="1" x14ac:dyDescent="0.25">
      <c r="A295" s="248" t="s">
        <v>838</v>
      </c>
      <c r="B295" s="216" t="s">
        <v>4543</v>
      </c>
      <c r="C295" s="249" t="s">
        <v>137</v>
      </c>
      <c r="D295" s="217" t="s">
        <v>839</v>
      </c>
      <c r="E295" s="210" t="s">
        <v>840</v>
      </c>
      <c r="F295" s="125">
        <v>8.1867509540000007</v>
      </c>
      <c r="G295" s="126">
        <v>6.0576633879999999</v>
      </c>
      <c r="H295" s="127">
        <v>1.6287499590000001</v>
      </c>
      <c r="I295" s="143">
        <v>38.859205170000003</v>
      </c>
      <c r="J295" s="143">
        <v>43.332269410000002</v>
      </c>
      <c r="K295" s="144">
        <v>23.454389129999999</v>
      </c>
      <c r="L295" s="211">
        <f t="shared" si="62"/>
        <v>0.21067726213608501</v>
      </c>
      <c r="M295" s="212">
        <f t="shared" si="63"/>
        <v>0.13979566430467275</v>
      </c>
      <c r="N295" s="213">
        <f t="shared" si="64"/>
        <v>6.9443290548833844E-2</v>
      </c>
      <c r="O295" s="214">
        <f t="shared" si="65"/>
        <v>0.15024880050744016</v>
      </c>
    </row>
    <row r="296" spans="1:15" ht="14.25" customHeight="1" x14ac:dyDescent="0.25">
      <c r="A296" s="248"/>
      <c r="B296" s="216" t="s">
        <v>4544</v>
      </c>
      <c r="C296" s="249" t="s">
        <v>137</v>
      </c>
      <c r="D296" s="217" t="s">
        <v>839</v>
      </c>
      <c r="E296" s="210" t="s">
        <v>840</v>
      </c>
      <c r="F296" s="125">
        <v>21.443396700000001</v>
      </c>
      <c r="G296" s="126">
        <v>19.511091740000001</v>
      </c>
      <c r="H296" s="127">
        <v>9.1364517710000008</v>
      </c>
      <c r="I296" s="143">
        <v>69.570266079999996</v>
      </c>
      <c r="J296" s="143">
        <v>62.410037770000002</v>
      </c>
      <c r="K296" s="144">
        <v>51.637469500000002</v>
      </c>
      <c r="L296" s="211">
        <f t="shared" si="62"/>
        <v>0.30822645805812909</v>
      </c>
      <c r="M296" s="212">
        <f t="shared" si="63"/>
        <v>0.31262746245891271</v>
      </c>
      <c r="N296" s="213">
        <f t="shared" si="64"/>
        <v>0.17693453725496755</v>
      </c>
      <c r="O296" s="214">
        <f t="shared" si="65"/>
        <v>0.27280006339865576</v>
      </c>
    </row>
    <row r="297" spans="1:15" ht="14.25" customHeight="1" x14ac:dyDescent="0.25">
      <c r="A297" s="248"/>
      <c r="B297" s="216" t="s">
        <v>4545</v>
      </c>
      <c r="C297" s="249" t="s">
        <v>137</v>
      </c>
      <c r="D297" s="217" t="s">
        <v>839</v>
      </c>
      <c r="E297" s="210" t="s">
        <v>840</v>
      </c>
      <c r="F297" s="125">
        <v>9.4421666769999995</v>
      </c>
      <c r="G297" s="126">
        <v>9.4271081900000002</v>
      </c>
      <c r="H297" s="127">
        <v>4.5872311019999996</v>
      </c>
      <c r="I297" s="143">
        <v>143.5835113</v>
      </c>
      <c r="J297" s="143">
        <v>132.1244504</v>
      </c>
      <c r="K297" s="144">
        <v>108.0072387</v>
      </c>
      <c r="L297" s="211">
        <f t="shared" si="62"/>
        <v>6.5760800745927994E-2</v>
      </c>
      <c r="M297" s="212">
        <f t="shared" si="63"/>
        <v>7.1350216870987263E-2</v>
      </c>
      <c r="N297" s="213">
        <f t="shared" si="64"/>
        <v>4.2471515402235718E-2</v>
      </c>
      <c r="O297" s="214">
        <f t="shared" si="65"/>
        <v>6.1129988972414978E-2</v>
      </c>
    </row>
    <row r="298" spans="1:15" s="226" customFormat="1" ht="14.25" customHeight="1" x14ac:dyDescent="0.25">
      <c r="A298" s="243"/>
      <c r="B298" s="220"/>
      <c r="C298" s="228"/>
      <c r="D298" s="221"/>
      <c r="E298" s="222" t="s">
        <v>841</v>
      </c>
      <c r="F298" s="128">
        <f>SUM(F295:F297)</f>
        <v>39.072314331000001</v>
      </c>
      <c r="G298" s="129">
        <f>SUM(G295:G297)</f>
        <v>34.995863317999998</v>
      </c>
      <c r="H298" s="130">
        <f t="shared" ref="H298:K298" si="78">SUM(H295:H297)</f>
        <v>15.352432832000002</v>
      </c>
      <c r="I298" s="146">
        <f t="shared" si="78"/>
        <v>252.01298255</v>
      </c>
      <c r="J298" s="146">
        <f t="shared" si="78"/>
        <v>237.86675758000001</v>
      </c>
      <c r="K298" s="147">
        <f t="shared" si="78"/>
        <v>183.09909733000001</v>
      </c>
      <c r="L298" s="223">
        <f t="shared" si="62"/>
        <v>0.15504087898824004</v>
      </c>
      <c r="M298" s="224">
        <f t="shared" si="63"/>
        <v>0.14712380861470351</v>
      </c>
      <c r="N298" s="225">
        <f t="shared" si="64"/>
        <v>8.3847670774314473E-2</v>
      </c>
      <c r="O298" s="214">
        <f t="shared" si="65"/>
        <v>0.1328728416163828</v>
      </c>
    </row>
    <row r="299" spans="1:15" ht="14.25" customHeight="1" x14ac:dyDescent="0.25">
      <c r="B299" s="216"/>
      <c r="D299" s="217"/>
      <c r="F299" s="125"/>
      <c r="G299" s="126"/>
      <c r="H299" s="127"/>
      <c r="I299" s="143"/>
      <c r="J299" s="143"/>
      <c r="K299" s="144"/>
      <c r="L299" s="211"/>
      <c r="M299" s="212"/>
      <c r="N299" s="213"/>
      <c r="O299" s="214"/>
    </row>
    <row r="300" spans="1:15" ht="14.25" customHeight="1" x14ac:dyDescent="0.25">
      <c r="A300" s="248" t="s">
        <v>843</v>
      </c>
      <c r="B300" s="216" t="s">
        <v>4546</v>
      </c>
      <c r="C300" s="249" t="s">
        <v>727</v>
      </c>
      <c r="D300" s="217" t="s">
        <v>844</v>
      </c>
      <c r="E300" s="210" t="s">
        <v>842</v>
      </c>
      <c r="F300" s="125">
        <v>19.819146969999998</v>
      </c>
      <c r="G300" s="126">
        <v>31.68520242</v>
      </c>
      <c r="H300" s="127">
        <v>19.93516026</v>
      </c>
      <c r="I300" s="143">
        <v>95.079209590000005</v>
      </c>
      <c r="J300" s="143">
        <v>94.164649969999999</v>
      </c>
      <c r="K300" s="144">
        <v>101.26679110000001</v>
      </c>
      <c r="L300" s="211">
        <f t="shared" si="62"/>
        <v>0.20844879817011527</v>
      </c>
      <c r="M300" s="212">
        <f t="shared" si="63"/>
        <v>0.33648723199305275</v>
      </c>
      <c r="N300" s="213">
        <f t="shared" si="64"/>
        <v>0.19685782519082901</v>
      </c>
      <c r="O300" s="214">
        <f t="shared" si="65"/>
        <v>0.24591012235764617</v>
      </c>
    </row>
    <row r="301" spans="1:15" ht="14.25" customHeight="1" x14ac:dyDescent="0.25">
      <c r="A301" s="248"/>
      <c r="B301" s="216" t="s">
        <v>4547</v>
      </c>
      <c r="C301" s="249" t="s">
        <v>727</v>
      </c>
      <c r="D301" s="217" t="s">
        <v>844</v>
      </c>
      <c r="E301" s="210" t="s">
        <v>842</v>
      </c>
      <c r="F301" s="125">
        <v>53.591907620000001</v>
      </c>
      <c r="G301" s="126">
        <v>80.733075439999993</v>
      </c>
      <c r="H301" s="127">
        <v>53.187656390000001</v>
      </c>
      <c r="I301" s="143">
        <v>35.818133439999997</v>
      </c>
      <c r="J301" s="143">
        <v>33.188111650000003</v>
      </c>
      <c r="K301" s="144">
        <v>33.3112238</v>
      </c>
      <c r="L301" s="211">
        <f t="shared" si="62"/>
        <v>1.4962227920048758</v>
      </c>
      <c r="M301" s="212">
        <f t="shared" si="63"/>
        <v>2.4325902085483668</v>
      </c>
      <c r="N301" s="213">
        <f t="shared" si="64"/>
        <v>1.5966887529962199</v>
      </c>
      <c r="O301" s="214">
        <f t="shared" si="65"/>
        <v>1.8326551808234435</v>
      </c>
    </row>
    <row r="302" spans="1:15" s="226" customFormat="1" ht="14.25" customHeight="1" x14ac:dyDescent="0.25">
      <c r="A302" s="243"/>
      <c r="C302" s="228"/>
      <c r="D302" s="228"/>
      <c r="E302" s="244" t="s">
        <v>845</v>
      </c>
      <c r="F302" s="128">
        <f>SUM(F300:F301)</f>
        <v>73.411054589999992</v>
      </c>
      <c r="G302" s="129">
        <f>SUM(G300:G301)</f>
        <v>112.41827785999999</v>
      </c>
      <c r="H302" s="130">
        <f t="shared" ref="H302:K302" si="79">SUM(H300:H301)</f>
        <v>73.122816650000004</v>
      </c>
      <c r="I302" s="146">
        <f t="shared" si="79"/>
        <v>130.89734303</v>
      </c>
      <c r="J302" s="146">
        <f t="shared" si="79"/>
        <v>127.35276162</v>
      </c>
      <c r="K302" s="147">
        <f t="shared" si="79"/>
        <v>134.5780149</v>
      </c>
      <c r="L302" s="223">
        <f t="shared" si="62"/>
        <v>0.56082921845995848</v>
      </c>
      <c r="M302" s="224">
        <f t="shared" si="63"/>
        <v>0.8827313709571365</v>
      </c>
      <c r="N302" s="225">
        <f t="shared" si="64"/>
        <v>0.54334890215415121</v>
      </c>
      <c r="O302" s="214">
        <f t="shared" si="65"/>
        <v>0.65919962500810736</v>
      </c>
    </row>
    <row r="303" spans="1:15" ht="14.25" customHeight="1" x14ac:dyDescent="0.25">
      <c r="F303" s="125"/>
      <c r="G303" s="126"/>
      <c r="H303" s="127"/>
      <c r="I303" s="143"/>
      <c r="J303" s="143"/>
      <c r="K303" s="144"/>
      <c r="L303" s="211"/>
      <c r="M303" s="212"/>
      <c r="N303" s="213"/>
      <c r="O303" s="214"/>
    </row>
    <row r="304" spans="1:15" ht="14.25" customHeight="1" x14ac:dyDescent="0.25">
      <c r="A304" s="248" t="s">
        <v>846</v>
      </c>
      <c r="B304" s="216" t="s">
        <v>4548</v>
      </c>
      <c r="C304" s="249" t="s">
        <v>830</v>
      </c>
      <c r="D304" s="209" t="s">
        <v>290</v>
      </c>
      <c r="E304" s="210" t="s">
        <v>847</v>
      </c>
      <c r="F304" s="125">
        <v>225.3008706</v>
      </c>
      <c r="G304" s="126">
        <v>252.9487231</v>
      </c>
      <c r="H304" s="127">
        <v>116.2196678</v>
      </c>
      <c r="I304" s="143">
        <v>193.73338010000001</v>
      </c>
      <c r="J304" s="143">
        <v>149.23835270000001</v>
      </c>
      <c r="K304" s="144">
        <v>87.126357310000003</v>
      </c>
      <c r="L304" s="211">
        <f t="shared" si="62"/>
        <v>1.1629429604939825</v>
      </c>
      <c r="M304" s="212">
        <f t="shared" si="63"/>
        <v>1.694931085231685</v>
      </c>
      <c r="N304" s="213">
        <f t="shared" si="64"/>
        <v>1.3339208867241461</v>
      </c>
      <c r="O304" s="214">
        <f t="shared" si="65"/>
        <v>1.3821713585102438</v>
      </c>
    </row>
    <row r="305" spans="1:15" ht="14.25" customHeight="1" x14ac:dyDescent="0.25">
      <c r="A305" s="248"/>
      <c r="B305" s="216" t="s">
        <v>4549</v>
      </c>
      <c r="C305" s="249" t="s">
        <v>830</v>
      </c>
      <c r="D305" s="209" t="s">
        <v>290</v>
      </c>
      <c r="E305" s="210" t="s">
        <v>847</v>
      </c>
      <c r="F305" s="125">
        <v>167.08501179999999</v>
      </c>
      <c r="G305" s="126">
        <v>188.06459820000001</v>
      </c>
      <c r="H305" s="127">
        <v>86.023682859999994</v>
      </c>
      <c r="I305" s="143">
        <v>245.7532688</v>
      </c>
      <c r="J305" s="143">
        <v>191.49654469999999</v>
      </c>
      <c r="K305" s="144">
        <v>119.7440167</v>
      </c>
      <c r="L305" s="211">
        <f t="shared" si="62"/>
        <v>0.67988927518997866</v>
      </c>
      <c r="M305" s="212">
        <f t="shared" si="63"/>
        <v>0.98207828498745764</v>
      </c>
      <c r="N305" s="213">
        <f t="shared" si="64"/>
        <v>0.71839650306302105</v>
      </c>
      <c r="O305" s="214">
        <f t="shared" si="65"/>
        <v>0.79206136395009574</v>
      </c>
    </row>
    <row r="306" spans="1:15" s="226" customFormat="1" ht="14.25" customHeight="1" x14ac:dyDescent="0.25">
      <c r="A306" s="243"/>
      <c r="C306" s="228"/>
      <c r="D306" s="228"/>
      <c r="E306" s="222" t="s">
        <v>1655</v>
      </c>
      <c r="F306" s="128">
        <f>SUM(F304:F305)</f>
        <v>392.38588240000001</v>
      </c>
      <c r="G306" s="129">
        <f>SUM(G304:G305)</f>
        <v>441.01332130000003</v>
      </c>
      <c r="H306" s="130">
        <f t="shared" ref="H306:K306" si="80">SUM(H304:H305)</f>
        <v>202.24335065999998</v>
      </c>
      <c r="I306" s="146">
        <f t="shared" si="80"/>
        <v>439.48664889999998</v>
      </c>
      <c r="J306" s="146">
        <f t="shared" si="80"/>
        <v>340.73489740000002</v>
      </c>
      <c r="K306" s="147">
        <f t="shared" si="80"/>
        <v>206.87037401000001</v>
      </c>
      <c r="L306" s="223">
        <f t="shared" si="62"/>
        <v>0.89282776480721449</v>
      </c>
      <c r="M306" s="224">
        <f t="shared" si="63"/>
        <v>1.2943004214278639</v>
      </c>
      <c r="N306" s="225">
        <f t="shared" si="64"/>
        <v>0.97763322383814921</v>
      </c>
      <c r="O306" s="214">
        <f t="shared" si="65"/>
        <v>1.0491855247227153</v>
      </c>
    </row>
    <row r="307" spans="1:15" ht="14.25" customHeight="1" x14ac:dyDescent="0.25">
      <c r="F307" s="125"/>
      <c r="G307" s="126"/>
      <c r="H307" s="127"/>
      <c r="I307" s="143"/>
      <c r="J307" s="143"/>
      <c r="K307" s="144"/>
      <c r="L307" s="211"/>
      <c r="M307" s="212"/>
      <c r="N307" s="213"/>
      <c r="O307" s="214"/>
    </row>
    <row r="308" spans="1:15" ht="14.25" customHeight="1" x14ac:dyDescent="0.25">
      <c r="A308" s="248" t="s">
        <v>292</v>
      </c>
      <c r="B308" s="216" t="s">
        <v>4550</v>
      </c>
      <c r="C308" s="249" t="s">
        <v>0</v>
      </c>
      <c r="D308" s="209" t="s">
        <v>849</v>
      </c>
      <c r="E308" s="210" t="s">
        <v>848</v>
      </c>
      <c r="F308" s="125">
        <v>221.88345050000001</v>
      </c>
      <c r="G308" s="126">
        <v>158.69965690000001</v>
      </c>
      <c r="H308" s="127">
        <v>107.2311796</v>
      </c>
      <c r="I308" s="143">
        <v>76.848251779999998</v>
      </c>
      <c r="J308" s="143">
        <v>64.481687350000001</v>
      </c>
      <c r="K308" s="144">
        <v>62.34484192</v>
      </c>
      <c r="L308" s="211">
        <f t="shared" si="62"/>
        <v>2.8872934043471097</v>
      </c>
      <c r="M308" s="212">
        <f t="shared" si="63"/>
        <v>2.4611585617881633</v>
      </c>
      <c r="N308" s="213">
        <f t="shared" si="64"/>
        <v>1.7199687463735573</v>
      </c>
      <c r="O308" s="214">
        <f t="shared" si="65"/>
        <v>2.3950647423563294</v>
      </c>
    </row>
    <row r="309" spans="1:15" ht="14.25" customHeight="1" x14ac:dyDescent="0.25">
      <c r="A309" s="248"/>
      <c r="B309" s="216" t="s">
        <v>4551</v>
      </c>
      <c r="C309" s="249" t="s">
        <v>0</v>
      </c>
      <c r="D309" s="209" t="s">
        <v>849</v>
      </c>
      <c r="E309" s="210" t="s">
        <v>848</v>
      </c>
      <c r="F309" s="125">
        <v>182.25584480000001</v>
      </c>
      <c r="G309" s="126">
        <v>131.02103120000001</v>
      </c>
      <c r="H309" s="127">
        <v>87.585688480000002</v>
      </c>
      <c r="I309" s="143">
        <v>85.395353830000005</v>
      </c>
      <c r="J309" s="143">
        <v>73.557940349999996</v>
      </c>
      <c r="K309" s="144">
        <v>72.832283779999997</v>
      </c>
      <c r="L309" s="211">
        <f t="shared" si="62"/>
        <v>2.1342594956960319</v>
      </c>
      <c r="M309" s="212">
        <f t="shared" si="63"/>
        <v>1.7811949407036383</v>
      </c>
      <c r="N309" s="213">
        <f t="shared" si="64"/>
        <v>1.2025668279820074</v>
      </c>
      <c r="O309" s="214">
        <f t="shared" si="65"/>
        <v>1.7294542999960858</v>
      </c>
    </row>
    <row r="310" spans="1:15" ht="14.25" customHeight="1" x14ac:dyDescent="0.25">
      <c r="A310" s="248" t="s">
        <v>293</v>
      </c>
      <c r="B310" s="216" t="s">
        <v>4552</v>
      </c>
      <c r="C310" s="249" t="s">
        <v>0</v>
      </c>
      <c r="D310" s="209" t="s">
        <v>849</v>
      </c>
      <c r="E310" s="210" t="s">
        <v>850</v>
      </c>
      <c r="F310" s="125">
        <v>389.55856840000001</v>
      </c>
      <c r="G310" s="126">
        <v>483.85018559999997</v>
      </c>
      <c r="H310" s="127">
        <v>390.48337099999998</v>
      </c>
      <c r="I310" s="143">
        <v>324.94965960000002</v>
      </c>
      <c r="J310" s="143">
        <v>317.3760016</v>
      </c>
      <c r="K310" s="144">
        <v>358.96238749999998</v>
      </c>
      <c r="L310" s="211">
        <f t="shared" si="62"/>
        <v>1.1988274395471932</v>
      </c>
      <c r="M310" s="212">
        <f t="shared" si="63"/>
        <v>1.524532992919273</v>
      </c>
      <c r="N310" s="213">
        <f t="shared" si="64"/>
        <v>1.0878113824669164</v>
      </c>
      <c r="O310" s="214">
        <f t="shared" si="65"/>
        <v>1.2622662645788554</v>
      </c>
    </row>
    <row r="311" spans="1:15" ht="14.25" customHeight="1" x14ac:dyDescent="0.25">
      <c r="A311" s="248"/>
      <c r="B311" s="216" t="s">
        <v>4553</v>
      </c>
      <c r="C311" s="249" t="s">
        <v>0</v>
      </c>
      <c r="D311" s="209" t="s">
        <v>849</v>
      </c>
      <c r="E311" s="210" t="s">
        <v>850</v>
      </c>
      <c r="F311" s="125">
        <v>316.11580789999999</v>
      </c>
      <c r="G311" s="126">
        <v>394.96178149999997</v>
      </c>
      <c r="H311" s="127">
        <v>316.64338149999998</v>
      </c>
      <c r="I311" s="143">
        <v>358.45005420000001</v>
      </c>
      <c r="J311" s="143">
        <v>356.14829070000002</v>
      </c>
      <c r="K311" s="144">
        <v>419.210598</v>
      </c>
      <c r="L311" s="211">
        <f t="shared" ref="L311:L373" si="81">F311/I311</f>
        <v>0.88189638750513544</v>
      </c>
      <c r="M311" s="212">
        <f t="shared" ref="M311:M373" si="82">G311/J311</f>
        <v>1.1089812637418899</v>
      </c>
      <c r="N311" s="213">
        <f t="shared" ref="N311:N373" si="83">H311/K311</f>
        <v>0.75533248207622838</v>
      </c>
      <c r="O311" s="214">
        <f t="shared" ref="O311:O381" si="84">AVERAGE(F311:H311)/AVERAGE(I311:K311)</f>
        <v>0.90643223211077018</v>
      </c>
    </row>
    <row r="312" spans="1:15" s="226" customFormat="1" ht="14.25" customHeight="1" x14ac:dyDescent="0.25">
      <c r="A312" s="243"/>
      <c r="C312" s="228"/>
      <c r="D312" s="228"/>
      <c r="E312" s="222" t="s">
        <v>1656</v>
      </c>
      <c r="F312" s="128">
        <f>SUM(F308:F311)</f>
        <v>1109.8136715999999</v>
      </c>
      <c r="G312" s="129">
        <f>SUM(G308:G311)</f>
        <v>1168.5326551999999</v>
      </c>
      <c r="H312" s="130">
        <f t="shared" ref="H312:K312" si="85">SUM(H308:H311)</f>
        <v>901.94362058000002</v>
      </c>
      <c r="I312" s="146">
        <f t="shared" si="85"/>
        <v>845.64331941</v>
      </c>
      <c r="J312" s="146">
        <f t="shared" si="85"/>
        <v>811.56392000000005</v>
      </c>
      <c r="K312" s="147">
        <f t="shared" si="85"/>
        <v>913.35011120000001</v>
      </c>
      <c r="L312" s="223">
        <f t="shared" si="81"/>
        <v>1.3123898056385166</v>
      </c>
      <c r="M312" s="224">
        <f t="shared" si="82"/>
        <v>1.4398528894680285</v>
      </c>
      <c r="N312" s="225">
        <f t="shared" si="83"/>
        <v>0.98751137107213616</v>
      </c>
      <c r="O312" s="214">
        <f t="shared" si="84"/>
        <v>1.2371985968822319</v>
      </c>
    </row>
    <row r="313" spans="1:15" ht="14.25" customHeight="1" x14ac:dyDescent="0.25">
      <c r="F313" s="125"/>
      <c r="G313" s="126"/>
      <c r="H313" s="127"/>
      <c r="I313" s="143"/>
      <c r="J313" s="143"/>
      <c r="K313" s="144"/>
      <c r="L313" s="211"/>
      <c r="M313" s="212"/>
      <c r="N313" s="213"/>
      <c r="O313" s="214"/>
    </row>
    <row r="314" spans="1:15" ht="14.25" customHeight="1" x14ac:dyDescent="0.25">
      <c r="A314" s="248" t="s">
        <v>294</v>
      </c>
      <c r="B314" s="216" t="s">
        <v>4554</v>
      </c>
      <c r="C314" s="249" t="s">
        <v>137</v>
      </c>
      <c r="D314" s="217" t="s">
        <v>851</v>
      </c>
      <c r="E314" s="222" t="s">
        <v>1657</v>
      </c>
      <c r="F314" s="128">
        <v>37.825416689999997</v>
      </c>
      <c r="G314" s="129">
        <v>77.017186749999993</v>
      </c>
      <c r="H314" s="130">
        <v>45.887415599999997</v>
      </c>
      <c r="I314" s="146">
        <v>8.9457631030000009</v>
      </c>
      <c r="J314" s="146">
        <v>10.319873469999999</v>
      </c>
      <c r="K314" s="147">
        <v>23.40185709</v>
      </c>
      <c r="L314" s="223">
        <f t="shared" si="81"/>
        <v>4.2283052048757117</v>
      </c>
      <c r="M314" s="224">
        <f t="shared" si="82"/>
        <v>7.4629971940925355</v>
      </c>
      <c r="N314" s="225">
        <f t="shared" si="83"/>
        <v>1.9608450484730311</v>
      </c>
      <c r="O314" s="214">
        <f t="shared" si="84"/>
        <v>3.7670368058056418</v>
      </c>
    </row>
    <row r="315" spans="1:15" ht="14.25" customHeight="1" x14ac:dyDescent="0.25">
      <c r="F315" s="125"/>
      <c r="G315" s="126"/>
      <c r="H315" s="127"/>
      <c r="I315" s="143"/>
      <c r="J315" s="143"/>
      <c r="K315" s="144"/>
      <c r="L315" s="211"/>
      <c r="M315" s="212"/>
      <c r="N315" s="213"/>
      <c r="O315" s="214"/>
    </row>
    <row r="316" spans="1:15" ht="14.25" customHeight="1" x14ac:dyDescent="0.25">
      <c r="A316" s="248" t="s">
        <v>295</v>
      </c>
      <c r="B316" s="216" t="s">
        <v>4555</v>
      </c>
      <c r="C316" s="249" t="s">
        <v>0</v>
      </c>
      <c r="D316" s="217" t="s">
        <v>852</v>
      </c>
      <c r="E316" s="222" t="s">
        <v>1658</v>
      </c>
      <c r="F316" s="128">
        <v>336.14918280000001</v>
      </c>
      <c r="G316" s="129">
        <v>398.87201909999999</v>
      </c>
      <c r="H316" s="130">
        <v>407.44987029999999</v>
      </c>
      <c r="I316" s="146">
        <v>122.5586758</v>
      </c>
      <c r="J316" s="146">
        <v>142.65622149999999</v>
      </c>
      <c r="K316" s="147">
        <v>236.61717300000001</v>
      </c>
      <c r="L316" s="223">
        <f t="shared" si="81"/>
        <v>2.7427612170724842</v>
      </c>
      <c r="M316" s="224">
        <f t="shared" si="82"/>
        <v>2.7960366180033729</v>
      </c>
      <c r="N316" s="225">
        <f t="shared" si="83"/>
        <v>1.7219792846565705</v>
      </c>
      <c r="O316" s="214">
        <f t="shared" si="84"/>
        <v>2.2766003605887919</v>
      </c>
    </row>
    <row r="317" spans="1:15" ht="14.25" customHeight="1" x14ac:dyDescent="0.25">
      <c r="A317" s="248"/>
      <c r="B317" s="216"/>
      <c r="C317" s="249"/>
      <c r="D317" s="217"/>
      <c r="E317" s="222"/>
      <c r="F317" s="128"/>
      <c r="G317" s="129"/>
      <c r="H317" s="130"/>
      <c r="I317" s="146"/>
      <c r="J317" s="146"/>
      <c r="K317" s="147"/>
      <c r="L317" s="211"/>
      <c r="M317" s="212"/>
      <c r="N317" s="213"/>
      <c r="O317" s="214"/>
    </row>
    <row r="318" spans="1:15" s="3" customFormat="1" ht="14.25" customHeight="1" x14ac:dyDescent="0.25">
      <c r="A318" s="14"/>
      <c r="B318" s="10"/>
      <c r="C318" s="19"/>
      <c r="D318" s="19"/>
      <c r="E318" s="283" t="s">
        <v>1567</v>
      </c>
      <c r="F318" s="155">
        <f>SUM(F281,F289,F293,F302,F306,F312,F316)</f>
        <v>2617.7745249789996</v>
      </c>
      <c r="G318" s="156">
        <f t="shared" ref="G318:K318" si="86">SUM(G281,G289,G293,G302,G306,G312,G316)</f>
        <v>2909.0453130819997</v>
      </c>
      <c r="H318" s="157">
        <f t="shared" si="86"/>
        <v>2148.2486019990001</v>
      </c>
      <c r="I318" s="158">
        <f t="shared" si="86"/>
        <v>2264.9611043499999</v>
      </c>
      <c r="J318" s="158">
        <f t="shared" si="86"/>
        <v>2111.9748321100001</v>
      </c>
      <c r="K318" s="159">
        <f t="shared" si="86"/>
        <v>2044.3559465600001</v>
      </c>
      <c r="L318" s="160">
        <f t="shared" si="81"/>
        <v>1.1557701895857724</v>
      </c>
      <c r="M318" s="161">
        <f t="shared" si="82"/>
        <v>1.3774052933081946</v>
      </c>
      <c r="N318" s="162">
        <f t="shared" si="83"/>
        <v>1.0508192595393273</v>
      </c>
      <c r="O318" s="184">
        <f t="shared" si="84"/>
        <v>1.1952530082545219</v>
      </c>
    </row>
    <row r="319" spans="1:15" s="3" customFormat="1" ht="14.25" customHeight="1" x14ac:dyDescent="0.25">
      <c r="A319" s="12"/>
      <c r="C319" s="1"/>
      <c r="D319" s="1"/>
      <c r="E319" s="7" t="s">
        <v>1568</v>
      </c>
      <c r="F319" s="134">
        <f>SUM(F275,F285,F291,F298,F314)</f>
        <v>662.22332148100008</v>
      </c>
      <c r="G319" s="135">
        <f t="shared" ref="G319:K319" si="87">SUM(G275,G285,G291,G298,G314)</f>
        <v>769.55560904800006</v>
      </c>
      <c r="H319" s="136">
        <f t="shared" si="87"/>
        <v>405.04195470199994</v>
      </c>
      <c r="I319" s="151">
        <f t="shared" si="87"/>
        <v>1150.980182323</v>
      </c>
      <c r="J319" s="151">
        <f t="shared" si="87"/>
        <v>998.57470582999986</v>
      </c>
      <c r="K319" s="152">
        <f t="shared" si="87"/>
        <v>832.43732986999999</v>
      </c>
      <c r="L319" s="164">
        <f t="shared" si="81"/>
        <v>0.57535597193728227</v>
      </c>
      <c r="M319" s="165">
        <f t="shared" si="82"/>
        <v>0.77065401772655295</v>
      </c>
      <c r="N319" s="166">
        <f t="shared" si="83"/>
        <v>0.48657351150416872</v>
      </c>
      <c r="O319" s="185">
        <f t="shared" si="84"/>
        <v>0.61597105254982021</v>
      </c>
    </row>
    <row r="320" spans="1:15" s="5" customFormat="1" ht="14.25" customHeight="1" x14ac:dyDescent="0.25">
      <c r="A320" s="11"/>
      <c r="C320" s="4"/>
      <c r="D320" s="4"/>
      <c r="E320" s="284" t="s">
        <v>1480</v>
      </c>
      <c r="F320" s="137">
        <f>SUM(F318:F319)</f>
        <v>3279.9978464599999</v>
      </c>
      <c r="G320" s="138">
        <f>SUM(G318:G319)</f>
        <v>3678.6009221299996</v>
      </c>
      <c r="H320" s="139">
        <f t="shared" ref="H320:K320" si="88">SUM(H318:H319)</f>
        <v>2553.2905567010002</v>
      </c>
      <c r="I320" s="153">
        <f t="shared" si="88"/>
        <v>3415.9412866729999</v>
      </c>
      <c r="J320" s="153">
        <f t="shared" si="88"/>
        <v>3110.5495379399999</v>
      </c>
      <c r="K320" s="154">
        <f t="shared" si="88"/>
        <v>2876.7932764300003</v>
      </c>
      <c r="L320" s="168">
        <f t="shared" si="81"/>
        <v>0.96020322692800031</v>
      </c>
      <c r="M320" s="169">
        <f t="shared" si="82"/>
        <v>1.1826209090263191</v>
      </c>
      <c r="N320" s="170">
        <f t="shared" si="83"/>
        <v>0.88754745696206028</v>
      </c>
      <c r="O320" s="167">
        <f t="shared" si="84"/>
        <v>1.0115497121091932</v>
      </c>
    </row>
    <row r="321" spans="1:15" s="18" customFormat="1" ht="14.25" customHeight="1" x14ac:dyDescent="0.25">
      <c r="A321" s="16"/>
      <c r="B321" s="17"/>
      <c r="C321" s="15"/>
      <c r="D321" s="15"/>
      <c r="E321" s="282" t="s">
        <v>1481</v>
      </c>
      <c r="F321" s="179">
        <f>F320/7</f>
        <v>468.57112092285712</v>
      </c>
      <c r="G321" s="180">
        <f>G320/7</f>
        <v>525.51441744714282</v>
      </c>
      <c r="H321" s="181">
        <f t="shared" ref="H321:K321" si="89">H320/7</f>
        <v>364.75579381442861</v>
      </c>
      <c r="I321" s="182">
        <f t="shared" si="89"/>
        <v>487.99161238185712</v>
      </c>
      <c r="J321" s="182">
        <f t="shared" si="89"/>
        <v>444.36421970571428</v>
      </c>
      <c r="K321" s="183">
        <f t="shared" si="89"/>
        <v>410.97046806142862</v>
      </c>
      <c r="L321" s="117">
        <f t="shared" si="81"/>
        <v>0.96020322692800031</v>
      </c>
      <c r="M321" s="118">
        <f t="shared" si="82"/>
        <v>1.1826209090263191</v>
      </c>
      <c r="N321" s="119">
        <f t="shared" si="83"/>
        <v>0.88754745696206039</v>
      </c>
      <c r="O321" s="121">
        <f t="shared" si="84"/>
        <v>1.0115497121091932</v>
      </c>
    </row>
    <row r="322" spans="1:15" ht="14.25" customHeight="1" x14ac:dyDescent="0.25">
      <c r="F322" s="125"/>
      <c r="G322" s="126"/>
      <c r="H322" s="127"/>
      <c r="I322" s="143"/>
      <c r="J322" s="143"/>
      <c r="K322" s="144"/>
      <c r="L322" s="211"/>
      <c r="M322" s="212"/>
      <c r="N322" s="213"/>
      <c r="O322" s="214"/>
    </row>
    <row r="323" spans="1:15" ht="14.25" customHeight="1" x14ac:dyDescent="0.25">
      <c r="A323" s="20" t="s">
        <v>1669</v>
      </c>
      <c r="F323" s="125"/>
      <c r="G323" s="126"/>
      <c r="H323" s="127"/>
      <c r="I323" s="143"/>
      <c r="J323" s="143"/>
      <c r="K323" s="144"/>
      <c r="L323" s="211"/>
      <c r="M323" s="212"/>
      <c r="N323" s="213"/>
      <c r="O323" s="214"/>
    </row>
    <row r="324" spans="1:15" ht="14.25" customHeight="1" x14ac:dyDescent="0.25">
      <c r="A324" s="248" t="s">
        <v>1661</v>
      </c>
      <c r="B324" s="216" t="s">
        <v>4556</v>
      </c>
      <c r="C324" s="249" t="s">
        <v>0</v>
      </c>
      <c r="D324" s="217" t="s">
        <v>853</v>
      </c>
      <c r="E324" s="232" t="s">
        <v>1664</v>
      </c>
      <c r="F324" s="125">
        <v>38.759514019999997</v>
      </c>
      <c r="G324" s="126">
        <v>171.06322130000001</v>
      </c>
      <c r="H324" s="127">
        <v>435.72482100000002</v>
      </c>
      <c r="I324" s="143">
        <v>4.1459602630000001</v>
      </c>
      <c r="J324" s="143">
        <v>3.0082415120000001</v>
      </c>
      <c r="K324" s="144">
        <v>24.4392581</v>
      </c>
      <c r="L324" s="211">
        <f t="shared" si="81"/>
        <v>9.3487422843637606</v>
      </c>
      <c r="M324" s="212">
        <f t="shared" si="82"/>
        <v>56.86485630147105</v>
      </c>
      <c r="N324" s="213">
        <f t="shared" si="83"/>
        <v>17.828889044712859</v>
      </c>
      <c r="O324" s="214">
        <f t="shared" si="84"/>
        <v>20.432949062056469</v>
      </c>
    </row>
    <row r="325" spans="1:15" ht="14.25" customHeight="1" x14ac:dyDescent="0.25">
      <c r="A325" s="248"/>
      <c r="B325" s="216" t="s">
        <v>4557</v>
      </c>
      <c r="C325" s="249" t="s">
        <v>0</v>
      </c>
      <c r="D325" s="217" t="s">
        <v>853</v>
      </c>
      <c r="E325" s="232" t="s">
        <v>1664</v>
      </c>
      <c r="F325" s="125">
        <v>2.2437251969999998</v>
      </c>
      <c r="G325" s="126">
        <v>2.6584490779999999</v>
      </c>
      <c r="H325" s="127">
        <v>18.83520545</v>
      </c>
      <c r="I325" s="143">
        <v>0.106422713</v>
      </c>
      <c r="J325" s="143">
        <v>5.3866153999999999E-2</v>
      </c>
      <c r="K325" s="144">
        <v>0.14260232</v>
      </c>
      <c r="L325" s="211">
        <f t="shared" si="81"/>
        <v>21.083142251786043</v>
      </c>
      <c r="M325" s="212">
        <f t="shared" si="82"/>
        <v>49.35286595735051</v>
      </c>
      <c r="N325" s="213">
        <f t="shared" si="83"/>
        <v>132.08204081111722</v>
      </c>
      <c r="O325" s="214">
        <f t="shared" si="84"/>
        <v>78.369331112298084</v>
      </c>
    </row>
    <row r="326" spans="1:15" ht="14.25" customHeight="1" x14ac:dyDescent="0.25">
      <c r="A326" s="248"/>
      <c r="B326" s="216" t="s">
        <v>4558</v>
      </c>
      <c r="C326" s="249" t="s">
        <v>0</v>
      </c>
      <c r="D326" s="217" t="s">
        <v>853</v>
      </c>
      <c r="E326" s="232" t="s">
        <v>1664</v>
      </c>
      <c r="F326" s="125">
        <v>19.401965929999999</v>
      </c>
      <c r="G326" s="126">
        <v>90.199312039999995</v>
      </c>
      <c r="H326" s="127">
        <v>233.61444059999999</v>
      </c>
      <c r="I326" s="143">
        <v>5.6952605539999999</v>
      </c>
      <c r="J326" s="143">
        <v>4.0682365489999999</v>
      </c>
      <c r="K326" s="144">
        <v>37.234893479999997</v>
      </c>
      <c r="L326" s="211">
        <f t="shared" si="81"/>
        <v>3.4066862694057525</v>
      </c>
      <c r="M326" s="212">
        <f t="shared" si="82"/>
        <v>22.171599648543445</v>
      </c>
      <c r="N326" s="213">
        <f t="shared" si="83"/>
        <v>6.27407302039098</v>
      </c>
      <c r="O326" s="214">
        <f t="shared" si="84"/>
        <v>7.3027121633851459</v>
      </c>
    </row>
    <row r="327" spans="1:15" ht="14.25" customHeight="1" x14ac:dyDescent="0.25">
      <c r="A327" s="248" t="s">
        <v>1662</v>
      </c>
      <c r="B327" s="258" t="s">
        <v>4559</v>
      </c>
      <c r="C327" s="249" t="s">
        <v>0</v>
      </c>
      <c r="D327" s="217" t="s">
        <v>1660</v>
      </c>
      <c r="E327" s="210" t="s">
        <v>1665</v>
      </c>
      <c r="F327" s="259">
        <v>0</v>
      </c>
      <c r="G327" s="126">
        <v>0</v>
      </c>
      <c r="H327" s="127">
        <v>4.44497433</v>
      </c>
      <c r="I327" s="143">
        <v>0</v>
      </c>
      <c r="J327" s="143">
        <v>0</v>
      </c>
      <c r="K327" s="144">
        <v>0.10149232499999999</v>
      </c>
      <c r="L327" s="211" t="e">
        <f t="shared" ref="L327" si="90">F327/I327</f>
        <v>#DIV/0!</v>
      </c>
      <c r="M327" s="212" t="e">
        <f t="shared" ref="M327" si="91">G327/J327</f>
        <v>#DIV/0!</v>
      </c>
      <c r="N327" s="213">
        <f t="shared" ref="N327" si="92">H327/K327</f>
        <v>43.796162222118767</v>
      </c>
      <c r="O327" s="214">
        <f t="shared" ref="O327" si="93">AVERAGE(F327:H327)/AVERAGE(I327:K327)</f>
        <v>43.79616222211876</v>
      </c>
    </row>
    <row r="328" spans="1:15" ht="14.25" customHeight="1" x14ac:dyDescent="0.25">
      <c r="A328" s="248" t="s">
        <v>1663</v>
      </c>
      <c r="B328" s="216" t="s">
        <v>4560</v>
      </c>
      <c r="C328" s="249" t="s">
        <v>0</v>
      </c>
      <c r="D328" s="217" t="s">
        <v>1659</v>
      </c>
      <c r="E328" s="232" t="s">
        <v>1666</v>
      </c>
      <c r="F328" s="125">
        <v>1.6286218379999999</v>
      </c>
      <c r="G328" s="126">
        <v>2.3261885919999998</v>
      </c>
      <c r="H328" s="127">
        <v>16.25046889</v>
      </c>
      <c r="I328" s="143">
        <v>0.15788907299999999</v>
      </c>
      <c r="J328" s="143">
        <v>0.28159266199999999</v>
      </c>
      <c r="K328" s="144">
        <v>0.22667554600000001</v>
      </c>
      <c r="L328" s="211">
        <f t="shared" si="81"/>
        <v>10.314974982467596</v>
      </c>
      <c r="M328" s="212">
        <f t="shared" si="82"/>
        <v>8.260828160358809</v>
      </c>
      <c r="N328" s="213">
        <f t="shared" si="83"/>
        <v>71.690436735509181</v>
      </c>
      <c r="O328" s="214">
        <f t="shared" si="84"/>
        <v>30.331094317049125</v>
      </c>
    </row>
    <row r="329" spans="1:15" ht="14.25" customHeight="1" x14ac:dyDescent="0.25">
      <c r="A329" s="248"/>
      <c r="B329" s="216" t="s">
        <v>4561</v>
      </c>
      <c r="C329" s="249" t="s">
        <v>0</v>
      </c>
      <c r="D329" s="217" t="s">
        <v>853</v>
      </c>
      <c r="E329" s="232" t="s">
        <v>1666</v>
      </c>
      <c r="F329" s="125">
        <v>0</v>
      </c>
      <c r="G329" s="126">
        <v>0</v>
      </c>
      <c r="H329" s="127">
        <v>24.89105155</v>
      </c>
      <c r="I329" s="143">
        <v>0</v>
      </c>
      <c r="J329" s="143">
        <v>3.2720745000000002E-2</v>
      </c>
      <c r="K329" s="144">
        <v>0.45166968099999999</v>
      </c>
      <c r="L329" s="211"/>
      <c r="M329" s="212">
        <f t="shared" si="82"/>
        <v>0</v>
      </c>
      <c r="N329" s="213">
        <f t="shared" si="83"/>
        <v>55.108971438797994</v>
      </c>
      <c r="O329" s="214">
        <f t="shared" si="84"/>
        <v>51.386340881146978</v>
      </c>
    </row>
    <row r="330" spans="1:15" s="226" customFormat="1" ht="14.25" customHeight="1" x14ac:dyDescent="0.25">
      <c r="A330" s="105" t="s">
        <v>1566</v>
      </c>
      <c r="B330" s="195" t="s">
        <v>4562</v>
      </c>
      <c r="C330" s="249" t="s">
        <v>0</v>
      </c>
      <c r="D330" s="217" t="s">
        <v>1565</v>
      </c>
      <c r="E330" s="210" t="s">
        <v>1564</v>
      </c>
      <c r="F330" s="125">
        <v>0.10887205899999999</v>
      </c>
      <c r="G330" s="126">
        <v>0.10568200899999999</v>
      </c>
      <c r="H330" s="127">
        <v>0.17283736099999999</v>
      </c>
      <c r="I330" s="260">
        <v>3.2186978499999999</v>
      </c>
      <c r="J330" s="260">
        <v>0.28090598999999999</v>
      </c>
      <c r="K330" s="261">
        <v>8.7627741999999995E-2</v>
      </c>
      <c r="L330" s="211">
        <f>F330/I330</f>
        <v>3.382487703839613E-2</v>
      </c>
      <c r="M330" s="212">
        <f>G330/J330</f>
        <v>0.37621842453412974</v>
      </c>
      <c r="N330" s="213">
        <f>H330/K330</f>
        <v>1.9724045953392249</v>
      </c>
      <c r="O330" s="214">
        <f>AVERAGE(F330:H330)/AVERAGE(I330:K330)</f>
        <v>0.10799175356948003</v>
      </c>
    </row>
    <row r="331" spans="1:15" s="226" customFormat="1" ht="14.25" customHeight="1" x14ac:dyDescent="0.25">
      <c r="A331" s="243"/>
      <c r="C331" s="228"/>
      <c r="D331" s="228"/>
      <c r="E331" s="244" t="s">
        <v>1667</v>
      </c>
      <c r="F331" s="128">
        <f>SUM(F324:F330)</f>
        <v>62.142699044000004</v>
      </c>
      <c r="G331" s="129">
        <f t="shared" ref="G331:K331" si="94">SUM(G324:G330)</f>
        <v>266.35285301900001</v>
      </c>
      <c r="H331" s="130">
        <f t="shared" si="94"/>
        <v>733.93379918100004</v>
      </c>
      <c r="I331" s="146">
        <f t="shared" si="94"/>
        <v>13.324230453</v>
      </c>
      <c r="J331" s="146">
        <f t="shared" si="94"/>
        <v>7.7255636120000002</v>
      </c>
      <c r="K331" s="147">
        <f t="shared" si="94"/>
        <v>62.684219194000001</v>
      </c>
      <c r="L331" s="223">
        <f t="shared" si="81"/>
        <v>4.6638865383785326</v>
      </c>
      <c r="M331" s="224">
        <f t="shared" si="82"/>
        <v>34.476818313330327</v>
      </c>
      <c r="N331" s="225">
        <f t="shared" si="83"/>
        <v>11.708430105981931</v>
      </c>
      <c r="O331" s="214">
        <f t="shared" si="84"/>
        <v>12.688145592135543</v>
      </c>
    </row>
    <row r="332" spans="1:15" s="226" customFormat="1" ht="14.25" customHeight="1" x14ac:dyDescent="0.25">
      <c r="A332" s="243"/>
      <c r="C332" s="228"/>
      <c r="F332" s="128"/>
      <c r="G332" s="129"/>
      <c r="H332" s="262"/>
      <c r="I332" s="263"/>
      <c r="J332" s="146"/>
      <c r="K332" s="264"/>
      <c r="L332" s="211"/>
      <c r="M332" s="212"/>
      <c r="N332" s="213"/>
      <c r="O332" s="214"/>
    </row>
    <row r="333" spans="1:15" s="5" customFormat="1" ht="14.25" customHeight="1" x14ac:dyDescent="0.25">
      <c r="A333" s="8"/>
      <c r="B333" s="9"/>
      <c r="C333" s="13"/>
      <c r="D333" s="13"/>
      <c r="E333" s="281" t="s">
        <v>1668</v>
      </c>
      <c r="F333" s="171">
        <f>SUM(F331)</f>
        <v>62.142699044000004</v>
      </c>
      <c r="G333" s="172">
        <f t="shared" ref="G333:K333" si="95">SUM(G331)</f>
        <v>266.35285301900001</v>
      </c>
      <c r="H333" s="173">
        <f t="shared" si="95"/>
        <v>733.93379918100004</v>
      </c>
      <c r="I333" s="174">
        <f t="shared" si="95"/>
        <v>13.324230453</v>
      </c>
      <c r="J333" s="174">
        <f t="shared" si="95"/>
        <v>7.7255636120000002</v>
      </c>
      <c r="K333" s="175">
        <f t="shared" si="95"/>
        <v>62.684219194000001</v>
      </c>
      <c r="L333" s="176">
        <f t="shared" si="81"/>
        <v>4.6638865383785326</v>
      </c>
      <c r="M333" s="177">
        <f t="shared" si="82"/>
        <v>34.476818313330327</v>
      </c>
      <c r="N333" s="178">
        <f t="shared" si="83"/>
        <v>11.708430105981931</v>
      </c>
      <c r="O333" s="163">
        <f t="shared" si="84"/>
        <v>12.688145592135543</v>
      </c>
    </row>
    <row r="334" spans="1:15" s="18" customFormat="1" ht="14.25" customHeight="1" x14ac:dyDescent="0.25">
      <c r="A334" s="16"/>
      <c r="B334" s="17"/>
      <c r="C334" s="15"/>
      <c r="D334" s="15"/>
      <c r="E334" s="282" t="s">
        <v>1670</v>
      </c>
      <c r="F334" s="179">
        <f>F333/1</f>
        <v>62.142699044000004</v>
      </c>
      <c r="G334" s="180">
        <f t="shared" ref="G334:K334" si="96">G333/1</f>
        <v>266.35285301900001</v>
      </c>
      <c r="H334" s="181">
        <f t="shared" si="96"/>
        <v>733.93379918100004</v>
      </c>
      <c r="I334" s="182">
        <f t="shared" si="96"/>
        <v>13.324230453</v>
      </c>
      <c r="J334" s="182">
        <f t="shared" si="96"/>
        <v>7.7255636120000002</v>
      </c>
      <c r="K334" s="183">
        <f t="shared" si="96"/>
        <v>62.684219194000001</v>
      </c>
      <c r="L334" s="117">
        <f t="shared" si="81"/>
        <v>4.6638865383785326</v>
      </c>
      <c r="M334" s="118">
        <f t="shared" si="82"/>
        <v>34.476818313330327</v>
      </c>
      <c r="N334" s="119">
        <f t="shared" si="83"/>
        <v>11.708430105981931</v>
      </c>
      <c r="O334" s="121">
        <f t="shared" si="84"/>
        <v>12.688145592135543</v>
      </c>
    </row>
    <row r="335" spans="1:15" ht="14.25" customHeight="1" x14ac:dyDescent="0.25">
      <c r="F335" s="125"/>
      <c r="G335" s="126"/>
      <c r="H335" s="127"/>
      <c r="I335" s="143"/>
      <c r="J335" s="143"/>
      <c r="K335" s="144"/>
      <c r="L335" s="211"/>
      <c r="M335" s="212"/>
      <c r="N335" s="213"/>
      <c r="O335" s="214"/>
    </row>
    <row r="336" spans="1:15" ht="14.25" customHeight="1" x14ac:dyDescent="0.25">
      <c r="A336" s="20" t="s">
        <v>1482</v>
      </c>
      <c r="D336" s="217"/>
      <c r="F336" s="125"/>
      <c r="G336" s="126"/>
      <c r="H336" s="127"/>
      <c r="I336" s="143"/>
      <c r="J336" s="143"/>
      <c r="K336" s="144"/>
      <c r="L336" s="211"/>
      <c r="M336" s="212"/>
      <c r="N336" s="213"/>
      <c r="O336" s="214"/>
    </row>
    <row r="337" spans="1:15" ht="14.25" customHeight="1" x14ac:dyDescent="0.25">
      <c r="A337" s="248" t="s">
        <v>300</v>
      </c>
      <c r="B337" s="216" t="s">
        <v>4563</v>
      </c>
      <c r="C337" s="249" t="s">
        <v>137</v>
      </c>
      <c r="D337" s="217" t="s">
        <v>854</v>
      </c>
      <c r="E337" s="210" t="s">
        <v>855</v>
      </c>
      <c r="F337" s="125">
        <v>0.46301768700000001</v>
      </c>
      <c r="G337" s="126">
        <v>1.2055567199999999</v>
      </c>
      <c r="H337" s="127">
        <v>4.4414901999999999E-2</v>
      </c>
      <c r="I337" s="143">
        <v>3.0105546840000001</v>
      </c>
      <c r="J337" s="143">
        <v>4.8353835590000003</v>
      </c>
      <c r="K337" s="144">
        <v>3.1842980609999998</v>
      </c>
      <c r="L337" s="211">
        <f t="shared" si="81"/>
        <v>0.15379813210527951</v>
      </c>
      <c r="M337" s="212">
        <f t="shared" si="82"/>
        <v>0.24931977066351271</v>
      </c>
      <c r="N337" s="213">
        <f t="shared" si="83"/>
        <v>1.3948098183387991E-2</v>
      </c>
      <c r="O337" s="214">
        <f t="shared" si="84"/>
        <v>0.15529942077295317</v>
      </c>
    </row>
    <row r="338" spans="1:15" ht="14.25" customHeight="1" x14ac:dyDescent="0.25">
      <c r="A338" s="248"/>
      <c r="B338" s="216" t="s">
        <v>4564</v>
      </c>
      <c r="C338" s="249" t="s">
        <v>137</v>
      </c>
      <c r="D338" s="217" t="s">
        <v>854</v>
      </c>
      <c r="E338" s="210" t="s">
        <v>855</v>
      </c>
      <c r="F338" s="125">
        <v>0.13188118300000001</v>
      </c>
      <c r="G338" s="126">
        <v>0.25941037900000002</v>
      </c>
      <c r="H338" s="127">
        <v>0</v>
      </c>
      <c r="I338" s="143">
        <v>6.7386631589999997</v>
      </c>
      <c r="J338" s="143">
        <v>8.9005727920000002</v>
      </c>
      <c r="K338" s="144">
        <v>4.2107972770000002</v>
      </c>
      <c r="L338" s="211">
        <f t="shared" si="81"/>
        <v>1.9570822860297241E-2</v>
      </c>
      <c r="M338" s="212">
        <f t="shared" si="82"/>
        <v>2.9145357839572176E-2</v>
      </c>
      <c r="N338" s="213">
        <f t="shared" si="83"/>
        <v>0</v>
      </c>
      <c r="O338" s="214">
        <f t="shared" si="84"/>
        <v>1.9712388261801658E-2</v>
      </c>
    </row>
    <row r="339" spans="1:15" ht="14.25" customHeight="1" x14ac:dyDescent="0.25">
      <c r="A339" s="248" t="s">
        <v>299</v>
      </c>
      <c r="B339" s="216" t="s">
        <v>4565</v>
      </c>
      <c r="C339" s="249" t="s">
        <v>137</v>
      </c>
      <c r="D339" s="217" t="s">
        <v>854</v>
      </c>
      <c r="E339" s="210" t="s">
        <v>856</v>
      </c>
      <c r="F339" s="125">
        <v>434.75480970000001</v>
      </c>
      <c r="G339" s="126">
        <v>516.20983850000005</v>
      </c>
      <c r="H339" s="127">
        <v>313.6124451</v>
      </c>
      <c r="I339" s="143">
        <v>718.34223980000002</v>
      </c>
      <c r="J339" s="143">
        <v>593.24357180000004</v>
      </c>
      <c r="K339" s="144">
        <v>388.65436</v>
      </c>
      <c r="L339" s="211">
        <f t="shared" si="81"/>
        <v>0.60521960927850205</v>
      </c>
      <c r="M339" s="212">
        <f t="shared" si="82"/>
        <v>0.87014822079526832</v>
      </c>
      <c r="N339" s="213">
        <f t="shared" si="83"/>
        <v>0.80691863356428062</v>
      </c>
      <c r="O339" s="214">
        <f t="shared" si="84"/>
        <v>0.74376380138694054</v>
      </c>
    </row>
    <row r="340" spans="1:15" ht="14.25" customHeight="1" x14ac:dyDescent="0.25">
      <c r="A340" s="248"/>
      <c r="B340" s="216" t="s">
        <v>4566</v>
      </c>
      <c r="C340" s="249" t="s">
        <v>137</v>
      </c>
      <c r="D340" s="217" t="s">
        <v>854</v>
      </c>
      <c r="E340" s="210" t="s">
        <v>856</v>
      </c>
      <c r="F340" s="125">
        <v>1.279361805</v>
      </c>
      <c r="G340" s="126">
        <v>1.2775550090000001</v>
      </c>
      <c r="H340" s="127">
        <v>0.52292937299999998</v>
      </c>
      <c r="I340" s="143">
        <v>3.3750051029999999</v>
      </c>
      <c r="J340" s="143">
        <v>2.6793483660000001</v>
      </c>
      <c r="K340" s="144">
        <v>2.0253474200000001</v>
      </c>
      <c r="L340" s="211">
        <f t="shared" si="81"/>
        <v>0.37906959129122242</v>
      </c>
      <c r="M340" s="212">
        <f t="shared" si="82"/>
        <v>0.47681556650554635</v>
      </c>
      <c r="N340" s="213">
        <f t="shared" si="83"/>
        <v>0.25819243051150204</v>
      </c>
      <c r="O340" s="214">
        <f t="shared" si="84"/>
        <v>0.38118319345125945</v>
      </c>
    </row>
    <row r="341" spans="1:15" ht="14.25" customHeight="1" x14ac:dyDescent="0.25">
      <c r="A341" s="248"/>
      <c r="B341" s="216" t="s">
        <v>4567</v>
      </c>
      <c r="C341" s="249" t="s">
        <v>137</v>
      </c>
      <c r="D341" s="217" t="s">
        <v>854</v>
      </c>
      <c r="E341" s="210" t="s">
        <v>856</v>
      </c>
      <c r="F341" s="125">
        <v>494.60533559999999</v>
      </c>
      <c r="G341" s="126">
        <v>586.60401360000003</v>
      </c>
      <c r="H341" s="127">
        <v>351.70036279999999</v>
      </c>
      <c r="I341" s="143">
        <v>619.73401030000002</v>
      </c>
      <c r="J341" s="143">
        <v>518.49461499999995</v>
      </c>
      <c r="K341" s="144">
        <v>346.14201969999999</v>
      </c>
      <c r="L341" s="211">
        <f t="shared" si="81"/>
        <v>0.79809293564600736</v>
      </c>
      <c r="M341" s="212">
        <f t="shared" si="82"/>
        <v>1.1313598958014253</v>
      </c>
      <c r="N341" s="213">
        <f t="shared" si="83"/>
        <v>1.0160579842482498</v>
      </c>
      <c r="O341" s="214">
        <f t="shared" si="84"/>
        <v>0.96533148026515969</v>
      </c>
    </row>
    <row r="342" spans="1:15" ht="14.25" customHeight="1" x14ac:dyDescent="0.25">
      <c r="A342" s="248" t="s">
        <v>301</v>
      </c>
      <c r="B342" s="216" t="s">
        <v>4568</v>
      </c>
      <c r="C342" s="249" t="s">
        <v>137</v>
      </c>
      <c r="D342" s="217" t="s">
        <v>854</v>
      </c>
      <c r="E342" s="210" t="s">
        <v>857</v>
      </c>
      <c r="F342" s="125">
        <v>0</v>
      </c>
      <c r="G342" s="126">
        <v>4.1540343E-2</v>
      </c>
      <c r="H342" s="127">
        <v>0</v>
      </c>
      <c r="I342" s="143">
        <v>3.2218763419999998</v>
      </c>
      <c r="J342" s="143">
        <v>4.639436699</v>
      </c>
      <c r="K342" s="144">
        <v>5.9964918440000003</v>
      </c>
      <c r="L342" s="211">
        <f t="shared" si="81"/>
        <v>0</v>
      </c>
      <c r="M342" s="212">
        <f t="shared" si="82"/>
        <v>8.953747123859615E-3</v>
      </c>
      <c r="N342" s="213">
        <f t="shared" si="83"/>
        <v>0</v>
      </c>
      <c r="O342" s="214">
        <f t="shared" si="84"/>
        <v>2.9976134997371914E-3</v>
      </c>
    </row>
    <row r="343" spans="1:15" s="226" customFormat="1" ht="14.25" customHeight="1" x14ac:dyDescent="0.25">
      <c r="A343" s="243"/>
      <c r="B343" s="228"/>
      <c r="C343" s="228"/>
      <c r="D343" s="228"/>
      <c r="E343" s="222" t="s">
        <v>296</v>
      </c>
      <c r="F343" s="128">
        <f>SUM(F337:F342)</f>
        <v>931.23440597500007</v>
      </c>
      <c r="G343" s="129">
        <f>SUM(G337:G342)</f>
        <v>1105.597914551</v>
      </c>
      <c r="H343" s="130">
        <f t="shared" ref="H343:K343" si="97">SUM(H337:H342)</f>
        <v>665.88015217500003</v>
      </c>
      <c r="I343" s="146">
        <f t="shared" si="97"/>
        <v>1354.4223493880002</v>
      </c>
      <c r="J343" s="146">
        <f t="shared" si="97"/>
        <v>1132.7929282160001</v>
      </c>
      <c r="K343" s="147">
        <f t="shared" si="97"/>
        <v>750.21331430200007</v>
      </c>
      <c r="L343" s="223">
        <f t="shared" si="81"/>
        <v>0.68755097432922685</v>
      </c>
      <c r="M343" s="224">
        <f t="shared" si="82"/>
        <v>0.9759929524738219</v>
      </c>
      <c r="N343" s="225">
        <f t="shared" si="83"/>
        <v>0.8875877560164821</v>
      </c>
      <c r="O343" s="214">
        <f t="shared" si="84"/>
        <v>0.83483307692349995</v>
      </c>
    </row>
    <row r="344" spans="1:15" ht="14.25" customHeight="1" x14ac:dyDescent="0.25">
      <c r="B344" s="209"/>
      <c r="F344" s="125"/>
      <c r="G344" s="126"/>
      <c r="H344" s="127"/>
      <c r="I344" s="143"/>
      <c r="J344" s="143"/>
      <c r="K344" s="144"/>
      <c r="L344" s="211"/>
      <c r="M344" s="212"/>
      <c r="N344" s="213"/>
      <c r="O344" s="214"/>
    </row>
    <row r="345" spans="1:15" ht="14.25" customHeight="1" x14ac:dyDescent="0.25">
      <c r="A345" s="248" t="s">
        <v>302</v>
      </c>
      <c r="B345" s="216" t="s">
        <v>4569</v>
      </c>
      <c r="C345" s="249" t="s">
        <v>0</v>
      </c>
      <c r="D345" s="217" t="s">
        <v>854</v>
      </c>
      <c r="E345" s="210" t="s">
        <v>858</v>
      </c>
      <c r="F345" s="125">
        <v>0.55617026700000005</v>
      </c>
      <c r="G345" s="126">
        <v>0.44838019400000001</v>
      </c>
      <c r="H345" s="127">
        <v>0.37363322199999999</v>
      </c>
      <c r="I345" s="143">
        <v>1.8580976870000001</v>
      </c>
      <c r="J345" s="143">
        <v>1.0403389789999999</v>
      </c>
      <c r="K345" s="144">
        <v>1.91272664</v>
      </c>
      <c r="L345" s="211">
        <f t="shared" si="81"/>
        <v>0.29932240424773748</v>
      </c>
      <c r="M345" s="212">
        <f t="shared" si="82"/>
        <v>0.43099432305323632</v>
      </c>
      <c r="N345" s="213">
        <f t="shared" si="83"/>
        <v>0.19534062745108208</v>
      </c>
      <c r="O345" s="214">
        <f t="shared" si="84"/>
        <v>0.28645539453654956</v>
      </c>
    </row>
    <row r="346" spans="1:15" ht="14.25" customHeight="1" x14ac:dyDescent="0.25">
      <c r="A346" s="248"/>
      <c r="B346" s="216" t="s">
        <v>4570</v>
      </c>
      <c r="C346" s="249" t="s">
        <v>0</v>
      </c>
      <c r="D346" s="217" t="s">
        <v>854</v>
      </c>
      <c r="E346" s="210" t="s">
        <v>858</v>
      </c>
      <c r="F346" s="125">
        <v>0.37183117500000001</v>
      </c>
      <c r="G346" s="126">
        <v>0.46629377900000002</v>
      </c>
      <c r="H346" s="127">
        <v>0.323315187</v>
      </c>
      <c r="I346" s="143">
        <v>2.3587457189999999</v>
      </c>
      <c r="J346" s="143">
        <v>1.490226587</v>
      </c>
      <c r="K346" s="144">
        <v>2.398437039</v>
      </c>
      <c r="L346" s="211">
        <f t="shared" si="81"/>
        <v>0.15763936400810485</v>
      </c>
      <c r="M346" s="212">
        <f t="shared" si="82"/>
        <v>0.31290126150460368</v>
      </c>
      <c r="N346" s="213">
        <f t="shared" si="83"/>
        <v>0.13480244915447204</v>
      </c>
      <c r="O346" s="214">
        <f t="shared" si="84"/>
        <v>0.18590748210368788</v>
      </c>
    </row>
    <row r="347" spans="1:15" ht="14.25" customHeight="1" x14ac:dyDescent="0.25">
      <c r="A347" s="248" t="s">
        <v>303</v>
      </c>
      <c r="B347" s="216" t="s">
        <v>4571</v>
      </c>
      <c r="C347" s="249" t="s">
        <v>899</v>
      </c>
      <c r="D347" s="217" t="s">
        <v>854</v>
      </c>
      <c r="E347" s="210" t="s">
        <v>858</v>
      </c>
      <c r="F347" s="125">
        <v>178.83984580000001</v>
      </c>
      <c r="G347" s="126">
        <v>249.64424389999999</v>
      </c>
      <c r="H347" s="127">
        <v>329.25900489999998</v>
      </c>
      <c r="I347" s="143">
        <v>47.833819419999998</v>
      </c>
      <c r="J347" s="143">
        <v>40.744622110000002</v>
      </c>
      <c r="K347" s="144">
        <v>45.126365329999999</v>
      </c>
      <c r="L347" s="211">
        <f t="shared" si="81"/>
        <v>3.7387741135558272</v>
      </c>
      <c r="M347" s="212">
        <f t="shared" si="82"/>
        <v>6.1270477175128715</v>
      </c>
      <c r="N347" s="213">
        <f t="shared" si="83"/>
        <v>7.296377682806833</v>
      </c>
      <c r="O347" s="214">
        <f t="shared" si="84"/>
        <v>5.6672838650701598</v>
      </c>
    </row>
    <row r="348" spans="1:15" ht="14.25" customHeight="1" x14ac:dyDescent="0.25">
      <c r="A348" s="248"/>
      <c r="B348" s="216" t="s">
        <v>4572</v>
      </c>
      <c r="C348" s="249" t="s">
        <v>0</v>
      </c>
      <c r="D348" s="217" t="s">
        <v>854</v>
      </c>
      <c r="E348" s="210" t="s">
        <v>858</v>
      </c>
      <c r="F348" s="125">
        <v>135.45879260000001</v>
      </c>
      <c r="G348" s="126">
        <v>189.4500434</v>
      </c>
      <c r="H348" s="127">
        <v>250.68750739999999</v>
      </c>
      <c r="I348" s="143">
        <v>62.568893660000001</v>
      </c>
      <c r="J348" s="143">
        <v>49.763860100000002</v>
      </c>
      <c r="K348" s="144">
        <v>54.457737700000003</v>
      </c>
      <c r="L348" s="211">
        <f t="shared" si="81"/>
        <v>2.1649542556415406</v>
      </c>
      <c r="M348" s="212">
        <f t="shared" si="82"/>
        <v>3.8069804677390771</v>
      </c>
      <c r="N348" s="213">
        <f t="shared" si="83"/>
        <v>4.6033404615704407</v>
      </c>
      <c r="O348" s="214">
        <f t="shared" si="84"/>
        <v>3.4510141337286036</v>
      </c>
    </row>
    <row r="349" spans="1:15" s="226" customFormat="1" ht="14.25" customHeight="1" x14ac:dyDescent="0.25">
      <c r="A349" s="243"/>
      <c r="B349" s="228"/>
      <c r="C349" s="228"/>
      <c r="D349" s="228"/>
      <c r="E349" s="222" t="s">
        <v>1626</v>
      </c>
      <c r="F349" s="128">
        <f>SUM(F345:F348)</f>
        <v>315.22663984200005</v>
      </c>
      <c r="G349" s="129">
        <f>SUM(G345:G348)</f>
        <v>440.00896127299995</v>
      </c>
      <c r="H349" s="130">
        <f t="shared" ref="H349:K349" si="98">SUM(H345:H348)</f>
        <v>580.64346070900001</v>
      </c>
      <c r="I349" s="146">
        <f t="shared" si="98"/>
        <v>114.61955648599999</v>
      </c>
      <c r="J349" s="146">
        <f t="shared" si="98"/>
        <v>93.039047776000004</v>
      </c>
      <c r="K349" s="147">
        <f t="shared" si="98"/>
        <v>103.895266709</v>
      </c>
      <c r="L349" s="223">
        <f t="shared" si="81"/>
        <v>2.7501994380906791</v>
      </c>
      <c r="M349" s="224">
        <f t="shared" si="82"/>
        <v>4.7292934718373481</v>
      </c>
      <c r="N349" s="225">
        <f t="shared" si="83"/>
        <v>5.5887383429634276</v>
      </c>
      <c r="O349" s="214">
        <f t="shared" si="84"/>
        <v>4.2877947805962142</v>
      </c>
    </row>
    <row r="350" spans="1:15" ht="14.25" customHeight="1" x14ac:dyDescent="0.25">
      <c r="B350" s="209"/>
      <c r="F350" s="125"/>
      <c r="G350" s="126"/>
      <c r="H350" s="127"/>
      <c r="I350" s="143"/>
      <c r="J350" s="143"/>
      <c r="K350" s="144"/>
      <c r="L350" s="211"/>
      <c r="M350" s="212"/>
      <c r="N350" s="213"/>
      <c r="O350" s="214"/>
    </row>
    <row r="351" spans="1:15" ht="14.25" customHeight="1" x14ac:dyDescent="0.25">
      <c r="A351" s="248" t="s">
        <v>304</v>
      </c>
      <c r="B351" s="216" t="s">
        <v>4573</v>
      </c>
      <c r="C351" s="249" t="s">
        <v>305</v>
      </c>
      <c r="D351" s="217" t="s">
        <v>854</v>
      </c>
      <c r="E351" s="210" t="s">
        <v>855</v>
      </c>
      <c r="F351" s="125">
        <v>16.985712540000002</v>
      </c>
      <c r="G351" s="126">
        <v>15.6006231</v>
      </c>
      <c r="H351" s="127">
        <v>54.47894514</v>
      </c>
      <c r="I351" s="143">
        <v>3.3006139339999998</v>
      </c>
      <c r="J351" s="143">
        <v>3.5600569129999999</v>
      </c>
      <c r="K351" s="144">
        <v>4.2533212259999997</v>
      </c>
      <c r="L351" s="211">
        <f t="shared" si="81"/>
        <v>5.1462282107665613</v>
      </c>
      <c r="M351" s="212">
        <f t="shared" si="82"/>
        <v>4.382127443814829</v>
      </c>
      <c r="N351" s="213">
        <f t="shared" si="83"/>
        <v>12.80856588187539</v>
      </c>
      <c r="O351" s="214">
        <f t="shared" si="84"/>
        <v>7.8338440596438605</v>
      </c>
    </row>
    <row r="352" spans="1:15" ht="14.25" customHeight="1" x14ac:dyDescent="0.25">
      <c r="A352" s="248" t="s">
        <v>304</v>
      </c>
      <c r="B352" s="216" t="s">
        <v>4574</v>
      </c>
      <c r="C352" s="249" t="s">
        <v>305</v>
      </c>
      <c r="D352" s="217" t="s">
        <v>854</v>
      </c>
      <c r="E352" s="210" t="s">
        <v>855</v>
      </c>
      <c r="F352" s="125">
        <v>62.566115410000002</v>
      </c>
      <c r="G352" s="126">
        <v>57.564544769999998</v>
      </c>
      <c r="H352" s="127">
        <v>133.29618249999999</v>
      </c>
      <c r="I352" s="143">
        <v>52.239495839999996</v>
      </c>
      <c r="J352" s="143">
        <v>48.100308640000002</v>
      </c>
      <c r="K352" s="144">
        <v>53.123783539999998</v>
      </c>
      <c r="L352" s="211">
        <f t="shared" si="81"/>
        <v>1.1976783926404755</v>
      </c>
      <c r="M352" s="212">
        <f t="shared" si="82"/>
        <v>1.1967604033652619</v>
      </c>
      <c r="N352" s="213">
        <f t="shared" si="83"/>
        <v>2.5091620667348273</v>
      </c>
      <c r="O352" s="214">
        <f t="shared" si="84"/>
        <v>1.6513809298331559</v>
      </c>
    </row>
    <row r="353" spans="1:15" ht="14.25" customHeight="1" x14ac:dyDescent="0.25">
      <c r="A353" s="248" t="s">
        <v>306</v>
      </c>
      <c r="B353" s="216" t="s">
        <v>4575</v>
      </c>
      <c r="C353" s="249" t="s">
        <v>305</v>
      </c>
      <c r="D353" s="217" t="s">
        <v>854</v>
      </c>
      <c r="E353" s="210" t="s">
        <v>856</v>
      </c>
      <c r="F353" s="125">
        <v>86.899258000000003</v>
      </c>
      <c r="G353" s="126">
        <v>123.1675142</v>
      </c>
      <c r="H353" s="127">
        <v>29.281635250000001</v>
      </c>
      <c r="I353" s="143">
        <v>75.825763539999997</v>
      </c>
      <c r="J353" s="143">
        <v>67.015408199999996</v>
      </c>
      <c r="K353" s="144">
        <v>38.642896919999998</v>
      </c>
      <c r="L353" s="211">
        <f t="shared" si="81"/>
        <v>1.146038680562161</v>
      </c>
      <c r="M353" s="212">
        <f t="shared" si="82"/>
        <v>1.8378984401978171</v>
      </c>
      <c r="N353" s="213">
        <f t="shared" si="83"/>
        <v>0.75774948525779418</v>
      </c>
      <c r="O353" s="214">
        <f t="shared" si="84"/>
        <v>1.3188397704396055</v>
      </c>
    </row>
    <row r="354" spans="1:15" ht="14.25" customHeight="1" x14ac:dyDescent="0.25">
      <c r="A354" s="248" t="s">
        <v>306</v>
      </c>
      <c r="B354" s="216" t="s">
        <v>4576</v>
      </c>
      <c r="C354" s="249" t="s">
        <v>305</v>
      </c>
      <c r="D354" s="217" t="s">
        <v>854</v>
      </c>
      <c r="E354" s="210" t="s">
        <v>856</v>
      </c>
      <c r="F354" s="125">
        <v>82.152107029999996</v>
      </c>
      <c r="G354" s="126">
        <v>71.862655540000006</v>
      </c>
      <c r="H354" s="127">
        <v>154.68641819999999</v>
      </c>
      <c r="I354" s="143">
        <v>46.806131780000001</v>
      </c>
      <c r="J354" s="143">
        <v>44.438744540000002</v>
      </c>
      <c r="K354" s="144">
        <v>50.298234379999997</v>
      </c>
      <c r="L354" s="211">
        <f t="shared" si="81"/>
        <v>1.7551569400379958</v>
      </c>
      <c r="M354" s="212">
        <f t="shared" si="82"/>
        <v>1.6171171414465888</v>
      </c>
      <c r="N354" s="213">
        <f t="shared" si="83"/>
        <v>3.0753846552814128</v>
      </c>
      <c r="O354" s="214">
        <f t="shared" si="84"/>
        <v>2.1809693120585063</v>
      </c>
    </row>
    <row r="355" spans="1:15" s="226" customFormat="1" ht="14.25" customHeight="1" x14ac:dyDescent="0.25">
      <c r="A355" s="243"/>
      <c r="B355" s="228"/>
      <c r="C355" s="228"/>
      <c r="D355" s="228"/>
      <c r="E355" s="222" t="s">
        <v>297</v>
      </c>
      <c r="F355" s="128">
        <f>SUM(F351:F354)</f>
        <v>248.60319297999999</v>
      </c>
      <c r="G355" s="129">
        <f>SUM(G351:G354)</f>
        <v>268.19533761000002</v>
      </c>
      <c r="H355" s="130">
        <f t="shared" ref="H355:K355" si="99">SUM(H351:H354)</f>
        <v>371.74318109000001</v>
      </c>
      <c r="I355" s="146">
        <f t="shared" si="99"/>
        <v>178.17200509399999</v>
      </c>
      <c r="J355" s="146">
        <f t="shared" si="99"/>
        <v>163.114518293</v>
      </c>
      <c r="K355" s="147">
        <f t="shared" si="99"/>
        <v>146.318236066</v>
      </c>
      <c r="L355" s="223">
        <f t="shared" si="81"/>
        <v>1.3952988453424089</v>
      </c>
      <c r="M355" s="224">
        <f t="shared" si="82"/>
        <v>1.6442149994781274</v>
      </c>
      <c r="N355" s="225">
        <f t="shared" si="83"/>
        <v>2.5406483230314314</v>
      </c>
      <c r="O355" s="214">
        <f t="shared" si="84"/>
        <v>1.8222580777857365</v>
      </c>
    </row>
    <row r="356" spans="1:15" ht="14.25" customHeight="1" x14ac:dyDescent="0.25">
      <c r="B356" s="209"/>
      <c r="F356" s="125"/>
      <c r="G356" s="126"/>
      <c r="H356" s="127"/>
      <c r="I356" s="143"/>
      <c r="J356" s="143"/>
      <c r="K356" s="144"/>
      <c r="L356" s="211"/>
      <c r="M356" s="212"/>
      <c r="N356" s="213"/>
      <c r="O356" s="214"/>
    </row>
    <row r="357" spans="1:15" ht="14.25" customHeight="1" x14ac:dyDescent="0.25">
      <c r="A357" s="248" t="s">
        <v>307</v>
      </c>
      <c r="B357" s="216" t="s">
        <v>4577</v>
      </c>
      <c r="C357" s="249" t="s">
        <v>308</v>
      </c>
      <c r="D357" s="217" t="s">
        <v>854</v>
      </c>
      <c r="E357" s="210" t="s">
        <v>855</v>
      </c>
      <c r="F357" s="125">
        <v>276.76684130000001</v>
      </c>
      <c r="G357" s="126">
        <v>322.5512622</v>
      </c>
      <c r="H357" s="127">
        <v>101.9842419</v>
      </c>
      <c r="I357" s="143">
        <v>723.06919249999999</v>
      </c>
      <c r="J357" s="143">
        <v>641.66964229999996</v>
      </c>
      <c r="K357" s="144">
        <v>534.74027750000005</v>
      </c>
      <c r="L357" s="211">
        <f t="shared" si="81"/>
        <v>0.38276674510648578</v>
      </c>
      <c r="M357" s="212">
        <f t="shared" si="82"/>
        <v>0.50267496066020456</v>
      </c>
      <c r="N357" s="213">
        <f t="shared" si="83"/>
        <v>0.19071733735261787</v>
      </c>
      <c r="O357" s="214">
        <f t="shared" si="84"/>
        <v>0.3692077163990618</v>
      </c>
    </row>
    <row r="358" spans="1:15" ht="14.25" customHeight="1" x14ac:dyDescent="0.25">
      <c r="A358" s="248" t="s">
        <v>307</v>
      </c>
      <c r="B358" s="216" t="s">
        <v>4578</v>
      </c>
      <c r="C358" s="249" t="s">
        <v>308</v>
      </c>
      <c r="D358" s="217" t="s">
        <v>854</v>
      </c>
      <c r="E358" s="210" t="s">
        <v>855</v>
      </c>
      <c r="F358" s="125">
        <v>376.5759936</v>
      </c>
      <c r="G358" s="126">
        <v>444.42818940000001</v>
      </c>
      <c r="H358" s="127">
        <v>142.16988929999999</v>
      </c>
      <c r="I358" s="143">
        <v>515.29173890000004</v>
      </c>
      <c r="J358" s="143">
        <v>469.82562239999999</v>
      </c>
      <c r="K358" s="144">
        <v>426.5965415</v>
      </c>
      <c r="L358" s="211">
        <f t="shared" si="81"/>
        <v>0.7308015346876735</v>
      </c>
      <c r="M358" s="212">
        <f t="shared" si="82"/>
        <v>0.94594285243477605</v>
      </c>
      <c r="N358" s="213">
        <f t="shared" si="83"/>
        <v>0.33326545217666748</v>
      </c>
      <c r="O358" s="214">
        <f t="shared" si="84"/>
        <v>0.6822728531536284</v>
      </c>
    </row>
    <row r="359" spans="1:15" s="226" customFormat="1" ht="14.25" customHeight="1" x14ac:dyDescent="0.25">
      <c r="A359" s="243"/>
      <c r="C359" s="228"/>
      <c r="D359" s="228"/>
      <c r="E359" s="222" t="s">
        <v>298</v>
      </c>
      <c r="F359" s="128">
        <f>SUM(F357:F358)</f>
        <v>653.34283490000007</v>
      </c>
      <c r="G359" s="129">
        <f t="shared" ref="G359:K359" si="100">SUM(G357:G358)</f>
        <v>766.97945159999995</v>
      </c>
      <c r="H359" s="130">
        <f t="shared" si="100"/>
        <v>244.15413119999999</v>
      </c>
      <c r="I359" s="146">
        <f t="shared" si="100"/>
        <v>1238.3609314</v>
      </c>
      <c r="J359" s="146">
        <f t="shared" si="100"/>
        <v>1111.4952647</v>
      </c>
      <c r="K359" s="147">
        <f t="shared" si="100"/>
        <v>961.33681900000011</v>
      </c>
      <c r="L359" s="223">
        <f t="shared" si="81"/>
        <v>0.52758676273917859</v>
      </c>
      <c r="M359" s="224">
        <f t="shared" si="82"/>
        <v>0.69004293221799085</v>
      </c>
      <c r="N359" s="225">
        <f t="shared" si="83"/>
        <v>0.25397355679560213</v>
      </c>
      <c r="O359" s="214">
        <f t="shared" si="84"/>
        <v>0.50268178572179423</v>
      </c>
    </row>
    <row r="360" spans="1:15" ht="14.25" customHeight="1" x14ac:dyDescent="0.25">
      <c r="F360" s="125"/>
      <c r="G360" s="126"/>
      <c r="H360" s="127"/>
      <c r="I360" s="143"/>
      <c r="J360" s="143"/>
      <c r="K360" s="144"/>
      <c r="L360" s="211"/>
      <c r="M360" s="212"/>
      <c r="N360" s="213"/>
      <c r="O360" s="214"/>
    </row>
    <row r="361" spans="1:15" ht="14.25" customHeight="1" x14ac:dyDescent="0.25">
      <c r="A361" s="105" t="s">
        <v>314</v>
      </c>
      <c r="B361" s="216" t="s">
        <v>4579</v>
      </c>
      <c r="C361" s="249" t="s">
        <v>1641</v>
      </c>
      <c r="D361" s="217" t="s">
        <v>859</v>
      </c>
      <c r="E361" s="210" t="s">
        <v>861</v>
      </c>
      <c r="F361" s="125">
        <v>72.868498700000004</v>
      </c>
      <c r="G361" s="126">
        <v>111.37659979999999</v>
      </c>
      <c r="H361" s="127">
        <v>399.02292030000001</v>
      </c>
      <c r="I361" s="143">
        <v>0.80883643500000002</v>
      </c>
      <c r="J361" s="143">
        <v>1.441178474</v>
      </c>
      <c r="K361" s="144">
        <v>1.4383212780000001</v>
      </c>
      <c r="L361" s="211">
        <f t="shared" ref="L361:L365" si="101">F361/I361</f>
        <v>90.090524544681273</v>
      </c>
      <c r="M361" s="212">
        <f t="shared" ref="M361:M365" si="102">G361/J361</f>
        <v>77.281614879296342</v>
      </c>
      <c r="N361" s="213">
        <f t="shared" ref="N361:N365" si="103">H361/K361</f>
        <v>277.42266377011771</v>
      </c>
      <c r="O361" s="214">
        <f t="shared" si="84"/>
        <v>158.13851808189304</v>
      </c>
    </row>
    <row r="362" spans="1:15" ht="14.25" customHeight="1" x14ac:dyDescent="0.25">
      <c r="A362" s="105" t="s">
        <v>1632</v>
      </c>
      <c r="B362" s="216" t="s">
        <v>4580</v>
      </c>
      <c r="C362" s="249" t="s">
        <v>137</v>
      </c>
      <c r="D362" s="217" t="s">
        <v>859</v>
      </c>
      <c r="E362" s="210" t="s">
        <v>1633</v>
      </c>
      <c r="F362" s="125">
        <v>14.047574819999999</v>
      </c>
      <c r="G362" s="126">
        <v>17.233126089999999</v>
      </c>
      <c r="H362" s="127">
        <v>7.3989189099999999</v>
      </c>
      <c r="I362" s="143">
        <v>104.83281479999999</v>
      </c>
      <c r="J362" s="143">
        <v>67.428546190000006</v>
      </c>
      <c r="K362" s="144">
        <v>37.479045050000003</v>
      </c>
      <c r="L362" s="211">
        <f t="shared" si="101"/>
        <v>0.13399978667748222</v>
      </c>
      <c r="M362" s="212">
        <f t="shared" si="102"/>
        <v>0.25557611818354403</v>
      </c>
      <c r="N362" s="213">
        <f t="shared" si="103"/>
        <v>0.19741481940453015</v>
      </c>
      <c r="O362" s="214">
        <f t="shared" si="84"/>
        <v>0.18441663459268468</v>
      </c>
    </row>
    <row r="363" spans="1:15" ht="14.25" customHeight="1" x14ac:dyDescent="0.25">
      <c r="A363" s="105" t="s">
        <v>313</v>
      </c>
      <c r="B363" s="216" t="s">
        <v>4581</v>
      </c>
      <c r="C363" s="249" t="s">
        <v>137</v>
      </c>
      <c r="D363" s="217" t="s">
        <v>859</v>
      </c>
      <c r="E363" s="210" t="s">
        <v>860</v>
      </c>
      <c r="F363" s="125">
        <v>24.5151228</v>
      </c>
      <c r="G363" s="126">
        <v>27.509433170000001</v>
      </c>
      <c r="H363" s="127">
        <v>11.419306710000001</v>
      </c>
      <c r="I363" s="143">
        <v>180.55373420000001</v>
      </c>
      <c r="J363" s="143">
        <v>134.0514503</v>
      </c>
      <c r="K363" s="144">
        <v>98.155334479999993</v>
      </c>
      <c r="L363" s="211">
        <f t="shared" si="101"/>
        <v>0.13577743439437542</v>
      </c>
      <c r="M363" s="212">
        <f t="shared" si="102"/>
        <v>0.20521548337176029</v>
      </c>
      <c r="N363" s="213">
        <f t="shared" si="103"/>
        <v>0.1163391350097919</v>
      </c>
      <c r="O363" s="214">
        <f t="shared" si="84"/>
        <v>0.15370622858208519</v>
      </c>
    </row>
    <row r="364" spans="1:15" ht="14.25" customHeight="1" x14ac:dyDescent="0.25">
      <c r="B364" s="216" t="s">
        <v>4582</v>
      </c>
      <c r="C364" s="249" t="s">
        <v>137</v>
      </c>
      <c r="D364" s="217" t="s">
        <v>859</v>
      </c>
      <c r="E364" s="210" t="s">
        <v>860</v>
      </c>
      <c r="F364" s="125">
        <v>69.962585840000003</v>
      </c>
      <c r="G364" s="126">
        <v>96.047002090000007</v>
      </c>
      <c r="H364" s="127">
        <v>295.83133600000002</v>
      </c>
      <c r="I364" s="143">
        <v>14.38493589</v>
      </c>
      <c r="J364" s="143">
        <v>15.41329284</v>
      </c>
      <c r="K364" s="144">
        <v>20.90216616</v>
      </c>
      <c r="L364" s="211">
        <f t="shared" si="101"/>
        <v>4.8636008095549466</v>
      </c>
      <c r="M364" s="212">
        <f t="shared" si="102"/>
        <v>6.2314395169825376</v>
      </c>
      <c r="N364" s="213">
        <f t="shared" si="103"/>
        <v>14.153142489419384</v>
      </c>
      <c r="O364" s="214">
        <f t="shared" si="84"/>
        <v>9.1092174909488168</v>
      </c>
    </row>
    <row r="365" spans="1:15" ht="14.25" customHeight="1" x14ac:dyDescent="0.25">
      <c r="B365" s="216" t="s">
        <v>4583</v>
      </c>
      <c r="C365" s="249" t="s">
        <v>137</v>
      </c>
      <c r="D365" s="217" t="s">
        <v>859</v>
      </c>
      <c r="E365" s="210" t="s">
        <v>1634</v>
      </c>
      <c r="F365" s="125">
        <v>18.634809499999999</v>
      </c>
      <c r="G365" s="126">
        <v>10.60375322</v>
      </c>
      <c r="H365" s="127">
        <v>19.734602590000001</v>
      </c>
      <c r="I365" s="143">
        <v>0.83031404200000003</v>
      </c>
      <c r="J365" s="143">
        <v>1.4758959330000001</v>
      </c>
      <c r="K365" s="144">
        <v>13.514259790000001</v>
      </c>
      <c r="L365" s="211">
        <f t="shared" si="101"/>
        <v>22.443086058274801</v>
      </c>
      <c r="M365" s="212">
        <f t="shared" si="102"/>
        <v>7.1846212073002569</v>
      </c>
      <c r="N365" s="213">
        <f t="shared" si="103"/>
        <v>1.4602799484883959</v>
      </c>
      <c r="O365" s="214">
        <f t="shared" si="84"/>
        <v>3.0955569611684028</v>
      </c>
    </row>
    <row r="366" spans="1:15" ht="14.25" customHeight="1" x14ac:dyDescent="0.25">
      <c r="A366" s="248"/>
      <c r="B366" s="216" t="s">
        <v>4584</v>
      </c>
      <c r="C366" s="249" t="s">
        <v>137</v>
      </c>
      <c r="D366" s="217" t="s">
        <v>859</v>
      </c>
      <c r="E366" s="210" t="s">
        <v>1634</v>
      </c>
      <c r="F366" s="125">
        <v>33.950469679999998</v>
      </c>
      <c r="G366" s="126">
        <v>36.972725920000002</v>
      </c>
      <c r="H366" s="127">
        <v>15.64288853</v>
      </c>
      <c r="I366" s="143">
        <v>140.17268369999999</v>
      </c>
      <c r="J366" s="143">
        <v>113.9839745</v>
      </c>
      <c r="K366" s="144">
        <v>86.990834109999994</v>
      </c>
      <c r="L366" s="211">
        <f t="shared" si="81"/>
        <v>0.24220460637438734</v>
      </c>
      <c r="M366" s="212">
        <f t="shared" si="82"/>
        <v>0.32436775504788179</v>
      </c>
      <c r="N366" s="213">
        <f t="shared" si="83"/>
        <v>0.17982226162148937</v>
      </c>
      <c r="O366" s="214">
        <f t="shared" si="84"/>
        <v>0.25374973019393499</v>
      </c>
    </row>
    <row r="367" spans="1:15" ht="14.25" customHeight="1" x14ac:dyDescent="0.25">
      <c r="A367" s="248"/>
      <c r="B367" s="216" t="s">
        <v>4585</v>
      </c>
      <c r="C367" s="249" t="s">
        <v>137</v>
      </c>
      <c r="D367" s="217" t="s">
        <v>859</v>
      </c>
      <c r="E367" s="210" t="s">
        <v>1634</v>
      </c>
      <c r="F367" s="125">
        <v>25.467377859999999</v>
      </c>
      <c r="G367" s="126">
        <v>20.61424294</v>
      </c>
      <c r="H367" s="127">
        <v>29.45272048</v>
      </c>
      <c r="I367" s="143">
        <v>1.2327281910000001</v>
      </c>
      <c r="J367" s="143">
        <v>0.68668432800000001</v>
      </c>
      <c r="K367" s="144">
        <v>8.6220842849999997</v>
      </c>
      <c r="L367" s="211">
        <f t="shared" si="81"/>
        <v>20.659361930662619</v>
      </c>
      <c r="M367" s="212">
        <f t="shared" si="82"/>
        <v>30.019970020343905</v>
      </c>
      <c r="N367" s="213">
        <f t="shared" si="83"/>
        <v>3.41596295123668</v>
      </c>
      <c r="O367" s="214">
        <f t="shared" si="84"/>
        <v>7.1654284666043147</v>
      </c>
    </row>
    <row r="368" spans="1:15" s="226" customFormat="1" ht="14.25" customHeight="1" x14ac:dyDescent="0.25">
      <c r="A368" s="250"/>
      <c r="C368" s="251"/>
      <c r="D368" s="221"/>
      <c r="E368" s="222" t="s">
        <v>862</v>
      </c>
      <c r="F368" s="128">
        <f>SUM(F361:F367)</f>
        <v>259.44643919999999</v>
      </c>
      <c r="G368" s="129">
        <f t="shared" ref="G368:N368" si="104">SUM(G361:G367)</f>
        <v>320.35688322999999</v>
      </c>
      <c r="H368" s="130">
        <f t="shared" si="104"/>
        <v>778.50269352000021</v>
      </c>
      <c r="I368" s="146">
        <f t="shared" si="104"/>
        <v>442.81604725799997</v>
      </c>
      <c r="J368" s="146">
        <f t="shared" si="104"/>
        <v>334.48102256499999</v>
      </c>
      <c r="K368" s="147">
        <f t="shared" si="104"/>
        <v>267.10204515299995</v>
      </c>
      <c r="L368" s="223">
        <f t="shared" si="104"/>
        <v>138.56855517061987</v>
      </c>
      <c r="M368" s="224">
        <f t="shared" si="104"/>
        <v>121.50280498052622</v>
      </c>
      <c r="N368" s="225">
        <f t="shared" si="104"/>
        <v>296.94562537529799</v>
      </c>
      <c r="O368" s="214">
        <f t="shared" si="84"/>
        <v>1.3005622050735017</v>
      </c>
    </row>
    <row r="369" spans="1:15" ht="14.25" customHeight="1" x14ac:dyDescent="0.25">
      <c r="A369" s="248"/>
      <c r="C369" s="249"/>
      <c r="D369" s="217"/>
      <c r="F369" s="125"/>
      <c r="G369" s="126"/>
      <c r="H369" s="127"/>
      <c r="I369" s="143"/>
      <c r="J369" s="143"/>
      <c r="K369" s="144"/>
      <c r="L369" s="211"/>
      <c r="M369" s="212"/>
      <c r="N369" s="213"/>
      <c r="O369" s="214"/>
    </row>
    <row r="370" spans="1:15" ht="14.25" customHeight="1" x14ac:dyDescent="0.25">
      <c r="A370" s="248" t="s">
        <v>312</v>
      </c>
      <c r="B370" s="195" t="s">
        <v>4586</v>
      </c>
      <c r="C370" s="249" t="s">
        <v>0</v>
      </c>
      <c r="D370" s="217" t="s">
        <v>859</v>
      </c>
      <c r="E370" s="210" t="s">
        <v>1635</v>
      </c>
      <c r="F370" s="125">
        <v>46.407216130000002</v>
      </c>
      <c r="G370" s="126">
        <v>35.203975380000003</v>
      </c>
      <c r="H370" s="127">
        <v>57.091284180000002</v>
      </c>
      <c r="I370" s="143">
        <v>0.64314628100000004</v>
      </c>
      <c r="J370" s="143">
        <v>0.68234581500000002</v>
      </c>
      <c r="K370" s="144">
        <v>14.58459216</v>
      </c>
      <c r="L370" s="211">
        <f t="shared" ref="L370:L371" si="105">F370/I370</f>
        <v>72.156548985781981</v>
      </c>
      <c r="M370" s="212">
        <f t="shared" ref="M370:M371" si="106">G370/J370</f>
        <v>51.592571693284292</v>
      </c>
      <c r="N370" s="213">
        <f t="shared" ref="N370:N371" si="107">H370/K370</f>
        <v>3.9144930179521733</v>
      </c>
      <c r="O370" s="214">
        <f t="shared" ref="O370:O371" si="108">AVERAGE(F370:H370)/AVERAGE(I370:K370)</f>
        <v>8.7178969927637322</v>
      </c>
    </row>
    <row r="371" spans="1:15" ht="14.25" customHeight="1" x14ac:dyDescent="0.25">
      <c r="A371" s="248"/>
      <c r="B371" s="195" t="s">
        <v>4587</v>
      </c>
      <c r="C371" s="249" t="s">
        <v>0</v>
      </c>
      <c r="D371" s="217" t="s">
        <v>859</v>
      </c>
      <c r="E371" s="210" t="s">
        <v>1635</v>
      </c>
      <c r="F371" s="125">
        <v>48.29946022</v>
      </c>
      <c r="G371" s="126">
        <v>36.436280959999998</v>
      </c>
      <c r="H371" s="127">
        <v>60.65126514</v>
      </c>
      <c r="I371" s="143">
        <v>1.609236627</v>
      </c>
      <c r="J371" s="143">
        <v>2.1991266949999999</v>
      </c>
      <c r="K371" s="144">
        <v>25.271559310000001</v>
      </c>
      <c r="L371" s="211">
        <f t="shared" si="105"/>
        <v>30.013895663089453</v>
      </c>
      <c r="M371" s="212">
        <f t="shared" si="106"/>
        <v>16.568522879033125</v>
      </c>
      <c r="N371" s="213">
        <f t="shared" si="107"/>
        <v>2.3999811169546703</v>
      </c>
      <c r="O371" s="214">
        <f t="shared" si="108"/>
        <v>4.9995664761505889</v>
      </c>
    </row>
    <row r="372" spans="1:15" s="44" customFormat="1" ht="14.25" customHeight="1" x14ac:dyDescent="0.25">
      <c r="B372" s="195" t="s">
        <v>4588</v>
      </c>
      <c r="C372" s="249" t="s">
        <v>0</v>
      </c>
      <c r="D372" s="217" t="s">
        <v>859</v>
      </c>
      <c r="E372" s="210" t="s">
        <v>1635</v>
      </c>
      <c r="F372" s="125">
        <v>14.90207397</v>
      </c>
      <c r="G372" s="126">
        <v>15.11747467</v>
      </c>
      <c r="H372" s="127">
        <v>24.451595210000001</v>
      </c>
      <c r="I372" s="143">
        <v>5.1260209000000001E-2</v>
      </c>
      <c r="J372" s="143">
        <v>0.16492209399999999</v>
      </c>
      <c r="K372" s="144">
        <v>0.87606211700000003</v>
      </c>
      <c r="L372" s="211">
        <f t="shared" ref="L372" si="109">F372/I372</f>
        <v>290.71426474285346</v>
      </c>
      <c r="M372" s="212">
        <f t="shared" ref="M372" si="110">G372/J372</f>
        <v>91.664338617965896</v>
      </c>
      <c r="N372" s="213">
        <f t="shared" ref="N372" si="111">H372/K372</f>
        <v>27.910800770306565</v>
      </c>
      <c r="O372" s="214">
        <f t="shared" ref="O372" si="112">AVERAGE(F372:H372)/AVERAGE(I372:K372)</f>
        <v>49.870837380885867</v>
      </c>
    </row>
    <row r="373" spans="1:15" ht="14.25" customHeight="1" x14ac:dyDescent="0.25">
      <c r="A373" s="195"/>
      <c r="B373" s="216" t="s">
        <v>4589</v>
      </c>
      <c r="C373" s="249" t="s">
        <v>0</v>
      </c>
      <c r="D373" s="217" t="s">
        <v>859</v>
      </c>
      <c r="E373" s="210" t="s">
        <v>1605</v>
      </c>
      <c r="F373" s="125">
        <v>168.5558284</v>
      </c>
      <c r="G373" s="126">
        <v>106.2448462</v>
      </c>
      <c r="H373" s="127">
        <v>403.47740629999998</v>
      </c>
      <c r="I373" s="143">
        <v>39.94191395</v>
      </c>
      <c r="J373" s="143">
        <v>45.64139316</v>
      </c>
      <c r="K373" s="144">
        <v>44.018230799999998</v>
      </c>
      <c r="L373" s="211">
        <f t="shared" si="81"/>
        <v>4.2200238228694094</v>
      </c>
      <c r="M373" s="212">
        <f t="shared" si="82"/>
        <v>2.3278177733871783</v>
      </c>
      <c r="N373" s="213">
        <f t="shared" si="83"/>
        <v>9.1661431858365372</v>
      </c>
      <c r="O373" s="214">
        <f t="shared" si="84"/>
        <v>5.2335650628700163</v>
      </c>
    </row>
    <row r="374" spans="1:15" ht="14.25" customHeight="1" x14ac:dyDescent="0.25">
      <c r="A374" s="44"/>
      <c r="B374" s="216" t="s">
        <v>4590</v>
      </c>
      <c r="C374" s="249" t="s">
        <v>0</v>
      </c>
      <c r="D374" s="217" t="s">
        <v>859</v>
      </c>
      <c r="E374" s="210" t="s">
        <v>1605</v>
      </c>
      <c r="F374" s="125">
        <v>160.07821899999999</v>
      </c>
      <c r="G374" s="126">
        <v>100.73973340000001</v>
      </c>
      <c r="H374" s="127">
        <v>376.6566909</v>
      </c>
      <c r="I374" s="143">
        <v>49.383576079999997</v>
      </c>
      <c r="J374" s="143">
        <v>55.548963800000003</v>
      </c>
      <c r="K374" s="144">
        <v>53.036062860000001</v>
      </c>
      <c r="L374" s="211">
        <f t="shared" ref="L374" si="113">F374/I374</f>
        <v>3.2415274815391619</v>
      </c>
      <c r="M374" s="212">
        <f t="shared" ref="M374" si="114">G374/J374</f>
        <v>1.8135303794811741</v>
      </c>
      <c r="N374" s="213">
        <f t="shared" ref="N374" si="115">H374/K374</f>
        <v>7.101897663374177</v>
      </c>
      <c r="O374" s="214">
        <f t="shared" ref="O374" si="116">AVERAGE(F374:H374)/AVERAGE(I374:K374)</f>
        <v>4.0354515533014972</v>
      </c>
    </row>
    <row r="375" spans="1:15" ht="14.25" customHeight="1" x14ac:dyDescent="0.25">
      <c r="A375" s="44"/>
      <c r="B375" s="44"/>
      <c r="C375" s="249"/>
      <c r="D375" s="44"/>
      <c r="E375" s="222" t="s">
        <v>863</v>
      </c>
      <c r="F375" s="128">
        <f>SUM(F370:F374)</f>
        <v>438.24279772</v>
      </c>
      <c r="G375" s="129">
        <f>SUM(G370:G374)</f>
        <v>293.74231061</v>
      </c>
      <c r="H375" s="130">
        <f t="shared" ref="H375:J375" si="117">SUM(H370:H374)</f>
        <v>922.32824172999995</v>
      </c>
      <c r="I375" s="146">
        <f t="shared" si="117"/>
        <v>91.629133147000005</v>
      </c>
      <c r="J375" s="146">
        <f t="shared" si="117"/>
        <v>104.236751564</v>
      </c>
      <c r="K375" s="147">
        <f>SUM(K370:K374)</f>
        <v>137.786507247</v>
      </c>
      <c r="L375" s="223">
        <f t="shared" ref="L375" si="118">F375/I375</f>
        <v>4.7827888649446244</v>
      </c>
      <c r="M375" s="224">
        <f t="shared" ref="M375" si="119">G375/J375</f>
        <v>2.8180301688473675</v>
      </c>
      <c r="N375" s="225">
        <f t="shared" ref="N375" si="120">H375/K375</f>
        <v>6.693893764769058</v>
      </c>
      <c r="O375" s="214">
        <f>AVERAGE(F375:H375)/AVERAGE(I375:K375)</f>
        <v>4.9581941863262413</v>
      </c>
    </row>
    <row r="376" spans="1:15" ht="14.25" customHeight="1" x14ac:dyDescent="0.25">
      <c r="A376" s="44"/>
      <c r="B376" s="44"/>
      <c r="C376" s="249"/>
      <c r="D376" s="217"/>
      <c r="E376" s="222"/>
      <c r="F376" s="125"/>
      <c r="G376" s="126"/>
      <c r="H376" s="127"/>
      <c r="I376" s="143"/>
      <c r="J376" s="143"/>
      <c r="K376" s="144"/>
      <c r="L376" s="223"/>
      <c r="M376" s="224"/>
      <c r="N376" s="225"/>
      <c r="O376" s="214"/>
    </row>
    <row r="377" spans="1:15" ht="14.25" customHeight="1" x14ac:dyDescent="0.25">
      <c r="A377" s="248" t="s">
        <v>1636</v>
      </c>
      <c r="B377" s="216" t="s">
        <v>4591</v>
      </c>
      <c r="C377" s="249" t="s">
        <v>308</v>
      </c>
      <c r="D377" s="217" t="s">
        <v>859</v>
      </c>
      <c r="E377" s="210" t="s">
        <v>861</v>
      </c>
      <c r="F377" s="125">
        <v>22.083045899999998</v>
      </c>
      <c r="G377" s="126">
        <v>18.106476520000001</v>
      </c>
      <c r="H377" s="127">
        <v>4.8945437820000004</v>
      </c>
      <c r="I377" s="143">
        <v>31.05613262</v>
      </c>
      <c r="J377" s="143">
        <v>28.88107033</v>
      </c>
      <c r="K377" s="144">
        <v>29.61185292</v>
      </c>
      <c r="L377" s="211">
        <f t="shared" ref="L377:L381" si="121">F377/I377</f>
        <v>0.71106876603748859</v>
      </c>
      <c r="M377" s="212">
        <f t="shared" ref="M377:M381" si="122">G377/J377</f>
        <v>0.62693232325230108</v>
      </c>
      <c r="N377" s="213">
        <f t="shared" ref="N377:N381" si="123">H377/K377</f>
        <v>0.16529002069621249</v>
      </c>
      <c r="O377" s="214">
        <f t="shared" ref="O377:O380" si="124">AVERAGE(F377:H377)/AVERAGE(I377:K377)</f>
        <v>0.50345663350654823</v>
      </c>
    </row>
    <row r="378" spans="1:15" ht="14.25" customHeight="1" x14ac:dyDescent="0.25">
      <c r="A378" s="248"/>
      <c r="B378" s="216" t="s">
        <v>4592</v>
      </c>
      <c r="C378" s="249" t="s">
        <v>308</v>
      </c>
      <c r="D378" s="217" t="s">
        <v>859</v>
      </c>
      <c r="E378" s="210" t="s">
        <v>861</v>
      </c>
      <c r="F378" s="125">
        <v>22.67801626</v>
      </c>
      <c r="G378" s="126">
        <v>18.789128640000001</v>
      </c>
      <c r="H378" s="127">
        <v>5.0789074760000004</v>
      </c>
      <c r="I378" s="143">
        <v>33.099159100000001</v>
      </c>
      <c r="J378" s="143">
        <v>30.4670688</v>
      </c>
      <c r="K378" s="144">
        <v>32.073378099999999</v>
      </c>
      <c r="L378" s="211">
        <f t="shared" si="121"/>
        <v>0.68515384911999166</v>
      </c>
      <c r="M378" s="212">
        <f t="shared" si="122"/>
        <v>0.61670286575123368</v>
      </c>
      <c r="N378" s="213">
        <f t="shared" si="123"/>
        <v>0.1583527453879266</v>
      </c>
      <c r="O378" s="214">
        <f t="shared" si="84"/>
        <v>0.48668176629669507</v>
      </c>
    </row>
    <row r="379" spans="1:15" ht="14.25" customHeight="1" x14ac:dyDescent="0.25">
      <c r="A379" s="248" t="s">
        <v>315</v>
      </c>
      <c r="B379" s="216" t="s">
        <v>4593</v>
      </c>
      <c r="C379" s="249" t="s">
        <v>308</v>
      </c>
      <c r="D379" s="217" t="s">
        <v>859</v>
      </c>
      <c r="E379" s="210" t="s">
        <v>1633</v>
      </c>
      <c r="F379" s="125">
        <v>25.258434730000001</v>
      </c>
      <c r="G379" s="126">
        <v>18.450145979999999</v>
      </c>
      <c r="H379" s="127">
        <v>5.2566066170000001</v>
      </c>
      <c r="I379" s="143">
        <v>21.49407742</v>
      </c>
      <c r="J379" s="143">
        <v>20.31762574</v>
      </c>
      <c r="K379" s="144">
        <v>15.154144820000001</v>
      </c>
      <c r="L379" s="211">
        <f t="shared" si="121"/>
        <v>1.1751346306446868</v>
      </c>
      <c r="M379" s="212">
        <f t="shared" si="122"/>
        <v>0.90808572891844197</v>
      </c>
      <c r="N379" s="213">
        <f t="shared" si="123"/>
        <v>0.34687583360444618</v>
      </c>
      <c r="O379" s="214">
        <f t="shared" si="84"/>
        <v>0.85955338265465775</v>
      </c>
    </row>
    <row r="380" spans="1:15" ht="14.25" customHeight="1" x14ac:dyDescent="0.25">
      <c r="A380" s="248"/>
      <c r="B380" s="216" t="s">
        <v>4594</v>
      </c>
      <c r="C380" s="249" t="s">
        <v>308</v>
      </c>
      <c r="D380" s="217" t="s">
        <v>859</v>
      </c>
      <c r="E380" s="210" t="s">
        <v>1633</v>
      </c>
      <c r="F380" s="125">
        <v>20.803869349999999</v>
      </c>
      <c r="G380" s="126">
        <v>15.25610844</v>
      </c>
      <c r="H380" s="127">
        <v>4.3376889920000004</v>
      </c>
      <c r="I380" s="143">
        <v>28.500100669999998</v>
      </c>
      <c r="J380" s="143">
        <v>26.89959361</v>
      </c>
      <c r="K380" s="144">
        <v>21.02714027</v>
      </c>
      <c r="L380" s="211">
        <f t="shared" si="121"/>
        <v>0.72995774965450322</v>
      </c>
      <c r="M380" s="212">
        <f t="shared" si="122"/>
        <v>0.56715014587909973</v>
      </c>
      <c r="N380" s="213">
        <f t="shared" si="123"/>
        <v>0.20629001073382769</v>
      </c>
      <c r="O380" s="214">
        <f t="shared" si="124"/>
        <v>0.52857961499859085</v>
      </c>
    </row>
    <row r="381" spans="1:15" ht="14.25" customHeight="1" x14ac:dyDescent="0.25">
      <c r="A381" s="248"/>
      <c r="B381" s="216"/>
      <c r="C381" s="249"/>
      <c r="D381" s="217"/>
      <c r="E381" s="222" t="s">
        <v>864</v>
      </c>
      <c r="F381" s="128">
        <f>SUM(F377:F380)</f>
        <v>90.823366239999999</v>
      </c>
      <c r="G381" s="129">
        <f t="shared" ref="G381:K381" si="125">SUM(G377:G380)</f>
        <v>70.60185958000001</v>
      </c>
      <c r="H381" s="130">
        <f t="shared" si="125"/>
        <v>19.567746867</v>
      </c>
      <c r="I381" s="146">
        <f t="shared" si="125"/>
        <v>114.14946981</v>
      </c>
      <c r="J381" s="146">
        <f t="shared" si="125"/>
        <v>106.56535848</v>
      </c>
      <c r="K381" s="147">
        <f t="shared" si="125"/>
        <v>97.866516110000006</v>
      </c>
      <c r="L381" s="223">
        <f t="shared" si="121"/>
        <v>0.79565298368160686</v>
      </c>
      <c r="M381" s="224">
        <f t="shared" si="122"/>
        <v>0.66252167296232989</v>
      </c>
      <c r="N381" s="225">
        <f t="shared" si="123"/>
        <v>0.199943225168108</v>
      </c>
      <c r="O381" s="214">
        <f t="shared" si="84"/>
        <v>0.56812169283757974</v>
      </c>
    </row>
    <row r="382" spans="1:15" ht="14.25" customHeight="1" x14ac:dyDescent="0.25">
      <c r="F382" s="125"/>
      <c r="G382" s="126"/>
      <c r="H382" s="127"/>
      <c r="I382" s="143"/>
      <c r="J382" s="143"/>
      <c r="K382" s="144"/>
      <c r="L382" s="211"/>
      <c r="M382" s="212"/>
      <c r="N382" s="213"/>
      <c r="O382" s="214"/>
    </row>
    <row r="383" spans="1:15" ht="14.25" customHeight="1" x14ac:dyDescent="0.25">
      <c r="A383" s="248" t="s">
        <v>271</v>
      </c>
      <c r="B383" s="216" t="s">
        <v>4595</v>
      </c>
      <c r="C383" s="249" t="s">
        <v>137</v>
      </c>
      <c r="D383" s="217" t="s">
        <v>865</v>
      </c>
      <c r="E383" s="210" t="s">
        <v>272</v>
      </c>
      <c r="F383" s="125">
        <v>123.12736649999999</v>
      </c>
      <c r="G383" s="126">
        <v>130.67399940000001</v>
      </c>
      <c r="H383" s="127">
        <v>108.30587730000001</v>
      </c>
      <c r="I383" s="143">
        <v>112.2357341</v>
      </c>
      <c r="J383" s="143">
        <v>103.945605</v>
      </c>
      <c r="K383" s="144">
        <v>212.1592981</v>
      </c>
      <c r="L383" s="211">
        <f t="shared" ref="L383:L445" si="126">F383/I383</f>
        <v>1.0970424659074778</v>
      </c>
      <c r="M383" s="212">
        <f t="shared" ref="M383:M445" si="127">G383/J383</f>
        <v>1.2571382830471767</v>
      </c>
      <c r="N383" s="213">
        <f t="shared" ref="N383:N445" si="128">H383/K383</f>
        <v>0.51049319200212795</v>
      </c>
      <c r="O383" s="214">
        <f t="shared" ref="O383:O445" si="129">AVERAGE(F383:H383)/AVERAGE(I383:K383)</f>
        <v>0.84537214485891887</v>
      </c>
    </row>
    <row r="384" spans="1:15" ht="14.25" customHeight="1" x14ac:dyDescent="0.25">
      <c r="A384" s="248"/>
      <c r="B384" s="216" t="s">
        <v>4596</v>
      </c>
      <c r="C384" s="249" t="s">
        <v>137</v>
      </c>
      <c r="D384" s="217" t="s">
        <v>865</v>
      </c>
      <c r="E384" s="210" t="s">
        <v>272</v>
      </c>
      <c r="F384" s="125">
        <v>119.063287</v>
      </c>
      <c r="G384" s="126">
        <v>119.3139573</v>
      </c>
      <c r="H384" s="127">
        <v>171.1000933</v>
      </c>
      <c r="I384" s="143">
        <v>56.721443360000002</v>
      </c>
      <c r="J384" s="143">
        <v>47.493932399999998</v>
      </c>
      <c r="K384" s="144">
        <v>50.274848290000001</v>
      </c>
      <c r="L384" s="211">
        <f t="shared" si="126"/>
        <v>2.0990877514228332</v>
      </c>
      <c r="M384" s="212">
        <f t="shared" si="127"/>
        <v>2.5121936902407347</v>
      </c>
      <c r="N384" s="213">
        <f t="shared" si="128"/>
        <v>3.4032940748631346</v>
      </c>
      <c r="O384" s="214">
        <f t="shared" si="129"/>
        <v>2.6505064648457926</v>
      </c>
    </row>
    <row r="385" spans="1:15" ht="14.25" customHeight="1" x14ac:dyDescent="0.25">
      <c r="A385" s="248"/>
      <c r="B385" s="216" t="s">
        <v>4597</v>
      </c>
      <c r="C385" s="249" t="s">
        <v>137</v>
      </c>
      <c r="D385" s="217" t="s">
        <v>865</v>
      </c>
      <c r="E385" s="210" t="s">
        <v>272</v>
      </c>
      <c r="F385" s="125">
        <v>113.9404256</v>
      </c>
      <c r="G385" s="126">
        <v>116.6871577</v>
      </c>
      <c r="H385" s="127">
        <v>184.612967</v>
      </c>
      <c r="I385" s="143">
        <v>87.319163419999995</v>
      </c>
      <c r="J385" s="143">
        <v>76.819734460000006</v>
      </c>
      <c r="K385" s="144">
        <v>82.513962379999995</v>
      </c>
      <c r="L385" s="211">
        <f t="shared" si="126"/>
        <v>1.3048730786843812</v>
      </c>
      <c r="M385" s="212">
        <f t="shared" si="127"/>
        <v>1.5189737184103251</v>
      </c>
      <c r="N385" s="213">
        <f t="shared" si="128"/>
        <v>2.2373542813252061</v>
      </c>
      <c r="O385" s="214">
        <f t="shared" si="129"/>
        <v>1.6835018651812492</v>
      </c>
    </row>
    <row r="386" spans="1:15" ht="14.25" customHeight="1" x14ac:dyDescent="0.25">
      <c r="A386" s="248" t="s">
        <v>270</v>
      </c>
      <c r="B386" s="216" t="s">
        <v>4598</v>
      </c>
      <c r="C386" s="249" t="s">
        <v>137</v>
      </c>
      <c r="D386" s="217" t="s">
        <v>865</v>
      </c>
      <c r="E386" s="210" t="s">
        <v>866</v>
      </c>
      <c r="F386" s="125">
        <v>61.038109210000002</v>
      </c>
      <c r="G386" s="126">
        <v>65.233559310000004</v>
      </c>
      <c r="H386" s="127">
        <v>118.18979849999999</v>
      </c>
      <c r="I386" s="143">
        <v>42.102785269999998</v>
      </c>
      <c r="J386" s="143">
        <v>29.70005098</v>
      </c>
      <c r="K386" s="144">
        <v>21.426740559999999</v>
      </c>
      <c r="L386" s="211">
        <f t="shared" si="126"/>
        <v>1.4497404107250884</v>
      </c>
      <c r="M386" s="212">
        <f t="shared" si="127"/>
        <v>2.196412368245706</v>
      </c>
      <c r="N386" s="213">
        <f t="shared" si="128"/>
        <v>5.5159952195734245</v>
      </c>
      <c r="O386" s="214">
        <f t="shared" si="129"/>
        <v>2.62214498214668</v>
      </c>
    </row>
    <row r="387" spans="1:15" s="226" customFormat="1" ht="14.25" customHeight="1" x14ac:dyDescent="0.25">
      <c r="A387" s="243"/>
      <c r="C387" s="228"/>
      <c r="D387" s="228"/>
      <c r="E387" s="222" t="s">
        <v>867</v>
      </c>
      <c r="F387" s="128">
        <f>SUM(F383:F386)</f>
        <v>417.16918830999998</v>
      </c>
      <c r="G387" s="129">
        <f t="shared" ref="G387:K387" si="130">SUM(G383:G386)</f>
        <v>431.90867371000002</v>
      </c>
      <c r="H387" s="130">
        <f t="shared" si="130"/>
        <v>582.2087360999999</v>
      </c>
      <c r="I387" s="146">
        <f t="shared" si="130"/>
        <v>298.37912615000005</v>
      </c>
      <c r="J387" s="146">
        <f t="shared" si="130"/>
        <v>257.95932284000003</v>
      </c>
      <c r="K387" s="147">
        <f t="shared" si="130"/>
        <v>366.37484933000002</v>
      </c>
      <c r="L387" s="223">
        <f t="shared" si="126"/>
        <v>1.3981178700157539</v>
      </c>
      <c r="M387" s="224">
        <f t="shared" si="127"/>
        <v>1.674328607142036</v>
      </c>
      <c r="N387" s="225">
        <f t="shared" si="128"/>
        <v>1.5891067227040867</v>
      </c>
      <c r="O387" s="214">
        <f t="shared" si="129"/>
        <v>1.5511715293645032</v>
      </c>
    </row>
    <row r="388" spans="1:15" ht="14.25" customHeight="1" x14ac:dyDescent="0.25">
      <c r="F388" s="125"/>
      <c r="G388" s="126"/>
      <c r="H388" s="127"/>
      <c r="I388" s="143"/>
      <c r="J388" s="143"/>
      <c r="K388" s="144"/>
      <c r="L388" s="211"/>
      <c r="M388" s="212"/>
      <c r="N388" s="213"/>
      <c r="O388" s="214"/>
    </row>
    <row r="389" spans="1:15" ht="14.25" customHeight="1" x14ac:dyDescent="0.25">
      <c r="A389" s="248" t="s">
        <v>311</v>
      </c>
      <c r="B389" s="216" t="s">
        <v>4599</v>
      </c>
      <c r="C389" s="249" t="s">
        <v>137</v>
      </c>
      <c r="D389" s="209" t="s">
        <v>1654</v>
      </c>
      <c r="E389" s="210" t="s">
        <v>868</v>
      </c>
      <c r="F389" s="125">
        <v>27.566004580000001</v>
      </c>
      <c r="G389" s="126">
        <v>53.522304560000002</v>
      </c>
      <c r="H389" s="127">
        <v>19.60604485</v>
      </c>
      <c r="I389" s="143">
        <v>52.822805440000003</v>
      </c>
      <c r="J389" s="143">
        <v>68.206332110000005</v>
      </c>
      <c r="K389" s="144">
        <v>56.79776184</v>
      </c>
      <c r="L389" s="211">
        <f t="shared" si="126"/>
        <v>0.52185801852783986</v>
      </c>
      <c r="M389" s="212">
        <f t="shared" si="127"/>
        <v>0.78471166685347793</v>
      </c>
      <c r="N389" s="213">
        <f t="shared" si="128"/>
        <v>0.34519044791290321</v>
      </c>
      <c r="O389" s="214">
        <f t="shared" si="129"/>
        <v>0.56624928138213104</v>
      </c>
    </row>
    <row r="390" spans="1:15" ht="14.25" customHeight="1" x14ac:dyDescent="0.25">
      <c r="A390" s="248"/>
      <c r="B390" s="216" t="s">
        <v>4600</v>
      </c>
      <c r="C390" s="249" t="s">
        <v>137</v>
      </c>
      <c r="D390" s="209" t="s">
        <v>310</v>
      </c>
      <c r="E390" s="210" t="s">
        <v>868</v>
      </c>
      <c r="F390" s="125">
        <v>28.99167198</v>
      </c>
      <c r="G390" s="126">
        <v>56.288058159999999</v>
      </c>
      <c r="H390" s="127">
        <v>20.16235614</v>
      </c>
      <c r="I390" s="143">
        <v>48.801959310000001</v>
      </c>
      <c r="J390" s="143">
        <v>64.089605030000001</v>
      </c>
      <c r="K390" s="144">
        <v>53.516283369999996</v>
      </c>
      <c r="L390" s="211">
        <f t="shared" si="126"/>
        <v>0.59406778723450393</v>
      </c>
      <c r="M390" s="212">
        <f t="shared" si="127"/>
        <v>0.8782712599594249</v>
      </c>
      <c r="N390" s="213">
        <f t="shared" si="128"/>
        <v>0.37675180095377392</v>
      </c>
      <c r="O390" s="214">
        <f t="shared" si="129"/>
        <v>0.63363650050780418</v>
      </c>
    </row>
    <row r="391" spans="1:15" s="226" customFormat="1" ht="14.25" customHeight="1" x14ac:dyDescent="0.25">
      <c r="A391" s="243"/>
      <c r="C391" s="228"/>
      <c r="D391" s="228"/>
      <c r="E391" s="222" t="s">
        <v>309</v>
      </c>
      <c r="F391" s="128">
        <f>SUM(F389:F390)</f>
        <v>56.557676560000004</v>
      </c>
      <c r="G391" s="129">
        <f t="shared" ref="G391:K391" si="131">SUM(G389:G390)</f>
        <v>109.81036272</v>
      </c>
      <c r="H391" s="130">
        <f t="shared" si="131"/>
        <v>39.768400990000004</v>
      </c>
      <c r="I391" s="146">
        <f t="shared" si="131"/>
        <v>101.62476475</v>
      </c>
      <c r="J391" s="146">
        <f t="shared" si="131"/>
        <v>132.29593714000001</v>
      </c>
      <c r="K391" s="147">
        <f t="shared" si="131"/>
        <v>110.31404520999999</v>
      </c>
      <c r="L391" s="223">
        <f t="shared" si="126"/>
        <v>0.55653439099351032</v>
      </c>
      <c r="M391" s="224">
        <f t="shared" si="127"/>
        <v>0.83003579016787932</v>
      </c>
      <c r="N391" s="225">
        <f t="shared" si="128"/>
        <v>0.3605017014315326</v>
      </c>
      <c r="O391" s="214">
        <f t="shared" si="129"/>
        <v>0.5988251970685502</v>
      </c>
    </row>
    <row r="392" spans="1:15" ht="14.25" customHeight="1" x14ac:dyDescent="0.25">
      <c r="F392" s="125"/>
      <c r="G392" s="126"/>
      <c r="H392" s="127"/>
      <c r="I392" s="143"/>
      <c r="J392" s="143"/>
      <c r="K392" s="144"/>
      <c r="L392" s="211"/>
      <c r="M392" s="212"/>
      <c r="N392" s="213"/>
      <c r="O392" s="214"/>
    </row>
    <row r="393" spans="1:15" ht="14.25" customHeight="1" x14ac:dyDescent="0.25">
      <c r="A393" s="248" t="s">
        <v>317</v>
      </c>
      <c r="B393" s="216" t="s">
        <v>4601</v>
      </c>
      <c r="C393" s="249" t="s">
        <v>0</v>
      </c>
      <c r="D393" s="249" t="s">
        <v>869</v>
      </c>
      <c r="E393" s="210" t="s">
        <v>870</v>
      </c>
      <c r="F393" s="125">
        <v>130.09470039999999</v>
      </c>
      <c r="G393" s="126">
        <v>105.5972201</v>
      </c>
      <c r="H393" s="127">
        <v>2074.9186850000001</v>
      </c>
      <c r="I393" s="143">
        <v>24.03035259</v>
      </c>
      <c r="J393" s="143">
        <v>48.515872960000003</v>
      </c>
      <c r="K393" s="144">
        <v>887.80394660000002</v>
      </c>
      <c r="L393" s="211">
        <f t="shared" si="126"/>
        <v>5.4137657744621546</v>
      </c>
      <c r="M393" s="212">
        <f t="shared" si="127"/>
        <v>2.1765499342258976</v>
      </c>
      <c r="N393" s="213">
        <f t="shared" si="128"/>
        <v>2.3371361356820533</v>
      </c>
      <c r="O393" s="214">
        <f t="shared" si="129"/>
        <v>2.4060084253716347</v>
      </c>
    </row>
    <row r="394" spans="1:15" ht="14.25" customHeight="1" x14ac:dyDescent="0.25">
      <c r="A394" s="248"/>
      <c r="B394" s="216" t="s">
        <v>4602</v>
      </c>
      <c r="C394" s="249" t="s">
        <v>0</v>
      </c>
      <c r="D394" s="249" t="s">
        <v>869</v>
      </c>
      <c r="E394" s="210" t="s">
        <v>870</v>
      </c>
      <c r="F394" s="125">
        <v>95.655046670000004</v>
      </c>
      <c r="G394" s="126">
        <v>77.706260880000002</v>
      </c>
      <c r="H394" s="127">
        <v>1578.1779799999999</v>
      </c>
      <c r="I394" s="143">
        <v>26.442325449999998</v>
      </c>
      <c r="J394" s="143">
        <v>54.94396313</v>
      </c>
      <c r="K394" s="144">
        <v>1020.500029</v>
      </c>
      <c r="L394" s="211">
        <f t="shared" si="126"/>
        <v>3.6174975174129402</v>
      </c>
      <c r="M394" s="212">
        <f t="shared" si="127"/>
        <v>1.4142820512627263</v>
      </c>
      <c r="N394" s="213">
        <f t="shared" si="128"/>
        <v>1.5464751936817436</v>
      </c>
      <c r="O394" s="214">
        <f t="shared" si="129"/>
        <v>1.5895825727256416</v>
      </c>
    </row>
    <row r="395" spans="1:15" s="226" customFormat="1" ht="14.25" customHeight="1" x14ac:dyDescent="0.25">
      <c r="A395" s="243"/>
      <c r="C395" s="228"/>
      <c r="D395" s="228"/>
      <c r="E395" s="222" t="s">
        <v>316</v>
      </c>
      <c r="F395" s="128">
        <f>SUM(F393:F394)</f>
        <v>225.74974707000001</v>
      </c>
      <c r="G395" s="129">
        <f>SUM(G393:G394)</f>
        <v>183.30348098000002</v>
      </c>
      <c r="H395" s="130">
        <f t="shared" ref="H395:K395" si="132">SUM(H393:H394)</f>
        <v>3653.096665</v>
      </c>
      <c r="I395" s="146">
        <f t="shared" si="132"/>
        <v>50.472678039999998</v>
      </c>
      <c r="J395" s="146">
        <f t="shared" si="132"/>
        <v>103.45983609000001</v>
      </c>
      <c r="K395" s="147">
        <f t="shared" si="132"/>
        <v>1908.3039756000001</v>
      </c>
      <c r="L395" s="223">
        <f t="shared" si="126"/>
        <v>4.472711887629413</v>
      </c>
      <c r="M395" s="224">
        <f t="shared" si="127"/>
        <v>1.771735660015388</v>
      </c>
      <c r="N395" s="225">
        <f t="shared" si="128"/>
        <v>1.9143159117778448</v>
      </c>
      <c r="O395" s="214">
        <f t="shared" si="129"/>
        <v>1.9697788848561399</v>
      </c>
    </row>
    <row r="396" spans="1:15" s="226" customFormat="1" ht="14.25" customHeight="1" x14ac:dyDescent="0.25">
      <c r="A396" s="243"/>
      <c r="C396" s="228"/>
      <c r="D396" s="228"/>
      <c r="E396" s="222"/>
      <c r="F396" s="128"/>
      <c r="G396" s="129"/>
      <c r="H396" s="130"/>
      <c r="I396" s="146"/>
      <c r="J396" s="146"/>
      <c r="K396" s="147"/>
      <c r="L396" s="211"/>
      <c r="M396" s="212"/>
      <c r="N396" s="213"/>
      <c r="O396" s="214"/>
    </row>
    <row r="397" spans="1:15" s="3" customFormat="1" ht="14.25" customHeight="1" x14ac:dyDescent="0.25">
      <c r="A397" s="14"/>
      <c r="B397" s="10"/>
      <c r="C397" s="19"/>
      <c r="D397" s="19"/>
      <c r="E397" s="283" t="s">
        <v>1483</v>
      </c>
      <c r="F397" s="155">
        <f t="shared" ref="F397:K397" si="133">SUM(F349,F375,F395)</f>
        <v>979.21918463200006</v>
      </c>
      <c r="G397" s="156">
        <f t="shared" si="133"/>
        <v>917.05475286299998</v>
      </c>
      <c r="H397" s="157">
        <f t="shared" si="133"/>
        <v>5156.0683674390002</v>
      </c>
      <c r="I397" s="158">
        <f t="shared" si="133"/>
        <v>256.72136767299997</v>
      </c>
      <c r="J397" s="158">
        <f t="shared" si="133"/>
        <v>300.73563543</v>
      </c>
      <c r="K397" s="159">
        <f t="shared" si="133"/>
        <v>2149.985749556</v>
      </c>
      <c r="L397" s="160">
        <f t="shared" si="126"/>
        <v>3.8143267679972981</v>
      </c>
      <c r="M397" s="161">
        <f t="shared" si="127"/>
        <v>3.0493717565321785</v>
      </c>
      <c r="N397" s="162">
        <f t="shared" si="128"/>
        <v>2.3981872291496793</v>
      </c>
      <c r="O397" s="184">
        <f t="shared" si="129"/>
        <v>2.6047983094038987</v>
      </c>
    </row>
    <row r="398" spans="1:15" s="3" customFormat="1" ht="14.25" customHeight="1" x14ac:dyDescent="0.25">
      <c r="A398" s="12"/>
      <c r="C398" s="1"/>
      <c r="D398" s="1"/>
      <c r="E398" s="7" t="s">
        <v>1484</v>
      </c>
      <c r="F398" s="134">
        <f t="shared" ref="F398:K398" si="134">SUM(F343,F368,F387,F391)</f>
        <v>1664.4077100449999</v>
      </c>
      <c r="G398" s="135">
        <f t="shared" si="134"/>
        <v>1967.673834211</v>
      </c>
      <c r="H398" s="136">
        <f t="shared" si="134"/>
        <v>2066.3599827850003</v>
      </c>
      <c r="I398" s="151">
        <f t="shared" si="134"/>
        <v>2197.2422875460002</v>
      </c>
      <c r="J398" s="151">
        <f t="shared" si="134"/>
        <v>1857.5292107610001</v>
      </c>
      <c r="K398" s="152">
        <f t="shared" si="134"/>
        <v>1494.004253995</v>
      </c>
      <c r="L398" s="164">
        <f t="shared" si="126"/>
        <v>0.75749848775389317</v>
      </c>
      <c r="M398" s="165">
        <f t="shared" si="127"/>
        <v>1.0592963075960864</v>
      </c>
      <c r="N398" s="166">
        <f t="shared" si="128"/>
        <v>1.3831018066109977</v>
      </c>
      <c r="O398" s="185">
        <f t="shared" si="129"/>
        <v>1.0269727560492796</v>
      </c>
    </row>
    <row r="399" spans="1:15" s="5" customFormat="1" ht="14.25" customHeight="1" x14ac:dyDescent="0.25">
      <c r="A399" s="11"/>
      <c r="C399" s="4"/>
      <c r="D399" s="4"/>
      <c r="E399" s="284" t="s">
        <v>1485</v>
      </c>
      <c r="F399" s="137">
        <f>SUM(F397:F398)</f>
        <v>2643.6268946770001</v>
      </c>
      <c r="G399" s="138">
        <f>SUM(G397:G398)</f>
        <v>2884.7285870739997</v>
      </c>
      <c r="H399" s="139">
        <f t="shared" ref="H399:K399" si="135">SUM(H397:H398)</f>
        <v>7222.4283502240005</v>
      </c>
      <c r="I399" s="153">
        <f t="shared" si="135"/>
        <v>2453.963655219</v>
      </c>
      <c r="J399" s="153">
        <f t="shared" si="135"/>
        <v>2158.2648461910003</v>
      </c>
      <c r="K399" s="154">
        <f t="shared" si="135"/>
        <v>3643.990003551</v>
      </c>
      <c r="L399" s="168">
        <f t="shared" si="126"/>
        <v>1.0772885283181075</v>
      </c>
      <c r="M399" s="169">
        <f t="shared" si="127"/>
        <v>1.3365961977118306</v>
      </c>
      <c r="N399" s="170">
        <f t="shared" si="128"/>
        <v>1.9820110217607292</v>
      </c>
      <c r="O399" s="167">
        <f t="shared" si="129"/>
        <v>1.5443854622201802</v>
      </c>
    </row>
    <row r="400" spans="1:15" s="18" customFormat="1" ht="14.25" customHeight="1" x14ac:dyDescent="0.25">
      <c r="A400" s="16"/>
      <c r="B400" s="17"/>
      <c r="C400" s="15"/>
      <c r="D400" s="15"/>
      <c r="E400" s="282" t="s">
        <v>1486</v>
      </c>
      <c r="F400" s="179">
        <f>F399/4</f>
        <v>660.90672366925003</v>
      </c>
      <c r="G400" s="180">
        <f>G399/4</f>
        <v>721.18214676849993</v>
      </c>
      <c r="H400" s="181">
        <f t="shared" ref="H400:K400" si="136">H399/4</f>
        <v>1805.6070875560001</v>
      </c>
      <c r="I400" s="182">
        <f t="shared" si="136"/>
        <v>613.49091380474999</v>
      </c>
      <c r="J400" s="182">
        <f t="shared" si="136"/>
        <v>539.56621154775007</v>
      </c>
      <c r="K400" s="183">
        <f t="shared" si="136"/>
        <v>910.99750088774999</v>
      </c>
      <c r="L400" s="117">
        <f t="shared" si="126"/>
        <v>1.0772885283181075</v>
      </c>
      <c r="M400" s="118">
        <f t="shared" si="127"/>
        <v>1.3365961977118306</v>
      </c>
      <c r="N400" s="119">
        <f t="shared" si="128"/>
        <v>1.9820110217607292</v>
      </c>
      <c r="O400" s="121">
        <f t="shared" si="129"/>
        <v>1.5443854622201802</v>
      </c>
    </row>
    <row r="401" spans="1:15" s="226" customFormat="1" ht="14.25" customHeight="1" x14ac:dyDescent="0.25">
      <c r="A401" s="243"/>
      <c r="C401" s="228"/>
      <c r="D401" s="228"/>
      <c r="E401" s="222"/>
      <c r="F401" s="128"/>
      <c r="G401" s="129"/>
      <c r="H401" s="130"/>
      <c r="I401" s="146"/>
      <c r="J401" s="146"/>
      <c r="K401" s="147"/>
      <c r="L401" s="211"/>
      <c r="M401" s="212"/>
      <c r="N401" s="213"/>
      <c r="O401" s="214"/>
    </row>
    <row r="402" spans="1:15" ht="14.25" customHeight="1" x14ac:dyDescent="0.25">
      <c r="A402" s="20" t="s">
        <v>1491</v>
      </c>
      <c r="D402" s="249"/>
      <c r="F402" s="125"/>
      <c r="G402" s="126"/>
      <c r="H402" s="127"/>
      <c r="I402" s="143"/>
      <c r="J402" s="143"/>
      <c r="K402" s="144"/>
      <c r="L402" s="211"/>
      <c r="M402" s="212"/>
      <c r="N402" s="213"/>
      <c r="O402" s="214"/>
    </row>
    <row r="403" spans="1:15" ht="14.25" customHeight="1" x14ac:dyDescent="0.25">
      <c r="A403" s="265" t="s">
        <v>319</v>
      </c>
      <c r="B403" s="216" t="s">
        <v>4603</v>
      </c>
      <c r="C403" s="249" t="s">
        <v>0</v>
      </c>
      <c r="D403" s="217" t="s">
        <v>871</v>
      </c>
      <c r="E403" s="210" t="s">
        <v>872</v>
      </c>
      <c r="F403" s="125">
        <v>49.655727259999999</v>
      </c>
      <c r="G403" s="126">
        <v>54.929035929999998</v>
      </c>
      <c r="H403" s="127">
        <v>19.147591089999999</v>
      </c>
      <c r="I403" s="143">
        <v>20.87471961</v>
      </c>
      <c r="J403" s="143">
        <v>18.294558800000001</v>
      </c>
      <c r="K403" s="144">
        <v>26.162527050000001</v>
      </c>
      <c r="L403" s="211">
        <f t="shared" si="126"/>
        <v>2.3787494245533485</v>
      </c>
      <c r="M403" s="212">
        <f t="shared" si="127"/>
        <v>3.0024794000498112</v>
      </c>
      <c r="N403" s="213">
        <f t="shared" si="128"/>
        <v>0.731870856871221</v>
      </c>
      <c r="O403" s="214">
        <f t="shared" si="129"/>
        <v>1.8939068560680794</v>
      </c>
    </row>
    <row r="404" spans="1:15" ht="14.25" customHeight="1" x14ac:dyDescent="0.25">
      <c r="A404" s="265"/>
      <c r="B404" s="216" t="s">
        <v>4604</v>
      </c>
      <c r="C404" s="249" t="s">
        <v>0</v>
      </c>
      <c r="D404" s="217" t="s">
        <v>871</v>
      </c>
      <c r="E404" s="210" t="s">
        <v>872</v>
      </c>
      <c r="F404" s="125">
        <v>67.183020380000002</v>
      </c>
      <c r="G404" s="126">
        <v>71.991570060000001</v>
      </c>
      <c r="H404" s="127">
        <v>25.770726589999999</v>
      </c>
      <c r="I404" s="143">
        <v>14.736502610000001</v>
      </c>
      <c r="J404" s="143">
        <v>13.04116958</v>
      </c>
      <c r="K404" s="144">
        <v>18.00612688</v>
      </c>
      <c r="L404" s="211">
        <f t="shared" si="126"/>
        <v>4.5589528369106027</v>
      </c>
      <c r="M404" s="212">
        <f t="shared" si="127"/>
        <v>5.5203307968946751</v>
      </c>
      <c r="N404" s="213">
        <f t="shared" si="128"/>
        <v>1.4312198709776058</v>
      </c>
      <c r="O404" s="214">
        <f t="shared" si="129"/>
        <v>3.6027005268350707</v>
      </c>
    </row>
    <row r="405" spans="1:15" ht="14.25" customHeight="1" x14ac:dyDescent="0.25">
      <c r="A405" s="265" t="s">
        <v>320</v>
      </c>
      <c r="B405" s="216" t="s">
        <v>4605</v>
      </c>
      <c r="C405" s="249" t="s">
        <v>0</v>
      </c>
      <c r="D405" s="217" t="s">
        <v>871</v>
      </c>
      <c r="E405" s="210" t="s">
        <v>873</v>
      </c>
      <c r="F405" s="125">
        <v>15.07967118</v>
      </c>
      <c r="G405" s="126">
        <v>14.12622225</v>
      </c>
      <c r="H405" s="127">
        <v>10.16481113</v>
      </c>
      <c r="I405" s="143">
        <v>9.0255416190000002</v>
      </c>
      <c r="J405" s="143">
        <v>8.1698565330000008</v>
      </c>
      <c r="K405" s="144">
        <v>9.228414656</v>
      </c>
      <c r="L405" s="211">
        <f t="shared" si="126"/>
        <v>1.6707774243991329</v>
      </c>
      <c r="M405" s="212">
        <f t="shared" si="127"/>
        <v>1.7290661338960869</v>
      </c>
      <c r="N405" s="213">
        <f t="shared" si="128"/>
        <v>1.101468833911921</v>
      </c>
      <c r="O405" s="214">
        <f t="shared" si="129"/>
        <v>1.4899706127224845</v>
      </c>
    </row>
    <row r="406" spans="1:15" ht="14.25" customHeight="1" x14ac:dyDescent="0.25">
      <c r="A406" s="265"/>
      <c r="B406" s="216" t="s">
        <v>4606</v>
      </c>
      <c r="C406" s="249" t="s">
        <v>0</v>
      </c>
      <c r="D406" s="217" t="s">
        <v>871</v>
      </c>
      <c r="E406" s="210" t="s">
        <v>873</v>
      </c>
      <c r="F406" s="125">
        <v>19.82424425</v>
      </c>
      <c r="G406" s="126">
        <v>18.191275919999999</v>
      </c>
      <c r="H406" s="127">
        <v>12.63974352</v>
      </c>
      <c r="I406" s="143">
        <v>6.3374079920000002</v>
      </c>
      <c r="J406" s="143">
        <v>5.97234876</v>
      </c>
      <c r="K406" s="144">
        <v>6.917861587</v>
      </c>
      <c r="L406" s="211">
        <f t="shared" si="126"/>
        <v>3.1281312920085074</v>
      </c>
      <c r="M406" s="212">
        <f t="shared" si="127"/>
        <v>3.0459165482492683</v>
      </c>
      <c r="N406" s="213">
        <f t="shared" si="128"/>
        <v>1.8271171461066122</v>
      </c>
      <c r="O406" s="214">
        <f t="shared" si="129"/>
        <v>2.6345053660262376</v>
      </c>
    </row>
    <row r="407" spans="1:15" ht="14.25" customHeight="1" x14ac:dyDescent="0.25">
      <c r="A407" s="265"/>
      <c r="B407" s="216" t="s">
        <v>4607</v>
      </c>
      <c r="C407" s="249" t="s">
        <v>0</v>
      </c>
      <c r="D407" s="217" t="s">
        <v>871</v>
      </c>
      <c r="E407" s="210" t="s">
        <v>873</v>
      </c>
      <c r="F407" s="125">
        <v>152.28134979999999</v>
      </c>
      <c r="G407" s="126">
        <v>149.6554362</v>
      </c>
      <c r="H407" s="127">
        <v>38.21740535</v>
      </c>
      <c r="I407" s="143">
        <v>75.833619589999998</v>
      </c>
      <c r="J407" s="143">
        <v>68.616959870000002</v>
      </c>
      <c r="K407" s="144">
        <v>80.342850150000004</v>
      </c>
      <c r="L407" s="211">
        <f t="shared" si="126"/>
        <v>2.0080981314530444</v>
      </c>
      <c r="M407" s="212">
        <f t="shared" si="127"/>
        <v>2.1810269135142901</v>
      </c>
      <c r="N407" s="213">
        <f t="shared" si="128"/>
        <v>0.47567898423628424</v>
      </c>
      <c r="O407" s="214">
        <f t="shared" si="129"/>
        <v>1.5131856475526992</v>
      </c>
    </row>
    <row r="408" spans="1:15" ht="14.25" customHeight="1" x14ac:dyDescent="0.25">
      <c r="A408" s="265"/>
      <c r="B408" s="216" t="s">
        <v>4608</v>
      </c>
      <c r="C408" s="249" t="s">
        <v>0</v>
      </c>
      <c r="D408" s="217" t="s">
        <v>871</v>
      </c>
      <c r="E408" s="210" t="s">
        <v>873</v>
      </c>
      <c r="F408" s="125">
        <v>118.1068935</v>
      </c>
      <c r="G408" s="126">
        <v>115.7898581</v>
      </c>
      <c r="H408" s="127">
        <v>29.449846539999999</v>
      </c>
      <c r="I408" s="143">
        <v>146.1510394</v>
      </c>
      <c r="J408" s="143">
        <v>127.0479599</v>
      </c>
      <c r="K408" s="144">
        <v>134.6459749</v>
      </c>
      <c r="L408" s="211">
        <f t="shared" si="126"/>
        <v>0.80811531676318682</v>
      </c>
      <c r="M408" s="212">
        <f t="shared" si="127"/>
        <v>0.91138699268479961</v>
      </c>
      <c r="N408" s="213">
        <f t="shared" si="128"/>
        <v>0.2187205860544443</v>
      </c>
      <c r="O408" s="214">
        <f t="shared" si="129"/>
        <v>0.64570269293268157</v>
      </c>
    </row>
    <row r="409" spans="1:15" ht="14.25" customHeight="1" x14ac:dyDescent="0.25">
      <c r="A409" s="265" t="s">
        <v>321</v>
      </c>
      <c r="B409" s="216" t="s">
        <v>4609</v>
      </c>
      <c r="C409" s="249" t="s">
        <v>0</v>
      </c>
      <c r="D409" s="217" t="s">
        <v>871</v>
      </c>
      <c r="E409" s="210" t="s">
        <v>874</v>
      </c>
      <c r="F409" s="125">
        <v>44.048488620000001</v>
      </c>
      <c r="G409" s="126">
        <v>42.294637209999998</v>
      </c>
      <c r="H409" s="127">
        <v>34.641401539999997</v>
      </c>
      <c r="I409" s="143">
        <v>35.61225572</v>
      </c>
      <c r="J409" s="143">
        <v>32.047775729999998</v>
      </c>
      <c r="K409" s="144">
        <v>45.16233553</v>
      </c>
      <c r="L409" s="211">
        <f t="shared" si="126"/>
        <v>1.2368912816511697</v>
      </c>
      <c r="M409" s="212">
        <f t="shared" si="127"/>
        <v>1.3197370565223936</v>
      </c>
      <c r="N409" s="213">
        <f t="shared" si="128"/>
        <v>0.76704185320506157</v>
      </c>
      <c r="O409" s="214">
        <f t="shared" si="129"/>
        <v>1.0723452326740042</v>
      </c>
    </row>
    <row r="410" spans="1:15" ht="14.25" customHeight="1" x14ac:dyDescent="0.25">
      <c r="A410" s="265"/>
      <c r="B410" s="216" t="s">
        <v>4610</v>
      </c>
      <c r="C410" s="249" t="s">
        <v>0</v>
      </c>
      <c r="D410" s="217" t="s">
        <v>871</v>
      </c>
      <c r="E410" s="210" t="s">
        <v>874</v>
      </c>
      <c r="F410" s="125">
        <v>60.552036680000001</v>
      </c>
      <c r="G410" s="126">
        <v>58.679141749999999</v>
      </c>
      <c r="H410" s="127">
        <v>47.506228790000002</v>
      </c>
      <c r="I410" s="143">
        <v>24.228707589999999</v>
      </c>
      <c r="J410" s="143">
        <v>21.440740170000002</v>
      </c>
      <c r="K410" s="144">
        <v>29.762461470000002</v>
      </c>
      <c r="L410" s="211">
        <f t="shared" si="126"/>
        <v>2.4991855820238573</v>
      </c>
      <c r="M410" s="212">
        <f t="shared" si="127"/>
        <v>2.73680578584242</v>
      </c>
      <c r="N410" s="213">
        <f t="shared" si="128"/>
        <v>1.596179430182056</v>
      </c>
      <c r="O410" s="214">
        <f t="shared" si="129"/>
        <v>2.2104359934944737</v>
      </c>
    </row>
    <row r="411" spans="1:15" ht="14.25" customHeight="1" x14ac:dyDescent="0.25">
      <c r="A411" s="265" t="s">
        <v>323</v>
      </c>
      <c r="B411" s="216" t="s">
        <v>4611</v>
      </c>
      <c r="C411" s="249" t="s">
        <v>0</v>
      </c>
      <c r="D411" s="217" t="s">
        <v>871</v>
      </c>
      <c r="E411" s="210" t="s">
        <v>318</v>
      </c>
      <c r="F411" s="125">
        <v>16.580362780000002</v>
      </c>
      <c r="G411" s="126">
        <v>12.23037145</v>
      </c>
      <c r="H411" s="127">
        <v>13.161916679999999</v>
      </c>
      <c r="I411" s="143">
        <v>7.0844170579999997</v>
      </c>
      <c r="J411" s="143">
        <v>5.4975811999999999</v>
      </c>
      <c r="K411" s="144">
        <v>7.8760535389999999</v>
      </c>
      <c r="L411" s="211">
        <f t="shared" si="126"/>
        <v>2.3403990256723821</v>
      </c>
      <c r="M411" s="212">
        <f t="shared" si="127"/>
        <v>2.2246822748156951</v>
      </c>
      <c r="N411" s="213">
        <f t="shared" si="128"/>
        <v>1.6711309305892721</v>
      </c>
      <c r="O411" s="214">
        <f t="shared" si="129"/>
        <v>2.0516445713640699</v>
      </c>
    </row>
    <row r="412" spans="1:15" ht="14.25" customHeight="1" x14ac:dyDescent="0.25">
      <c r="A412" s="265"/>
      <c r="B412" s="216" t="s">
        <v>4612</v>
      </c>
      <c r="C412" s="249" t="s">
        <v>0</v>
      </c>
      <c r="D412" s="217" t="s">
        <v>871</v>
      </c>
      <c r="E412" s="210" t="s">
        <v>318</v>
      </c>
      <c r="F412" s="125">
        <v>15.89354644</v>
      </c>
      <c r="G412" s="126">
        <v>11.82018731</v>
      </c>
      <c r="H412" s="127">
        <v>12.52774091</v>
      </c>
      <c r="I412" s="143">
        <v>8.5729720080000007</v>
      </c>
      <c r="J412" s="143">
        <v>7.0507462649999999</v>
      </c>
      <c r="K412" s="144">
        <v>10.32344105</v>
      </c>
      <c r="L412" s="211">
        <f t="shared" si="126"/>
        <v>1.8539132549562383</v>
      </c>
      <c r="M412" s="212">
        <f t="shared" si="127"/>
        <v>1.6764448564367675</v>
      </c>
      <c r="N412" s="213">
        <f t="shared" si="128"/>
        <v>1.2135237513658297</v>
      </c>
      <c r="O412" s="214">
        <f t="shared" si="129"/>
        <v>1.5509009737466435</v>
      </c>
    </row>
    <row r="413" spans="1:15" s="226" customFormat="1" ht="14.25" customHeight="1" x14ac:dyDescent="0.25">
      <c r="A413" s="266"/>
      <c r="B413" s="220"/>
      <c r="C413" s="251"/>
      <c r="D413" s="221"/>
      <c r="E413" s="222" t="s">
        <v>1487</v>
      </c>
      <c r="F413" s="128">
        <f>SUM(F403:F412)</f>
        <v>559.20534089</v>
      </c>
      <c r="G413" s="129">
        <f>SUM(G403:G412)</f>
        <v>549.7077361800001</v>
      </c>
      <c r="H413" s="130">
        <f t="shared" ref="H413:K413" si="137">SUM(H403:H412)</f>
        <v>243.22741214000001</v>
      </c>
      <c r="I413" s="146">
        <f t="shared" si="137"/>
        <v>348.45718319700001</v>
      </c>
      <c r="J413" s="146">
        <f t="shared" si="137"/>
        <v>307.17969680800002</v>
      </c>
      <c r="K413" s="147">
        <f t="shared" si="137"/>
        <v>368.42804681199999</v>
      </c>
      <c r="L413" s="223">
        <f t="shared" si="126"/>
        <v>1.6048035966985754</v>
      </c>
      <c r="M413" s="224">
        <f t="shared" si="127"/>
        <v>1.7895314758500791</v>
      </c>
      <c r="N413" s="225">
        <f t="shared" si="128"/>
        <v>0.66017615717544198</v>
      </c>
      <c r="O413" s="214">
        <f t="shared" si="129"/>
        <v>1.3203659785641964</v>
      </c>
    </row>
    <row r="414" spans="1:15" ht="14.25" customHeight="1" x14ac:dyDescent="0.25">
      <c r="A414" s="265"/>
      <c r="B414" s="216"/>
      <c r="C414" s="249"/>
      <c r="D414" s="217"/>
      <c r="F414" s="125"/>
      <c r="G414" s="126"/>
      <c r="H414" s="127"/>
      <c r="I414" s="143"/>
      <c r="J414" s="143"/>
      <c r="K414" s="144"/>
      <c r="L414" s="211"/>
      <c r="M414" s="212"/>
      <c r="N414" s="213"/>
      <c r="O414" s="214"/>
    </row>
    <row r="415" spans="1:15" ht="14.25" customHeight="1" x14ac:dyDescent="0.25">
      <c r="A415" s="265" t="s">
        <v>322</v>
      </c>
      <c r="B415" s="216" t="s">
        <v>4613</v>
      </c>
      <c r="C415" s="249" t="s">
        <v>0</v>
      </c>
      <c r="D415" s="217" t="s">
        <v>875</v>
      </c>
      <c r="E415" s="210" t="s">
        <v>876</v>
      </c>
      <c r="F415" s="125">
        <v>5.325657788</v>
      </c>
      <c r="G415" s="126">
        <v>4.0564675760000002</v>
      </c>
      <c r="H415" s="127">
        <v>2.0783941260000001</v>
      </c>
      <c r="I415" s="143">
        <v>5.8823558199999999</v>
      </c>
      <c r="J415" s="143">
        <v>6.0460226429999997</v>
      </c>
      <c r="K415" s="144">
        <v>4.947517919</v>
      </c>
      <c r="L415" s="211">
        <f t="shared" si="126"/>
        <v>0.90536138087614026</v>
      </c>
      <c r="M415" s="212">
        <f t="shared" si="127"/>
        <v>0.67093158850414192</v>
      </c>
      <c r="N415" s="213">
        <f t="shared" si="128"/>
        <v>0.42008824627361596</v>
      </c>
      <c r="O415" s="214">
        <f t="shared" si="129"/>
        <v>0.67910582232680128</v>
      </c>
    </row>
    <row r="416" spans="1:15" ht="14.25" customHeight="1" x14ac:dyDescent="0.25">
      <c r="A416" s="265"/>
      <c r="B416" s="216" t="s">
        <v>4614</v>
      </c>
      <c r="C416" s="249" t="s">
        <v>0</v>
      </c>
      <c r="D416" s="217" t="s">
        <v>875</v>
      </c>
      <c r="E416" s="210" t="s">
        <v>876</v>
      </c>
      <c r="F416" s="125">
        <v>7.586286232</v>
      </c>
      <c r="G416" s="126">
        <v>5.2988853469999997</v>
      </c>
      <c r="H416" s="127">
        <v>3.112278565</v>
      </c>
      <c r="I416" s="143">
        <v>5.2791377229999998</v>
      </c>
      <c r="J416" s="143">
        <v>5.2421267360000003</v>
      </c>
      <c r="K416" s="144">
        <v>4.082310498</v>
      </c>
      <c r="L416" s="211">
        <f t="shared" si="126"/>
        <v>1.4370313164872135</v>
      </c>
      <c r="M416" s="212">
        <f t="shared" si="127"/>
        <v>1.0108274015220222</v>
      </c>
      <c r="N416" s="213">
        <f t="shared" si="128"/>
        <v>0.76238163817396132</v>
      </c>
      <c r="O416" s="214">
        <f t="shared" si="129"/>
        <v>1.0954475319299721</v>
      </c>
    </row>
    <row r="417" spans="1:15" ht="14.25" customHeight="1" x14ac:dyDescent="0.25">
      <c r="A417" s="265" t="s">
        <v>324</v>
      </c>
      <c r="B417" s="216" t="s">
        <v>4615</v>
      </c>
      <c r="C417" s="249" t="s">
        <v>0</v>
      </c>
      <c r="D417" s="217" t="s">
        <v>875</v>
      </c>
      <c r="E417" s="210" t="s">
        <v>877</v>
      </c>
      <c r="F417" s="125">
        <v>6.0978143539999996</v>
      </c>
      <c r="G417" s="126">
        <v>6.9184567469999996</v>
      </c>
      <c r="H417" s="127">
        <v>2.3145391630000001</v>
      </c>
      <c r="I417" s="143">
        <v>3.318742018</v>
      </c>
      <c r="J417" s="143">
        <v>5.038279105</v>
      </c>
      <c r="K417" s="144">
        <v>4.7243299399999996</v>
      </c>
      <c r="L417" s="211">
        <f t="shared" si="126"/>
        <v>1.8373872753371696</v>
      </c>
      <c r="M417" s="212">
        <f t="shared" si="127"/>
        <v>1.3731785402944643</v>
      </c>
      <c r="N417" s="213">
        <f t="shared" si="128"/>
        <v>0.48991903452873581</v>
      </c>
      <c r="O417" s="214">
        <f t="shared" si="129"/>
        <v>1.1719592410727735</v>
      </c>
    </row>
    <row r="418" spans="1:15" ht="14.25" customHeight="1" x14ac:dyDescent="0.25">
      <c r="A418" s="265"/>
      <c r="B418" s="216" t="s">
        <v>4616</v>
      </c>
      <c r="C418" s="249" t="s">
        <v>0</v>
      </c>
      <c r="D418" s="217" t="s">
        <v>875</v>
      </c>
      <c r="E418" s="210" t="s">
        <v>877</v>
      </c>
      <c r="F418" s="125">
        <v>496.73514299999999</v>
      </c>
      <c r="G418" s="126">
        <v>449.72608810000003</v>
      </c>
      <c r="H418" s="127">
        <v>247.1141441</v>
      </c>
      <c r="I418" s="143">
        <v>232.40776980000001</v>
      </c>
      <c r="J418" s="143">
        <v>220.4857442</v>
      </c>
      <c r="K418" s="144">
        <v>396.85833070000001</v>
      </c>
      <c r="L418" s="211">
        <f t="shared" si="126"/>
        <v>2.1373430992753324</v>
      </c>
      <c r="M418" s="212">
        <f t="shared" si="127"/>
        <v>2.0397059670763058</v>
      </c>
      <c r="N418" s="213">
        <f t="shared" si="128"/>
        <v>0.6226759651589695</v>
      </c>
      <c r="O418" s="214">
        <f t="shared" si="129"/>
        <v>1.4046163978865911</v>
      </c>
    </row>
    <row r="419" spans="1:15" ht="14.25" customHeight="1" x14ac:dyDescent="0.25">
      <c r="A419" s="265"/>
      <c r="B419" s="216" t="s">
        <v>4617</v>
      </c>
      <c r="C419" s="249" t="s">
        <v>0</v>
      </c>
      <c r="D419" s="217" t="s">
        <v>875</v>
      </c>
      <c r="E419" s="210" t="s">
        <v>325</v>
      </c>
      <c r="F419" s="125">
        <v>8.0369690630000008</v>
      </c>
      <c r="G419" s="126">
        <v>8.7293263440000004</v>
      </c>
      <c r="H419" s="127">
        <v>2.9442930440000001</v>
      </c>
      <c r="I419" s="143">
        <v>3.3167500649999999</v>
      </c>
      <c r="J419" s="143">
        <v>4.8841703699999997</v>
      </c>
      <c r="K419" s="144">
        <v>5.1369755899999996</v>
      </c>
      <c r="L419" s="211">
        <f t="shared" si="126"/>
        <v>2.4231458221136721</v>
      </c>
      <c r="M419" s="212">
        <f t="shared" si="127"/>
        <v>1.7872690104378979</v>
      </c>
      <c r="N419" s="213">
        <f t="shared" si="128"/>
        <v>0.57315690768154892</v>
      </c>
      <c r="O419" s="214">
        <f t="shared" si="129"/>
        <v>1.4777884318527668</v>
      </c>
    </row>
    <row r="420" spans="1:15" ht="14.25" customHeight="1" x14ac:dyDescent="0.25">
      <c r="A420" s="265"/>
      <c r="B420" s="216" t="s">
        <v>4618</v>
      </c>
      <c r="C420" s="249" t="s">
        <v>0</v>
      </c>
      <c r="D420" s="217" t="s">
        <v>875</v>
      </c>
      <c r="E420" s="210" t="s">
        <v>325</v>
      </c>
      <c r="F420" s="125">
        <v>1223.879651</v>
      </c>
      <c r="G420" s="126">
        <v>1089.1222150000001</v>
      </c>
      <c r="H420" s="127">
        <v>606.98082199999999</v>
      </c>
      <c r="I420" s="143">
        <v>352.7197208</v>
      </c>
      <c r="J420" s="143">
        <v>329.42971390000002</v>
      </c>
      <c r="K420" s="144">
        <v>558.99409100000003</v>
      </c>
      <c r="L420" s="211">
        <f t="shared" si="126"/>
        <v>3.4698361867154208</v>
      </c>
      <c r="M420" s="212">
        <f t="shared" si="127"/>
        <v>3.3060837230080842</v>
      </c>
      <c r="N420" s="213">
        <f t="shared" si="128"/>
        <v>1.0858447911571931</v>
      </c>
      <c r="O420" s="214">
        <f t="shared" si="129"/>
        <v>2.3526551341861461</v>
      </c>
    </row>
    <row r="421" spans="1:15" ht="14.25" customHeight="1" x14ac:dyDescent="0.25">
      <c r="A421" s="265"/>
      <c r="B421" s="216" t="s">
        <v>4619</v>
      </c>
      <c r="C421" s="249" t="s">
        <v>0</v>
      </c>
      <c r="D421" s="217" t="s">
        <v>875</v>
      </c>
      <c r="E421" s="210" t="s">
        <v>325</v>
      </c>
      <c r="F421" s="125">
        <v>1.9303531549999999</v>
      </c>
      <c r="G421" s="126">
        <v>1.8271927800000001</v>
      </c>
      <c r="H421" s="127">
        <v>0.84001254800000003</v>
      </c>
      <c r="I421" s="143">
        <v>1.3176386790000001</v>
      </c>
      <c r="J421" s="143">
        <v>1.9092159230000001</v>
      </c>
      <c r="K421" s="144">
        <v>2.0125621470000001</v>
      </c>
      <c r="L421" s="211">
        <f t="shared" si="126"/>
        <v>1.4650094792792583</v>
      </c>
      <c r="M421" s="212">
        <f t="shared" si="127"/>
        <v>0.95703830980462656</v>
      </c>
      <c r="N421" s="213">
        <f t="shared" si="128"/>
        <v>0.4173846503334836</v>
      </c>
      <c r="O421" s="214">
        <f t="shared" si="129"/>
        <v>0.87749432871082345</v>
      </c>
    </row>
    <row r="422" spans="1:15" ht="14.25" customHeight="1" x14ac:dyDescent="0.25">
      <c r="A422" s="265"/>
      <c r="B422" s="216" t="s">
        <v>4620</v>
      </c>
      <c r="C422" s="249" t="s">
        <v>0</v>
      </c>
      <c r="D422" s="217" t="s">
        <v>875</v>
      </c>
      <c r="E422" s="210" t="s">
        <v>325</v>
      </c>
      <c r="F422" s="125">
        <v>2.3187103809999998</v>
      </c>
      <c r="G422" s="126">
        <v>2.516648532</v>
      </c>
      <c r="H422" s="127">
        <v>0.96144468699999996</v>
      </c>
      <c r="I422" s="143">
        <v>0.62208645100000004</v>
      </c>
      <c r="J422" s="143">
        <v>0.75737276399999998</v>
      </c>
      <c r="K422" s="144">
        <v>0.79377318799999996</v>
      </c>
      <c r="L422" s="211">
        <f t="shared" si="126"/>
        <v>3.7273121400935314</v>
      </c>
      <c r="M422" s="212">
        <f t="shared" si="127"/>
        <v>3.3228664293505017</v>
      </c>
      <c r="N422" s="213">
        <f t="shared" si="128"/>
        <v>1.2112335129666789</v>
      </c>
      <c r="O422" s="214">
        <f t="shared" si="129"/>
        <v>2.6673647935664433</v>
      </c>
    </row>
    <row r="423" spans="1:15" ht="14.25" customHeight="1" x14ac:dyDescent="0.25">
      <c r="A423" s="265"/>
      <c r="B423" s="216" t="s">
        <v>4621</v>
      </c>
      <c r="C423" s="249" t="s">
        <v>0</v>
      </c>
      <c r="D423" s="217" t="s">
        <v>875</v>
      </c>
      <c r="E423" s="210" t="s">
        <v>325</v>
      </c>
      <c r="F423" s="125">
        <v>2.426055903</v>
      </c>
      <c r="G423" s="126">
        <v>2.5927669629999999</v>
      </c>
      <c r="H423" s="127">
        <v>0.48750842900000002</v>
      </c>
      <c r="I423" s="143">
        <v>0.87150033699999996</v>
      </c>
      <c r="J423" s="143">
        <v>1.656955977</v>
      </c>
      <c r="K423" s="144">
        <v>3.4656322529999999</v>
      </c>
      <c r="L423" s="211">
        <f t="shared" si="126"/>
        <v>2.7837693228568425</v>
      </c>
      <c r="M423" s="212">
        <f t="shared" si="127"/>
        <v>1.5647772173732288</v>
      </c>
      <c r="N423" s="213">
        <f t="shared" si="128"/>
        <v>0.14066940558335114</v>
      </c>
      <c r="O423" s="214">
        <f t="shared" si="129"/>
        <v>0.91862694944393863</v>
      </c>
    </row>
    <row r="424" spans="1:15" s="226" customFormat="1" ht="14.25" customHeight="1" x14ac:dyDescent="0.25">
      <c r="A424" s="243"/>
      <c r="C424" s="228"/>
      <c r="D424" s="228"/>
      <c r="E424" s="222" t="s">
        <v>1488</v>
      </c>
      <c r="F424" s="128">
        <f>SUM(F415:F423)</f>
        <v>1754.3366408759998</v>
      </c>
      <c r="G424" s="129">
        <f t="shared" ref="G424:K424" si="138">SUM(G415:G423)</f>
        <v>1570.7880473890002</v>
      </c>
      <c r="H424" s="130">
        <f t="shared" si="138"/>
        <v>866.83343666199994</v>
      </c>
      <c r="I424" s="146">
        <f t="shared" si="138"/>
        <v>605.73570169300001</v>
      </c>
      <c r="J424" s="146">
        <f t="shared" si="138"/>
        <v>575.44960161800009</v>
      </c>
      <c r="K424" s="147">
        <f t="shared" si="138"/>
        <v>981.01552323500005</v>
      </c>
      <c r="L424" s="223">
        <f t="shared" si="126"/>
        <v>2.8962080920320852</v>
      </c>
      <c r="M424" s="224">
        <f t="shared" si="127"/>
        <v>2.7296709268238128</v>
      </c>
      <c r="N424" s="225">
        <f t="shared" si="128"/>
        <v>0.88360827747508741</v>
      </c>
      <c r="O424" s="214">
        <f t="shared" si="129"/>
        <v>1.9387459635853663</v>
      </c>
    </row>
    <row r="425" spans="1:15" ht="14.25" customHeight="1" x14ac:dyDescent="0.25">
      <c r="F425" s="125"/>
      <c r="G425" s="126"/>
      <c r="H425" s="127"/>
      <c r="I425" s="143"/>
      <c r="J425" s="143"/>
      <c r="K425" s="144"/>
      <c r="L425" s="211"/>
      <c r="M425" s="212"/>
      <c r="N425" s="213"/>
      <c r="O425" s="214"/>
    </row>
    <row r="426" spans="1:15" ht="14.25" customHeight="1" x14ac:dyDescent="0.25">
      <c r="A426" s="265" t="s">
        <v>328</v>
      </c>
      <c r="B426" s="216" t="s">
        <v>4622</v>
      </c>
      <c r="C426" s="249" t="s">
        <v>0</v>
      </c>
      <c r="D426" s="217" t="s">
        <v>878</v>
      </c>
      <c r="E426" s="232" t="s">
        <v>329</v>
      </c>
      <c r="F426" s="125">
        <v>735.23177469999996</v>
      </c>
      <c r="G426" s="126">
        <v>507.34410960000002</v>
      </c>
      <c r="H426" s="127">
        <v>431.1774762</v>
      </c>
      <c r="I426" s="143">
        <v>180.63757150000001</v>
      </c>
      <c r="J426" s="143">
        <v>183.65694189999999</v>
      </c>
      <c r="K426" s="144">
        <v>330.63666740000002</v>
      </c>
      <c r="L426" s="211">
        <f t="shared" si="126"/>
        <v>4.070204047777513</v>
      </c>
      <c r="M426" s="212">
        <f t="shared" si="127"/>
        <v>2.7624553929262614</v>
      </c>
      <c r="N426" s="213">
        <f t="shared" si="128"/>
        <v>1.3040824527739598</v>
      </c>
      <c r="O426" s="214">
        <f t="shared" si="129"/>
        <v>2.4085167089109261</v>
      </c>
    </row>
    <row r="427" spans="1:15" ht="14.25" customHeight="1" x14ac:dyDescent="0.25">
      <c r="A427" s="265"/>
      <c r="B427" s="216" t="s">
        <v>4623</v>
      </c>
      <c r="C427" s="249" t="s">
        <v>0</v>
      </c>
      <c r="D427" s="217" t="s">
        <v>878</v>
      </c>
      <c r="E427" s="232" t="s">
        <v>329</v>
      </c>
      <c r="F427" s="125">
        <v>498.38141869999998</v>
      </c>
      <c r="G427" s="126">
        <v>342.54484600000001</v>
      </c>
      <c r="H427" s="127">
        <v>288.89789089999999</v>
      </c>
      <c r="I427" s="143">
        <v>246.9732085</v>
      </c>
      <c r="J427" s="143">
        <v>251.140323</v>
      </c>
      <c r="K427" s="144">
        <v>463.7793102</v>
      </c>
      <c r="L427" s="211">
        <f t="shared" si="126"/>
        <v>2.0179574202681176</v>
      </c>
      <c r="M427" s="212">
        <f t="shared" si="127"/>
        <v>1.36395797340756</v>
      </c>
      <c r="N427" s="213">
        <f t="shared" si="128"/>
        <v>0.62292104142251581</v>
      </c>
      <c r="O427" s="214">
        <f t="shared" si="129"/>
        <v>1.1745842225036285</v>
      </c>
    </row>
    <row r="428" spans="1:15" ht="14.25" customHeight="1" x14ac:dyDescent="0.25">
      <c r="A428" s="265" t="s">
        <v>330</v>
      </c>
      <c r="B428" s="216" t="s">
        <v>4624</v>
      </c>
      <c r="C428" s="249" t="s">
        <v>0</v>
      </c>
      <c r="D428" s="217" t="s">
        <v>879</v>
      </c>
      <c r="E428" s="232" t="s">
        <v>331</v>
      </c>
      <c r="F428" s="125">
        <v>17.93281391</v>
      </c>
      <c r="G428" s="126">
        <v>12.076653690000001</v>
      </c>
      <c r="H428" s="127">
        <v>2.1061651530000001</v>
      </c>
      <c r="I428" s="143">
        <v>0.43379421800000001</v>
      </c>
      <c r="J428" s="143">
        <v>0.41562723000000001</v>
      </c>
      <c r="K428" s="144">
        <v>0.30115387999999998</v>
      </c>
      <c r="L428" s="211">
        <f t="shared" si="126"/>
        <v>41.339448904318957</v>
      </c>
      <c r="M428" s="212">
        <f t="shared" si="127"/>
        <v>29.056454482060765</v>
      </c>
      <c r="N428" s="213">
        <f t="shared" si="128"/>
        <v>6.99365106303794</v>
      </c>
      <c r="O428" s="214">
        <f t="shared" si="129"/>
        <v>27.912672878902548</v>
      </c>
    </row>
    <row r="429" spans="1:15" ht="14.25" customHeight="1" x14ac:dyDescent="0.25">
      <c r="A429" s="265" t="s">
        <v>326</v>
      </c>
      <c r="B429" s="216" t="s">
        <v>4625</v>
      </c>
      <c r="C429" s="267" t="s">
        <v>727</v>
      </c>
      <c r="D429" s="217" t="s">
        <v>880</v>
      </c>
      <c r="E429" s="232" t="s">
        <v>327</v>
      </c>
      <c r="F429" s="125">
        <v>4.972433155</v>
      </c>
      <c r="G429" s="126">
        <v>6.2380282549999997</v>
      </c>
      <c r="H429" s="127">
        <v>9.7103595850000008</v>
      </c>
      <c r="I429" s="143">
        <v>5.2046389670000002</v>
      </c>
      <c r="J429" s="143">
        <v>4.0140755600000002</v>
      </c>
      <c r="K429" s="144">
        <v>2.5552457030000002</v>
      </c>
      <c r="L429" s="211">
        <f t="shared" si="126"/>
        <v>0.9553848377433477</v>
      </c>
      <c r="M429" s="212">
        <f t="shared" si="127"/>
        <v>1.5540385729560107</v>
      </c>
      <c r="N429" s="213">
        <f t="shared" si="128"/>
        <v>3.8001666820531192</v>
      </c>
      <c r="O429" s="214">
        <f t="shared" si="129"/>
        <v>1.7768720622729675</v>
      </c>
    </row>
    <row r="430" spans="1:15" ht="14.25" customHeight="1" x14ac:dyDescent="0.25">
      <c r="A430" s="265"/>
      <c r="B430" s="216" t="s">
        <v>4626</v>
      </c>
      <c r="C430" s="267" t="s">
        <v>727</v>
      </c>
      <c r="D430" s="217" t="s">
        <v>880</v>
      </c>
      <c r="E430" s="232" t="s">
        <v>327</v>
      </c>
      <c r="F430" s="125">
        <v>6.1574318000000003</v>
      </c>
      <c r="G430" s="126">
        <v>7.4245029420000002</v>
      </c>
      <c r="H430" s="127">
        <v>11.808989009999999</v>
      </c>
      <c r="I430" s="143">
        <v>3.5245713470000002</v>
      </c>
      <c r="J430" s="143">
        <v>3.1286303129999999</v>
      </c>
      <c r="K430" s="144">
        <v>1.3759600139999999</v>
      </c>
      <c r="L430" s="211">
        <f t="shared" si="126"/>
        <v>1.747001604958573</v>
      </c>
      <c r="M430" s="212">
        <f t="shared" si="127"/>
        <v>2.373084129227383</v>
      </c>
      <c r="N430" s="213">
        <f t="shared" si="128"/>
        <v>8.5823635060953158</v>
      </c>
      <c r="O430" s="214">
        <f t="shared" si="129"/>
        <v>3.162338084961072</v>
      </c>
    </row>
    <row r="431" spans="1:15" ht="14.25" customHeight="1" x14ac:dyDescent="0.25">
      <c r="A431" s="265"/>
      <c r="B431" s="216" t="s">
        <v>4627</v>
      </c>
      <c r="C431" s="267" t="s">
        <v>727</v>
      </c>
      <c r="D431" s="217" t="s">
        <v>880</v>
      </c>
      <c r="E431" s="232" t="s">
        <v>327</v>
      </c>
      <c r="F431" s="125">
        <v>586.2221045</v>
      </c>
      <c r="G431" s="126">
        <v>623.74431979999997</v>
      </c>
      <c r="H431" s="127">
        <v>1169.9688430000001</v>
      </c>
      <c r="I431" s="143">
        <v>75.422553669999999</v>
      </c>
      <c r="J431" s="143">
        <v>81.48030215</v>
      </c>
      <c r="K431" s="144">
        <v>504.77584910000002</v>
      </c>
      <c r="L431" s="211">
        <f t="shared" si="126"/>
        <v>7.7725040584667333</v>
      </c>
      <c r="M431" s="212">
        <f t="shared" si="127"/>
        <v>7.6551547225699625</v>
      </c>
      <c r="N431" s="213">
        <f t="shared" si="128"/>
        <v>2.3177987716449171</v>
      </c>
      <c r="O431" s="214">
        <f t="shared" si="129"/>
        <v>3.5968140573418421</v>
      </c>
    </row>
    <row r="432" spans="1:15" ht="14.25" customHeight="1" x14ac:dyDescent="0.25">
      <c r="A432" s="265"/>
      <c r="B432" s="216" t="s">
        <v>4628</v>
      </c>
      <c r="C432" s="267" t="s">
        <v>727</v>
      </c>
      <c r="D432" s="217" t="s">
        <v>880</v>
      </c>
      <c r="E432" s="232" t="s">
        <v>327</v>
      </c>
      <c r="F432" s="125">
        <v>866.95139210000002</v>
      </c>
      <c r="G432" s="126">
        <v>932.87834539999994</v>
      </c>
      <c r="H432" s="127">
        <v>1757.44382</v>
      </c>
      <c r="I432" s="143">
        <v>53.069826079999999</v>
      </c>
      <c r="J432" s="143">
        <v>60.849403049999999</v>
      </c>
      <c r="K432" s="144">
        <v>366.23468129999998</v>
      </c>
      <c r="L432" s="211">
        <f t="shared" si="126"/>
        <v>16.336051126173203</v>
      </c>
      <c r="M432" s="212">
        <f t="shared" si="127"/>
        <v>15.330936683691919</v>
      </c>
      <c r="N432" s="213">
        <f t="shared" si="128"/>
        <v>4.7986821285240202</v>
      </c>
      <c r="O432" s="214">
        <f t="shared" si="129"/>
        <v>7.4086110312301665</v>
      </c>
    </row>
    <row r="433" spans="1:15" s="226" customFormat="1" ht="14.25" customHeight="1" x14ac:dyDescent="0.25">
      <c r="A433" s="243"/>
      <c r="B433" s="220"/>
      <c r="C433" s="228"/>
      <c r="D433" s="221"/>
      <c r="E433" s="222" t="s">
        <v>1489</v>
      </c>
      <c r="F433" s="128">
        <f>SUM(F426:F432)</f>
        <v>2715.8493688650005</v>
      </c>
      <c r="G433" s="129">
        <f t="shared" ref="G433:K433" si="139">SUM(G426:G432)</f>
        <v>2432.2508056870001</v>
      </c>
      <c r="H433" s="130">
        <f t="shared" si="139"/>
        <v>3671.1135438480001</v>
      </c>
      <c r="I433" s="146">
        <f t="shared" si="139"/>
        <v>565.26616428199998</v>
      </c>
      <c r="J433" s="146">
        <f t="shared" si="139"/>
        <v>584.68530320299988</v>
      </c>
      <c r="K433" s="147">
        <f t="shared" si="139"/>
        <v>1669.6588675969999</v>
      </c>
      <c r="L433" s="223">
        <f t="shared" si="126"/>
        <v>4.8045496802637517</v>
      </c>
      <c r="M433" s="224">
        <f t="shared" si="127"/>
        <v>4.159931491971391</v>
      </c>
      <c r="N433" s="225">
        <f t="shared" si="128"/>
        <v>2.1987207178023893</v>
      </c>
      <c r="O433" s="214">
        <f t="shared" si="129"/>
        <v>3.1278129494242766</v>
      </c>
    </row>
    <row r="434" spans="1:15" ht="14.25" customHeight="1" x14ac:dyDescent="0.25">
      <c r="B434" s="216"/>
      <c r="D434" s="217"/>
      <c r="E434" s="232"/>
      <c r="F434" s="125"/>
      <c r="G434" s="126"/>
      <c r="H434" s="127"/>
      <c r="I434" s="143"/>
      <c r="J434" s="143"/>
      <c r="K434" s="144"/>
      <c r="L434" s="211"/>
      <c r="M434" s="212"/>
      <c r="N434" s="213"/>
      <c r="O434" s="214"/>
    </row>
    <row r="435" spans="1:15" s="5" customFormat="1" ht="14.25" customHeight="1" x14ac:dyDescent="0.25">
      <c r="A435" s="8"/>
      <c r="B435" s="9"/>
      <c r="C435" s="13"/>
      <c r="D435" s="13"/>
      <c r="E435" s="281" t="s">
        <v>1492</v>
      </c>
      <c r="F435" s="171">
        <f>SUM(F413,F424,F433)</f>
        <v>5029.391350631</v>
      </c>
      <c r="G435" s="172">
        <f t="shared" ref="G435:K435" si="140">SUM(G413,G424,G433)</f>
        <v>4552.7465892560003</v>
      </c>
      <c r="H435" s="173">
        <f t="shared" si="140"/>
        <v>4781.1743926500003</v>
      </c>
      <c r="I435" s="174">
        <f t="shared" si="140"/>
        <v>1519.4590491720001</v>
      </c>
      <c r="J435" s="174">
        <f t="shared" si="140"/>
        <v>1467.314601629</v>
      </c>
      <c r="K435" s="175">
        <f t="shared" si="140"/>
        <v>3019.102437644</v>
      </c>
      <c r="L435" s="176">
        <f t="shared" si="126"/>
        <v>3.3099880864651601</v>
      </c>
      <c r="M435" s="177">
        <f t="shared" si="127"/>
        <v>3.1027746770880493</v>
      </c>
      <c r="N435" s="178">
        <f t="shared" si="128"/>
        <v>1.5836409964217903</v>
      </c>
      <c r="O435" s="163">
        <f t="shared" si="129"/>
        <v>2.3915432354941992</v>
      </c>
    </row>
    <row r="436" spans="1:15" s="18" customFormat="1" ht="14.25" customHeight="1" x14ac:dyDescent="0.25">
      <c r="A436" s="16"/>
      <c r="B436" s="17"/>
      <c r="C436" s="15"/>
      <c r="D436" s="15"/>
      <c r="E436" s="282" t="s">
        <v>1490</v>
      </c>
      <c r="F436" s="179">
        <f>F435/3</f>
        <v>1676.4637835436668</v>
      </c>
      <c r="G436" s="180">
        <f>G435/3</f>
        <v>1517.5821964186669</v>
      </c>
      <c r="H436" s="181">
        <f t="shared" ref="H436:K436" si="141">H435/3</f>
        <v>1593.7247975500002</v>
      </c>
      <c r="I436" s="182">
        <f t="shared" si="141"/>
        <v>506.48634972400004</v>
      </c>
      <c r="J436" s="182">
        <f t="shared" si="141"/>
        <v>489.10486720966668</v>
      </c>
      <c r="K436" s="183">
        <f t="shared" si="141"/>
        <v>1006.3674792146667</v>
      </c>
      <c r="L436" s="117">
        <f t="shared" si="126"/>
        <v>3.3099880864651601</v>
      </c>
      <c r="M436" s="118">
        <f t="shared" si="127"/>
        <v>3.1027746770880493</v>
      </c>
      <c r="N436" s="119">
        <f t="shared" si="128"/>
        <v>1.5836409964217903</v>
      </c>
      <c r="O436" s="121">
        <f t="shared" si="129"/>
        <v>2.3915432354941992</v>
      </c>
    </row>
    <row r="437" spans="1:15" ht="14.25" customHeight="1" x14ac:dyDescent="0.25">
      <c r="B437" s="216"/>
      <c r="D437" s="217"/>
      <c r="E437" s="232"/>
      <c r="F437" s="125"/>
      <c r="G437" s="126"/>
      <c r="H437" s="127"/>
      <c r="I437" s="143"/>
      <c r="J437" s="143"/>
      <c r="K437" s="144"/>
      <c r="L437" s="211"/>
      <c r="M437" s="212"/>
      <c r="N437" s="213"/>
      <c r="O437" s="214"/>
    </row>
    <row r="438" spans="1:15" s="3" customFormat="1" ht="14.25" customHeight="1" x14ac:dyDescent="0.25">
      <c r="A438" s="20" t="s">
        <v>1507</v>
      </c>
      <c r="C438" s="1"/>
      <c r="D438" s="6"/>
      <c r="E438" s="2"/>
      <c r="F438" s="134"/>
      <c r="G438" s="135"/>
      <c r="H438" s="136"/>
      <c r="I438" s="151"/>
      <c r="J438" s="151"/>
      <c r="K438" s="152"/>
      <c r="L438" s="164"/>
      <c r="M438" s="165"/>
      <c r="N438" s="166"/>
      <c r="O438" s="167"/>
    </row>
    <row r="439" spans="1:15" ht="14.25" customHeight="1" x14ac:dyDescent="0.25">
      <c r="A439" s="265" t="s">
        <v>881</v>
      </c>
      <c r="B439" s="216" t="s">
        <v>4629</v>
      </c>
      <c r="C439" s="267" t="s">
        <v>0</v>
      </c>
      <c r="D439" s="217" t="s">
        <v>333</v>
      </c>
      <c r="E439" s="210" t="s">
        <v>882</v>
      </c>
      <c r="F439" s="125">
        <v>268.43551930000001</v>
      </c>
      <c r="G439" s="126">
        <v>308.25938609999997</v>
      </c>
      <c r="H439" s="127">
        <v>493.97086289999999</v>
      </c>
      <c r="I439" s="143">
        <v>81.482494349999996</v>
      </c>
      <c r="J439" s="143">
        <v>94.492765570000003</v>
      </c>
      <c r="K439" s="144">
        <v>351.670005</v>
      </c>
      <c r="L439" s="211">
        <f t="shared" si="126"/>
        <v>3.2943949671810708</v>
      </c>
      <c r="M439" s="212">
        <f t="shared" si="127"/>
        <v>3.2622538269518864</v>
      </c>
      <c r="N439" s="213">
        <f t="shared" si="128"/>
        <v>1.404643148055803</v>
      </c>
      <c r="O439" s="214">
        <f t="shared" si="129"/>
        <v>2.0291393469859544</v>
      </c>
    </row>
    <row r="440" spans="1:15" ht="14.25" customHeight="1" x14ac:dyDescent="0.25">
      <c r="A440" s="265" t="s">
        <v>332</v>
      </c>
      <c r="B440" s="216" t="s">
        <v>4630</v>
      </c>
      <c r="C440" s="267" t="s">
        <v>0</v>
      </c>
      <c r="D440" s="217" t="s">
        <v>333</v>
      </c>
      <c r="E440" s="210" t="s">
        <v>883</v>
      </c>
      <c r="F440" s="125">
        <v>175.3318654</v>
      </c>
      <c r="G440" s="126">
        <v>205.56703490000001</v>
      </c>
      <c r="H440" s="127">
        <v>330.7653272</v>
      </c>
      <c r="I440" s="143">
        <v>104.7968582</v>
      </c>
      <c r="J440" s="143">
        <v>120.16712219999999</v>
      </c>
      <c r="K440" s="144">
        <v>444.09613589999998</v>
      </c>
      <c r="L440" s="211">
        <f t="shared" si="126"/>
        <v>1.6730641396270407</v>
      </c>
      <c r="M440" s="212">
        <f t="shared" si="127"/>
        <v>1.7106761910954711</v>
      </c>
      <c r="N440" s="213">
        <f t="shared" si="128"/>
        <v>0.74480568611495546</v>
      </c>
      <c r="O440" s="214">
        <f t="shared" si="129"/>
        <v>1.063677553275193</v>
      </c>
    </row>
    <row r="441" spans="1:15" s="226" customFormat="1" ht="14.25" customHeight="1" x14ac:dyDescent="0.25">
      <c r="A441" s="266"/>
      <c r="B441" s="220"/>
      <c r="C441" s="268"/>
      <c r="D441" s="221"/>
      <c r="E441" s="244" t="s">
        <v>1495</v>
      </c>
      <c r="F441" s="128">
        <f>SUM(F439:F440)</f>
        <v>443.76738469999998</v>
      </c>
      <c r="G441" s="129">
        <f>SUM(G439:G440)</f>
        <v>513.82642099999998</v>
      </c>
      <c r="H441" s="130">
        <f t="shared" ref="H441:K441" si="142">SUM(H439:H440)</f>
        <v>824.73619009999993</v>
      </c>
      <c r="I441" s="146">
        <f t="shared" si="142"/>
        <v>186.27935255</v>
      </c>
      <c r="J441" s="146">
        <f t="shared" si="142"/>
        <v>214.65988777000001</v>
      </c>
      <c r="K441" s="147">
        <f t="shared" si="142"/>
        <v>795.76614089999998</v>
      </c>
      <c r="L441" s="223">
        <f t="shared" si="126"/>
        <v>2.3822682365233505</v>
      </c>
      <c r="M441" s="224">
        <f t="shared" si="127"/>
        <v>2.3936769292945201</v>
      </c>
      <c r="N441" s="225">
        <f t="shared" si="128"/>
        <v>1.036405229766669</v>
      </c>
      <c r="O441" s="214">
        <f t="shared" si="129"/>
        <v>1.4893640688596017</v>
      </c>
    </row>
    <row r="442" spans="1:15" ht="14.25" customHeight="1" x14ac:dyDescent="0.25">
      <c r="A442" s="265"/>
      <c r="B442" s="216"/>
      <c r="C442" s="267"/>
      <c r="D442" s="217"/>
      <c r="F442" s="125"/>
      <c r="G442" s="126"/>
      <c r="H442" s="127"/>
      <c r="I442" s="143"/>
      <c r="J442" s="143"/>
      <c r="K442" s="144"/>
      <c r="L442" s="211"/>
      <c r="M442" s="212"/>
      <c r="N442" s="213"/>
      <c r="O442" s="214"/>
    </row>
    <row r="443" spans="1:15" ht="14.25" customHeight="1" x14ac:dyDescent="0.25">
      <c r="A443" s="265" t="s">
        <v>334</v>
      </c>
      <c r="B443" s="216" t="s">
        <v>4631</v>
      </c>
      <c r="C443" s="267" t="s">
        <v>0</v>
      </c>
      <c r="D443" s="217" t="s">
        <v>884</v>
      </c>
      <c r="E443" s="210" t="s">
        <v>885</v>
      </c>
      <c r="F443" s="125">
        <v>80.102522629999996</v>
      </c>
      <c r="G443" s="126">
        <v>73.042636689999995</v>
      </c>
      <c r="H443" s="127">
        <v>42.173467209999998</v>
      </c>
      <c r="I443" s="143">
        <v>52.33131118</v>
      </c>
      <c r="J443" s="143">
        <v>44.922753790000002</v>
      </c>
      <c r="K443" s="144">
        <v>46.17351506</v>
      </c>
      <c r="L443" s="211">
        <f t="shared" si="126"/>
        <v>1.5306805968319328</v>
      </c>
      <c r="M443" s="212">
        <f t="shared" si="127"/>
        <v>1.6259607999868344</v>
      </c>
      <c r="N443" s="213">
        <f t="shared" si="128"/>
        <v>0.91336921512685021</v>
      </c>
      <c r="O443" s="214">
        <f t="shared" si="129"/>
        <v>1.3617926656027119</v>
      </c>
    </row>
    <row r="444" spans="1:15" ht="14.25" customHeight="1" x14ac:dyDescent="0.25">
      <c r="A444" s="265"/>
      <c r="B444" s="216" t="s">
        <v>4632</v>
      </c>
      <c r="C444" s="267" t="s">
        <v>0</v>
      </c>
      <c r="D444" s="217" t="s">
        <v>884</v>
      </c>
      <c r="E444" s="210" t="s">
        <v>885</v>
      </c>
      <c r="F444" s="125">
        <v>56.757942659999998</v>
      </c>
      <c r="G444" s="126">
        <v>51.028941379999999</v>
      </c>
      <c r="H444" s="127">
        <v>29.068060939999999</v>
      </c>
      <c r="I444" s="143">
        <v>89.64451511</v>
      </c>
      <c r="J444" s="143">
        <v>76.263144659999995</v>
      </c>
      <c r="K444" s="144">
        <v>77.793634030000007</v>
      </c>
      <c r="L444" s="211">
        <f t="shared" si="126"/>
        <v>0.63314462229344526</v>
      </c>
      <c r="M444" s="212">
        <f t="shared" si="127"/>
        <v>0.66911666975574724</v>
      </c>
      <c r="N444" s="213">
        <f t="shared" si="128"/>
        <v>0.37365603628685495</v>
      </c>
      <c r="O444" s="214">
        <f t="shared" si="129"/>
        <v>0.56156839730327268</v>
      </c>
    </row>
    <row r="445" spans="1:15" s="226" customFormat="1" ht="14.25" customHeight="1" x14ac:dyDescent="0.25">
      <c r="A445" s="266"/>
      <c r="B445" s="220"/>
      <c r="C445" s="268"/>
      <c r="D445" s="221"/>
      <c r="E445" s="244" t="s">
        <v>1496</v>
      </c>
      <c r="F445" s="128">
        <f>SUM(F443:F444)</f>
        <v>136.86046528999998</v>
      </c>
      <c r="G445" s="129">
        <f>SUM(G443:G444)</f>
        <v>124.07157806999999</v>
      </c>
      <c r="H445" s="130">
        <f t="shared" ref="H445:K445" si="143">SUM(H443:H444)</f>
        <v>71.241528149999994</v>
      </c>
      <c r="I445" s="146">
        <f t="shared" si="143"/>
        <v>141.97582628999999</v>
      </c>
      <c r="J445" s="146">
        <f t="shared" si="143"/>
        <v>121.18589845</v>
      </c>
      <c r="K445" s="147">
        <f t="shared" si="143"/>
        <v>123.96714909000001</v>
      </c>
      <c r="L445" s="223">
        <f t="shared" si="126"/>
        <v>0.96397019736619549</v>
      </c>
      <c r="M445" s="224">
        <f t="shared" si="127"/>
        <v>1.023812008302192</v>
      </c>
      <c r="N445" s="225">
        <f t="shared" si="128"/>
        <v>0.5746807010805639</v>
      </c>
      <c r="O445" s="214">
        <f t="shared" si="129"/>
        <v>0.85804390724900426</v>
      </c>
    </row>
    <row r="446" spans="1:15" ht="14.25" customHeight="1" x14ac:dyDescent="0.25">
      <c r="A446" s="265"/>
      <c r="B446" s="216"/>
      <c r="C446" s="267"/>
      <c r="D446" s="217"/>
      <c r="F446" s="125"/>
      <c r="G446" s="126"/>
      <c r="H446" s="127"/>
      <c r="I446" s="143"/>
      <c r="J446" s="143"/>
      <c r="K446" s="144"/>
      <c r="L446" s="211"/>
      <c r="M446" s="212"/>
      <c r="N446" s="213"/>
      <c r="O446" s="214"/>
    </row>
    <row r="447" spans="1:15" ht="14.25" customHeight="1" x14ac:dyDescent="0.25">
      <c r="A447" s="265" t="s">
        <v>886</v>
      </c>
      <c r="B447" s="216" t="s">
        <v>4633</v>
      </c>
      <c r="C447" s="267" t="s">
        <v>0</v>
      </c>
      <c r="D447" s="217" t="s">
        <v>887</v>
      </c>
      <c r="E447" s="210" t="s">
        <v>888</v>
      </c>
      <c r="F447" s="125">
        <v>43.12873596</v>
      </c>
      <c r="G447" s="126">
        <v>69.440192409999995</v>
      </c>
      <c r="H447" s="127">
        <v>79.01552993</v>
      </c>
      <c r="I447" s="143">
        <v>0.77321743499999995</v>
      </c>
      <c r="J447" s="143">
        <v>0.39652965899999998</v>
      </c>
      <c r="K447" s="144">
        <v>0.17176144199999999</v>
      </c>
      <c r="L447" s="211">
        <f t="shared" ref="L447:L490" si="144">F447/I447</f>
        <v>55.778276598224927</v>
      </c>
      <c r="M447" s="212">
        <f t="shared" ref="M447:M490" si="145">G447/J447</f>
        <v>175.11979453219161</v>
      </c>
      <c r="N447" s="213">
        <f t="shared" ref="N447:N490" si="146">H447/K447</f>
        <v>460.03066235319568</v>
      </c>
      <c r="O447" s="214">
        <f t="shared" ref="O447:O490" si="147">AVERAGE(F447:H447)/AVERAGE(I447:K447)</f>
        <v>142.81270164053583</v>
      </c>
    </row>
    <row r="448" spans="1:15" ht="14.25" customHeight="1" x14ac:dyDescent="0.25">
      <c r="A448" s="265" t="s">
        <v>889</v>
      </c>
      <c r="B448" s="216" t="s">
        <v>4634</v>
      </c>
      <c r="C448" s="267" t="s">
        <v>0</v>
      </c>
      <c r="D448" s="217" t="s">
        <v>335</v>
      </c>
      <c r="E448" s="210" t="s">
        <v>890</v>
      </c>
      <c r="F448" s="125">
        <v>42.399566589999999</v>
      </c>
      <c r="G448" s="126">
        <v>63.851334940000001</v>
      </c>
      <c r="H448" s="127">
        <v>68.814783689999999</v>
      </c>
      <c r="I448" s="143">
        <v>0.23629425800000001</v>
      </c>
      <c r="J448" s="143">
        <v>4.2086608999999997E-2</v>
      </c>
      <c r="K448" s="144">
        <v>5.5738181999999997E-2</v>
      </c>
      <c r="L448" s="211">
        <f t="shared" si="144"/>
        <v>179.43545031043453</v>
      </c>
      <c r="M448" s="212">
        <f t="shared" si="145"/>
        <v>1517.1413534409485</v>
      </c>
      <c r="N448" s="213">
        <f t="shared" si="146"/>
        <v>1234.6076104527415</v>
      </c>
      <c r="O448" s="214">
        <f t="shared" si="147"/>
        <v>523.96200020310721</v>
      </c>
    </row>
    <row r="449" spans="1:15" ht="14.25" customHeight="1" x14ac:dyDescent="0.25">
      <c r="A449" s="265"/>
      <c r="B449" s="216" t="s">
        <v>4635</v>
      </c>
      <c r="C449" s="267" t="s">
        <v>0</v>
      </c>
      <c r="D449" s="217" t="s">
        <v>335</v>
      </c>
      <c r="E449" s="210" t="s">
        <v>890</v>
      </c>
      <c r="F449" s="125">
        <v>970.20727409999995</v>
      </c>
      <c r="G449" s="126">
        <v>989.5145387</v>
      </c>
      <c r="H449" s="127">
        <v>563.57308379999995</v>
      </c>
      <c r="I449" s="143">
        <v>103.81922369999999</v>
      </c>
      <c r="J449" s="143">
        <v>130.3860962</v>
      </c>
      <c r="K449" s="144">
        <v>536.12976460000004</v>
      </c>
      <c r="L449" s="211">
        <f t="shared" si="144"/>
        <v>9.3451601690217601</v>
      </c>
      <c r="M449" s="212">
        <f t="shared" si="145"/>
        <v>7.5891108602728456</v>
      </c>
      <c r="N449" s="213">
        <f t="shared" si="146"/>
        <v>1.051187829909938</v>
      </c>
      <c r="O449" s="214">
        <f t="shared" si="147"/>
        <v>3.2755809093620476</v>
      </c>
    </row>
    <row r="450" spans="1:15" ht="14.25" customHeight="1" x14ac:dyDescent="0.25">
      <c r="A450" s="265"/>
      <c r="B450" s="216" t="s">
        <v>4636</v>
      </c>
      <c r="C450" s="267" t="s">
        <v>0</v>
      </c>
      <c r="D450" s="217" t="s">
        <v>335</v>
      </c>
      <c r="E450" s="210" t="s">
        <v>890</v>
      </c>
      <c r="F450" s="125">
        <v>565.3711098</v>
      </c>
      <c r="G450" s="126">
        <v>605.79345969999997</v>
      </c>
      <c r="H450" s="127">
        <v>337.95366250000001</v>
      </c>
      <c r="I450" s="143">
        <v>157.01457529999999</v>
      </c>
      <c r="J450" s="143">
        <v>198.39172590000001</v>
      </c>
      <c r="K450" s="144">
        <v>846.91170980000004</v>
      </c>
      <c r="L450" s="211">
        <f t="shared" si="144"/>
        <v>3.6007555904907131</v>
      </c>
      <c r="M450" s="212">
        <f t="shared" si="145"/>
        <v>3.053521798612469</v>
      </c>
      <c r="N450" s="213">
        <f t="shared" si="146"/>
        <v>0.39904237784102486</v>
      </c>
      <c r="O450" s="214">
        <f t="shared" si="147"/>
        <v>1.2551739375049586</v>
      </c>
    </row>
    <row r="451" spans="1:15" ht="14.25" customHeight="1" x14ac:dyDescent="0.25">
      <c r="A451" s="265"/>
      <c r="B451" s="216" t="s">
        <v>4637</v>
      </c>
      <c r="C451" s="267" t="s">
        <v>0</v>
      </c>
      <c r="D451" s="217" t="s">
        <v>335</v>
      </c>
      <c r="E451" s="210" t="s">
        <v>890</v>
      </c>
      <c r="F451" s="125">
        <v>127.2119933</v>
      </c>
      <c r="G451" s="126">
        <v>185.65047920000001</v>
      </c>
      <c r="H451" s="127">
        <v>143.8597676</v>
      </c>
      <c r="I451" s="143">
        <v>78.398046910000005</v>
      </c>
      <c r="J451" s="143">
        <v>71.680800099999999</v>
      </c>
      <c r="K451" s="144">
        <v>85.322879049999997</v>
      </c>
      <c r="L451" s="211">
        <f t="shared" si="144"/>
        <v>1.6226423784005461</v>
      </c>
      <c r="M451" s="212">
        <f t="shared" si="145"/>
        <v>2.5899610347680815</v>
      </c>
      <c r="N451" s="213">
        <f t="shared" si="146"/>
        <v>1.6860632130767275</v>
      </c>
      <c r="O451" s="214">
        <f t="shared" si="147"/>
        <v>1.9401822057311047</v>
      </c>
    </row>
    <row r="452" spans="1:15" s="44" customFormat="1" ht="14.25" customHeight="1" x14ac:dyDescent="0.25">
      <c r="A452" s="216" t="s">
        <v>1613</v>
      </c>
      <c r="B452" s="216" t="s">
        <v>4633</v>
      </c>
      <c r="C452" s="267" t="s">
        <v>0</v>
      </c>
      <c r="D452" s="217" t="s">
        <v>335</v>
      </c>
      <c r="E452" s="210" t="s">
        <v>1614</v>
      </c>
      <c r="F452" s="186">
        <v>43.128735956217696</v>
      </c>
      <c r="G452" s="187">
        <v>69.440192411233213</v>
      </c>
      <c r="H452" s="188">
        <v>79.015529927151405</v>
      </c>
      <c r="I452" s="189">
        <v>0.77321743504712759</v>
      </c>
      <c r="J452" s="189">
        <v>0.39652965883945929</v>
      </c>
      <c r="K452" s="190">
        <v>0.17176144218364953</v>
      </c>
      <c r="L452" s="211">
        <f t="shared" ref="L452" si="148">F452/I452</f>
        <v>55.778276589933597</v>
      </c>
      <c r="M452" s="212">
        <f t="shared" ref="M452" si="149">G452/J452</f>
        <v>175.11979460620137</v>
      </c>
      <c r="N452" s="213">
        <f t="shared" ref="N452" si="150">H452/K452</f>
        <v>460.03066184474039</v>
      </c>
      <c r="O452" s="214">
        <f t="shared" si="147"/>
        <v>142.8127016290351</v>
      </c>
    </row>
    <row r="453" spans="1:15" s="226" customFormat="1" ht="14.25" customHeight="1" x14ac:dyDescent="0.25">
      <c r="A453" s="266"/>
      <c r="B453" s="220"/>
      <c r="C453" s="268"/>
      <c r="D453" s="221"/>
      <c r="E453" s="244" t="s">
        <v>1497</v>
      </c>
      <c r="F453" s="128">
        <f>SUM(F447:F452)</f>
        <v>1791.4474157062175</v>
      </c>
      <c r="G453" s="129">
        <f t="shared" ref="G453:K453" si="151">SUM(G447:G452)</f>
        <v>1983.6901973612332</v>
      </c>
      <c r="H453" s="130">
        <f t="shared" si="151"/>
        <v>1272.2323574471513</v>
      </c>
      <c r="I453" s="146">
        <f t="shared" si="151"/>
        <v>341.0145750380471</v>
      </c>
      <c r="J453" s="146">
        <f t="shared" si="151"/>
        <v>401.2937681268395</v>
      </c>
      <c r="K453" s="147">
        <f t="shared" si="151"/>
        <v>1468.7636145161837</v>
      </c>
      <c r="L453" s="223">
        <f t="shared" si="144"/>
        <v>5.2532869467715422</v>
      </c>
      <c r="M453" s="224">
        <f t="shared" si="145"/>
        <v>4.9432369872592581</v>
      </c>
      <c r="N453" s="225">
        <f t="shared" si="146"/>
        <v>0.86619272486963772</v>
      </c>
      <c r="O453" s="214">
        <f t="shared" si="147"/>
        <v>2.2827705597642267</v>
      </c>
    </row>
    <row r="454" spans="1:15" ht="14.25" customHeight="1" x14ac:dyDescent="0.25">
      <c r="A454" s="265"/>
      <c r="B454" s="216"/>
      <c r="C454" s="267"/>
      <c r="D454" s="217"/>
      <c r="F454" s="125"/>
      <c r="G454" s="126"/>
      <c r="H454" s="127"/>
      <c r="I454" s="143"/>
      <c r="J454" s="143"/>
      <c r="K454" s="144"/>
      <c r="L454" s="211"/>
      <c r="M454" s="212"/>
      <c r="N454" s="213"/>
      <c r="O454" s="214"/>
    </row>
    <row r="455" spans="1:15" ht="14.25" customHeight="1" x14ac:dyDescent="0.25">
      <c r="A455" s="265" t="s">
        <v>891</v>
      </c>
      <c r="B455" s="216" t="s">
        <v>4638</v>
      </c>
      <c r="C455" s="267" t="s">
        <v>0</v>
      </c>
      <c r="D455" s="217" t="s">
        <v>892</v>
      </c>
      <c r="E455" s="210" t="s">
        <v>893</v>
      </c>
      <c r="F455" s="125">
        <v>2.4773165330000002</v>
      </c>
      <c r="G455" s="126">
        <v>3.0585034389999999</v>
      </c>
      <c r="H455" s="127">
        <v>1.307064005</v>
      </c>
      <c r="I455" s="143">
        <v>2.7254090290000001</v>
      </c>
      <c r="J455" s="143">
        <v>2.3074565790000001</v>
      </c>
      <c r="K455" s="144">
        <v>0.52837321199999998</v>
      </c>
      <c r="L455" s="211">
        <f t="shared" si="144"/>
        <v>0.9089705459400238</v>
      </c>
      <c r="M455" s="212">
        <f t="shared" si="145"/>
        <v>1.3254868875259558</v>
      </c>
      <c r="N455" s="213">
        <f t="shared" si="146"/>
        <v>2.473751460738324</v>
      </c>
      <c r="O455" s="214">
        <f t="shared" si="147"/>
        <v>1.2304603701590362</v>
      </c>
    </row>
    <row r="456" spans="1:15" ht="14.25" customHeight="1" x14ac:dyDescent="0.25">
      <c r="A456" s="265"/>
      <c r="B456" s="216" t="s">
        <v>4639</v>
      </c>
      <c r="C456" s="267" t="s">
        <v>0</v>
      </c>
      <c r="D456" s="217" t="s">
        <v>892</v>
      </c>
      <c r="E456" s="210" t="s">
        <v>336</v>
      </c>
      <c r="F456" s="125">
        <v>0.888311513</v>
      </c>
      <c r="G456" s="126">
        <v>1.1218917909999999</v>
      </c>
      <c r="H456" s="127">
        <v>0.50029074200000001</v>
      </c>
      <c r="I456" s="143">
        <v>5.0600893339999997</v>
      </c>
      <c r="J456" s="143">
        <v>4.317838428</v>
      </c>
      <c r="K456" s="144">
        <v>0.89065631700000003</v>
      </c>
      <c r="L456" s="211">
        <f t="shared" si="144"/>
        <v>0.17555253561062922</v>
      </c>
      <c r="M456" s="212">
        <f t="shared" si="145"/>
        <v>0.25982718198180804</v>
      </c>
      <c r="N456" s="213">
        <f t="shared" si="146"/>
        <v>0.56171020454346587</v>
      </c>
      <c r="O456" s="214">
        <f t="shared" si="147"/>
        <v>0.24448298097243445</v>
      </c>
    </row>
    <row r="457" spans="1:15" ht="14.25" customHeight="1" x14ac:dyDescent="0.25">
      <c r="A457" s="265"/>
      <c r="B457" s="216" t="s">
        <v>4640</v>
      </c>
      <c r="C457" s="267" t="s">
        <v>0</v>
      </c>
      <c r="D457" s="217" t="s">
        <v>892</v>
      </c>
      <c r="E457" s="210" t="s">
        <v>336</v>
      </c>
      <c r="F457" s="125">
        <v>161.5387211</v>
      </c>
      <c r="G457" s="126">
        <v>115.5023436</v>
      </c>
      <c r="H457" s="127">
        <v>94.766942900000004</v>
      </c>
      <c r="I457" s="143">
        <v>54.214109700000002</v>
      </c>
      <c r="J457" s="143">
        <v>52.432280179999999</v>
      </c>
      <c r="K457" s="144">
        <v>43.733458419999998</v>
      </c>
      <c r="L457" s="211">
        <f t="shared" si="144"/>
        <v>2.979643528112756</v>
      </c>
      <c r="M457" s="212">
        <f t="shared" si="145"/>
        <v>2.2028861457766187</v>
      </c>
      <c r="N457" s="213">
        <f t="shared" si="146"/>
        <v>2.1669208501622088</v>
      </c>
      <c r="O457" s="214">
        <f t="shared" si="147"/>
        <v>2.4724589883763035</v>
      </c>
    </row>
    <row r="458" spans="1:15" ht="14.25" customHeight="1" x14ac:dyDescent="0.25">
      <c r="A458" s="265"/>
      <c r="B458" s="216" t="s">
        <v>4641</v>
      </c>
      <c r="C458" s="267" t="s">
        <v>0</v>
      </c>
      <c r="D458" s="217" t="s">
        <v>892</v>
      </c>
      <c r="E458" s="210" t="s">
        <v>336</v>
      </c>
      <c r="F458" s="125">
        <v>236.34781269999999</v>
      </c>
      <c r="G458" s="126">
        <v>163.1224789</v>
      </c>
      <c r="H458" s="127">
        <v>135.17788110000001</v>
      </c>
      <c r="I458" s="143">
        <v>184.65993539999999</v>
      </c>
      <c r="J458" s="143">
        <v>174.33355649999999</v>
      </c>
      <c r="K458" s="144">
        <v>132.0955773</v>
      </c>
      <c r="L458" s="211">
        <f t="shared" si="144"/>
        <v>1.2799084554429017</v>
      </c>
      <c r="M458" s="212">
        <f t="shared" si="145"/>
        <v>0.93569179780944822</v>
      </c>
      <c r="N458" s="213">
        <f t="shared" si="146"/>
        <v>1.0233338909825864</v>
      </c>
      <c r="O458" s="214">
        <f t="shared" si="147"/>
        <v>1.0886989880897966</v>
      </c>
    </row>
    <row r="459" spans="1:15" s="226" customFormat="1" ht="14.25" customHeight="1" x14ac:dyDescent="0.25">
      <c r="A459" s="266"/>
      <c r="B459" s="220"/>
      <c r="C459" s="268"/>
      <c r="D459" s="221"/>
      <c r="E459" s="244" t="s">
        <v>1498</v>
      </c>
      <c r="F459" s="128">
        <f>SUM(F455:F458)</f>
        <v>401.25216184600004</v>
      </c>
      <c r="G459" s="129">
        <f>SUM(G455:G458)</f>
        <v>282.80521772999998</v>
      </c>
      <c r="H459" s="130">
        <f t="shared" ref="H459:K459" si="152">SUM(H455:H458)</f>
        <v>231.75217874700002</v>
      </c>
      <c r="I459" s="146">
        <f t="shared" si="152"/>
        <v>246.65954346300001</v>
      </c>
      <c r="J459" s="146">
        <f t="shared" si="152"/>
        <v>233.39113168699998</v>
      </c>
      <c r="K459" s="147">
        <f t="shared" si="152"/>
        <v>177.24806524900001</v>
      </c>
      <c r="L459" s="223">
        <f t="shared" si="144"/>
        <v>1.6267449303302128</v>
      </c>
      <c r="M459" s="224">
        <f t="shared" si="145"/>
        <v>1.2117222093479929</v>
      </c>
      <c r="N459" s="225">
        <f t="shared" si="146"/>
        <v>1.3075018811710697</v>
      </c>
      <c r="O459" s="214">
        <f t="shared" si="147"/>
        <v>1.393292732870713</v>
      </c>
    </row>
    <row r="460" spans="1:15" ht="14.25" customHeight="1" x14ac:dyDescent="0.25">
      <c r="A460" s="265"/>
      <c r="B460" s="216"/>
      <c r="C460" s="267"/>
      <c r="D460" s="217"/>
      <c r="F460" s="125"/>
      <c r="G460" s="126"/>
      <c r="H460" s="127"/>
      <c r="I460" s="143"/>
      <c r="J460" s="143"/>
      <c r="K460" s="144"/>
      <c r="L460" s="211"/>
      <c r="M460" s="212"/>
      <c r="N460" s="213"/>
      <c r="O460" s="214"/>
    </row>
    <row r="461" spans="1:15" ht="14.25" customHeight="1" x14ac:dyDescent="0.25">
      <c r="A461" s="265" t="s">
        <v>894</v>
      </c>
      <c r="B461" s="216" t="s">
        <v>4642</v>
      </c>
      <c r="C461" s="267" t="s">
        <v>0</v>
      </c>
      <c r="D461" s="217" t="s">
        <v>895</v>
      </c>
      <c r="E461" s="244" t="s">
        <v>896</v>
      </c>
      <c r="F461" s="128">
        <v>11.61420528</v>
      </c>
      <c r="G461" s="129">
        <v>11.2414112</v>
      </c>
      <c r="H461" s="130">
        <v>5.9298151299999997</v>
      </c>
      <c r="I461" s="146">
        <v>14.255110090000001</v>
      </c>
      <c r="J461" s="146">
        <v>8.7017381010000001</v>
      </c>
      <c r="K461" s="147">
        <v>1.8965246650000001</v>
      </c>
      <c r="L461" s="223">
        <f t="shared" si="144"/>
        <v>0.81473978150104909</v>
      </c>
      <c r="M461" s="224">
        <f t="shared" si="145"/>
        <v>1.291858140238459</v>
      </c>
      <c r="N461" s="225">
        <f t="shared" si="146"/>
        <v>3.1266744057873876</v>
      </c>
      <c r="O461" s="214">
        <f t="shared" si="147"/>
        <v>1.1582102669437377</v>
      </c>
    </row>
    <row r="462" spans="1:15" ht="14.25" customHeight="1" x14ac:dyDescent="0.25">
      <c r="A462" s="265"/>
      <c r="B462" s="216"/>
      <c r="C462" s="267"/>
      <c r="D462" s="217"/>
      <c r="F462" s="125"/>
      <c r="G462" s="126"/>
      <c r="H462" s="127"/>
      <c r="I462" s="143"/>
      <c r="J462" s="143"/>
      <c r="K462" s="144"/>
      <c r="L462" s="211"/>
      <c r="M462" s="212"/>
      <c r="N462" s="213"/>
      <c r="O462" s="214"/>
    </row>
    <row r="463" spans="1:15" ht="14.25" customHeight="1" x14ac:dyDescent="0.25">
      <c r="A463" s="265"/>
      <c r="B463" s="216"/>
      <c r="C463" s="267"/>
      <c r="D463" s="217"/>
      <c r="F463" s="125"/>
      <c r="G463" s="126"/>
      <c r="H463" s="127"/>
      <c r="I463" s="143"/>
      <c r="J463" s="143"/>
      <c r="K463" s="144"/>
      <c r="L463" s="211"/>
      <c r="M463" s="212"/>
      <c r="N463" s="213"/>
      <c r="O463" s="214"/>
    </row>
    <row r="464" spans="1:15" ht="14.25" customHeight="1" x14ac:dyDescent="0.25">
      <c r="A464" s="265" t="s">
        <v>897</v>
      </c>
      <c r="B464" s="216" t="s">
        <v>4643</v>
      </c>
      <c r="C464" s="267" t="s">
        <v>0</v>
      </c>
      <c r="D464" s="217" t="s">
        <v>1493</v>
      </c>
      <c r="E464" s="210" t="s">
        <v>1500</v>
      </c>
      <c r="F464" s="125">
        <v>91.696410869999994</v>
      </c>
      <c r="G464" s="126">
        <v>109.7173203</v>
      </c>
      <c r="H464" s="127">
        <v>61.203466710000001</v>
      </c>
      <c r="I464" s="143">
        <v>65.414724719999995</v>
      </c>
      <c r="J464" s="143">
        <v>66.452149969999994</v>
      </c>
      <c r="K464" s="144">
        <v>97.806712579999996</v>
      </c>
      <c r="L464" s="211">
        <f t="shared" si="144"/>
        <v>1.4017701864908192</v>
      </c>
      <c r="M464" s="212">
        <f t="shared" si="145"/>
        <v>1.6510725439211851</v>
      </c>
      <c r="N464" s="213">
        <f t="shared" si="146"/>
        <v>0.62575936861122139</v>
      </c>
      <c r="O464" s="214">
        <f t="shared" si="147"/>
        <v>1.1434366528671498</v>
      </c>
    </row>
    <row r="465" spans="1:15" ht="14.25" customHeight="1" x14ac:dyDescent="0.25">
      <c r="A465" s="265"/>
      <c r="B465" s="216" t="s">
        <v>4644</v>
      </c>
      <c r="C465" s="267" t="s">
        <v>0</v>
      </c>
      <c r="D465" s="217" t="s">
        <v>1493</v>
      </c>
      <c r="E465" s="210" t="s">
        <v>1500</v>
      </c>
      <c r="F465" s="125">
        <v>132.61099619999999</v>
      </c>
      <c r="G465" s="126">
        <v>161.85582360000001</v>
      </c>
      <c r="H465" s="127">
        <v>85.832276469999996</v>
      </c>
      <c r="I465" s="143">
        <v>55.367796179999999</v>
      </c>
      <c r="J465" s="143">
        <v>56.4592618</v>
      </c>
      <c r="K465" s="144">
        <v>80.124869200000006</v>
      </c>
      <c r="L465" s="211">
        <f t="shared" si="144"/>
        <v>2.395092551072167</v>
      </c>
      <c r="M465" s="212">
        <f t="shared" si="145"/>
        <v>2.8667718712539032</v>
      </c>
      <c r="N465" s="213">
        <f t="shared" si="146"/>
        <v>1.0712314082629415</v>
      </c>
      <c r="O465" s="214">
        <f t="shared" si="147"/>
        <v>1.9812205162878116</v>
      </c>
    </row>
    <row r="466" spans="1:15" ht="14.25" customHeight="1" x14ac:dyDescent="0.25">
      <c r="A466" s="265" t="s">
        <v>898</v>
      </c>
      <c r="B466" s="216" t="s">
        <v>4645</v>
      </c>
      <c r="C466" s="267" t="s">
        <v>0</v>
      </c>
      <c r="D466" s="217" t="s">
        <v>1493</v>
      </c>
      <c r="E466" s="210" t="s">
        <v>1501</v>
      </c>
      <c r="F466" s="125">
        <v>33.615700359999998</v>
      </c>
      <c r="G466" s="126">
        <v>37.132735150000002</v>
      </c>
      <c r="H466" s="127">
        <v>28.06823842</v>
      </c>
      <c r="I466" s="143">
        <v>53.052570170000003</v>
      </c>
      <c r="J466" s="143">
        <v>52.361237850000002</v>
      </c>
      <c r="K466" s="144">
        <v>50.374390820000002</v>
      </c>
      <c r="L466" s="211">
        <f t="shared" si="144"/>
        <v>0.63363000609174813</v>
      </c>
      <c r="M466" s="212">
        <f t="shared" si="145"/>
        <v>0.70916457812503764</v>
      </c>
      <c r="N466" s="213">
        <f t="shared" si="146"/>
        <v>0.55719261241877183</v>
      </c>
      <c r="O466" s="214">
        <f t="shared" si="147"/>
        <v>0.63430140835948823</v>
      </c>
    </row>
    <row r="467" spans="1:15" ht="14.25" customHeight="1" x14ac:dyDescent="0.25">
      <c r="A467" s="265"/>
      <c r="B467" s="216" t="s">
        <v>4646</v>
      </c>
      <c r="C467" s="267" t="s">
        <v>0</v>
      </c>
      <c r="D467" s="217" t="s">
        <v>1493</v>
      </c>
      <c r="E467" s="210" t="s">
        <v>1501</v>
      </c>
      <c r="F467" s="125">
        <v>9.1877909389999992</v>
      </c>
      <c r="G467" s="126">
        <v>12.409194769999999</v>
      </c>
      <c r="H467" s="127">
        <v>10.22899997</v>
      </c>
      <c r="I467" s="143">
        <v>3.6339107149999998</v>
      </c>
      <c r="J467" s="143">
        <v>3.6486564019999999</v>
      </c>
      <c r="K467" s="144">
        <v>4.2852844680000004</v>
      </c>
      <c r="L467" s="211">
        <f t="shared" si="144"/>
        <v>2.528348013910958</v>
      </c>
      <c r="M467" s="212">
        <f t="shared" si="145"/>
        <v>3.4010313394261891</v>
      </c>
      <c r="N467" s="213">
        <f t="shared" si="146"/>
        <v>2.3870060544134684</v>
      </c>
      <c r="O467" s="214">
        <f t="shared" si="147"/>
        <v>2.7512442950312974</v>
      </c>
    </row>
    <row r="468" spans="1:15" ht="14.25" customHeight="1" x14ac:dyDescent="0.25">
      <c r="A468" s="265"/>
      <c r="B468" s="216" t="s">
        <v>4647</v>
      </c>
      <c r="C468" s="267" t="s">
        <v>0</v>
      </c>
      <c r="D468" s="217" t="s">
        <v>1493</v>
      </c>
      <c r="E468" s="210" t="s">
        <v>1501</v>
      </c>
      <c r="F468" s="125">
        <v>14.61159492</v>
      </c>
      <c r="G468" s="126">
        <v>18.310924780000001</v>
      </c>
      <c r="H468" s="127">
        <v>15.24083813</v>
      </c>
      <c r="I468" s="143">
        <v>1.6542165470000001</v>
      </c>
      <c r="J468" s="143">
        <v>1.5726391040000001</v>
      </c>
      <c r="K468" s="144">
        <v>1.8765333710000001</v>
      </c>
      <c r="L468" s="211">
        <f t="shared" si="144"/>
        <v>8.8329396453558751</v>
      </c>
      <c r="M468" s="212">
        <f t="shared" si="145"/>
        <v>11.643437285405311</v>
      </c>
      <c r="N468" s="213">
        <f t="shared" si="146"/>
        <v>8.1218050078577573</v>
      </c>
      <c r="O468" s="214">
        <f t="shared" si="147"/>
        <v>9.437524284818279</v>
      </c>
    </row>
    <row r="469" spans="1:15" s="226" customFormat="1" ht="14.25" customHeight="1" x14ac:dyDescent="0.25">
      <c r="A469" s="266"/>
      <c r="B469" s="220"/>
      <c r="C469" s="268"/>
      <c r="D469" s="221"/>
      <c r="E469" s="244" t="s">
        <v>1499</v>
      </c>
      <c r="F469" s="128">
        <f>SUM(F464:F468)</f>
        <v>281.722493289</v>
      </c>
      <c r="G469" s="129">
        <f t="shared" ref="G469:K469" si="153">SUM(G464:G468)</f>
        <v>339.42599860000001</v>
      </c>
      <c r="H469" s="130">
        <f t="shared" si="153"/>
        <v>200.5738197</v>
      </c>
      <c r="I469" s="146">
        <f t="shared" si="153"/>
        <v>179.12321833200002</v>
      </c>
      <c r="J469" s="146">
        <f t="shared" si="153"/>
        <v>180.493945126</v>
      </c>
      <c r="K469" s="147">
        <f t="shared" si="153"/>
        <v>234.467790439</v>
      </c>
      <c r="L469" s="223">
        <f t="shared" si="144"/>
        <v>1.5727860179847539</v>
      </c>
      <c r="M469" s="224">
        <f t="shared" si="145"/>
        <v>1.8805395292515328</v>
      </c>
      <c r="N469" s="225">
        <f t="shared" si="146"/>
        <v>0.85544295582971352</v>
      </c>
      <c r="O469" s="214">
        <f t="shared" si="147"/>
        <v>1.3831730734784218</v>
      </c>
    </row>
    <row r="470" spans="1:15" ht="14.25" customHeight="1" x14ac:dyDescent="0.25">
      <c r="A470" s="265"/>
      <c r="B470" s="216"/>
      <c r="C470" s="267"/>
      <c r="D470" s="217"/>
      <c r="F470" s="125"/>
      <c r="G470" s="126"/>
      <c r="H470" s="127"/>
      <c r="I470" s="143"/>
      <c r="J470" s="143"/>
      <c r="K470" s="144"/>
      <c r="L470" s="211"/>
      <c r="M470" s="212"/>
      <c r="N470" s="213"/>
      <c r="O470" s="214"/>
    </row>
    <row r="471" spans="1:15" ht="14.25" customHeight="1" x14ac:dyDescent="0.25">
      <c r="A471" s="265" t="s">
        <v>900</v>
      </c>
      <c r="B471" s="216" t="s">
        <v>4648</v>
      </c>
      <c r="C471" s="267" t="s">
        <v>899</v>
      </c>
      <c r="D471" s="217" t="s">
        <v>1494</v>
      </c>
      <c r="E471" s="210" t="s">
        <v>901</v>
      </c>
      <c r="F471" s="125">
        <v>30.021186490000002</v>
      </c>
      <c r="G471" s="126">
        <v>24.32133584</v>
      </c>
      <c r="H471" s="127">
        <v>10.566980559999999</v>
      </c>
      <c r="I471" s="143">
        <v>2.413661297</v>
      </c>
      <c r="J471" s="143">
        <v>1.81262371</v>
      </c>
      <c r="K471" s="144">
        <v>2.024103577</v>
      </c>
      <c r="L471" s="211">
        <f t="shared" si="144"/>
        <v>12.438027873800722</v>
      </c>
      <c r="M471" s="212">
        <f t="shared" si="145"/>
        <v>13.417752237170063</v>
      </c>
      <c r="N471" s="213">
        <f t="shared" si="146"/>
        <v>5.2205730378984452</v>
      </c>
      <c r="O471" s="214">
        <f t="shared" si="147"/>
        <v>10.384874799009777</v>
      </c>
    </row>
    <row r="472" spans="1:15" ht="14.25" customHeight="1" x14ac:dyDescent="0.25">
      <c r="A472" s="265"/>
      <c r="B472" s="216" t="s">
        <v>4649</v>
      </c>
      <c r="C472" s="267" t="s">
        <v>899</v>
      </c>
      <c r="D472" s="217" t="s">
        <v>1494</v>
      </c>
      <c r="E472" s="210" t="s">
        <v>901</v>
      </c>
      <c r="F472" s="125">
        <v>19.744648309999999</v>
      </c>
      <c r="G472" s="126">
        <v>15.73662231</v>
      </c>
      <c r="H472" s="127">
        <v>5.3930926799999996</v>
      </c>
      <c r="I472" s="143">
        <v>14.691980920000001</v>
      </c>
      <c r="J472" s="143">
        <v>14.21814833</v>
      </c>
      <c r="K472" s="144">
        <v>7.9027346300000003</v>
      </c>
      <c r="L472" s="211">
        <f t="shared" si="144"/>
        <v>1.3439064764317703</v>
      </c>
      <c r="M472" s="212">
        <f t="shared" si="145"/>
        <v>1.1067982936143697</v>
      </c>
      <c r="N472" s="213">
        <f t="shared" si="146"/>
        <v>0.68243373117034545</v>
      </c>
      <c r="O472" s="214">
        <f t="shared" si="147"/>
        <v>1.1103282655008693</v>
      </c>
    </row>
    <row r="473" spans="1:15" ht="14.25" customHeight="1" x14ac:dyDescent="0.25">
      <c r="A473" s="265"/>
      <c r="B473" s="216" t="s">
        <v>4650</v>
      </c>
      <c r="C473" s="267" t="s">
        <v>899</v>
      </c>
      <c r="D473" s="217" t="s">
        <v>1494</v>
      </c>
      <c r="E473" s="210" t="s">
        <v>901</v>
      </c>
      <c r="F473" s="125">
        <v>16.466429250000001</v>
      </c>
      <c r="G473" s="126">
        <v>11.776375010000001</v>
      </c>
      <c r="H473" s="127">
        <v>7.9720256269999998</v>
      </c>
      <c r="I473" s="143">
        <v>18.120561760000001</v>
      </c>
      <c r="J473" s="143">
        <v>18.87867331</v>
      </c>
      <c r="K473" s="144">
        <v>17.758958580000002</v>
      </c>
      <c r="L473" s="211">
        <f t="shared" si="144"/>
        <v>0.90871516391664009</v>
      </c>
      <c r="M473" s="212">
        <f t="shared" si="145"/>
        <v>0.62379251002569525</v>
      </c>
      <c r="N473" s="213">
        <f t="shared" si="146"/>
        <v>0.44890163976045488</v>
      </c>
      <c r="O473" s="214">
        <f t="shared" si="147"/>
        <v>0.66135910396306519</v>
      </c>
    </row>
    <row r="474" spans="1:15" ht="14.25" customHeight="1" x14ac:dyDescent="0.25">
      <c r="A474" s="265"/>
      <c r="B474" s="216" t="s">
        <v>4651</v>
      </c>
      <c r="C474" s="267" t="s">
        <v>899</v>
      </c>
      <c r="D474" s="217" t="s">
        <v>1494</v>
      </c>
      <c r="E474" s="210" t="s">
        <v>901</v>
      </c>
      <c r="F474" s="125">
        <v>11.58923272</v>
      </c>
      <c r="G474" s="126">
        <v>10.03498621</v>
      </c>
      <c r="H474" s="127">
        <v>4.8176457460000002</v>
      </c>
      <c r="I474" s="143">
        <v>4.5217726100000002</v>
      </c>
      <c r="J474" s="143">
        <v>3.8390412870000001</v>
      </c>
      <c r="K474" s="144">
        <v>4.6331218590000001</v>
      </c>
      <c r="L474" s="211">
        <f t="shared" si="144"/>
        <v>2.5629844133183868</v>
      </c>
      <c r="M474" s="212">
        <f t="shared" si="145"/>
        <v>2.6139302653454375</v>
      </c>
      <c r="N474" s="213">
        <f t="shared" si="146"/>
        <v>1.0398271171395064</v>
      </c>
      <c r="O474" s="214">
        <f t="shared" si="147"/>
        <v>2.0349388493621241</v>
      </c>
    </row>
    <row r="475" spans="1:15" ht="14.25" customHeight="1" x14ac:dyDescent="0.25">
      <c r="A475" s="265" t="s">
        <v>902</v>
      </c>
      <c r="B475" s="216" t="s">
        <v>4652</v>
      </c>
      <c r="C475" s="267" t="s">
        <v>899</v>
      </c>
      <c r="D475" s="217" t="s">
        <v>1494</v>
      </c>
      <c r="E475" s="210" t="s">
        <v>337</v>
      </c>
      <c r="F475" s="125">
        <v>55.581596820000001</v>
      </c>
      <c r="G475" s="126">
        <v>29.851576210000001</v>
      </c>
      <c r="H475" s="127">
        <v>15.885509259999999</v>
      </c>
      <c r="I475" s="143">
        <v>59.110231669999997</v>
      </c>
      <c r="J475" s="143">
        <v>45.183282630000001</v>
      </c>
      <c r="K475" s="144">
        <v>37.295336939999999</v>
      </c>
      <c r="L475" s="211">
        <f t="shared" si="144"/>
        <v>0.94030416138952688</v>
      </c>
      <c r="M475" s="212">
        <f t="shared" si="145"/>
        <v>0.66067745574066983</v>
      </c>
      <c r="N475" s="213">
        <f t="shared" si="146"/>
        <v>0.42593821542774352</v>
      </c>
      <c r="O475" s="214">
        <f t="shared" si="147"/>
        <v>0.71558375820324938</v>
      </c>
    </row>
    <row r="476" spans="1:15" ht="14.25" customHeight="1" x14ac:dyDescent="0.25">
      <c r="A476" s="265"/>
      <c r="B476" s="216" t="s">
        <v>4653</v>
      </c>
      <c r="C476" s="267" t="s">
        <v>899</v>
      </c>
      <c r="D476" s="217" t="s">
        <v>1494</v>
      </c>
      <c r="E476" s="210" t="s">
        <v>337</v>
      </c>
      <c r="F476" s="125">
        <v>82.100384349999999</v>
      </c>
      <c r="G476" s="126">
        <v>46.312503560000003</v>
      </c>
      <c r="H476" s="127">
        <v>24.210942639999999</v>
      </c>
      <c r="I476" s="143">
        <v>46.847603309999997</v>
      </c>
      <c r="J476" s="143">
        <v>35.399057800000001</v>
      </c>
      <c r="K476" s="144">
        <v>29.753466379999999</v>
      </c>
      <c r="L476" s="211">
        <f t="shared" si="144"/>
        <v>1.7524991365454765</v>
      </c>
      <c r="M476" s="212">
        <f t="shared" si="145"/>
        <v>1.3082976338426726</v>
      </c>
      <c r="N476" s="213">
        <f t="shared" si="146"/>
        <v>0.81371838597852808</v>
      </c>
      <c r="O476" s="214">
        <f t="shared" si="147"/>
        <v>1.3627112215888066</v>
      </c>
    </row>
    <row r="477" spans="1:15" ht="14.25" customHeight="1" x14ac:dyDescent="0.25">
      <c r="A477" s="265" t="s">
        <v>903</v>
      </c>
      <c r="B477" s="216" t="s">
        <v>4654</v>
      </c>
      <c r="C477" s="267" t="s">
        <v>899</v>
      </c>
      <c r="D477" s="217" t="s">
        <v>1494</v>
      </c>
      <c r="E477" s="210" t="s">
        <v>338</v>
      </c>
      <c r="F477" s="125">
        <v>4.1851877210000001</v>
      </c>
      <c r="G477" s="126">
        <v>4.7186852259999998</v>
      </c>
      <c r="H477" s="127">
        <v>3.9928257440000001</v>
      </c>
      <c r="I477" s="143">
        <v>4.235331446</v>
      </c>
      <c r="J477" s="143">
        <v>4.2646076370000001</v>
      </c>
      <c r="K477" s="144">
        <v>8.2908212920000004</v>
      </c>
      <c r="L477" s="211">
        <f t="shared" si="144"/>
        <v>0.9881606137230754</v>
      </c>
      <c r="M477" s="212">
        <f t="shared" si="145"/>
        <v>1.1064758185630947</v>
      </c>
      <c r="N477" s="213">
        <f t="shared" si="146"/>
        <v>0.48159592438119098</v>
      </c>
      <c r="O477" s="214">
        <f t="shared" si="147"/>
        <v>0.76808306491003686</v>
      </c>
    </row>
    <row r="478" spans="1:15" ht="14.25" customHeight="1" x14ac:dyDescent="0.25">
      <c r="A478" s="265"/>
      <c r="B478" s="216" t="s">
        <v>4655</v>
      </c>
      <c r="C478" s="267" t="s">
        <v>899</v>
      </c>
      <c r="D478" s="217" t="s">
        <v>1494</v>
      </c>
      <c r="E478" s="210" t="s">
        <v>338</v>
      </c>
      <c r="F478" s="125">
        <v>2.2676733740000001</v>
      </c>
      <c r="G478" s="126">
        <v>2.323824396</v>
      </c>
      <c r="H478" s="127">
        <v>2.2560043379999999</v>
      </c>
      <c r="I478" s="143">
        <v>4.2860943349999996</v>
      </c>
      <c r="J478" s="143">
        <v>4.9265631369999996</v>
      </c>
      <c r="K478" s="144">
        <v>8.6726624900000004</v>
      </c>
      <c r="L478" s="211">
        <f t="shared" si="144"/>
        <v>0.52907686969983603</v>
      </c>
      <c r="M478" s="212">
        <f t="shared" si="145"/>
        <v>0.47169280721226658</v>
      </c>
      <c r="N478" s="213">
        <f t="shared" si="146"/>
        <v>0.26012822943372721</v>
      </c>
      <c r="O478" s="214">
        <f t="shared" si="147"/>
        <v>0.38285600271890741</v>
      </c>
    </row>
    <row r="479" spans="1:15" ht="14.25" customHeight="1" x14ac:dyDescent="0.25">
      <c r="A479" s="265" t="s">
        <v>904</v>
      </c>
      <c r="B479" s="216" t="s">
        <v>4656</v>
      </c>
      <c r="C479" s="267" t="s">
        <v>899</v>
      </c>
      <c r="D479" s="217" t="s">
        <v>1494</v>
      </c>
      <c r="E479" s="210" t="s">
        <v>339</v>
      </c>
      <c r="F479" s="125">
        <v>3.3499897340000002</v>
      </c>
      <c r="G479" s="126">
        <v>2.1415533120000001</v>
      </c>
      <c r="H479" s="127">
        <v>2.9673427550000002</v>
      </c>
      <c r="I479" s="143">
        <v>7.8266255229999997</v>
      </c>
      <c r="J479" s="143">
        <v>7.4415612189999996</v>
      </c>
      <c r="K479" s="144">
        <v>6.2943979240000001</v>
      </c>
      <c r="L479" s="211">
        <f t="shared" si="144"/>
        <v>0.42802478848073544</v>
      </c>
      <c r="M479" s="212">
        <f t="shared" si="145"/>
        <v>0.28778279839076337</v>
      </c>
      <c r="N479" s="213">
        <f t="shared" si="146"/>
        <v>0.47142598717595791</v>
      </c>
      <c r="O479" s="214">
        <f t="shared" si="147"/>
        <v>0.39229461272970756</v>
      </c>
    </row>
    <row r="480" spans="1:15" ht="14.25" customHeight="1" x14ac:dyDescent="0.25">
      <c r="A480" s="265"/>
      <c r="B480" s="216" t="s">
        <v>4657</v>
      </c>
      <c r="C480" s="267" t="s">
        <v>899</v>
      </c>
      <c r="D480" s="217" t="s">
        <v>1494</v>
      </c>
      <c r="E480" s="210" t="s">
        <v>339</v>
      </c>
      <c r="F480" s="125">
        <v>7.1076527260000004</v>
      </c>
      <c r="G480" s="126">
        <v>5.4405373839999998</v>
      </c>
      <c r="H480" s="127">
        <v>5.6336939319999999</v>
      </c>
      <c r="I480" s="143">
        <v>3.4827689500000001</v>
      </c>
      <c r="J480" s="143">
        <v>3.9872428850000001</v>
      </c>
      <c r="K480" s="144">
        <v>3.4385854340000002</v>
      </c>
      <c r="L480" s="211">
        <f t="shared" si="144"/>
        <v>2.0408051260477675</v>
      </c>
      <c r="M480" s="212">
        <f t="shared" si="145"/>
        <v>1.3644860724354895</v>
      </c>
      <c r="N480" s="213">
        <f t="shared" si="146"/>
        <v>1.6383754424988934</v>
      </c>
      <c r="O480" s="214">
        <f t="shared" si="147"/>
        <v>1.6667481247721181</v>
      </c>
    </row>
    <row r="481" spans="1:15" ht="14.25" customHeight="1" x14ac:dyDescent="0.25">
      <c r="A481" s="265" t="s">
        <v>905</v>
      </c>
      <c r="B481" s="216" t="s">
        <v>4658</v>
      </c>
      <c r="C481" s="267" t="s">
        <v>899</v>
      </c>
      <c r="D481" s="217" t="s">
        <v>1494</v>
      </c>
      <c r="E481" s="210" t="s">
        <v>340</v>
      </c>
      <c r="F481" s="125">
        <v>7.1171638689999996</v>
      </c>
      <c r="G481" s="126">
        <v>5.5925749219999998</v>
      </c>
      <c r="H481" s="127">
        <v>2.21866466</v>
      </c>
      <c r="I481" s="143">
        <v>15.78152931</v>
      </c>
      <c r="J481" s="143">
        <v>14.48428397</v>
      </c>
      <c r="K481" s="144">
        <v>12.54208717</v>
      </c>
      <c r="L481" s="211">
        <f t="shared" si="144"/>
        <v>0.45098061976098813</v>
      </c>
      <c r="M481" s="212">
        <f t="shared" si="145"/>
        <v>0.38611331658391945</v>
      </c>
      <c r="N481" s="213">
        <f t="shared" si="146"/>
        <v>0.17689756337421469</v>
      </c>
      <c r="O481" s="214">
        <f t="shared" si="147"/>
        <v>0.34873010108114288</v>
      </c>
    </row>
    <row r="482" spans="1:15" ht="14.25" customHeight="1" x14ac:dyDescent="0.25">
      <c r="A482" s="265"/>
      <c r="B482" s="216" t="s">
        <v>4659</v>
      </c>
      <c r="C482" s="267" t="s">
        <v>899</v>
      </c>
      <c r="D482" s="217" t="s">
        <v>1494</v>
      </c>
      <c r="E482" s="210" t="s">
        <v>340</v>
      </c>
      <c r="F482" s="125">
        <v>13.76755812</v>
      </c>
      <c r="G482" s="126">
        <v>10.529658169999999</v>
      </c>
      <c r="H482" s="127">
        <v>3.4761535430000001</v>
      </c>
      <c r="I482" s="143">
        <v>11.83755859</v>
      </c>
      <c r="J482" s="143">
        <v>11.33387209</v>
      </c>
      <c r="K482" s="144">
        <v>9.1753515199999995</v>
      </c>
      <c r="L482" s="211">
        <f t="shared" si="144"/>
        <v>1.1630403360056358</v>
      </c>
      <c r="M482" s="212">
        <f t="shared" si="145"/>
        <v>0.92904332132797163</v>
      </c>
      <c r="N482" s="213">
        <f t="shared" si="146"/>
        <v>0.37885780565712868</v>
      </c>
      <c r="O482" s="214">
        <f t="shared" si="147"/>
        <v>0.85861306578433028</v>
      </c>
    </row>
    <row r="483" spans="1:15" s="226" customFormat="1" ht="14.25" customHeight="1" x14ac:dyDescent="0.25">
      <c r="A483" s="243"/>
      <c r="C483" s="228"/>
      <c r="D483" s="228"/>
      <c r="E483" s="244" t="s">
        <v>1502</v>
      </c>
      <c r="F483" s="128">
        <f>SUM(F471:F482)</f>
        <v>253.29870348399996</v>
      </c>
      <c r="G483" s="129">
        <f>SUM(G471:G482)</f>
        <v>168.78023255000002</v>
      </c>
      <c r="H483" s="130">
        <f t="shared" ref="H483:K483" si="154">SUM(H471:H482)</f>
        <v>89.390881484999994</v>
      </c>
      <c r="I483" s="146">
        <f t="shared" si="154"/>
        <v>193.15571972100003</v>
      </c>
      <c r="J483" s="146">
        <f t="shared" si="154"/>
        <v>165.768958005</v>
      </c>
      <c r="K483" s="147">
        <f t="shared" si="154"/>
        <v>147.78162779599998</v>
      </c>
      <c r="L483" s="223">
        <f t="shared" si="144"/>
        <v>1.3113704520366898</v>
      </c>
      <c r="M483" s="224">
        <f t="shared" si="145"/>
        <v>1.0181654911826687</v>
      </c>
      <c r="N483" s="225">
        <f t="shared" si="146"/>
        <v>0.60488494285904426</v>
      </c>
      <c r="O483" s="214">
        <f t="shared" si="147"/>
        <v>1.0094009329370646</v>
      </c>
    </row>
    <row r="484" spans="1:15" ht="14.25" customHeight="1" x14ac:dyDescent="0.25">
      <c r="F484" s="125"/>
      <c r="G484" s="126"/>
      <c r="H484" s="127"/>
      <c r="I484" s="143"/>
      <c r="J484" s="143"/>
      <c r="K484" s="144"/>
      <c r="L484" s="211"/>
      <c r="M484" s="212"/>
      <c r="N484" s="213"/>
      <c r="O484" s="214"/>
    </row>
    <row r="485" spans="1:15" ht="14.25" customHeight="1" x14ac:dyDescent="0.25">
      <c r="A485" s="105" t="s">
        <v>1503</v>
      </c>
      <c r="B485" s="195" t="s">
        <v>4660</v>
      </c>
      <c r="C485" s="209" t="s">
        <v>0</v>
      </c>
      <c r="D485" s="209" t="s">
        <v>1504</v>
      </c>
      <c r="E485" s="232" t="s">
        <v>1505</v>
      </c>
      <c r="F485" s="125">
        <v>12.266823069999999</v>
      </c>
      <c r="G485" s="126">
        <v>13.22375937</v>
      </c>
      <c r="H485" s="127">
        <v>6.118205552</v>
      </c>
      <c r="I485" s="143">
        <v>22.03260367</v>
      </c>
      <c r="J485" s="143">
        <v>25.86734933</v>
      </c>
      <c r="K485" s="144">
        <v>22.05712128</v>
      </c>
      <c r="L485" s="211">
        <f t="shared" si="144"/>
        <v>0.55675776016897771</v>
      </c>
      <c r="M485" s="212">
        <f t="shared" si="145"/>
        <v>0.51121431891993552</v>
      </c>
      <c r="N485" s="213">
        <f t="shared" si="146"/>
        <v>0.27738005673240784</v>
      </c>
      <c r="O485" s="214">
        <f t="shared" si="147"/>
        <v>0.45183118815814483</v>
      </c>
    </row>
    <row r="486" spans="1:15" ht="14.25" customHeight="1" x14ac:dyDescent="0.25">
      <c r="B486" s="195" t="s">
        <v>4661</v>
      </c>
      <c r="C486" s="209" t="s">
        <v>0</v>
      </c>
      <c r="D486" s="209" t="s">
        <v>1504</v>
      </c>
      <c r="E486" s="210" t="s">
        <v>1505</v>
      </c>
      <c r="F486" s="125">
        <v>28.57396756</v>
      </c>
      <c r="G486" s="126">
        <v>31.424793940000001</v>
      </c>
      <c r="H486" s="127">
        <v>14.66051077</v>
      </c>
      <c r="I486" s="143">
        <v>19.779513619999999</v>
      </c>
      <c r="J486" s="143">
        <v>25.340302650000002</v>
      </c>
      <c r="K486" s="144">
        <v>24.654687249999998</v>
      </c>
      <c r="L486" s="211">
        <f t="shared" si="144"/>
        <v>1.4446243779780061</v>
      </c>
      <c r="M486" s="212">
        <f t="shared" si="145"/>
        <v>1.2401112320574434</v>
      </c>
      <c r="N486" s="213">
        <f t="shared" si="146"/>
        <v>0.59463381633445789</v>
      </c>
      <c r="O486" s="214">
        <f t="shared" si="147"/>
        <v>1.0700079327486702</v>
      </c>
    </row>
    <row r="487" spans="1:15" s="226" customFormat="1" ht="14.25" customHeight="1" x14ac:dyDescent="0.25">
      <c r="A487" s="243"/>
      <c r="C487" s="228"/>
      <c r="D487" s="228"/>
      <c r="E487" s="244" t="s">
        <v>1506</v>
      </c>
      <c r="F487" s="128">
        <f>SUM(F485:F486)</f>
        <v>40.840790630000001</v>
      </c>
      <c r="G487" s="129">
        <f>SUM(G485:G486)</f>
        <v>44.648553309999997</v>
      </c>
      <c r="H487" s="130">
        <f t="shared" ref="H487:K487" si="155">SUM(H485:H486)</f>
        <v>20.778716322000001</v>
      </c>
      <c r="I487" s="146">
        <f t="shared" si="155"/>
        <v>41.812117290000003</v>
      </c>
      <c r="J487" s="146">
        <f t="shared" si="155"/>
        <v>51.207651980000001</v>
      </c>
      <c r="K487" s="147">
        <f t="shared" si="155"/>
        <v>46.711808529999999</v>
      </c>
      <c r="L487" s="223">
        <f t="shared" si="144"/>
        <v>0.9767692543942923</v>
      </c>
      <c r="M487" s="224">
        <f t="shared" si="145"/>
        <v>0.87191174724117859</v>
      </c>
      <c r="N487" s="225">
        <f t="shared" si="146"/>
        <v>0.44482791345265865</v>
      </c>
      <c r="O487" s="214">
        <f t="shared" si="147"/>
        <v>0.76051571115945693</v>
      </c>
    </row>
    <row r="488" spans="1:15" ht="14.25" customHeight="1" x14ac:dyDescent="0.25">
      <c r="F488" s="125"/>
      <c r="G488" s="126"/>
      <c r="H488" s="127"/>
      <c r="I488" s="143"/>
      <c r="J488" s="143"/>
      <c r="K488" s="144"/>
      <c r="L488" s="211"/>
      <c r="M488" s="212"/>
      <c r="N488" s="213"/>
      <c r="O488" s="214"/>
    </row>
    <row r="489" spans="1:15" s="5" customFormat="1" ht="14.25" customHeight="1" x14ac:dyDescent="0.25">
      <c r="A489" s="8"/>
      <c r="B489" s="9"/>
      <c r="C489" s="13"/>
      <c r="D489" s="13"/>
      <c r="E489" s="281" t="s">
        <v>1508</v>
      </c>
      <c r="F489" s="171">
        <f>SUM(F441,F445,F453,F459,F461,F469,F483,F487)</f>
        <v>3360.8036202252174</v>
      </c>
      <c r="G489" s="172">
        <f t="shared" ref="G489:K489" si="156">SUM(G441,G445,G453,G459,G461,G469,G483,G487)</f>
        <v>3468.4896098212334</v>
      </c>
      <c r="H489" s="173">
        <f t="shared" si="156"/>
        <v>2716.6354870811515</v>
      </c>
      <c r="I489" s="174">
        <f t="shared" si="156"/>
        <v>1344.2754627740471</v>
      </c>
      <c r="J489" s="174">
        <f t="shared" si="156"/>
        <v>1376.7029792458397</v>
      </c>
      <c r="K489" s="175">
        <f t="shared" si="156"/>
        <v>2996.6027211851833</v>
      </c>
      <c r="L489" s="176">
        <f>F489/I489</f>
        <v>2.5000855206341877</v>
      </c>
      <c r="M489" s="177">
        <f>G489/J489</f>
        <v>2.5194175229585674</v>
      </c>
      <c r="N489" s="178">
        <f t="shared" si="146"/>
        <v>0.90657178807029104</v>
      </c>
      <c r="O489" s="163">
        <f>AVERAGE(F489:H489)/AVERAGE(I489:K489)</f>
        <v>1.6695746758366083</v>
      </c>
    </row>
    <row r="490" spans="1:15" s="18" customFormat="1" ht="14.25" customHeight="1" x14ac:dyDescent="0.25">
      <c r="A490" s="16"/>
      <c r="B490" s="17"/>
      <c r="C490" s="15"/>
      <c r="D490" s="15"/>
      <c r="E490" s="282" t="s">
        <v>1509</v>
      </c>
      <c r="F490" s="179">
        <f>F489/8</f>
        <v>420.10045252815218</v>
      </c>
      <c r="G490" s="180">
        <f>G489/8</f>
        <v>433.56120122765418</v>
      </c>
      <c r="H490" s="181">
        <f t="shared" ref="H490:K490" si="157">H489/8</f>
        <v>339.57943588514394</v>
      </c>
      <c r="I490" s="182">
        <f t="shared" si="157"/>
        <v>168.03443284675589</v>
      </c>
      <c r="J490" s="182">
        <f t="shared" si="157"/>
        <v>172.08787240572997</v>
      </c>
      <c r="K490" s="183">
        <f t="shared" si="157"/>
        <v>374.57534014814792</v>
      </c>
      <c r="L490" s="117">
        <f t="shared" si="144"/>
        <v>2.5000855206341877</v>
      </c>
      <c r="M490" s="118">
        <f t="shared" si="145"/>
        <v>2.5194175229585674</v>
      </c>
      <c r="N490" s="119">
        <f t="shared" si="146"/>
        <v>0.90657178807029104</v>
      </c>
      <c r="O490" s="121">
        <f t="shared" si="147"/>
        <v>1.6695746758366083</v>
      </c>
    </row>
  </sheetData>
  <mergeCells count="10">
    <mergeCell ref="L1:N2"/>
    <mergeCell ref="O1:O3"/>
    <mergeCell ref="A1:A3"/>
    <mergeCell ref="B1:B3"/>
    <mergeCell ref="C1:C3"/>
    <mergeCell ref="D1:D3"/>
    <mergeCell ref="E1:E3"/>
    <mergeCell ref="F1:K1"/>
    <mergeCell ref="F2:H2"/>
    <mergeCell ref="I2:K2"/>
  </mergeCells>
  <phoneticPr fontId="23" type="noConversion"/>
  <conditionalFormatting sqref="A323">
    <cfRule type="duplicateValues" dxfId="18" priority="10"/>
  </conditionalFormatting>
  <conditionalFormatting sqref="A328">
    <cfRule type="duplicateValues" dxfId="17" priority="9"/>
  </conditionalFormatting>
  <conditionalFormatting sqref="A329">
    <cfRule type="duplicateValues" dxfId="16" priority="7"/>
  </conditionalFormatting>
  <conditionalFormatting sqref="A336">
    <cfRule type="duplicateValues" dxfId="15" priority="6"/>
  </conditionalFormatting>
  <conditionalFormatting sqref="A381">
    <cfRule type="duplicateValues" dxfId="14" priority="4"/>
  </conditionalFormatting>
  <conditionalFormatting sqref="A367">
    <cfRule type="duplicateValues" dxfId="13" priority="5"/>
  </conditionalFormatting>
  <conditionalFormatting sqref="A402">
    <cfRule type="duplicateValues" dxfId="12" priority="3"/>
  </conditionalFormatting>
  <conditionalFormatting sqref="A438">
    <cfRule type="duplicateValues" dxfId="11" priority="2"/>
  </conditionalFormatting>
  <conditionalFormatting sqref="B375:B376">
    <cfRule type="duplicateValues" dxfId="10" priority="1"/>
  </conditionalFormatting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14"/>
  <sheetViews>
    <sheetView tabSelected="1" topLeftCell="C1" zoomScaleNormal="100" workbookViewId="0">
      <pane ySplit="3" topLeftCell="A64" activePane="bottomLeft" state="frozen"/>
      <selection pane="bottomLeft" activeCell="E71" sqref="E71"/>
    </sheetView>
  </sheetViews>
  <sheetFormatPr defaultColWidth="8.81640625" defaultRowHeight="14.5" customHeight="1" x14ac:dyDescent="0.25"/>
  <cols>
    <col min="1" max="1" width="13.08984375" style="288" customWidth="1"/>
    <col min="2" max="2" width="19.54296875" style="285" customWidth="1"/>
    <col min="3" max="3" width="13.81640625" style="288" customWidth="1"/>
    <col min="4" max="4" width="27.1796875" style="285" customWidth="1"/>
    <col min="5" max="5" width="16.6328125" style="289" customWidth="1"/>
    <col min="6" max="6" width="12.81640625" style="288" bestFit="1" customWidth="1"/>
    <col min="7" max="7" width="10.54296875" style="288" bestFit="1" customWidth="1"/>
    <col min="8" max="8" width="11.6328125" style="288" bestFit="1" customWidth="1"/>
    <col min="9" max="9" width="9.81640625" style="288" customWidth="1"/>
    <col min="10" max="10" width="10.453125" style="288" customWidth="1"/>
    <col min="11" max="11" width="10.1796875" style="288" customWidth="1"/>
    <col min="12" max="12" width="9.90625" style="288" customWidth="1"/>
    <col min="13" max="13" width="10.453125" style="288" customWidth="1"/>
    <col min="14" max="14" width="10.6328125" style="288" customWidth="1"/>
    <col min="15" max="15" width="20.1796875" style="300" customWidth="1"/>
    <col min="16" max="16384" width="8.81640625" style="285"/>
  </cols>
  <sheetData>
    <row r="1" spans="1:15" s="26" customFormat="1" ht="14.5" customHeight="1" x14ac:dyDescent="0.25">
      <c r="A1" s="409" t="s">
        <v>1445</v>
      </c>
      <c r="B1" s="409" t="s">
        <v>1444</v>
      </c>
      <c r="C1" s="409" t="s">
        <v>1447</v>
      </c>
      <c r="D1" s="409" t="s">
        <v>5537</v>
      </c>
      <c r="E1" s="409" t="s">
        <v>1446</v>
      </c>
      <c r="F1" s="414" t="s">
        <v>708</v>
      </c>
      <c r="G1" s="415"/>
      <c r="H1" s="415"/>
      <c r="I1" s="415"/>
      <c r="J1" s="415"/>
      <c r="K1" s="416"/>
      <c r="L1" s="417" t="s">
        <v>1554</v>
      </c>
      <c r="M1" s="418"/>
      <c r="N1" s="419"/>
      <c r="O1" s="422" t="s">
        <v>1448</v>
      </c>
    </row>
    <row r="2" spans="1:15" s="26" customFormat="1" ht="14.5" customHeight="1" x14ac:dyDescent="0.25">
      <c r="A2" s="410"/>
      <c r="B2" s="410"/>
      <c r="C2" s="410"/>
      <c r="D2" s="410"/>
      <c r="E2" s="412"/>
      <c r="F2" s="404" t="s">
        <v>5546</v>
      </c>
      <c r="G2" s="405"/>
      <c r="H2" s="406"/>
      <c r="I2" s="407" t="s">
        <v>5547</v>
      </c>
      <c r="J2" s="407"/>
      <c r="K2" s="408"/>
      <c r="L2" s="420"/>
      <c r="M2" s="420"/>
      <c r="N2" s="421"/>
      <c r="O2" s="423"/>
    </row>
    <row r="3" spans="1:15" s="26" customFormat="1" ht="14.5" customHeight="1" x14ac:dyDescent="0.25">
      <c r="A3" s="411"/>
      <c r="B3" s="411"/>
      <c r="C3" s="411"/>
      <c r="D3" s="411"/>
      <c r="E3" s="413"/>
      <c r="F3" s="349" t="s">
        <v>1456</v>
      </c>
      <c r="G3" s="350" t="s">
        <v>1457</v>
      </c>
      <c r="H3" s="351" t="s">
        <v>711</v>
      </c>
      <c r="I3" s="352" t="s">
        <v>709</v>
      </c>
      <c r="J3" s="353" t="s">
        <v>710</v>
      </c>
      <c r="K3" s="354" t="s">
        <v>711</v>
      </c>
      <c r="L3" s="111" t="s">
        <v>709</v>
      </c>
      <c r="M3" s="112" t="s">
        <v>710</v>
      </c>
      <c r="N3" s="113" t="s">
        <v>711</v>
      </c>
      <c r="O3" s="424"/>
    </row>
    <row r="4" spans="1:15" s="26" customFormat="1" ht="14.5" customHeight="1" x14ac:dyDescent="0.25">
      <c r="A4" s="348"/>
      <c r="B4" s="348"/>
      <c r="C4" s="348"/>
      <c r="D4" s="348"/>
      <c r="E4" s="348"/>
      <c r="F4" s="123"/>
      <c r="G4" s="124"/>
      <c r="H4" s="124"/>
      <c r="I4" s="140"/>
      <c r="J4" s="141"/>
      <c r="K4" s="141"/>
      <c r="L4" s="109"/>
      <c r="M4" s="110"/>
      <c r="N4" s="110"/>
      <c r="O4" s="376"/>
    </row>
    <row r="5" spans="1:15" s="286" customFormat="1" ht="14.5" customHeight="1" x14ac:dyDescent="0.25">
      <c r="A5" s="29" t="s">
        <v>1510</v>
      </c>
      <c r="F5" s="313"/>
      <c r="G5" s="314"/>
      <c r="H5" s="314"/>
      <c r="I5" s="316"/>
      <c r="J5" s="317"/>
      <c r="K5" s="317"/>
      <c r="L5" s="319"/>
      <c r="M5" s="320"/>
      <c r="N5" s="320"/>
      <c r="O5" s="377"/>
    </row>
    <row r="6" spans="1:15" ht="14.5" customHeight="1" x14ac:dyDescent="0.25">
      <c r="A6" s="287" t="s">
        <v>77</v>
      </c>
      <c r="B6" s="285" t="s">
        <v>4662</v>
      </c>
      <c r="C6" s="288" t="s">
        <v>0</v>
      </c>
      <c r="D6" s="285" t="s">
        <v>7</v>
      </c>
      <c r="E6" s="289" t="s">
        <v>661</v>
      </c>
      <c r="F6" s="259">
        <v>235.39914450000001</v>
      </c>
      <c r="G6" s="290">
        <v>266.95754870000002</v>
      </c>
      <c r="H6" s="291">
        <v>189.4819411</v>
      </c>
      <c r="I6" s="292">
        <v>165.3205499</v>
      </c>
      <c r="J6" s="293">
        <v>167.22275429999999</v>
      </c>
      <c r="K6" s="294">
        <v>127.5751454</v>
      </c>
      <c r="L6" s="295">
        <f t="shared" ref="L6:L16" si="0">F6/I6</f>
        <v>1.4238952425599209</v>
      </c>
      <c r="M6" s="296">
        <f t="shared" ref="M6:M16" si="1">G6/J6</f>
        <v>1.5964187996872388</v>
      </c>
      <c r="N6" s="297">
        <f t="shared" ref="N6:N17" si="2">H6/K6</f>
        <v>1.4852574967161276</v>
      </c>
      <c r="O6" s="298">
        <f>AVERAGE(F6:H6)/AVERAGE(I6:K6)</f>
        <v>1.5036098528573327</v>
      </c>
    </row>
    <row r="7" spans="1:15" ht="14.5" customHeight="1" x14ac:dyDescent="0.25">
      <c r="A7" s="287"/>
      <c r="B7" s="285" t="s">
        <v>4663</v>
      </c>
      <c r="C7" s="288" t="s">
        <v>0</v>
      </c>
      <c r="D7" s="285" t="s">
        <v>2</v>
      </c>
      <c r="E7" s="289" t="s">
        <v>1</v>
      </c>
      <c r="F7" s="259">
        <v>283.88620320000001</v>
      </c>
      <c r="G7" s="290">
        <v>319.15418779999999</v>
      </c>
      <c r="H7" s="291">
        <v>230.18380490000001</v>
      </c>
      <c r="I7" s="292">
        <v>131.80475340000001</v>
      </c>
      <c r="J7" s="293">
        <v>135.21715879999999</v>
      </c>
      <c r="K7" s="294">
        <v>106.8692288</v>
      </c>
      <c r="L7" s="295">
        <f t="shared" si="0"/>
        <v>2.1538388857529625</v>
      </c>
      <c r="M7" s="296">
        <f t="shared" si="1"/>
        <v>2.3603083412813137</v>
      </c>
      <c r="N7" s="297">
        <f t="shared" si="2"/>
        <v>2.1538829042247194</v>
      </c>
      <c r="O7" s="298">
        <f t="shared" ref="O7:O76" si="3">AVERAGE(F7:H7)/AVERAGE(I7:K7)</f>
        <v>2.2285208300776511</v>
      </c>
    </row>
    <row r="8" spans="1:15" ht="14.5" customHeight="1" x14ac:dyDescent="0.25">
      <c r="A8" s="287" t="s">
        <v>1601</v>
      </c>
      <c r="B8" s="285" t="s">
        <v>4664</v>
      </c>
      <c r="C8" s="288" t="s">
        <v>0</v>
      </c>
      <c r="D8" s="285" t="s">
        <v>1600</v>
      </c>
      <c r="E8" s="289" t="s">
        <v>663</v>
      </c>
      <c r="F8" s="259">
        <v>103.86850939999999</v>
      </c>
      <c r="G8" s="290">
        <v>103.27743390000001</v>
      </c>
      <c r="H8" s="291">
        <v>111.71199110000001</v>
      </c>
      <c r="I8" s="292">
        <v>21.68511449</v>
      </c>
      <c r="J8" s="293">
        <v>21.196029729999999</v>
      </c>
      <c r="K8" s="294">
        <v>14.02668124</v>
      </c>
      <c r="L8" s="295">
        <f t="shared" si="0"/>
        <v>4.7898529402691654</v>
      </c>
      <c r="M8" s="296">
        <f t="shared" si="1"/>
        <v>4.8724895754333328</v>
      </c>
      <c r="N8" s="297">
        <f t="shared" si="2"/>
        <v>7.9642496459839709</v>
      </c>
      <c r="O8" s="298">
        <f t="shared" si="3"/>
        <v>5.6030595409786379</v>
      </c>
    </row>
    <row r="9" spans="1:15" ht="14.5" customHeight="1" x14ac:dyDescent="0.25">
      <c r="A9" s="287"/>
      <c r="B9" s="285" t="s">
        <v>4665</v>
      </c>
      <c r="C9" s="288" t="s">
        <v>0</v>
      </c>
      <c r="D9" s="285" t="s">
        <v>3</v>
      </c>
      <c r="E9" s="289" t="s">
        <v>4</v>
      </c>
      <c r="F9" s="259">
        <v>96.014604849999998</v>
      </c>
      <c r="G9" s="290">
        <v>95.769892600000006</v>
      </c>
      <c r="H9" s="291">
        <v>96.489474880000003</v>
      </c>
      <c r="I9" s="292">
        <v>71.314530360000006</v>
      </c>
      <c r="J9" s="293">
        <v>64.823026010000007</v>
      </c>
      <c r="K9" s="294">
        <v>49.44241315</v>
      </c>
      <c r="L9" s="295">
        <f t="shared" si="0"/>
        <v>1.3463540230204496</v>
      </c>
      <c r="M9" s="296">
        <f t="shared" si="1"/>
        <v>1.4774054606032421</v>
      </c>
      <c r="N9" s="297">
        <f t="shared" si="2"/>
        <v>1.9515527000526269</v>
      </c>
      <c r="O9" s="298">
        <f t="shared" si="3"/>
        <v>1.5533679258360511</v>
      </c>
    </row>
    <row r="10" spans="1:15" ht="14.5" customHeight="1" x14ac:dyDescent="0.25">
      <c r="A10" s="287" t="s">
        <v>1611</v>
      </c>
      <c r="B10" s="285" t="s">
        <v>4666</v>
      </c>
      <c r="C10" s="288" t="s">
        <v>0</v>
      </c>
      <c r="D10" s="285" t="s">
        <v>3</v>
      </c>
      <c r="E10" s="289" t="s">
        <v>4</v>
      </c>
      <c r="F10" s="259">
        <v>7.3853921849999997</v>
      </c>
      <c r="G10" s="290">
        <v>6.3780756060000003</v>
      </c>
      <c r="H10" s="291">
        <v>4.5829710209999996</v>
      </c>
      <c r="I10" s="292">
        <v>0.59146918699999995</v>
      </c>
      <c r="J10" s="293">
        <v>0.69679482599999998</v>
      </c>
      <c r="K10" s="294">
        <v>0.25786627400000001</v>
      </c>
      <c r="L10" s="295">
        <f t="shared" si="0"/>
        <v>12.486520595366196</v>
      </c>
      <c r="M10" s="296">
        <f t="shared" si="1"/>
        <v>9.153448573396842</v>
      </c>
      <c r="N10" s="297">
        <f t="shared" si="2"/>
        <v>17.772665459151899</v>
      </c>
      <c r="O10" s="298">
        <f t="shared" si="3"/>
        <v>11.866036753990578</v>
      </c>
    </row>
    <row r="11" spans="1:15" ht="14.5" customHeight="1" x14ac:dyDescent="0.25">
      <c r="A11" s="287" t="s">
        <v>78</v>
      </c>
      <c r="B11" s="285" t="s">
        <v>4667</v>
      </c>
      <c r="C11" s="288" t="s">
        <v>0</v>
      </c>
      <c r="D11" s="285" t="s">
        <v>10</v>
      </c>
      <c r="E11" s="289" t="s">
        <v>79</v>
      </c>
      <c r="F11" s="259">
        <v>104.78866739999999</v>
      </c>
      <c r="G11" s="290">
        <v>103.4725057</v>
      </c>
      <c r="H11" s="291">
        <v>74.324226319999994</v>
      </c>
      <c r="I11" s="292">
        <v>60.431964120000004</v>
      </c>
      <c r="J11" s="293">
        <v>54.84643853</v>
      </c>
      <c r="K11" s="294">
        <v>32.092143700000001</v>
      </c>
      <c r="L11" s="295">
        <f t="shared" si="0"/>
        <v>1.7339940696271381</v>
      </c>
      <c r="M11" s="296">
        <f t="shared" si="1"/>
        <v>1.8865856831050649</v>
      </c>
      <c r="N11" s="297">
        <f t="shared" si="2"/>
        <v>2.3159632779532888</v>
      </c>
      <c r="O11" s="298">
        <f t="shared" si="3"/>
        <v>1.9175161280115587</v>
      </c>
    </row>
    <row r="12" spans="1:15" ht="14.5" customHeight="1" x14ac:dyDescent="0.25">
      <c r="A12" s="287"/>
      <c r="B12" s="285" t="s">
        <v>4668</v>
      </c>
      <c r="C12" s="288" t="s">
        <v>0</v>
      </c>
      <c r="D12" s="285" t="s">
        <v>10</v>
      </c>
      <c r="E12" s="289" t="s">
        <v>914</v>
      </c>
      <c r="F12" s="259">
        <v>120.07225270000001</v>
      </c>
      <c r="G12" s="290">
        <v>115.5932517</v>
      </c>
      <c r="H12" s="291">
        <v>83.553787400000004</v>
      </c>
      <c r="I12" s="292">
        <v>44.438984349999998</v>
      </c>
      <c r="J12" s="293">
        <v>42.600186909999998</v>
      </c>
      <c r="K12" s="294">
        <v>27.098797470000001</v>
      </c>
      <c r="L12" s="295">
        <f t="shared" si="0"/>
        <v>2.7019576269861356</v>
      </c>
      <c r="M12" s="296">
        <f t="shared" si="1"/>
        <v>2.7134447072781636</v>
      </c>
      <c r="N12" s="297">
        <f t="shared" si="2"/>
        <v>3.0833024045623825</v>
      </c>
      <c r="O12" s="298">
        <f t="shared" si="3"/>
        <v>2.7967844123381225</v>
      </c>
    </row>
    <row r="13" spans="1:15" ht="14.5" customHeight="1" x14ac:dyDescent="0.25">
      <c r="A13" s="287" t="s">
        <v>80</v>
      </c>
      <c r="B13" s="285" t="s">
        <v>4669</v>
      </c>
      <c r="C13" s="288" t="s">
        <v>0</v>
      </c>
      <c r="D13" s="285" t="s">
        <v>6</v>
      </c>
      <c r="E13" s="289" t="s">
        <v>915</v>
      </c>
      <c r="F13" s="259">
        <v>357.41020259999999</v>
      </c>
      <c r="G13" s="290">
        <v>318.06140290000002</v>
      </c>
      <c r="H13" s="291">
        <v>278.03412220000001</v>
      </c>
      <c r="I13" s="292">
        <v>123.51609999999999</v>
      </c>
      <c r="J13" s="293">
        <v>124.5927488</v>
      </c>
      <c r="K13" s="294">
        <v>89.882290170000005</v>
      </c>
      <c r="L13" s="295">
        <f t="shared" si="0"/>
        <v>2.8936325110653591</v>
      </c>
      <c r="M13" s="296">
        <f t="shared" si="1"/>
        <v>2.5528082971390389</v>
      </c>
      <c r="N13" s="297">
        <f t="shared" si="2"/>
        <v>3.0933137292578623</v>
      </c>
      <c r="O13" s="298">
        <f t="shared" si="3"/>
        <v>2.8210968210756353</v>
      </c>
    </row>
    <row r="14" spans="1:15" ht="14.5" customHeight="1" x14ac:dyDescent="0.25">
      <c r="A14" s="287"/>
      <c r="B14" s="285" t="s">
        <v>4670</v>
      </c>
      <c r="C14" s="288" t="s">
        <v>0</v>
      </c>
      <c r="D14" s="285" t="s">
        <v>6</v>
      </c>
      <c r="E14" s="289" t="s">
        <v>916</v>
      </c>
      <c r="F14" s="259">
        <v>292.35366379999999</v>
      </c>
      <c r="G14" s="290">
        <v>243.63858920000001</v>
      </c>
      <c r="H14" s="291">
        <v>219.15547979999999</v>
      </c>
      <c r="I14" s="292">
        <v>111.7703075</v>
      </c>
      <c r="J14" s="293">
        <v>119.1076734</v>
      </c>
      <c r="K14" s="294">
        <v>104.29490699999999</v>
      </c>
      <c r="L14" s="295">
        <f t="shared" si="0"/>
        <v>2.6156648428295681</v>
      </c>
      <c r="M14" s="296">
        <f t="shared" si="1"/>
        <v>2.0455322671091651</v>
      </c>
      <c r="N14" s="297">
        <f t="shared" si="2"/>
        <v>2.1013056735359092</v>
      </c>
      <c r="O14" s="298">
        <f t="shared" si="3"/>
        <v>2.2530095961261072</v>
      </c>
    </row>
    <row r="15" spans="1:15" ht="14.5" customHeight="1" x14ac:dyDescent="0.25">
      <c r="A15" s="287" t="s">
        <v>81</v>
      </c>
      <c r="B15" s="285" t="s">
        <v>4671</v>
      </c>
      <c r="C15" s="288" t="s">
        <v>0</v>
      </c>
      <c r="D15" s="285" t="s">
        <v>11</v>
      </c>
      <c r="E15" s="289" t="s">
        <v>8</v>
      </c>
      <c r="F15" s="259">
        <v>116.0947582</v>
      </c>
      <c r="G15" s="290">
        <v>119.43267520000001</v>
      </c>
      <c r="H15" s="291">
        <v>66.988371470000004</v>
      </c>
      <c r="I15" s="292">
        <v>56.929275009999998</v>
      </c>
      <c r="J15" s="293">
        <v>49.820539590000003</v>
      </c>
      <c r="K15" s="294">
        <v>35.144701449999999</v>
      </c>
      <c r="L15" s="295">
        <f t="shared" si="0"/>
        <v>2.0392804612320674</v>
      </c>
      <c r="M15" s="296">
        <f t="shared" si="1"/>
        <v>2.3972577612140631</v>
      </c>
      <c r="N15" s="297">
        <f t="shared" si="2"/>
        <v>1.9060731406497695</v>
      </c>
      <c r="O15" s="298">
        <f t="shared" si="3"/>
        <v>2.1319767196880335</v>
      </c>
    </row>
    <row r="16" spans="1:15" ht="14.5" customHeight="1" x14ac:dyDescent="0.25">
      <c r="A16" s="287"/>
      <c r="B16" s="285" t="s">
        <v>4672</v>
      </c>
      <c r="C16" s="288" t="s">
        <v>0</v>
      </c>
      <c r="D16" s="285" t="s">
        <v>5</v>
      </c>
      <c r="E16" s="289" t="s">
        <v>9</v>
      </c>
      <c r="F16" s="259">
        <v>120.48019739999999</v>
      </c>
      <c r="G16" s="290">
        <v>125.2582359</v>
      </c>
      <c r="H16" s="291">
        <v>69.578338000000002</v>
      </c>
      <c r="I16" s="292">
        <v>44.026971119999999</v>
      </c>
      <c r="J16" s="293">
        <v>38.790714010000002</v>
      </c>
      <c r="K16" s="294">
        <v>27.04987384</v>
      </c>
      <c r="L16" s="295">
        <f t="shared" si="0"/>
        <v>2.7365088793326011</v>
      </c>
      <c r="M16" s="296">
        <f t="shared" si="1"/>
        <v>3.2290778630088948</v>
      </c>
      <c r="N16" s="297">
        <f t="shared" si="2"/>
        <v>2.5722241224323583</v>
      </c>
      <c r="O16" s="298">
        <f t="shared" si="3"/>
        <v>2.8699715753773978</v>
      </c>
    </row>
    <row r="17" spans="1:15" s="299" customFormat="1" ht="14.5" customHeight="1" x14ac:dyDescent="0.25">
      <c r="A17" s="46"/>
      <c r="C17" s="300"/>
      <c r="E17" s="301" t="s">
        <v>12</v>
      </c>
      <c r="F17" s="302">
        <f t="shared" ref="F17:G17" si="4">SUM(F6:F16)</f>
        <v>1837.753596235</v>
      </c>
      <c r="G17" s="303">
        <f t="shared" si="4"/>
        <v>1816.9937992060002</v>
      </c>
      <c r="H17" s="304">
        <f>SUM(H6:H16)</f>
        <v>1424.0845081909999</v>
      </c>
      <c r="I17" s="305">
        <f t="shared" ref="I17:K17" si="5">SUM(I6:I16)</f>
        <v>831.83001943699992</v>
      </c>
      <c r="J17" s="306">
        <f t="shared" si="5"/>
        <v>818.91406490599991</v>
      </c>
      <c r="K17" s="307">
        <f t="shared" si="5"/>
        <v>613.73404849399992</v>
      </c>
      <c r="L17" s="308">
        <f>F17/I17</f>
        <v>2.2092898227919573</v>
      </c>
      <c r="M17" s="309">
        <f>G17/J17</f>
        <v>2.2187844574565538</v>
      </c>
      <c r="N17" s="310">
        <f t="shared" si="2"/>
        <v>2.3203609310669071</v>
      </c>
      <c r="O17" s="298">
        <f t="shared" si="3"/>
        <v>2.2428266495420295</v>
      </c>
    </row>
    <row r="18" spans="1:15" ht="14.5" customHeight="1" x14ac:dyDescent="0.25">
      <c r="A18" s="287"/>
      <c r="F18" s="259"/>
      <c r="G18" s="290"/>
      <c r="H18" s="291"/>
      <c r="I18" s="292"/>
      <c r="J18" s="293"/>
      <c r="K18" s="294"/>
      <c r="L18" s="295"/>
      <c r="M18" s="296"/>
      <c r="N18" s="297"/>
      <c r="O18" s="298"/>
    </row>
    <row r="19" spans="1:15" ht="14.5" customHeight="1" x14ac:dyDescent="0.25">
      <c r="A19" s="287" t="s">
        <v>83</v>
      </c>
      <c r="B19" s="286" t="s">
        <v>4673</v>
      </c>
      <c r="C19" s="288" t="s">
        <v>0</v>
      </c>
      <c r="D19" s="285" t="s">
        <v>19</v>
      </c>
      <c r="E19" s="289" t="s">
        <v>662</v>
      </c>
      <c r="F19" s="259">
        <v>169.00574069999999</v>
      </c>
      <c r="G19" s="290">
        <v>165.86735680000001</v>
      </c>
      <c r="H19" s="291">
        <v>178.0554745</v>
      </c>
      <c r="I19" s="292">
        <v>63.363040890000001</v>
      </c>
      <c r="J19" s="293">
        <v>56.250370670000002</v>
      </c>
      <c r="K19" s="294">
        <v>52.543908219999999</v>
      </c>
      <c r="L19" s="295">
        <f t="shared" ref="L19:N26" si="6">F19/I19</f>
        <v>2.6672605721906346</v>
      </c>
      <c r="M19" s="296">
        <f t="shared" si="6"/>
        <v>2.948733578540879</v>
      </c>
      <c r="N19" s="297">
        <f t="shared" si="6"/>
        <v>3.3886987194497653</v>
      </c>
      <c r="O19" s="298">
        <f t="shared" si="3"/>
        <v>2.9794177363789811</v>
      </c>
    </row>
    <row r="20" spans="1:15" ht="14.5" customHeight="1" x14ac:dyDescent="0.25">
      <c r="A20" s="287"/>
      <c r="B20" s="286" t="s">
        <v>4674</v>
      </c>
      <c r="C20" s="288" t="s">
        <v>0</v>
      </c>
      <c r="D20" s="285" t="s">
        <v>19</v>
      </c>
      <c r="E20" s="289" t="s">
        <v>662</v>
      </c>
      <c r="F20" s="259">
        <v>157.10532069999999</v>
      </c>
      <c r="G20" s="290">
        <v>155.92811839999999</v>
      </c>
      <c r="H20" s="291">
        <v>166.38775480000001</v>
      </c>
      <c r="I20" s="292">
        <v>36.234518440000002</v>
      </c>
      <c r="J20" s="293">
        <v>32.913946420000002</v>
      </c>
      <c r="K20" s="294">
        <v>28.66766183</v>
      </c>
      <c r="L20" s="295">
        <f t="shared" si="6"/>
        <v>4.3357916004913237</v>
      </c>
      <c r="M20" s="296">
        <f t="shared" si="6"/>
        <v>4.7374482661626685</v>
      </c>
      <c r="N20" s="297">
        <f t="shared" si="6"/>
        <v>5.8040225180094502</v>
      </c>
      <c r="O20" s="298">
        <f t="shared" si="3"/>
        <v>4.9012490079410647</v>
      </c>
    </row>
    <row r="21" spans="1:15" ht="14.5" customHeight="1" x14ac:dyDescent="0.25">
      <c r="A21" s="287" t="s">
        <v>84</v>
      </c>
      <c r="B21" s="285" t="s">
        <v>4675</v>
      </c>
      <c r="C21" s="288" t="s">
        <v>0</v>
      </c>
      <c r="D21" s="285" t="s">
        <v>14</v>
      </c>
      <c r="E21" s="289" t="s">
        <v>664</v>
      </c>
      <c r="F21" s="259">
        <v>1.296080651</v>
      </c>
      <c r="G21" s="290">
        <v>0.28740074500000001</v>
      </c>
      <c r="H21" s="291">
        <v>0.11576771299999999</v>
      </c>
      <c r="I21" s="292">
        <v>9.5882841999999996E-2</v>
      </c>
      <c r="J21" s="293">
        <v>0.14524100100000001</v>
      </c>
      <c r="K21" s="294">
        <v>5.8415433000000003E-2</v>
      </c>
      <c r="L21" s="295">
        <f t="shared" si="6"/>
        <v>13.517336615867103</v>
      </c>
      <c r="M21" s="296">
        <f t="shared" si="6"/>
        <v>1.9787852123106753</v>
      </c>
      <c r="N21" s="297">
        <f t="shared" si="6"/>
        <v>1.9818001349061298</v>
      </c>
      <c r="O21" s="298">
        <f t="shared" si="3"/>
        <v>5.672875796761959</v>
      </c>
    </row>
    <row r="22" spans="1:15" ht="14.5" customHeight="1" x14ac:dyDescent="0.25">
      <c r="A22" s="287"/>
      <c r="B22" s="285" t="s">
        <v>4676</v>
      </c>
      <c r="C22" s="288" t="s">
        <v>0</v>
      </c>
      <c r="D22" s="285" t="s">
        <v>15</v>
      </c>
      <c r="E22" s="289" t="s">
        <v>664</v>
      </c>
      <c r="F22" s="259">
        <v>1.191075866</v>
      </c>
      <c r="G22" s="290">
        <v>0.235983836</v>
      </c>
      <c r="H22" s="291">
        <v>0.13492674299999999</v>
      </c>
      <c r="I22" s="292">
        <v>1.7471494000000001E-2</v>
      </c>
      <c r="J22" s="293">
        <v>7.2920519000000003E-2</v>
      </c>
      <c r="K22" s="294">
        <v>9.3301466E-2</v>
      </c>
      <c r="L22" s="295">
        <f t="shared" si="6"/>
        <v>68.172525257427893</v>
      </c>
      <c r="M22" s="296">
        <f t="shared" si="6"/>
        <v>3.236178777059993</v>
      </c>
      <c r="N22" s="297">
        <f t="shared" si="6"/>
        <v>1.4461374379690881</v>
      </c>
      <c r="O22" s="298">
        <f t="shared" si="3"/>
        <v>8.5032220713724964</v>
      </c>
    </row>
    <row r="23" spans="1:15" ht="14.5" customHeight="1" x14ac:dyDescent="0.25">
      <c r="A23" s="287" t="s">
        <v>86</v>
      </c>
      <c r="B23" s="285" t="s">
        <v>4677</v>
      </c>
      <c r="C23" s="288" t="s">
        <v>0</v>
      </c>
      <c r="D23" s="285" t="s">
        <v>18</v>
      </c>
      <c r="E23" s="289" t="s">
        <v>17</v>
      </c>
      <c r="F23" s="259">
        <v>233.2070726</v>
      </c>
      <c r="G23" s="290">
        <v>221.86329599999999</v>
      </c>
      <c r="H23" s="291">
        <v>154.08396210000001</v>
      </c>
      <c r="I23" s="292">
        <v>81.811567170000004</v>
      </c>
      <c r="J23" s="293">
        <v>73.980353199999996</v>
      </c>
      <c r="K23" s="294">
        <v>71.51511026</v>
      </c>
      <c r="L23" s="295">
        <f t="shared" si="6"/>
        <v>2.8505391189415592</v>
      </c>
      <c r="M23" s="296">
        <f t="shared" si="6"/>
        <v>2.9989488614661006</v>
      </c>
      <c r="N23" s="297">
        <f t="shared" si="6"/>
        <v>2.1545651197322226</v>
      </c>
      <c r="O23" s="298">
        <f t="shared" si="3"/>
        <v>2.6798745688229655</v>
      </c>
    </row>
    <row r="24" spans="1:15" ht="14.5" customHeight="1" x14ac:dyDescent="0.25">
      <c r="A24" s="287"/>
      <c r="B24" s="285" t="s">
        <v>4678</v>
      </c>
      <c r="C24" s="288" t="s">
        <v>0</v>
      </c>
      <c r="D24" s="285" t="s">
        <v>16</v>
      </c>
      <c r="E24" s="289" t="s">
        <v>17</v>
      </c>
      <c r="F24" s="259">
        <v>315.18083000000001</v>
      </c>
      <c r="G24" s="290">
        <v>300.52665050000002</v>
      </c>
      <c r="H24" s="291">
        <v>209.09212450000001</v>
      </c>
      <c r="I24" s="292">
        <v>79.509824710000004</v>
      </c>
      <c r="J24" s="293">
        <v>71.989399739999996</v>
      </c>
      <c r="K24" s="294">
        <v>71.647830260000006</v>
      </c>
      <c r="L24" s="295">
        <f t="shared" si="6"/>
        <v>3.9640488599940218</v>
      </c>
      <c r="M24" s="296">
        <f t="shared" si="6"/>
        <v>4.1745958652995432</v>
      </c>
      <c r="N24" s="297">
        <f t="shared" si="6"/>
        <v>2.9183315634434956</v>
      </c>
      <c r="O24" s="298">
        <f t="shared" si="3"/>
        <v>3.6962155116584556</v>
      </c>
    </row>
    <row r="25" spans="1:15" ht="14.5" customHeight="1" x14ac:dyDescent="0.25">
      <c r="A25" s="287" t="s">
        <v>85</v>
      </c>
      <c r="B25" s="285" t="s">
        <v>4679</v>
      </c>
      <c r="C25" s="288" t="s">
        <v>0</v>
      </c>
      <c r="D25" s="285" t="s">
        <v>20</v>
      </c>
      <c r="E25" s="289" t="s">
        <v>666</v>
      </c>
      <c r="F25" s="259">
        <v>341.97425500000003</v>
      </c>
      <c r="G25" s="290">
        <v>369.66066530000001</v>
      </c>
      <c r="H25" s="291">
        <v>532.33028420000005</v>
      </c>
      <c r="I25" s="292">
        <v>90.662534469999997</v>
      </c>
      <c r="J25" s="293">
        <v>95.18386658</v>
      </c>
      <c r="K25" s="294">
        <v>89.17389609</v>
      </c>
      <c r="L25" s="295">
        <f t="shared" si="6"/>
        <v>3.7719467804328639</v>
      </c>
      <c r="M25" s="296">
        <f t="shared" si="6"/>
        <v>3.8836483385480891</v>
      </c>
      <c r="N25" s="297">
        <f t="shared" si="6"/>
        <v>5.9695752629529419</v>
      </c>
      <c r="O25" s="298">
        <f t="shared" si="3"/>
        <v>4.5231759889589362</v>
      </c>
    </row>
    <row r="26" spans="1:15" s="299" customFormat="1" ht="14.5" customHeight="1" x14ac:dyDescent="0.25">
      <c r="A26" s="311"/>
      <c r="C26" s="300"/>
      <c r="E26" s="301" t="s">
        <v>13</v>
      </c>
      <c r="F26" s="302">
        <f t="shared" ref="F26:K26" si="7">SUM(F19:F25)</f>
        <v>1218.9603755170001</v>
      </c>
      <c r="G26" s="303">
        <f t="shared" si="7"/>
        <v>1214.3694715810002</v>
      </c>
      <c r="H26" s="304">
        <f t="shared" si="7"/>
        <v>1240.200294556</v>
      </c>
      <c r="I26" s="305">
        <f t="shared" si="7"/>
        <v>351.69484001599994</v>
      </c>
      <c r="J26" s="306">
        <f t="shared" si="7"/>
        <v>330.53609813000003</v>
      </c>
      <c r="K26" s="307">
        <f t="shared" si="7"/>
        <v>313.70012355900002</v>
      </c>
      <c r="L26" s="308">
        <f>F26/I26</f>
        <v>3.465960363426273</v>
      </c>
      <c r="M26" s="309">
        <f t="shared" si="6"/>
        <v>3.6739390295077183</v>
      </c>
      <c r="N26" s="310">
        <f t="shared" si="6"/>
        <v>3.9534581003209133</v>
      </c>
      <c r="O26" s="298">
        <f t="shared" si="3"/>
        <v>3.6885385775246755</v>
      </c>
    </row>
    <row r="27" spans="1:15" ht="14.5" customHeight="1" x14ac:dyDescent="0.25">
      <c r="A27" s="287"/>
      <c r="F27" s="259"/>
      <c r="G27" s="290"/>
      <c r="H27" s="291"/>
      <c r="I27" s="292"/>
      <c r="J27" s="293"/>
      <c r="K27" s="294"/>
      <c r="L27" s="295"/>
      <c r="M27" s="296"/>
      <c r="N27" s="297"/>
      <c r="O27" s="298"/>
    </row>
    <row r="28" spans="1:15" ht="14.5" customHeight="1" x14ac:dyDescent="0.25">
      <c r="A28" s="287" t="s">
        <v>91</v>
      </c>
      <c r="B28" s="286" t="s">
        <v>4680</v>
      </c>
      <c r="C28" s="288" t="s">
        <v>0</v>
      </c>
      <c r="D28" s="285" t="s">
        <v>917</v>
      </c>
      <c r="E28" s="289" t="s">
        <v>89</v>
      </c>
      <c r="F28" s="259">
        <v>2.683655865</v>
      </c>
      <c r="G28" s="290">
        <v>0.24287742900000001</v>
      </c>
      <c r="H28" s="291">
        <v>4.5188332999999997E-2</v>
      </c>
      <c r="I28" s="292">
        <v>15.736208189999999</v>
      </c>
      <c r="J28" s="293">
        <v>9.4281910750000009</v>
      </c>
      <c r="K28" s="294">
        <v>1.0190435680000001</v>
      </c>
      <c r="L28" s="295">
        <f t="shared" ref="L28:N32" si="8">F28/I28</f>
        <v>0.17054018557694234</v>
      </c>
      <c r="M28" s="296">
        <f t="shared" si="8"/>
        <v>2.5760766521164293E-2</v>
      </c>
      <c r="N28" s="297">
        <f t="shared" si="8"/>
        <v>4.4343867543060723E-2</v>
      </c>
      <c r="O28" s="298">
        <f>AVERAGE(F28:H28)/AVERAGE(I28:K28)</f>
        <v>0.11349621384605026</v>
      </c>
    </row>
    <row r="29" spans="1:15" ht="14.5" customHeight="1" x14ac:dyDescent="0.25">
      <c r="A29" s="287"/>
      <c r="B29" s="286" t="s">
        <v>4681</v>
      </c>
      <c r="C29" s="288" t="s">
        <v>0</v>
      </c>
      <c r="D29" s="285" t="s">
        <v>917</v>
      </c>
      <c r="E29" s="289" t="s">
        <v>89</v>
      </c>
      <c r="F29" s="259">
        <v>533.79793359999996</v>
      </c>
      <c r="G29" s="290">
        <v>490.00675480000001</v>
      </c>
      <c r="H29" s="291">
        <v>486.25762420000001</v>
      </c>
      <c r="I29" s="292">
        <v>430.69687279999999</v>
      </c>
      <c r="J29" s="293">
        <v>478.87718940000002</v>
      </c>
      <c r="K29" s="294">
        <v>415.75802040000002</v>
      </c>
      <c r="L29" s="295">
        <f t="shared" si="8"/>
        <v>1.2393819581965628</v>
      </c>
      <c r="M29" s="296">
        <f t="shared" si="8"/>
        <v>1.0232409595745091</v>
      </c>
      <c r="N29" s="297">
        <f t="shared" si="8"/>
        <v>1.1695688365366288</v>
      </c>
      <c r="O29" s="298">
        <f>AVERAGE(F29:H29)/AVERAGE(I29:K29)</f>
        <v>1.1393841078966422</v>
      </c>
    </row>
    <row r="30" spans="1:15" ht="14.5" customHeight="1" x14ac:dyDescent="0.25">
      <c r="A30" s="287"/>
      <c r="B30" s="286" t="s">
        <v>4682</v>
      </c>
      <c r="C30" s="288" t="s">
        <v>0</v>
      </c>
      <c r="D30" s="285" t="s">
        <v>917</v>
      </c>
      <c r="E30" s="289" t="s">
        <v>90</v>
      </c>
      <c r="F30" s="259">
        <v>812.400665</v>
      </c>
      <c r="G30" s="290">
        <v>804.86287279999999</v>
      </c>
      <c r="H30" s="291">
        <v>803.11243920000004</v>
      </c>
      <c r="I30" s="292">
        <v>167.4218291</v>
      </c>
      <c r="J30" s="293">
        <v>192.56006300000001</v>
      </c>
      <c r="K30" s="294">
        <v>170.66570419999999</v>
      </c>
      <c r="L30" s="295">
        <f t="shared" si="8"/>
        <v>4.8524178081626275</v>
      </c>
      <c r="M30" s="296">
        <f t="shared" si="8"/>
        <v>4.1798016694666327</v>
      </c>
      <c r="N30" s="297">
        <f t="shared" si="8"/>
        <v>4.705763486370099</v>
      </c>
      <c r="O30" s="298">
        <f>AVERAGE(F30:H30)/AVERAGE(I30:K30)</f>
        <v>4.561173920086218</v>
      </c>
    </row>
    <row r="31" spans="1:15" ht="14.5" customHeight="1" x14ac:dyDescent="0.25">
      <c r="A31" s="287"/>
      <c r="B31" s="286" t="s">
        <v>4683</v>
      </c>
      <c r="C31" s="288" t="s">
        <v>0</v>
      </c>
      <c r="D31" s="285" t="s">
        <v>917</v>
      </c>
      <c r="E31" s="289" t="s">
        <v>88</v>
      </c>
      <c r="F31" s="259">
        <v>5.9916333899999996</v>
      </c>
      <c r="G31" s="290">
        <v>0.60428225000000002</v>
      </c>
      <c r="H31" s="291">
        <v>0.21415278099999999</v>
      </c>
      <c r="I31" s="292">
        <v>12.756696890000001</v>
      </c>
      <c r="J31" s="293">
        <v>7.3784723980000004</v>
      </c>
      <c r="K31" s="294">
        <v>0.75277075000000004</v>
      </c>
      <c r="L31" s="295">
        <f t="shared" si="8"/>
        <v>0.46968533011839864</v>
      </c>
      <c r="M31" s="296">
        <f t="shared" si="8"/>
        <v>8.1898015931291687E-2</v>
      </c>
      <c r="N31" s="297">
        <f t="shared" si="8"/>
        <v>0.28448605501741397</v>
      </c>
      <c r="O31" s="298">
        <f>AVERAGE(F31:H31)/AVERAGE(I31:K31)</f>
        <v>0.32602872320635295</v>
      </c>
    </row>
    <row r="32" spans="1:15" s="299" customFormat="1" ht="14.5" customHeight="1" x14ac:dyDescent="0.25">
      <c r="A32" s="311"/>
      <c r="C32" s="300"/>
      <c r="E32" s="301" t="s">
        <v>23</v>
      </c>
      <c r="F32" s="302">
        <f t="shared" ref="F32:K32" si="9">SUM(F28:F31)</f>
        <v>1354.873887855</v>
      </c>
      <c r="G32" s="303">
        <f t="shared" si="9"/>
        <v>1295.7167872790001</v>
      </c>
      <c r="H32" s="304">
        <f t="shared" si="9"/>
        <v>1289.629404514</v>
      </c>
      <c r="I32" s="305">
        <f t="shared" si="9"/>
        <v>626.61160698000003</v>
      </c>
      <c r="J32" s="306">
        <f t="shared" si="9"/>
        <v>688.24391587299999</v>
      </c>
      <c r="K32" s="307">
        <f t="shared" si="9"/>
        <v>588.1955389179999</v>
      </c>
      <c r="L32" s="308">
        <f t="shared" si="8"/>
        <v>2.1622227752609193</v>
      </c>
      <c r="M32" s="309">
        <f t="shared" si="8"/>
        <v>1.8826418329255461</v>
      </c>
      <c r="N32" s="310">
        <f t="shared" si="8"/>
        <v>2.1925181664694446</v>
      </c>
      <c r="O32" s="298">
        <f>AVERAGE(F32:H32)/AVERAGE(I32:K32)</f>
        <v>2.0704752272811793</v>
      </c>
    </row>
    <row r="33" spans="1:15" ht="14.5" customHeight="1" x14ac:dyDescent="0.25">
      <c r="A33" s="287"/>
      <c r="F33" s="259"/>
      <c r="G33" s="290"/>
      <c r="H33" s="291"/>
      <c r="I33" s="292"/>
      <c r="J33" s="293"/>
      <c r="K33" s="294"/>
      <c r="L33" s="295"/>
      <c r="M33" s="296"/>
      <c r="N33" s="297"/>
      <c r="O33" s="298"/>
    </row>
    <row r="34" spans="1:15" ht="14.5" customHeight="1" x14ac:dyDescent="0.25">
      <c r="A34" s="287" t="s">
        <v>93</v>
      </c>
      <c r="B34" s="285" t="s">
        <v>4684</v>
      </c>
      <c r="C34" s="288" t="s">
        <v>0</v>
      </c>
      <c r="D34" s="285" t="s">
        <v>92</v>
      </c>
      <c r="E34" s="289" t="s">
        <v>32</v>
      </c>
      <c r="F34" s="259">
        <v>73.724461969999993</v>
      </c>
      <c r="G34" s="290">
        <v>71.815114660000006</v>
      </c>
      <c r="H34" s="291">
        <v>56.761962349999997</v>
      </c>
      <c r="I34" s="292">
        <v>45.775800789999998</v>
      </c>
      <c r="J34" s="293">
        <v>41.944695510000003</v>
      </c>
      <c r="K34" s="294">
        <v>48.695954800000003</v>
      </c>
      <c r="L34" s="295">
        <f t="shared" ref="L34:N36" si="10">F34/I34</f>
        <v>1.6105553741859508</v>
      </c>
      <c r="M34" s="296">
        <f t="shared" si="10"/>
        <v>1.7121381806879161</v>
      </c>
      <c r="N34" s="297">
        <f t="shared" si="10"/>
        <v>1.1656401970785466</v>
      </c>
      <c r="O34" s="298">
        <f t="shared" si="3"/>
        <v>1.4829702528451127</v>
      </c>
    </row>
    <row r="35" spans="1:15" ht="14.5" customHeight="1" x14ac:dyDescent="0.25">
      <c r="A35" s="287"/>
      <c r="B35" s="285" t="s">
        <v>4685</v>
      </c>
      <c r="C35" s="288" t="s">
        <v>0</v>
      </c>
      <c r="D35" s="285" t="s">
        <v>92</v>
      </c>
      <c r="E35" s="289" t="s">
        <v>33</v>
      </c>
      <c r="F35" s="259">
        <v>101.6575826</v>
      </c>
      <c r="G35" s="290">
        <v>94.760716669999994</v>
      </c>
      <c r="H35" s="291">
        <v>74.422092590000005</v>
      </c>
      <c r="I35" s="292">
        <v>34.015393289999999</v>
      </c>
      <c r="J35" s="293">
        <v>30.81289868</v>
      </c>
      <c r="K35" s="294">
        <v>34.11755617</v>
      </c>
      <c r="L35" s="295">
        <f t="shared" si="10"/>
        <v>2.9885758407469525</v>
      </c>
      <c r="M35" s="296">
        <f t="shared" si="10"/>
        <v>3.0753587208433322</v>
      </c>
      <c r="N35" s="297">
        <f t="shared" si="10"/>
        <v>2.1813430076636116</v>
      </c>
      <c r="O35" s="298">
        <f t="shared" si="3"/>
        <v>2.7372587829737305</v>
      </c>
    </row>
    <row r="36" spans="1:15" s="299" customFormat="1" ht="14.5" customHeight="1" x14ac:dyDescent="0.25">
      <c r="A36" s="311"/>
      <c r="C36" s="300"/>
      <c r="E36" s="301" t="s">
        <v>33</v>
      </c>
      <c r="F36" s="302">
        <f t="shared" ref="F36:K36" si="11">SUM(F34:F35)</f>
        <v>175.38204457000001</v>
      </c>
      <c r="G36" s="303">
        <f t="shared" si="11"/>
        <v>166.57583133</v>
      </c>
      <c r="H36" s="304">
        <f t="shared" si="11"/>
        <v>131.18405494000001</v>
      </c>
      <c r="I36" s="305">
        <f t="shared" si="11"/>
        <v>79.791194079999997</v>
      </c>
      <c r="J36" s="306">
        <f t="shared" si="11"/>
        <v>72.757594190000006</v>
      </c>
      <c r="K36" s="307">
        <f t="shared" si="11"/>
        <v>82.81351097000001</v>
      </c>
      <c r="L36" s="308">
        <f>F36/I36</f>
        <v>2.1980125324877204</v>
      </c>
      <c r="M36" s="309">
        <f t="shared" si="10"/>
        <v>2.2894631575502893</v>
      </c>
      <c r="N36" s="310">
        <f t="shared" si="10"/>
        <v>1.58409000419657</v>
      </c>
      <c r="O36" s="298">
        <f t="shared" si="3"/>
        <v>2.0102706863750299</v>
      </c>
    </row>
    <row r="37" spans="1:15" ht="14.5" customHeight="1" x14ac:dyDescent="0.25">
      <c r="A37" s="287"/>
      <c r="F37" s="259"/>
      <c r="G37" s="290"/>
      <c r="H37" s="291"/>
      <c r="I37" s="292"/>
      <c r="J37" s="293"/>
      <c r="K37" s="294"/>
      <c r="L37" s="295"/>
      <c r="M37" s="296"/>
      <c r="N37" s="297"/>
      <c r="O37" s="298"/>
    </row>
    <row r="38" spans="1:15" ht="14.5" customHeight="1" x14ac:dyDescent="0.25">
      <c r="A38" s="287" t="s">
        <v>95</v>
      </c>
      <c r="B38" s="286" t="s">
        <v>4686</v>
      </c>
      <c r="C38" s="288" t="s">
        <v>0</v>
      </c>
      <c r="D38" s="285" t="s">
        <v>24</v>
      </c>
      <c r="E38" s="289" t="s">
        <v>30</v>
      </c>
      <c r="F38" s="259">
        <v>123.2205573</v>
      </c>
      <c r="G38" s="290">
        <v>42.6389335</v>
      </c>
      <c r="H38" s="291">
        <v>168.31146380000001</v>
      </c>
      <c r="I38" s="292">
        <v>71.178290149999995</v>
      </c>
      <c r="J38" s="293">
        <v>78.564076580000005</v>
      </c>
      <c r="K38" s="294">
        <v>110.0560157</v>
      </c>
      <c r="L38" s="295">
        <f t="shared" ref="L38:N40" si="12">F38/I38</f>
        <v>1.7311536571098709</v>
      </c>
      <c r="M38" s="296">
        <f t="shared" si="12"/>
        <v>0.54272811895881889</v>
      </c>
      <c r="N38" s="297">
        <f t="shared" si="12"/>
        <v>1.5293254324125056</v>
      </c>
      <c r="O38" s="298">
        <f t="shared" si="3"/>
        <v>1.286270343465433</v>
      </c>
    </row>
    <row r="39" spans="1:15" ht="14.5" customHeight="1" x14ac:dyDescent="0.25">
      <c r="A39" s="287"/>
      <c r="B39" s="286" t="s">
        <v>4687</v>
      </c>
      <c r="C39" s="288" t="s">
        <v>0</v>
      </c>
      <c r="D39" s="285" t="s">
        <v>24</v>
      </c>
      <c r="E39" s="289" t="s">
        <v>31</v>
      </c>
      <c r="F39" s="259">
        <v>250.8963703</v>
      </c>
      <c r="G39" s="290">
        <v>87.930774159999999</v>
      </c>
      <c r="H39" s="291">
        <v>335.0070571</v>
      </c>
      <c r="I39" s="292">
        <v>66.425492480000003</v>
      </c>
      <c r="J39" s="293">
        <v>73.510093269999999</v>
      </c>
      <c r="K39" s="294">
        <v>111.4196067</v>
      </c>
      <c r="L39" s="295">
        <f t="shared" si="12"/>
        <v>3.7771096748065842</v>
      </c>
      <c r="M39" s="296">
        <f t="shared" si="12"/>
        <v>1.1961728008837282</v>
      </c>
      <c r="N39" s="297">
        <f t="shared" si="12"/>
        <v>3.0067154877149642</v>
      </c>
      <c r="O39" s="298">
        <f t="shared" si="3"/>
        <v>2.6808047806453819</v>
      </c>
    </row>
    <row r="40" spans="1:15" s="299" customFormat="1" ht="14.5" customHeight="1" x14ac:dyDescent="0.25">
      <c r="A40" s="311"/>
      <c r="C40" s="300"/>
      <c r="E40" s="301" t="s">
        <v>31</v>
      </c>
      <c r="F40" s="302">
        <f>SUM(F38:F39)</f>
        <v>374.1169276</v>
      </c>
      <c r="G40" s="303">
        <f t="shared" ref="G40:K40" si="13">SUM(G38:G39)</f>
        <v>130.56970766000001</v>
      </c>
      <c r="H40" s="304">
        <f t="shared" si="13"/>
        <v>503.31852090000001</v>
      </c>
      <c r="I40" s="305">
        <f t="shared" si="13"/>
        <v>137.60378263000001</v>
      </c>
      <c r="J40" s="306">
        <f t="shared" si="13"/>
        <v>152.07416985</v>
      </c>
      <c r="K40" s="307">
        <f t="shared" si="13"/>
        <v>221.47562240000002</v>
      </c>
      <c r="L40" s="308">
        <f t="shared" si="12"/>
        <v>2.7187982804655548</v>
      </c>
      <c r="M40" s="309">
        <f t="shared" si="12"/>
        <v>0.85859227631351753</v>
      </c>
      <c r="N40" s="310">
        <f t="shared" si="12"/>
        <v>2.2725684905897796</v>
      </c>
      <c r="O40" s="298">
        <f t="shared" si="3"/>
        <v>1.9720201632095451</v>
      </c>
    </row>
    <row r="41" spans="1:15" ht="14.5" customHeight="1" x14ac:dyDescent="0.25">
      <c r="A41" s="287"/>
      <c r="F41" s="259"/>
      <c r="G41" s="290"/>
      <c r="H41" s="291"/>
      <c r="I41" s="292"/>
      <c r="J41" s="293"/>
      <c r="K41" s="294"/>
      <c r="L41" s="295"/>
      <c r="M41" s="296"/>
      <c r="N41" s="297"/>
      <c r="O41" s="298"/>
    </row>
    <row r="42" spans="1:15" ht="14.5" customHeight="1" x14ac:dyDescent="0.25">
      <c r="A42" s="287" t="s">
        <v>94</v>
      </c>
      <c r="B42" s="286" t="s">
        <v>4688</v>
      </c>
      <c r="C42" s="288" t="s">
        <v>0</v>
      </c>
      <c r="D42" s="285" t="s">
        <v>35</v>
      </c>
      <c r="E42" s="289" t="s">
        <v>37</v>
      </c>
      <c r="F42" s="259">
        <v>86.815096269999998</v>
      </c>
      <c r="G42" s="290">
        <v>87.416570129999997</v>
      </c>
      <c r="H42" s="291">
        <v>67.104883900000004</v>
      </c>
      <c r="I42" s="292">
        <v>59.847582459999998</v>
      </c>
      <c r="J42" s="293">
        <v>58.808138069999998</v>
      </c>
      <c r="K42" s="294">
        <v>53.392878830000001</v>
      </c>
      <c r="L42" s="295">
        <f t="shared" ref="L42:N48" si="14">F42/I42</f>
        <v>1.4506032274240004</v>
      </c>
      <c r="M42" s="296">
        <f t="shared" si="14"/>
        <v>1.4864706314276954</v>
      </c>
      <c r="N42" s="297">
        <f t="shared" si="14"/>
        <v>1.2568133685703347</v>
      </c>
      <c r="O42" s="298">
        <f t="shared" si="3"/>
        <v>1.4027231328691012</v>
      </c>
    </row>
    <row r="43" spans="1:15" ht="14.5" customHeight="1" x14ac:dyDescent="0.25">
      <c r="A43" s="287"/>
      <c r="B43" s="286" t="s">
        <v>4689</v>
      </c>
      <c r="C43" s="288" t="s">
        <v>0</v>
      </c>
      <c r="D43" s="285" t="s">
        <v>34</v>
      </c>
      <c r="E43" s="289" t="s">
        <v>37</v>
      </c>
      <c r="F43" s="259">
        <v>5.0817678580000001</v>
      </c>
      <c r="G43" s="290">
        <v>2.231273818</v>
      </c>
      <c r="H43" s="291">
        <v>0.49372948100000003</v>
      </c>
      <c r="I43" s="292">
        <v>1.2954592199999999</v>
      </c>
      <c r="J43" s="293">
        <v>0.65679457299999999</v>
      </c>
      <c r="K43" s="294">
        <v>0.58699537300000004</v>
      </c>
      <c r="L43" s="295">
        <f t="shared" si="14"/>
        <v>3.9227540161395433</v>
      </c>
      <c r="M43" s="296">
        <f t="shared" si="14"/>
        <v>3.3972171965556117</v>
      </c>
      <c r="N43" s="297">
        <f t="shared" si="14"/>
        <v>0.84111307126095525</v>
      </c>
      <c r="O43" s="298">
        <f t="shared" si="3"/>
        <v>3.0744407683700312</v>
      </c>
    </row>
    <row r="44" spans="1:15" ht="14.5" customHeight="1" x14ac:dyDescent="0.25">
      <c r="A44" s="287"/>
      <c r="B44" s="286" t="s">
        <v>4690</v>
      </c>
      <c r="C44" s="288" t="s">
        <v>0</v>
      </c>
      <c r="D44" s="285" t="s">
        <v>34</v>
      </c>
      <c r="E44" s="289" t="s">
        <v>37</v>
      </c>
      <c r="F44" s="259">
        <v>9.022571889</v>
      </c>
      <c r="G44" s="290">
        <v>4.6565859249999999</v>
      </c>
      <c r="H44" s="291">
        <v>1.2739233860000001</v>
      </c>
      <c r="I44" s="292">
        <v>2.00282574</v>
      </c>
      <c r="J44" s="293">
        <v>1.7383814049999999</v>
      </c>
      <c r="K44" s="294">
        <v>1.7080168870000001</v>
      </c>
      <c r="L44" s="295">
        <f t="shared" si="14"/>
        <v>4.5049210766584213</v>
      </c>
      <c r="M44" s="296">
        <f t="shared" si="14"/>
        <v>2.6786905978207929</v>
      </c>
      <c r="N44" s="297">
        <f t="shared" si="14"/>
        <v>0.7458494091575103</v>
      </c>
      <c r="O44" s="298">
        <f t="shared" si="3"/>
        <v>2.7440753237873117</v>
      </c>
    </row>
    <row r="45" spans="1:15" ht="14.5" customHeight="1" x14ac:dyDescent="0.25">
      <c r="A45" s="287"/>
      <c r="B45" s="286" t="s">
        <v>4691</v>
      </c>
      <c r="C45" s="288" t="s">
        <v>0</v>
      </c>
      <c r="D45" s="285" t="s">
        <v>34</v>
      </c>
      <c r="E45" s="289" t="s">
        <v>37</v>
      </c>
      <c r="F45" s="259">
        <v>108.58272890000001</v>
      </c>
      <c r="G45" s="290">
        <v>109.9838457</v>
      </c>
      <c r="H45" s="291">
        <v>87.46337235</v>
      </c>
      <c r="I45" s="292">
        <v>23.84993206</v>
      </c>
      <c r="J45" s="293">
        <v>23.702290600000001</v>
      </c>
      <c r="K45" s="294">
        <v>22.021732499999999</v>
      </c>
      <c r="L45" s="295">
        <f t="shared" si="14"/>
        <v>4.5527479334882432</v>
      </c>
      <c r="M45" s="296">
        <f t="shared" si="14"/>
        <v>4.6402201186411913</v>
      </c>
      <c r="N45" s="297">
        <f t="shared" si="14"/>
        <v>3.971684441721377</v>
      </c>
      <c r="O45" s="298">
        <f t="shared" si="3"/>
        <v>4.3986279958674119</v>
      </c>
    </row>
    <row r="46" spans="1:15" ht="14.5" customHeight="1" x14ac:dyDescent="0.25">
      <c r="A46" s="287" t="s">
        <v>667</v>
      </c>
      <c r="B46" s="286" t="s">
        <v>4692</v>
      </c>
      <c r="C46" s="288" t="s">
        <v>0</v>
      </c>
      <c r="D46" s="285" t="s">
        <v>34</v>
      </c>
      <c r="E46" s="289" t="s">
        <v>37</v>
      </c>
      <c r="F46" s="259">
        <v>8.4201004190000006</v>
      </c>
      <c r="G46" s="290">
        <v>6.8756708900000003</v>
      </c>
      <c r="H46" s="291">
        <v>5.6389472700000001</v>
      </c>
      <c r="I46" s="292">
        <v>15.51800624</v>
      </c>
      <c r="J46" s="293">
        <v>18.21460136</v>
      </c>
      <c r="K46" s="294">
        <v>23.361244200000002</v>
      </c>
      <c r="L46" s="295">
        <f t="shared" si="14"/>
        <v>0.54260194826419916</v>
      </c>
      <c r="M46" s="296">
        <f t="shared" si="14"/>
        <v>0.37748127198101911</v>
      </c>
      <c r="N46" s="297">
        <f t="shared" si="14"/>
        <v>0.24138043426642489</v>
      </c>
      <c r="O46" s="298">
        <f t="shared" si="3"/>
        <v>0.36667203068264526</v>
      </c>
    </row>
    <row r="47" spans="1:15" ht="14.5" customHeight="1" x14ac:dyDescent="0.25">
      <c r="A47" s="287"/>
      <c r="B47" s="286" t="s">
        <v>4693</v>
      </c>
      <c r="C47" s="288" t="s">
        <v>0</v>
      </c>
      <c r="D47" s="285" t="s">
        <v>34</v>
      </c>
      <c r="E47" s="289" t="s">
        <v>37</v>
      </c>
      <c r="F47" s="259">
        <v>16.917619510000002</v>
      </c>
      <c r="G47" s="290">
        <v>14.202276299999999</v>
      </c>
      <c r="H47" s="291">
        <v>11.81264717</v>
      </c>
      <c r="I47" s="292">
        <v>9.1225691569999992</v>
      </c>
      <c r="J47" s="293">
        <v>10.79860036</v>
      </c>
      <c r="K47" s="294">
        <v>12.256756409999999</v>
      </c>
      <c r="L47" s="295">
        <f t="shared" si="14"/>
        <v>1.8544797215396986</v>
      </c>
      <c r="M47" s="296">
        <f t="shared" si="14"/>
        <v>1.3151960278674486</v>
      </c>
      <c r="N47" s="297">
        <f t="shared" si="14"/>
        <v>0.96376616903003298</v>
      </c>
      <c r="O47" s="298">
        <f t="shared" si="3"/>
        <v>1.3342234386827267</v>
      </c>
    </row>
    <row r="48" spans="1:15" s="299" customFormat="1" ht="14.5" customHeight="1" x14ac:dyDescent="0.25">
      <c r="A48" s="311"/>
      <c r="B48" s="312"/>
      <c r="C48" s="300"/>
      <c r="E48" s="301" t="s">
        <v>36</v>
      </c>
      <c r="F48" s="302">
        <f t="shared" ref="F48:K48" si="15">SUM(F42:F47)</f>
        <v>234.83988484600002</v>
      </c>
      <c r="G48" s="303">
        <f t="shared" si="15"/>
        <v>225.36622276300002</v>
      </c>
      <c r="H48" s="304">
        <f t="shared" si="15"/>
        <v>173.78750355700001</v>
      </c>
      <c r="I48" s="305">
        <f t="shared" si="15"/>
        <v>111.63637487699999</v>
      </c>
      <c r="J48" s="306">
        <f t="shared" si="15"/>
        <v>113.91880636799999</v>
      </c>
      <c r="K48" s="307">
        <f t="shared" si="15"/>
        <v>113.3276242</v>
      </c>
      <c r="L48" s="308">
        <f t="shared" si="14"/>
        <v>2.1036143918569965</v>
      </c>
      <c r="M48" s="309">
        <f t="shared" si="14"/>
        <v>1.97830568936075</v>
      </c>
      <c r="N48" s="310">
        <f t="shared" si="14"/>
        <v>1.5334963984623973</v>
      </c>
      <c r="O48" s="298">
        <f t="shared" si="3"/>
        <v>1.8708344034554329</v>
      </c>
    </row>
    <row r="49" spans="1:15" ht="14.5" customHeight="1" x14ac:dyDescent="0.25">
      <c r="A49" s="287"/>
      <c r="F49" s="259"/>
      <c r="G49" s="290"/>
      <c r="H49" s="291"/>
      <c r="I49" s="292"/>
      <c r="J49" s="293"/>
      <c r="K49" s="294"/>
      <c r="L49" s="295"/>
      <c r="M49" s="296"/>
      <c r="N49" s="297"/>
      <c r="O49" s="298"/>
    </row>
    <row r="50" spans="1:15" ht="14.5" customHeight="1" x14ac:dyDescent="0.25">
      <c r="A50" s="287" t="s">
        <v>96</v>
      </c>
      <c r="B50" s="285" t="s">
        <v>4694</v>
      </c>
      <c r="C50" s="288" t="s">
        <v>0</v>
      </c>
      <c r="D50" s="285" t="s">
        <v>522</v>
      </c>
      <c r="E50" s="301" t="s">
        <v>38</v>
      </c>
      <c r="F50" s="302">
        <v>361.7050739</v>
      </c>
      <c r="G50" s="303">
        <v>291.3147396</v>
      </c>
      <c r="H50" s="304">
        <v>275.34444639999998</v>
      </c>
      <c r="I50" s="305">
        <v>80.853921970000002</v>
      </c>
      <c r="J50" s="306">
        <v>77.493505540000001</v>
      </c>
      <c r="K50" s="307">
        <v>71.157675389999994</v>
      </c>
      <c r="L50" s="308">
        <f>F50/I50</f>
        <v>4.473562507384699</v>
      </c>
      <c r="M50" s="309">
        <f>G50/J50</f>
        <v>3.7592148860736647</v>
      </c>
      <c r="N50" s="310">
        <f>H50/K50</f>
        <v>3.8694974911827287</v>
      </c>
      <c r="O50" s="298">
        <f t="shared" si="3"/>
        <v>4.0450702322924252</v>
      </c>
    </row>
    <row r="51" spans="1:15" ht="14.5" customHeight="1" x14ac:dyDescent="0.25">
      <c r="A51" s="287"/>
      <c r="F51" s="259"/>
      <c r="G51" s="290"/>
      <c r="H51" s="291"/>
      <c r="I51" s="292"/>
      <c r="J51" s="293"/>
      <c r="K51" s="294"/>
      <c r="L51" s="295"/>
      <c r="M51" s="296"/>
      <c r="N51" s="297"/>
      <c r="O51" s="298"/>
    </row>
    <row r="52" spans="1:15" ht="14.5" customHeight="1" x14ac:dyDescent="0.25">
      <c r="A52" s="287" t="s">
        <v>97</v>
      </c>
      <c r="B52" s="286" t="s">
        <v>4695</v>
      </c>
      <c r="C52" s="288" t="s">
        <v>0</v>
      </c>
      <c r="D52" s="285" t="s">
        <v>98</v>
      </c>
      <c r="E52" s="289" t="s">
        <v>99</v>
      </c>
      <c r="F52" s="259">
        <v>321.12148680000001</v>
      </c>
      <c r="G52" s="290">
        <v>282.93804210000002</v>
      </c>
      <c r="H52" s="291">
        <v>154.88864520000001</v>
      </c>
      <c r="I52" s="292">
        <v>136.41787969999999</v>
      </c>
      <c r="J52" s="293">
        <v>125.018719</v>
      </c>
      <c r="K52" s="294">
        <v>75.428459380000007</v>
      </c>
      <c r="L52" s="295">
        <f t="shared" ref="L52:N55" si="16">F52/I52</f>
        <v>2.3539545366500816</v>
      </c>
      <c r="M52" s="296">
        <f t="shared" si="16"/>
        <v>2.2631654232515372</v>
      </c>
      <c r="N52" s="297">
        <f t="shared" si="16"/>
        <v>2.0534509981131741</v>
      </c>
      <c r="O52" s="298">
        <f t="shared" si="3"/>
        <v>2.252973871572522</v>
      </c>
    </row>
    <row r="53" spans="1:15" ht="14.5" customHeight="1" x14ac:dyDescent="0.25">
      <c r="A53" s="287"/>
      <c r="B53" s="286" t="s">
        <v>4696</v>
      </c>
      <c r="C53" s="288" t="s">
        <v>0</v>
      </c>
      <c r="D53" s="285" t="s">
        <v>98</v>
      </c>
      <c r="E53" s="289" t="s">
        <v>99</v>
      </c>
      <c r="F53" s="259">
        <v>103.34610360000001</v>
      </c>
      <c r="G53" s="290">
        <v>84.164112020000005</v>
      </c>
      <c r="H53" s="291">
        <v>68.80773963</v>
      </c>
      <c r="I53" s="292">
        <v>46.361665180000003</v>
      </c>
      <c r="J53" s="293">
        <v>55.980209770000002</v>
      </c>
      <c r="K53" s="294">
        <v>58.270414789999997</v>
      </c>
      <c r="L53" s="295">
        <f t="shared" si="16"/>
        <v>2.2291283800691128</v>
      </c>
      <c r="M53" s="296">
        <f t="shared" si="16"/>
        <v>1.5034618906537907</v>
      </c>
      <c r="N53" s="297">
        <f t="shared" si="16"/>
        <v>1.180834903578005</v>
      </c>
      <c r="O53" s="298">
        <f t="shared" si="3"/>
        <v>1.5958800890325942</v>
      </c>
    </row>
    <row r="54" spans="1:15" ht="14.5" customHeight="1" x14ac:dyDescent="0.25">
      <c r="A54" s="287"/>
      <c r="B54" s="286" t="s">
        <v>4697</v>
      </c>
      <c r="C54" s="288" t="s">
        <v>0</v>
      </c>
      <c r="D54" s="285" t="s">
        <v>98</v>
      </c>
      <c r="E54" s="289" t="s">
        <v>99</v>
      </c>
      <c r="F54" s="259">
        <v>474.83971830000002</v>
      </c>
      <c r="G54" s="290">
        <v>408.02129980000001</v>
      </c>
      <c r="H54" s="291">
        <v>247.76634920000001</v>
      </c>
      <c r="I54" s="292">
        <v>121.3278995</v>
      </c>
      <c r="J54" s="293">
        <v>115.7781743</v>
      </c>
      <c r="K54" s="294">
        <v>85.46456191</v>
      </c>
      <c r="L54" s="295">
        <f t="shared" si="16"/>
        <v>3.9136894338140258</v>
      </c>
      <c r="M54" s="296">
        <f t="shared" si="16"/>
        <v>3.5241642241028153</v>
      </c>
      <c r="N54" s="297">
        <f t="shared" si="16"/>
        <v>2.8990536388744945</v>
      </c>
      <c r="O54" s="298">
        <f t="shared" si="3"/>
        <v>3.5050535979861031</v>
      </c>
    </row>
    <row r="55" spans="1:15" s="299" customFormat="1" ht="14.5" customHeight="1" x14ac:dyDescent="0.25">
      <c r="A55" s="311"/>
      <c r="C55" s="300"/>
      <c r="E55" s="301" t="s">
        <v>39</v>
      </c>
      <c r="F55" s="302">
        <f t="shared" ref="F55:K55" si="17">SUM(F52:F54)</f>
        <v>899.30730870000002</v>
      </c>
      <c r="G55" s="303">
        <f t="shared" si="17"/>
        <v>775.12345391999997</v>
      </c>
      <c r="H55" s="304">
        <f t="shared" si="17"/>
        <v>471.46273402999998</v>
      </c>
      <c r="I55" s="305">
        <f t="shared" si="17"/>
        <v>304.10744438</v>
      </c>
      <c r="J55" s="306">
        <f t="shared" si="17"/>
        <v>296.77710307000001</v>
      </c>
      <c r="K55" s="307">
        <f t="shared" si="17"/>
        <v>219.16343608</v>
      </c>
      <c r="L55" s="308">
        <f t="shared" si="16"/>
        <v>2.9572025457432178</v>
      </c>
      <c r="M55" s="309">
        <f t="shared" si="16"/>
        <v>2.6118034238550192</v>
      </c>
      <c r="N55" s="310">
        <f t="shared" si="16"/>
        <v>2.1511924728991043</v>
      </c>
      <c r="O55" s="298">
        <f t="shared" si="3"/>
        <v>2.6167901631959762</v>
      </c>
    </row>
    <row r="56" spans="1:15" ht="14.5" customHeight="1" x14ac:dyDescent="0.25">
      <c r="A56" s="287"/>
      <c r="F56" s="259"/>
      <c r="G56" s="290"/>
      <c r="H56" s="291"/>
      <c r="I56" s="292"/>
      <c r="J56" s="293"/>
      <c r="K56" s="294"/>
      <c r="L56" s="295"/>
      <c r="M56" s="296"/>
      <c r="N56" s="297"/>
      <c r="O56" s="298"/>
    </row>
    <row r="57" spans="1:15" ht="14.5" customHeight="1" x14ac:dyDescent="0.25">
      <c r="A57" s="287" t="s">
        <v>100</v>
      </c>
      <c r="B57" s="286" t="s">
        <v>4698</v>
      </c>
      <c r="C57" s="288" t="s">
        <v>0</v>
      </c>
      <c r="D57" s="285" t="s">
        <v>25</v>
      </c>
      <c r="E57" s="289" t="s">
        <v>102</v>
      </c>
      <c r="F57" s="259">
        <v>173.77619530000001</v>
      </c>
      <c r="G57" s="290">
        <v>190.26236660000001</v>
      </c>
      <c r="H57" s="291">
        <v>69.15788087</v>
      </c>
      <c r="I57" s="292">
        <v>89.939133600000005</v>
      </c>
      <c r="J57" s="293">
        <v>72.116623930000003</v>
      </c>
      <c r="K57" s="294">
        <v>42.523255990000003</v>
      </c>
      <c r="L57" s="295">
        <f t="shared" ref="L57:N60" si="18">F57/I57</f>
        <v>1.9321533168516092</v>
      </c>
      <c r="M57" s="296">
        <f t="shared" si="18"/>
        <v>2.6382594779350481</v>
      </c>
      <c r="N57" s="297">
        <f t="shared" si="18"/>
        <v>1.6263543150661732</v>
      </c>
      <c r="O57" s="298">
        <f t="shared" si="3"/>
        <v>2.1175018654963353</v>
      </c>
    </row>
    <row r="58" spans="1:15" ht="14.5" customHeight="1" x14ac:dyDescent="0.25">
      <c r="A58" s="287"/>
      <c r="B58" s="286" t="s">
        <v>4699</v>
      </c>
      <c r="C58" s="288" t="s">
        <v>0</v>
      </c>
      <c r="D58" s="285" t="s">
        <v>25</v>
      </c>
      <c r="E58" s="289" t="s">
        <v>102</v>
      </c>
      <c r="F58" s="259">
        <v>15.77894517</v>
      </c>
      <c r="G58" s="290">
        <v>17.748841370000001</v>
      </c>
      <c r="H58" s="291">
        <v>21.537460410000001</v>
      </c>
      <c r="I58" s="292">
        <v>1E-3</v>
      </c>
      <c r="J58" s="293">
        <v>2E-3</v>
      </c>
      <c r="K58" s="294">
        <v>3.7832932E-2</v>
      </c>
      <c r="L58" s="295">
        <f t="shared" si="18"/>
        <v>15778.945169999999</v>
      </c>
      <c r="M58" s="296">
        <f t="shared" si="18"/>
        <v>8874.420685000001</v>
      </c>
      <c r="N58" s="297">
        <f t="shared" si="18"/>
        <v>569.27812018375948</v>
      </c>
      <c r="O58" s="298">
        <f t="shared" si="3"/>
        <v>1348.5499143191578</v>
      </c>
    </row>
    <row r="59" spans="1:15" ht="14.5" customHeight="1" x14ac:dyDescent="0.25">
      <c r="A59" s="287"/>
      <c r="B59" s="286" t="s">
        <v>4700</v>
      </c>
      <c r="C59" s="288" t="s">
        <v>0</v>
      </c>
      <c r="D59" s="285" t="s">
        <v>25</v>
      </c>
      <c r="E59" s="289" t="s">
        <v>102</v>
      </c>
      <c r="F59" s="259">
        <v>239.41056620000001</v>
      </c>
      <c r="G59" s="290">
        <v>267.44540719999998</v>
      </c>
      <c r="H59" s="291">
        <v>95.805121170000007</v>
      </c>
      <c r="I59" s="292">
        <v>72.364006239999995</v>
      </c>
      <c r="J59" s="293">
        <v>59.475284850000001</v>
      </c>
      <c r="K59" s="294">
        <v>36.909319250000003</v>
      </c>
      <c r="L59" s="295">
        <f t="shared" si="18"/>
        <v>3.3084205620951814</v>
      </c>
      <c r="M59" s="296">
        <f t="shared" si="18"/>
        <v>4.4967486557569627</v>
      </c>
      <c r="N59" s="297">
        <f t="shared" si="18"/>
        <v>2.5956891949449865</v>
      </c>
      <c r="O59" s="298">
        <f t="shared" si="3"/>
        <v>3.5713544150422303</v>
      </c>
    </row>
    <row r="60" spans="1:15" s="299" customFormat="1" ht="14.5" customHeight="1" x14ac:dyDescent="0.25">
      <c r="A60" s="311"/>
      <c r="C60" s="300"/>
      <c r="E60" s="301" t="s">
        <v>27</v>
      </c>
      <c r="F60" s="302">
        <f t="shared" ref="F60:K60" si="19">SUM(F57:F59)</f>
        <v>428.96570667000003</v>
      </c>
      <c r="G60" s="303">
        <f t="shared" si="19"/>
        <v>475.45661516999996</v>
      </c>
      <c r="H60" s="304">
        <f t="shared" si="19"/>
        <v>186.50046245000001</v>
      </c>
      <c r="I60" s="305">
        <f t="shared" si="19"/>
        <v>162.30413984</v>
      </c>
      <c r="J60" s="306">
        <f t="shared" si="19"/>
        <v>131.59390877999999</v>
      </c>
      <c r="K60" s="307">
        <f t="shared" si="19"/>
        <v>79.470408172000006</v>
      </c>
      <c r="L60" s="308">
        <f t="shared" si="18"/>
        <v>2.6429745235880979</v>
      </c>
      <c r="M60" s="309">
        <f t="shared" si="18"/>
        <v>3.6130594461243115</v>
      </c>
      <c r="N60" s="310">
        <f t="shared" si="18"/>
        <v>2.3467912993016458</v>
      </c>
      <c r="O60" s="298">
        <f t="shared" si="3"/>
        <v>2.9218397120722561</v>
      </c>
    </row>
    <row r="61" spans="1:15" ht="14.5" customHeight="1" x14ac:dyDescent="0.25">
      <c r="A61" s="287"/>
      <c r="F61" s="259"/>
      <c r="G61" s="290"/>
      <c r="H61" s="291"/>
      <c r="I61" s="292"/>
      <c r="J61" s="293"/>
      <c r="K61" s="294"/>
      <c r="L61" s="295"/>
      <c r="M61" s="296"/>
      <c r="N61" s="297"/>
      <c r="O61" s="298"/>
    </row>
    <row r="62" spans="1:15" ht="14.5" customHeight="1" x14ac:dyDescent="0.25">
      <c r="A62" s="287" t="s">
        <v>101</v>
      </c>
      <c r="B62" s="285" t="s">
        <v>4701</v>
      </c>
      <c r="C62" s="288" t="s">
        <v>0</v>
      </c>
      <c r="D62" s="285" t="s">
        <v>26</v>
      </c>
      <c r="E62" s="289" t="s">
        <v>28</v>
      </c>
      <c r="F62" s="259">
        <v>94.884780129999996</v>
      </c>
      <c r="G62" s="290">
        <v>75.15305635</v>
      </c>
      <c r="H62" s="291">
        <v>66.266585230000004</v>
      </c>
      <c r="I62" s="292">
        <v>66.796040840000003</v>
      </c>
      <c r="J62" s="293">
        <v>64.127844600000003</v>
      </c>
      <c r="K62" s="294">
        <v>57.538468680000001</v>
      </c>
      <c r="L62" s="295">
        <f t="shared" ref="L62:N64" si="20">F62/I62</f>
        <v>1.420515032579287</v>
      </c>
      <c r="M62" s="296">
        <f t="shared" si="20"/>
        <v>1.1719255000502542</v>
      </c>
      <c r="N62" s="297">
        <f t="shared" si="20"/>
        <v>1.1516918463461618</v>
      </c>
      <c r="O62" s="298">
        <f t="shared" si="3"/>
        <v>1.2538547701655973</v>
      </c>
    </row>
    <row r="63" spans="1:15" ht="14.5" customHeight="1" x14ac:dyDescent="0.25">
      <c r="A63" s="287"/>
      <c r="B63" s="285" t="s">
        <v>4702</v>
      </c>
      <c r="C63" s="288" t="s">
        <v>0</v>
      </c>
      <c r="D63" s="285" t="s">
        <v>26</v>
      </c>
      <c r="E63" s="289" t="s">
        <v>29</v>
      </c>
      <c r="F63" s="259">
        <v>120.8407675</v>
      </c>
      <c r="G63" s="290">
        <v>95.063836749999993</v>
      </c>
      <c r="H63" s="291">
        <v>82.760454280000005</v>
      </c>
      <c r="I63" s="292">
        <v>53.417310200000003</v>
      </c>
      <c r="J63" s="293">
        <v>52.194478330000003</v>
      </c>
      <c r="K63" s="294">
        <v>49.833354900000003</v>
      </c>
      <c r="L63" s="295">
        <f t="shared" si="20"/>
        <v>2.2622024030704564</v>
      </c>
      <c r="M63" s="296">
        <f t="shared" si="20"/>
        <v>1.8213389575226355</v>
      </c>
      <c r="N63" s="297">
        <f t="shared" si="20"/>
        <v>1.6607441832097081</v>
      </c>
      <c r="O63" s="298">
        <f t="shared" si="3"/>
        <v>1.9213534237207912</v>
      </c>
    </row>
    <row r="64" spans="1:15" s="299" customFormat="1" ht="14.5" customHeight="1" x14ac:dyDescent="0.25">
      <c r="A64" s="311"/>
      <c r="C64" s="300"/>
      <c r="E64" s="301" t="s">
        <v>29</v>
      </c>
      <c r="F64" s="302">
        <f>SUM(F62:F63)</f>
        <v>215.72554762999999</v>
      </c>
      <c r="G64" s="303">
        <f t="shared" ref="G64:K64" si="21">SUM(G62:G63)</f>
        <v>170.21689309999999</v>
      </c>
      <c r="H64" s="304">
        <f t="shared" si="21"/>
        <v>149.02703951000001</v>
      </c>
      <c r="I64" s="305">
        <f t="shared" si="21"/>
        <v>120.21335104000001</v>
      </c>
      <c r="J64" s="306">
        <f t="shared" si="21"/>
        <v>116.32232293000001</v>
      </c>
      <c r="K64" s="307">
        <f t="shared" si="21"/>
        <v>107.37182358000001</v>
      </c>
      <c r="L64" s="308">
        <f t="shared" si="20"/>
        <v>1.7945223701335726</v>
      </c>
      <c r="M64" s="309">
        <f t="shared" si="20"/>
        <v>1.463320958630034</v>
      </c>
      <c r="N64" s="310">
        <f t="shared" si="20"/>
        <v>1.3879529520979381</v>
      </c>
      <c r="O64" s="298">
        <f t="shared" si="3"/>
        <v>1.5555621324080666</v>
      </c>
    </row>
    <row r="65" spans="1:15" ht="14.5" customHeight="1" x14ac:dyDescent="0.25">
      <c r="A65" s="287"/>
      <c r="F65" s="259"/>
      <c r="G65" s="290"/>
      <c r="H65" s="291"/>
      <c r="I65" s="292"/>
      <c r="J65" s="293"/>
      <c r="K65" s="294"/>
      <c r="L65" s="295"/>
      <c r="M65" s="296"/>
      <c r="N65" s="297"/>
      <c r="O65" s="298"/>
    </row>
    <row r="66" spans="1:15" ht="14.5" customHeight="1" x14ac:dyDescent="0.25">
      <c r="A66" s="287" t="s">
        <v>1602</v>
      </c>
      <c r="B66" s="286" t="s">
        <v>4703</v>
      </c>
      <c r="C66" s="288" t="s">
        <v>0</v>
      </c>
      <c r="D66" s="285" t="s">
        <v>40</v>
      </c>
      <c r="E66" s="289" t="s">
        <v>41</v>
      </c>
      <c r="F66" s="259">
        <v>405.63057429999998</v>
      </c>
      <c r="G66" s="290">
        <v>411.33078669999998</v>
      </c>
      <c r="H66" s="291">
        <v>448.39751410000002</v>
      </c>
      <c r="I66" s="292">
        <v>149.2599458</v>
      </c>
      <c r="J66" s="293">
        <v>149.63294440000001</v>
      </c>
      <c r="K66" s="294">
        <v>124.67772479999999</v>
      </c>
      <c r="L66" s="295">
        <f t="shared" ref="L66:N68" si="22">F66/I66</f>
        <v>2.7176116949923212</v>
      </c>
      <c r="M66" s="296">
        <f t="shared" si="22"/>
        <v>2.7489319838579607</v>
      </c>
      <c r="N66" s="297">
        <f t="shared" si="22"/>
        <v>3.5964524923701533</v>
      </c>
      <c r="O66" s="298">
        <f t="shared" si="3"/>
        <v>2.9873622727582272</v>
      </c>
    </row>
    <row r="67" spans="1:15" ht="14.5" customHeight="1" x14ac:dyDescent="0.25">
      <c r="A67" s="287" t="s">
        <v>103</v>
      </c>
      <c r="B67" s="285" t="s">
        <v>4704</v>
      </c>
      <c r="C67" s="288" t="s">
        <v>0</v>
      </c>
      <c r="D67" s="285" t="s">
        <v>104</v>
      </c>
      <c r="E67" s="289" t="s">
        <v>105</v>
      </c>
      <c r="F67" s="259">
        <v>307.02145330000002</v>
      </c>
      <c r="G67" s="290">
        <v>92.028206010000005</v>
      </c>
      <c r="H67" s="291">
        <v>315.06299159999998</v>
      </c>
      <c r="I67" s="292">
        <v>43.77445479</v>
      </c>
      <c r="J67" s="293">
        <v>37.710218990000001</v>
      </c>
      <c r="K67" s="294">
        <v>83.094675910000007</v>
      </c>
      <c r="L67" s="295">
        <f t="shared" si="22"/>
        <v>7.0137127868954554</v>
      </c>
      <c r="M67" s="296">
        <f t="shared" si="22"/>
        <v>2.440404974428922</v>
      </c>
      <c r="N67" s="297">
        <f t="shared" si="22"/>
        <v>3.7916146630290162</v>
      </c>
      <c r="O67" s="298">
        <f t="shared" si="3"/>
        <v>4.3390173327036186</v>
      </c>
    </row>
    <row r="68" spans="1:15" ht="14.5" customHeight="1" x14ac:dyDescent="0.25">
      <c r="A68" s="287"/>
      <c r="E68" s="301" t="s">
        <v>42</v>
      </c>
      <c r="F68" s="302">
        <f t="shared" ref="F68:K68" si="23">SUM(F66:F67)</f>
        <v>712.6520276</v>
      </c>
      <c r="G68" s="303">
        <f t="shared" si="23"/>
        <v>503.35899271</v>
      </c>
      <c r="H68" s="304">
        <f t="shared" si="23"/>
        <v>763.4605057</v>
      </c>
      <c r="I68" s="305">
        <f t="shared" si="23"/>
        <v>193.03440058999999</v>
      </c>
      <c r="J68" s="306">
        <f t="shared" si="23"/>
        <v>187.34316339000003</v>
      </c>
      <c r="K68" s="307">
        <f t="shared" si="23"/>
        <v>207.77240071</v>
      </c>
      <c r="L68" s="308">
        <f t="shared" si="22"/>
        <v>3.6918395136919364</v>
      </c>
      <c r="M68" s="309">
        <f t="shared" si="22"/>
        <v>2.6868287243668281</v>
      </c>
      <c r="N68" s="310">
        <f t="shared" si="22"/>
        <v>3.6745039432143161</v>
      </c>
      <c r="O68" s="298">
        <f t="shared" si="3"/>
        <v>3.3655898067652412</v>
      </c>
    </row>
    <row r="69" spans="1:15" ht="14.5" customHeight="1" x14ac:dyDescent="0.25">
      <c r="A69" s="287"/>
      <c r="F69" s="259"/>
      <c r="G69" s="290"/>
      <c r="H69" s="291">
        <f>AVERAGE(F68:H68)</f>
        <v>659.82384200333343</v>
      </c>
      <c r="I69" s="292"/>
      <c r="J69" s="293"/>
      <c r="K69" s="294"/>
      <c r="L69" s="295"/>
      <c r="M69" s="296"/>
      <c r="N69" s="297"/>
      <c r="O69" s="298"/>
    </row>
    <row r="70" spans="1:15" ht="14.5" customHeight="1" x14ac:dyDescent="0.25">
      <c r="A70" s="287" t="s">
        <v>1604</v>
      </c>
      <c r="B70" s="286" t="s">
        <v>4705</v>
      </c>
      <c r="C70" s="288" t="s">
        <v>0</v>
      </c>
      <c r="D70" s="285" t="s">
        <v>43</v>
      </c>
      <c r="E70" s="289" t="s">
        <v>46</v>
      </c>
      <c r="F70" s="259">
        <v>18.340059409999999</v>
      </c>
      <c r="G70" s="290">
        <v>17.00652608</v>
      </c>
      <c r="H70" s="291">
        <v>14.165677860000001</v>
      </c>
      <c r="I70" s="292">
        <v>19.09431614</v>
      </c>
      <c r="J70" s="293">
        <v>17.310928759999999</v>
      </c>
      <c r="K70" s="294">
        <v>11.737902979999999</v>
      </c>
      <c r="L70" s="295">
        <f t="shared" ref="L70:N73" si="24">F70/I70</f>
        <v>0.96049836378167341</v>
      </c>
      <c r="M70" s="296">
        <f t="shared" si="24"/>
        <v>0.98241557779942024</v>
      </c>
      <c r="N70" s="297">
        <f t="shared" si="24"/>
        <v>1.2068320793021243</v>
      </c>
      <c r="O70" s="298">
        <f t="shared" si="3"/>
        <v>1.0284384285259578</v>
      </c>
    </row>
    <row r="71" spans="1:15" ht="14.5" customHeight="1" x14ac:dyDescent="0.25">
      <c r="A71" s="287"/>
      <c r="B71" s="286" t="s">
        <v>4706</v>
      </c>
      <c r="C71" s="288" t="s">
        <v>0</v>
      </c>
      <c r="D71" s="285" t="s">
        <v>43</v>
      </c>
      <c r="E71" s="289" t="s">
        <v>46</v>
      </c>
      <c r="F71" s="259">
        <v>76.133183840000001</v>
      </c>
      <c r="G71" s="290">
        <v>184.31825230000001</v>
      </c>
      <c r="H71" s="291">
        <v>228.05552040000001</v>
      </c>
      <c r="I71" s="292">
        <v>58.982894160000001</v>
      </c>
      <c r="J71" s="293">
        <v>61.870634520000003</v>
      </c>
      <c r="K71" s="294">
        <v>71.887178610000007</v>
      </c>
      <c r="L71" s="295">
        <f t="shared" si="24"/>
        <v>1.2907671779122478</v>
      </c>
      <c r="M71" s="296">
        <f t="shared" si="24"/>
        <v>2.9790910296938717</v>
      </c>
      <c r="N71" s="297">
        <f t="shared" si="24"/>
        <v>3.1724088329747846</v>
      </c>
      <c r="O71" s="298">
        <f t="shared" si="3"/>
        <v>2.5345292305324296</v>
      </c>
    </row>
    <row r="72" spans="1:15" ht="14.5" customHeight="1" x14ac:dyDescent="0.25">
      <c r="A72" s="287"/>
      <c r="B72" s="286" t="s">
        <v>4707</v>
      </c>
      <c r="C72" s="288" t="s">
        <v>0</v>
      </c>
      <c r="D72" s="285" t="s">
        <v>44</v>
      </c>
      <c r="E72" s="289" t="s">
        <v>46</v>
      </c>
      <c r="F72" s="259">
        <v>50.50960173</v>
      </c>
      <c r="G72" s="290">
        <v>37.715446100000001</v>
      </c>
      <c r="H72" s="291">
        <v>35.59883833</v>
      </c>
      <c r="I72" s="292">
        <v>19.315678269999999</v>
      </c>
      <c r="J72" s="293">
        <v>20.425627039999998</v>
      </c>
      <c r="K72" s="294">
        <v>10.89837339</v>
      </c>
      <c r="L72" s="295">
        <f t="shared" si="24"/>
        <v>2.6149535638336143</v>
      </c>
      <c r="M72" s="296">
        <f t="shared" si="24"/>
        <v>1.846476782629044</v>
      </c>
      <c r="N72" s="297">
        <f t="shared" si="24"/>
        <v>3.2664359217738275</v>
      </c>
      <c r="O72" s="298">
        <f t="shared" si="3"/>
        <v>2.4451949407806963</v>
      </c>
    </row>
    <row r="73" spans="1:15" s="299" customFormat="1" ht="14.5" customHeight="1" x14ac:dyDescent="0.25">
      <c r="A73" s="311"/>
      <c r="C73" s="300"/>
      <c r="E73" s="301" t="s">
        <v>5583</v>
      </c>
      <c r="F73" s="302">
        <f t="shared" ref="F73:K73" si="25">SUM(F70:F72)</f>
        <v>144.98284497999998</v>
      </c>
      <c r="G73" s="303">
        <f t="shared" si="25"/>
        <v>239.04022448000001</v>
      </c>
      <c r="H73" s="304">
        <f t="shared" si="25"/>
        <v>277.82003658999997</v>
      </c>
      <c r="I73" s="305">
        <f t="shared" si="25"/>
        <v>97.392888569999997</v>
      </c>
      <c r="J73" s="306">
        <f t="shared" si="25"/>
        <v>99.607190320000001</v>
      </c>
      <c r="K73" s="307">
        <f t="shared" si="25"/>
        <v>94.523454980000011</v>
      </c>
      <c r="L73" s="308">
        <f t="shared" si="24"/>
        <v>1.4886389253748775</v>
      </c>
      <c r="M73" s="309">
        <f t="shared" si="24"/>
        <v>2.3998290054368034</v>
      </c>
      <c r="N73" s="310">
        <f t="shared" si="24"/>
        <v>2.9391650638329212</v>
      </c>
      <c r="O73" s="298">
        <f t="shared" si="3"/>
        <v>2.2702904882634201</v>
      </c>
    </row>
    <row r="74" spans="1:15" ht="14.5" customHeight="1" x14ac:dyDescent="0.25">
      <c r="A74" s="287"/>
      <c r="F74" s="259"/>
      <c r="G74" s="290"/>
      <c r="H74" s="291"/>
      <c r="I74" s="292"/>
      <c r="J74" s="293"/>
      <c r="K74" s="294"/>
      <c r="L74" s="295"/>
      <c r="M74" s="296"/>
      <c r="N74" s="297"/>
      <c r="O74" s="298"/>
    </row>
    <row r="75" spans="1:15" ht="14.5" customHeight="1" x14ac:dyDescent="0.25">
      <c r="A75" s="287" t="s">
        <v>1603</v>
      </c>
      <c r="B75" s="31" t="s">
        <v>4708</v>
      </c>
      <c r="C75" s="288" t="s">
        <v>0</v>
      </c>
      <c r="D75" s="285" t="s">
        <v>45</v>
      </c>
      <c r="E75" s="289" t="s">
        <v>47</v>
      </c>
      <c r="F75" s="259">
        <v>230.41409229999999</v>
      </c>
      <c r="G75" s="290">
        <v>305.17644089999999</v>
      </c>
      <c r="H75" s="291">
        <v>419.72423170000002</v>
      </c>
      <c r="I75" s="292">
        <v>46.522463379999998</v>
      </c>
      <c r="J75" s="293">
        <v>48.930164519999998</v>
      </c>
      <c r="K75" s="294">
        <v>35.95091601</v>
      </c>
      <c r="L75" s="295">
        <f t="shared" ref="L75:N78" si="26">F75/I75</f>
        <v>4.9527491787774718</v>
      </c>
      <c r="M75" s="296">
        <f t="shared" si="26"/>
        <v>6.2369796605785046</v>
      </c>
      <c r="N75" s="297">
        <f t="shared" si="26"/>
        <v>11.674924543876735</v>
      </c>
      <c r="O75" s="298">
        <f t="shared" si="3"/>
        <v>7.2700837167246233</v>
      </c>
    </row>
    <row r="76" spans="1:15" ht="14.5" customHeight="1" x14ac:dyDescent="0.25">
      <c r="A76" s="287"/>
      <c r="B76" s="31" t="s">
        <v>4709</v>
      </c>
      <c r="C76" s="288" t="s">
        <v>0</v>
      </c>
      <c r="D76" s="285" t="s">
        <v>45</v>
      </c>
      <c r="E76" s="289" t="s">
        <v>47</v>
      </c>
      <c r="F76" s="259">
        <v>320.39993149999998</v>
      </c>
      <c r="G76" s="290">
        <v>416.4121993</v>
      </c>
      <c r="H76" s="291">
        <v>562.87298180000005</v>
      </c>
      <c r="I76" s="292">
        <v>26.968000329999999</v>
      </c>
      <c r="J76" s="293">
        <v>28.91689058</v>
      </c>
      <c r="K76" s="294">
        <v>21.4401765</v>
      </c>
      <c r="L76" s="295">
        <f t="shared" si="26"/>
        <v>11.880744867226127</v>
      </c>
      <c r="M76" s="296">
        <f t="shared" si="26"/>
        <v>14.400310370438175</v>
      </c>
      <c r="N76" s="297">
        <f t="shared" si="26"/>
        <v>26.253187878374046</v>
      </c>
      <c r="O76" s="298">
        <f t="shared" si="3"/>
        <v>16.808069570876565</v>
      </c>
    </row>
    <row r="77" spans="1:15" ht="14.5" customHeight="1" x14ac:dyDescent="0.25">
      <c r="A77" s="287"/>
      <c r="B77" s="31" t="s">
        <v>4710</v>
      </c>
      <c r="C77" s="288" t="s">
        <v>0</v>
      </c>
      <c r="D77" s="285" t="s">
        <v>45</v>
      </c>
      <c r="E77" s="289" t="s">
        <v>47</v>
      </c>
      <c r="F77" s="259">
        <v>7.4057534999999994E-2</v>
      </c>
      <c r="G77" s="290">
        <v>4.3994203000000003E-2</v>
      </c>
      <c r="H77" s="291">
        <v>0.53657022499999996</v>
      </c>
      <c r="I77" s="292">
        <v>0.178015953</v>
      </c>
      <c r="J77" s="293">
        <v>0.150057053</v>
      </c>
      <c r="K77" s="294">
        <v>0.173772233</v>
      </c>
      <c r="L77" s="295">
        <f t="shared" si="26"/>
        <v>0.41601628254070011</v>
      </c>
      <c r="M77" s="296">
        <f t="shared" si="26"/>
        <v>0.2931831734693604</v>
      </c>
      <c r="N77" s="297">
        <f t="shared" si="26"/>
        <v>3.0877788455420259</v>
      </c>
      <c r="O77" s="298">
        <f t="shared" ref="O77:O144" si="27">AVERAGE(F77:H77)/AVERAGE(I77:K77)</f>
        <v>1.3044299559450436</v>
      </c>
    </row>
    <row r="78" spans="1:15" s="299" customFormat="1" ht="14.5" customHeight="1" x14ac:dyDescent="0.25">
      <c r="A78" s="311"/>
      <c r="C78" s="300"/>
      <c r="E78" s="301" t="s">
        <v>5584</v>
      </c>
      <c r="F78" s="302">
        <f t="shared" ref="F78:G78" si="28">SUM(F75:F77)</f>
        <v>550.88808133499992</v>
      </c>
      <c r="G78" s="303">
        <f t="shared" si="28"/>
        <v>721.632634403</v>
      </c>
      <c r="H78" s="304">
        <f>SUM(H75:H77)</f>
        <v>983.13378372500006</v>
      </c>
      <c r="I78" s="305">
        <f t="shared" ref="I78:K78" si="29">SUM(I75:I77)</f>
        <v>73.668479662999999</v>
      </c>
      <c r="J78" s="306">
        <f t="shared" si="29"/>
        <v>77.997112153000003</v>
      </c>
      <c r="K78" s="307">
        <f t="shared" si="29"/>
        <v>57.564864743000001</v>
      </c>
      <c r="L78" s="308">
        <f t="shared" si="26"/>
        <v>7.4779347131237666</v>
      </c>
      <c r="M78" s="309">
        <f t="shared" si="26"/>
        <v>9.2520429857382069</v>
      </c>
      <c r="N78" s="310">
        <f t="shared" si="26"/>
        <v>17.07871265075023</v>
      </c>
      <c r="O78" s="298">
        <f t="shared" si="27"/>
        <v>10.780717762411125</v>
      </c>
    </row>
    <row r="79" spans="1:15" s="299" customFormat="1" ht="14.5" customHeight="1" x14ac:dyDescent="0.25">
      <c r="A79" s="300"/>
      <c r="C79" s="300"/>
      <c r="E79" s="301"/>
      <c r="F79" s="302"/>
      <c r="G79" s="303"/>
      <c r="H79" s="304"/>
      <c r="I79" s="305"/>
      <c r="J79" s="306"/>
      <c r="K79" s="307"/>
      <c r="L79" s="308"/>
      <c r="M79" s="309"/>
      <c r="N79" s="310"/>
      <c r="O79" s="298"/>
    </row>
    <row r="80" spans="1:15" s="31" customFormat="1" ht="14.5" customHeight="1" x14ac:dyDescent="0.25">
      <c r="A80" s="30" t="s">
        <v>1569</v>
      </c>
      <c r="B80" s="31" t="s">
        <v>4711</v>
      </c>
      <c r="C80" s="30" t="s">
        <v>1570</v>
      </c>
      <c r="D80" s="31" t="s">
        <v>1571</v>
      </c>
      <c r="E80" s="32" t="s">
        <v>1572</v>
      </c>
      <c r="F80" s="125">
        <v>22.242097900000001</v>
      </c>
      <c r="G80" s="126">
        <v>23.221629</v>
      </c>
      <c r="H80" s="127">
        <v>18.050600169999999</v>
      </c>
      <c r="I80" s="142">
        <v>49.3591926</v>
      </c>
      <c r="J80" s="143">
        <v>46.789597790000002</v>
      </c>
      <c r="K80" s="144">
        <v>47.103304010000002</v>
      </c>
      <c r="L80" s="295">
        <f t="shared" ref="L80" si="30">F80/I80</f>
        <v>0.45061713387913077</v>
      </c>
      <c r="M80" s="296">
        <f t="shared" ref="M80" si="31">G80/J80</f>
        <v>0.49629896594159201</v>
      </c>
      <c r="N80" s="297">
        <f t="shared" ref="N80" si="32">H80/K80</f>
        <v>0.38321303673661339</v>
      </c>
      <c r="O80" s="298">
        <f>AVERAGE(F80:H80)/AVERAGE(I80:K80)</f>
        <v>0.44337450936424133</v>
      </c>
    </row>
    <row r="81" spans="1:15" s="31" customFormat="1" ht="14.5" customHeight="1" x14ac:dyDescent="0.25">
      <c r="A81" s="30"/>
      <c r="B81" s="31" t="s">
        <v>4712</v>
      </c>
      <c r="C81" s="30" t="s">
        <v>1570</v>
      </c>
      <c r="D81" s="31" t="s">
        <v>1571</v>
      </c>
      <c r="E81" s="32" t="s">
        <v>1572</v>
      </c>
      <c r="F81" s="125">
        <v>1.1431726440000001</v>
      </c>
      <c r="G81" s="126">
        <v>0.99210457699999999</v>
      </c>
      <c r="H81" s="127">
        <v>1.0420611099999999</v>
      </c>
      <c r="I81" s="142">
        <v>2.2615208060000001</v>
      </c>
      <c r="J81" s="143">
        <v>2.8819612540000001</v>
      </c>
      <c r="K81" s="144">
        <v>2.7619362719999998</v>
      </c>
      <c r="L81" s="295">
        <f t="shared" ref="L81:L87" si="33">F81/I81</f>
        <v>0.50548844873196364</v>
      </c>
      <c r="M81" s="296">
        <f t="shared" ref="M81:M87" si="34">G81/J81</f>
        <v>0.34424632726169191</v>
      </c>
      <c r="N81" s="297">
        <f t="shared" ref="N81:N87" si="35">H81/K81</f>
        <v>0.37729368362486243</v>
      </c>
      <c r="O81" s="298">
        <f t="shared" ref="O81:O87" si="36">AVERAGE(F81:H81)/AVERAGE(I81:K81)</f>
        <v>0.40191906330100075</v>
      </c>
    </row>
    <row r="82" spans="1:15" s="31" customFormat="1" ht="14.5" customHeight="1" x14ac:dyDescent="0.25">
      <c r="A82" s="30"/>
      <c r="B82" s="31" t="s">
        <v>4713</v>
      </c>
      <c r="C82" s="30" t="s">
        <v>1570</v>
      </c>
      <c r="D82" s="31" t="s">
        <v>1571</v>
      </c>
      <c r="E82" s="32" t="s">
        <v>1573</v>
      </c>
      <c r="F82" s="125">
        <v>3.6040928980000002</v>
      </c>
      <c r="G82" s="126">
        <v>3.0489379919999999</v>
      </c>
      <c r="H82" s="127">
        <v>3.4763371439999999</v>
      </c>
      <c r="I82" s="142">
        <v>0.702632531</v>
      </c>
      <c r="J82" s="143">
        <v>1.227345117</v>
      </c>
      <c r="K82" s="144">
        <v>1.077924493</v>
      </c>
      <c r="L82" s="295">
        <f t="shared" si="33"/>
        <v>5.1294136536356874</v>
      </c>
      <c r="M82" s="296">
        <f t="shared" si="34"/>
        <v>2.4841733183022878</v>
      </c>
      <c r="N82" s="297">
        <f t="shared" si="35"/>
        <v>3.2250284380540557</v>
      </c>
      <c r="O82" s="298">
        <f t="shared" si="36"/>
        <v>3.367585632500802</v>
      </c>
    </row>
    <row r="83" spans="1:15" s="31" customFormat="1" ht="14.5" customHeight="1" x14ac:dyDescent="0.25">
      <c r="A83" s="30"/>
      <c r="B83" s="31" t="s">
        <v>4714</v>
      </c>
      <c r="C83" s="30" t="s">
        <v>1570</v>
      </c>
      <c r="D83" s="31" t="s">
        <v>1571</v>
      </c>
      <c r="E83" s="32" t="s">
        <v>1573</v>
      </c>
      <c r="F83" s="125">
        <v>41.830400760000003</v>
      </c>
      <c r="G83" s="126">
        <v>41.07462606</v>
      </c>
      <c r="H83" s="127">
        <v>31.783413660000001</v>
      </c>
      <c r="I83" s="142">
        <v>29.331559819999999</v>
      </c>
      <c r="J83" s="143">
        <v>29.301896240000001</v>
      </c>
      <c r="K83" s="144">
        <v>32.917726930000001</v>
      </c>
      <c r="L83" s="295">
        <f t="shared" si="33"/>
        <v>1.426122613891047</v>
      </c>
      <c r="M83" s="296">
        <f t="shared" si="34"/>
        <v>1.4017736505369591</v>
      </c>
      <c r="N83" s="297">
        <f t="shared" si="35"/>
        <v>0.96554095996931588</v>
      </c>
      <c r="O83" s="298">
        <f t="shared" si="36"/>
        <v>1.252724833632431</v>
      </c>
    </row>
    <row r="84" spans="1:15" s="31" customFormat="1" ht="14.5" customHeight="1" x14ac:dyDescent="0.25">
      <c r="A84" s="30" t="s">
        <v>1574</v>
      </c>
      <c r="B84" s="31" t="s">
        <v>4715</v>
      </c>
      <c r="C84" s="30" t="s">
        <v>1570</v>
      </c>
      <c r="D84" s="31" t="s">
        <v>1571</v>
      </c>
      <c r="E84" s="32" t="s">
        <v>1573</v>
      </c>
      <c r="F84" s="125">
        <v>95.206138600000003</v>
      </c>
      <c r="G84" s="126">
        <v>94.251874749999999</v>
      </c>
      <c r="H84" s="127">
        <v>55.821484310000002</v>
      </c>
      <c r="I84" s="142">
        <v>54.780362240000002</v>
      </c>
      <c r="J84" s="143">
        <v>49.973170099999997</v>
      </c>
      <c r="K84" s="144">
        <v>77.731759780000004</v>
      </c>
      <c r="L84" s="295">
        <f t="shared" si="33"/>
        <v>1.7379610996891428</v>
      </c>
      <c r="M84" s="296">
        <f t="shared" si="34"/>
        <v>1.8860495454139701</v>
      </c>
      <c r="N84" s="297">
        <f t="shared" si="35"/>
        <v>0.71812968686143897</v>
      </c>
      <c r="O84" s="298">
        <f t="shared" si="36"/>
        <v>1.3441055704297931</v>
      </c>
    </row>
    <row r="85" spans="1:15" s="31" customFormat="1" ht="14.5" customHeight="1" x14ac:dyDescent="0.25">
      <c r="A85" s="30"/>
      <c r="B85" s="31" t="s">
        <v>4716</v>
      </c>
      <c r="C85" s="30" t="s">
        <v>1570</v>
      </c>
      <c r="D85" s="31" t="s">
        <v>1571</v>
      </c>
      <c r="E85" s="32" t="s">
        <v>1575</v>
      </c>
      <c r="F85" s="125">
        <v>216.09859470000001</v>
      </c>
      <c r="G85" s="126">
        <v>213.49002909999999</v>
      </c>
      <c r="H85" s="127">
        <v>130.2660381</v>
      </c>
      <c r="I85" s="142">
        <v>39.43249265</v>
      </c>
      <c r="J85" s="143">
        <v>35.503680410000001</v>
      </c>
      <c r="K85" s="144">
        <v>59.219150999999997</v>
      </c>
      <c r="L85" s="295">
        <f t="shared" si="33"/>
        <v>5.4802164453075735</v>
      </c>
      <c r="M85" s="296">
        <f t="shared" si="34"/>
        <v>6.0131802290522023</v>
      </c>
      <c r="N85" s="297">
        <f t="shared" si="35"/>
        <v>2.1997282281199881</v>
      </c>
      <c r="O85" s="298">
        <f t="shared" si="36"/>
        <v>4.1731825838653185</v>
      </c>
    </row>
    <row r="86" spans="1:15" s="31" customFormat="1" ht="14.5" customHeight="1" x14ac:dyDescent="0.25">
      <c r="A86" s="30" t="s">
        <v>1576</v>
      </c>
      <c r="B86" s="31" t="s">
        <v>4717</v>
      </c>
      <c r="C86" s="30" t="s">
        <v>1570</v>
      </c>
      <c r="D86" s="31" t="s">
        <v>1571</v>
      </c>
      <c r="E86" s="32" t="s">
        <v>1577</v>
      </c>
      <c r="F86" s="125">
        <v>11.697350459999999</v>
      </c>
      <c r="G86" s="126">
        <v>5.9328613050000003</v>
      </c>
      <c r="H86" s="127">
        <v>2.6252742599999999</v>
      </c>
      <c r="I86" s="142">
        <v>15.07444128</v>
      </c>
      <c r="J86" s="143">
        <v>14.148145570000001</v>
      </c>
      <c r="K86" s="144">
        <v>10.9528876</v>
      </c>
      <c r="L86" s="295">
        <f t="shared" si="33"/>
        <v>0.77597240539319001</v>
      </c>
      <c r="M86" s="296">
        <f t="shared" si="34"/>
        <v>0.41933844090353106</v>
      </c>
      <c r="N86" s="297">
        <f t="shared" si="35"/>
        <v>0.23968786642163659</v>
      </c>
      <c r="O86" s="298">
        <f t="shared" si="36"/>
        <v>0.50417540308599895</v>
      </c>
    </row>
    <row r="87" spans="1:15" s="31" customFormat="1" ht="14.5" customHeight="1" x14ac:dyDescent="0.25">
      <c r="A87" s="30"/>
      <c r="B87" s="31" t="s">
        <v>4718</v>
      </c>
      <c r="C87" s="30" t="s">
        <v>1570</v>
      </c>
      <c r="D87" s="31" t="s">
        <v>1571</v>
      </c>
      <c r="E87" s="32" t="s">
        <v>1577</v>
      </c>
      <c r="F87" s="125">
        <v>62.373199399999997</v>
      </c>
      <c r="G87" s="126">
        <v>30.093187050000001</v>
      </c>
      <c r="H87" s="127">
        <v>13.12878649</v>
      </c>
      <c r="I87" s="142">
        <v>6.3487510350000003</v>
      </c>
      <c r="J87" s="143">
        <v>5.9907600350000001</v>
      </c>
      <c r="K87" s="144">
        <v>5.953161873</v>
      </c>
      <c r="L87" s="295">
        <f t="shared" si="33"/>
        <v>9.8244834387335516</v>
      </c>
      <c r="M87" s="296">
        <f t="shared" si="34"/>
        <v>5.0232669768419456</v>
      </c>
      <c r="N87" s="297">
        <f t="shared" si="35"/>
        <v>2.2053468005874932</v>
      </c>
      <c r="O87" s="298">
        <f t="shared" si="36"/>
        <v>5.772539271271877</v>
      </c>
    </row>
    <row r="88" spans="1:15" s="34" customFormat="1" ht="14.5" customHeight="1" x14ac:dyDescent="0.25">
      <c r="A88" s="33"/>
      <c r="C88" s="33"/>
      <c r="E88" s="35" t="s">
        <v>1578</v>
      </c>
      <c r="F88" s="128">
        <f>SUM(F80:F87)</f>
        <v>454.19504736200003</v>
      </c>
      <c r="G88" s="129">
        <f t="shared" ref="G88:K88" si="37">SUM(G80:G87)</f>
        <v>412.10524983399995</v>
      </c>
      <c r="H88" s="130">
        <f t="shared" si="37"/>
        <v>256.19399524400001</v>
      </c>
      <c r="I88" s="145">
        <f t="shared" si="37"/>
        <v>197.29095296199998</v>
      </c>
      <c r="J88" s="146">
        <f t="shared" si="37"/>
        <v>185.81655651599999</v>
      </c>
      <c r="K88" s="147">
        <f t="shared" si="37"/>
        <v>237.71785195799998</v>
      </c>
      <c r="L88" s="308">
        <f t="shared" ref="L88" si="38">F88/I88</f>
        <v>2.3021585153450097</v>
      </c>
      <c r="M88" s="309">
        <f t="shared" ref="M88" si="39">G88/J88</f>
        <v>2.2178069465974364</v>
      </c>
      <c r="N88" s="310">
        <f t="shared" ref="N88" si="40">H88/K88</f>
        <v>1.0777229944399145</v>
      </c>
      <c r="O88" s="298">
        <f t="shared" ref="O88" si="41">AVERAGE(F88:H88)/AVERAGE(I88:K88)</f>
        <v>1.808067714636552</v>
      </c>
    </row>
    <row r="89" spans="1:15" ht="14.5" customHeight="1" x14ac:dyDescent="0.25">
      <c r="A89" s="287"/>
      <c r="F89" s="259"/>
      <c r="G89" s="290"/>
      <c r="H89" s="291"/>
      <c r="I89" s="292"/>
      <c r="J89" s="293"/>
      <c r="K89" s="294"/>
      <c r="L89" s="295"/>
      <c r="M89" s="296"/>
      <c r="N89" s="297"/>
      <c r="O89" s="298"/>
    </row>
    <row r="90" spans="1:15" ht="14.5" customHeight="1" x14ac:dyDescent="0.25">
      <c r="A90" s="287" t="s">
        <v>106</v>
      </c>
      <c r="B90" s="286" t="s">
        <v>4719</v>
      </c>
      <c r="C90" s="288" t="s">
        <v>108</v>
      </c>
      <c r="D90" s="285" t="s">
        <v>437</v>
      </c>
      <c r="E90" s="289" t="s">
        <v>49</v>
      </c>
      <c r="F90" s="259">
        <v>10.980807029999999</v>
      </c>
      <c r="G90" s="290">
        <v>13.86985773</v>
      </c>
      <c r="H90" s="291">
        <v>21.357965220000001</v>
      </c>
      <c r="I90" s="292">
        <v>6.3418112940000002</v>
      </c>
      <c r="J90" s="293">
        <v>7.985561949</v>
      </c>
      <c r="K90" s="294">
        <v>6.57887048</v>
      </c>
      <c r="L90" s="295">
        <f t="shared" ref="L90:N94" si="42">F90/I90</f>
        <v>1.731493814770074</v>
      </c>
      <c r="M90" s="296">
        <f t="shared" si="42"/>
        <v>1.7368668377479517</v>
      </c>
      <c r="N90" s="297">
        <f t="shared" si="42"/>
        <v>3.2464486548152869</v>
      </c>
      <c r="O90" s="298">
        <f t="shared" si="27"/>
        <v>2.2102789287376181</v>
      </c>
    </row>
    <row r="91" spans="1:15" ht="14.5" customHeight="1" x14ac:dyDescent="0.25">
      <c r="A91" s="287"/>
      <c r="B91" s="286" t="s">
        <v>4720</v>
      </c>
      <c r="C91" s="288" t="s">
        <v>108</v>
      </c>
      <c r="D91" s="285" t="s">
        <v>50</v>
      </c>
      <c r="E91" s="289" t="s">
        <v>49</v>
      </c>
      <c r="F91" s="259">
        <v>16.288074430000002</v>
      </c>
      <c r="G91" s="290">
        <v>19.96980705</v>
      </c>
      <c r="H91" s="291">
        <v>31.46444382</v>
      </c>
      <c r="I91" s="292">
        <v>4.1005431769999996</v>
      </c>
      <c r="J91" s="293">
        <v>5.5928517859999998</v>
      </c>
      <c r="K91" s="294">
        <v>4.0370968569999999</v>
      </c>
      <c r="L91" s="295">
        <f t="shared" si="42"/>
        <v>3.972174838045853</v>
      </c>
      <c r="M91" s="296">
        <f t="shared" si="42"/>
        <v>3.5705947187780529</v>
      </c>
      <c r="N91" s="297">
        <f t="shared" si="42"/>
        <v>7.793829312131364</v>
      </c>
      <c r="O91" s="298">
        <f t="shared" si="27"/>
        <v>4.9322577943897716</v>
      </c>
    </row>
    <row r="92" spans="1:15" ht="14.5" customHeight="1" x14ac:dyDescent="0.25">
      <c r="A92" s="287" t="s">
        <v>107</v>
      </c>
      <c r="B92" s="286" t="s">
        <v>4721</v>
      </c>
      <c r="C92" s="288" t="s">
        <v>108</v>
      </c>
      <c r="D92" s="285" t="s">
        <v>50</v>
      </c>
      <c r="E92" s="289" t="s">
        <v>48</v>
      </c>
      <c r="F92" s="259">
        <v>45.42109945</v>
      </c>
      <c r="G92" s="290">
        <v>54.142968840000002</v>
      </c>
      <c r="H92" s="291">
        <v>25.628539660000001</v>
      </c>
      <c r="I92" s="292">
        <v>68.462464740000001</v>
      </c>
      <c r="J92" s="293">
        <v>67.055924829999995</v>
      </c>
      <c r="K92" s="294">
        <v>58.407374019999999</v>
      </c>
      <c r="L92" s="295">
        <f t="shared" si="42"/>
        <v>0.66344528527413926</v>
      </c>
      <c r="M92" s="296">
        <f t="shared" si="42"/>
        <v>0.80743005151689595</v>
      </c>
      <c r="N92" s="297">
        <f t="shared" si="42"/>
        <v>0.43878945235963207</v>
      </c>
      <c r="O92" s="298">
        <f t="shared" si="27"/>
        <v>0.64556975634595715</v>
      </c>
    </row>
    <row r="93" spans="1:15" ht="14.5" customHeight="1" x14ac:dyDescent="0.25">
      <c r="A93" s="287"/>
      <c r="B93" s="286" t="s">
        <v>4722</v>
      </c>
      <c r="C93" s="288" t="s">
        <v>108</v>
      </c>
      <c r="D93" s="285" t="s">
        <v>50</v>
      </c>
      <c r="E93" s="289" t="s">
        <v>48</v>
      </c>
      <c r="F93" s="259">
        <v>59.471117829999997</v>
      </c>
      <c r="G93" s="290">
        <v>69.690279349999997</v>
      </c>
      <c r="H93" s="291">
        <v>32.153075170000001</v>
      </c>
      <c r="I93" s="292">
        <v>56.1269323</v>
      </c>
      <c r="J93" s="293">
        <v>54.920812239999997</v>
      </c>
      <c r="K93" s="294">
        <v>44.966620319999997</v>
      </c>
      <c r="L93" s="295">
        <f t="shared" si="42"/>
        <v>1.0595825460783288</v>
      </c>
      <c r="M93" s="296">
        <f t="shared" si="42"/>
        <v>1.2689229548437575</v>
      </c>
      <c r="N93" s="297">
        <f t="shared" si="42"/>
        <v>0.71504317961159158</v>
      </c>
      <c r="O93" s="298">
        <f t="shared" si="27"/>
        <v>1.0339719197956936</v>
      </c>
    </row>
    <row r="94" spans="1:15" s="299" customFormat="1" ht="14.5" customHeight="1" x14ac:dyDescent="0.25">
      <c r="A94" s="311"/>
      <c r="C94" s="300"/>
      <c r="E94" s="301" t="s">
        <v>51</v>
      </c>
      <c r="F94" s="302">
        <f t="shared" ref="F94:K94" si="43">SUM(F90:F93)</f>
        <v>132.16109874</v>
      </c>
      <c r="G94" s="303">
        <f t="shared" si="43"/>
        <v>157.67291297</v>
      </c>
      <c r="H94" s="304">
        <f t="shared" si="43"/>
        <v>110.60402386999999</v>
      </c>
      <c r="I94" s="305">
        <f t="shared" si="43"/>
        <v>135.03175151100001</v>
      </c>
      <c r="J94" s="306">
        <f t="shared" si="43"/>
        <v>135.55515080499998</v>
      </c>
      <c r="K94" s="307">
        <f t="shared" si="43"/>
        <v>113.989961677</v>
      </c>
      <c r="L94" s="308">
        <f t="shared" si="42"/>
        <v>0.97874090546203008</v>
      </c>
      <c r="M94" s="309">
        <f t="shared" si="42"/>
        <v>1.1631643064365518</v>
      </c>
      <c r="N94" s="310">
        <f t="shared" si="42"/>
        <v>0.97029617558259784</v>
      </c>
      <c r="O94" s="298">
        <f t="shared" si="27"/>
        <v>1.0412431767795807</v>
      </c>
    </row>
    <row r="95" spans="1:15" ht="14.5" customHeight="1" x14ac:dyDescent="0.25">
      <c r="A95" s="287"/>
      <c r="F95" s="259"/>
      <c r="G95" s="290"/>
      <c r="H95" s="291"/>
      <c r="I95" s="292"/>
      <c r="J95" s="293"/>
      <c r="K95" s="294"/>
      <c r="L95" s="295"/>
      <c r="M95" s="296"/>
      <c r="N95" s="297"/>
      <c r="O95" s="298"/>
    </row>
    <row r="96" spans="1:15" ht="14.5" customHeight="1" x14ac:dyDescent="0.25">
      <c r="A96" s="287" t="s">
        <v>82</v>
      </c>
      <c r="B96" s="285" t="s">
        <v>4723</v>
      </c>
      <c r="C96" s="288" t="s">
        <v>0</v>
      </c>
      <c r="D96" s="285" t="s">
        <v>665</v>
      </c>
      <c r="E96" s="289" t="s">
        <v>22</v>
      </c>
      <c r="F96" s="259">
        <v>108.83975289999999</v>
      </c>
      <c r="G96" s="290">
        <v>70.996206560000005</v>
      </c>
      <c r="H96" s="291">
        <v>253.63741039999999</v>
      </c>
      <c r="I96" s="292">
        <v>115.6227456</v>
      </c>
      <c r="J96" s="293">
        <v>105.106093</v>
      </c>
      <c r="K96" s="294">
        <v>178.2081776</v>
      </c>
      <c r="L96" s="295">
        <f t="shared" ref="L96:N98" si="44">F96/I96</f>
        <v>0.94133513553236359</v>
      </c>
      <c r="M96" s="296">
        <f t="shared" si="44"/>
        <v>0.67547184500521773</v>
      </c>
      <c r="N96" s="297">
        <f t="shared" si="44"/>
        <v>1.4232647110577938</v>
      </c>
      <c r="O96" s="298">
        <f t="shared" si="27"/>
        <v>1.086570942924699</v>
      </c>
    </row>
    <row r="97" spans="1:15" ht="14.5" customHeight="1" x14ac:dyDescent="0.25">
      <c r="A97" s="287"/>
      <c r="B97" s="285" t="s">
        <v>4724</v>
      </c>
      <c r="C97" s="288" t="s">
        <v>0</v>
      </c>
      <c r="D97" s="285" t="s">
        <v>21</v>
      </c>
      <c r="E97" s="289" t="s">
        <v>22</v>
      </c>
      <c r="F97" s="259">
        <v>125.88339670000001</v>
      </c>
      <c r="G97" s="290">
        <v>82.233741210000005</v>
      </c>
      <c r="H97" s="291">
        <v>299.08754879999998</v>
      </c>
      <c r="I97" s="292">
        <v>83.97024098</v>
      </c>
      <c r="J97" s="293">
        <v>76.068867370000007</v>
      </c>
      <c r="K97" s="294">
        <v>129.61892119999999</v>
      </c>
      <c r="L97" s="295">
        <f t="shared" si="44"/>
        <v>1.4991429729251684</v>
      </c>
      <c r="M97" s="296">
        <f t="shared" si="44"/>
        <v>1.0810433236768726</v>
      </c>
      <c r="N97" s="297">
        <f t="shared" si="44"/>
        <v>2.3074374175550538</v>
      </c>
      <c r="O97" s="298">
        <f t="shared" si="27"/>
        <v>1.7510465271685061</v>
      </c>
    </row>
    <row r="98" spans="1:15" s="299" customFormat="1" ht="14.5" customHeight="1" x14ac:dyDescent="0.25">
      <c r="A98" s="311"/>
      <c r="C98" s="300"/>
      <c r="E98" s="301" t="s">
        <v>22</v>
      </c>
      <c r="F98" s="302">
        <f t="shared" ref="F98:K98" si="45">SUM(F96:F97)</f>
        <v>234.7231496</v>
      </c>
      <c r="G98" s="303">
        <f t="shared" si="45"/>
        <v>153.22994777000002</v>
      </c>
      <c r="H98" s="304">
        <f t="shared" si="45"/>
        <v>552.72495919999994</v>
      </c>
      <c r="I98" s="305">
        <f t="shared" si="45"/>
        <v>199.59298658</v>
      </c>
      <c r="J98" s="306">
        <f t="shared" si="45"/>
        <v>181.17496037000001</v>
      </c>
      <c r="K98" s="307">
        <f t="shared" si="45"/>
        <v>307.82709879999999</v>
      </c>
      <c r="L98" s="308">
        <f t="shared" si="44"/>
        <v>1.1760090052358592</v>
      </c>
      <c r="M98" s="309">
        <f t="shared" si="44"/>
        <v>0.84575676162461977</v>
      </c>
      <c r="N98" s="310">
        <f t="shared" si="44"/>
        <v>1.7955695302807433</v>
      </c>
      <c r="O98" s="298">
        <f t="shared" si="27"/>
        <v>1.3660831026535161</v>
      </c>
    </row>
    <row r="99" spans="1:15" ht="14.5" customHeight="1" x14ac:dyDescent="0.25">
      <c r="A99" s="287"/>
      <c r="F99" s="259"/>
      <c r="G99" s="290"/>
      <c r="H99" s="291"/>
      <c r="I99" s="292"/>
      <c r="J99" s="293"/>
      <c r="K99" s="294"/>
      <c r="L99" s="295"/>
      <c r="M99" s="296"/>
      <c r="N99" s="297"/>
      <c r="O99" s="298"/>
    </row>
    <row r="100" spans="1:15" ht="14.5" customHeight="1" x14ac:dyDescent="0.25">
      <c r="A100" s="287" t="s">
        <v>698</v>
      </c>
      <c r="B100" s="286" t="s">
        <v>4725</v>
      </c>
      <c r="C100" s="288" t="s">
        <v>0</v>
      </c>
      <c r="D100" s="285" t="s">
        <v>699</v>
      </c>
      <c r="E100" s="289" t="s">
        <v>700</v>
      </c>
      <c r="F100" s="259">
        <v>5.7380692140000003</v>
      </c>
      <c r="G100" s="290">
        <v>4.8851644160000003</v>
      </c>
      <c r="H100" s="291">
        <v>2.900996084</v>
      </c>
      <c r="I100" s="292">
        <v>5.5247112769999998</v>
      </c>
      <c r="J100" s="293">
        <v>5.6627806469999999</v>
      </c>
      <c r="K100" s="294">
        <v>4.5322040460000004</v>
      </c>
      <c r="L100" s="295">
        <f t="shared" ref="L100:N102" si="46">F100/I100</f>
        <v>1.0386188393026499</v>
      </c>
      <c r="M100" s="296">
        <f t="shared" si="46"/>
        <v>0.86267943622150345</v>
      </c>
      <c r="N100" s="297">
        <f t="shared" si="46"/>
        <v>0.64008505675298089</v>
      </c>
      <c r="O100" s="298">
        <f t="shared" si="27"/>
        <v>0.86033659555567088</v>
      </c>
    </row>
    <row r="101" spans="1:15" ht="14.5" customHeight="1" x14ac:dyDescent="0.25">
      <c r="A101" s="287"/>
      <c r="B101" s="286" t="s">
        <v>4726</v>
      </c>
      <c r="C101" s="288" t="s">
        <v>0</v>
      </c>
      <c r="D101" s="285" t="s">
        <v>699</v>
      </c>
      <c r="E101" s="289" t="s">
        <v>700</v>
      </c>
      <c r="F101" s="259">
        <v>8.2056506690000006</v>
      </c>
      <c r="G101" s="290">
        <v>7.1435306650000001</v>
      </c>
      <c r="H101" s="291">
        <v>4.2642456089999996</v>
      </c>
      <c r="I101" s="292">
        <v>2.1184198790000002</v>
      </c>
      <c r="J101" s="293">
        <v>2.389438154</v>
      </c>
      <c r="K101" s="294">
        <v>2.1059810739999998</v>
      </c>
      <c r="L101" s="295">
        <f t="shared" si="46"/>
        <v>3.8734769959171063</v>
      </c>
      <c r="M101" s="296">
        <f t="shared" si="46"/>
        <v>2.9896277721360938</v>
      </c>
      <c r="N101" s="297">
        <f t="shared" si="46"/>
        <v>2.0248261779963177</v>
      </c>
      <c r="O101" s="298">
        <f t="shared" si="27"/>
        <v>2.9655131649999484</v>
      </c>
    </row>
    <row r="102" spans="1:15" s="299" customFormat="1" ht="14.5" customHeight="1" x14ac:dyDescent="0.25">
      <c r="A102" s="311"/>
      <c r="B102" s="312"/>
      <c r="C102" s="300"/>
      <c r="E102" s="301" t="s">
        <v>700</v>
      </c>
      <c r="F102" s="302">
        <f t="shared" ref="F102:K102" si="47">SUM(F100:F101)</f>
        <v>13.943719883</v>
      </c>
      <c r="G102" s="303">
        <f t="shared" si="47"/>
        <v>12.028695081</v>
      </c>
      <c r="H102" s="304">
        <f t="shared" si="47"/>
        <v>7.1652416929999996</v>
      </c>
      <c r="I102" s="305">
        <f t="shared" si="47"/>
        <v>7.6431311559999999</v>
      </c>
      <c r="J102" s="306">
        <f t="shared" si="47"/>
        <v>8.0522188010000004</v>
      </c>
      <c r="K102" s="307">
        <f t="shared" si="47"/>
        <v>6.6381851200000002</v>
      </c>
      <c r="L102" s="308">
        <f t="shared" si="46"/>
        <v>1.8243465404952421</v>
      </c>
      <c r="M102" s="309">
        <f t="shared" si="46"/>
        <v>1.4938360939106825</v>
      </c>
      <c r="N102" s="310">
        <f t="shared" si="46"/>
        <v>1.07939769130753</v>
      </c>
      <c r="O102" s="298">
        <f t="shared" si="27"/>
        <v>1.4837622679414748</v>
      </c>
    </row>
    <row r="103" spans="1:15" ht="14.5" customHeight="1" x14ac:dyDescent="0.25">
      <c r="A103" s="287"/>
      <c r="B103" s="286"/>
      <c r="F103" s="259"/>
      <c r="G103" s="290"/>
      <c r="H103" s="291"/>
      <c r="I103" s="292"/>
      <c r="J103" s="293"/>
      <c r="K103" s="294"/>
      <c r="L103" s="295"/>
      <c r="M103" s="296"/>
      <c r="N103" s="297"/>
      <c r="O103" s="298"/>
    </row>
    <row r="104" spans="1:15" ht="14.5" customHeight="1" x14ac:dyDescent="0.25">
      <c r="A104" s="287" t="s">
        <v>701</v>
      </c>
      <c r="B104" s="286" t="s">
        <v>4727</v>
      </c>
      <c r="C104" s="288" t="s">
        <v>0</v>
      </c>
      <c r="D104" s="285" t="s">
        <v>702</v>
      </c>
      <c r="E104" s="289" t="s">
        <v>703</v>
      </c>
      <c r="F104" s="259">
        <v>17.844700329999998</v>
      </c>
      <c r="G104" s="290">
        <v>23.297235709999999</v>
      </c>
      <c r="H104" s="291">
        <v>10.73532554</v>
      </c>
      <c r="I104" s="292">
        <v>28.071028179999999</v>
      </c>
      <c r="J104" s="293">
        <v>24.872074900000001</v>
      </c>
      <c r="K104" s="294">
        <v>20.08894922</v>
      </c>
      <c r="L104" s="295">
        <f t="shared" ref="L104:N106" si="48">F104/I104</f>
        <v>0.63569813743815629</v>
      </c>
      <c r="M104" s="296">
        <f t="shared" si="48"/>
        <v>0.93668243617262503</v>
      </c>
      <c r="N104" s="297">
        <f t="shared" si="48"/>
        <v>0.53438960009477288</v>
      </c>
      <c r="O104" s="298">
        <f t="shared" si="27"/>
        <v>0.71033553003411887</v>
      </c>
    </row>
    <row r="105" spans="1:15" ht="14.5" customHeight="1" x14ac:dyDescent="0.25">
      <c r="A105" s="287"/>
      <c r="B105" s="286" t="s">
        <v>4728</v>
      </c>
      <c r="C105" s="288" t="s">
        <v>0</v>
      </c>
      <c r="D105" s="285" t="s">
        <v>702</v>
      </c>
      <c r="E105" s="289" t="s">
        <v>703</v>
      </c>
      <c r="F105" s="259">
        <v>24.22255436</v>
      </c>
      <c r="G105" s="290">
        <v>31.77592142</v>
      </c>
      <c r="H105" s="291">
        <v>15.449964639999999</v>
      </c>
      <c r="I105" s="292">
        <v>23.313694609999999</v>
      </c>
      <c r="J105" s="293">
        <v>19.913824470000002</v>
      </c>
      <c r="K105" s="294">
        <v>15.789610769999999</v>
      </c>
      <c r="L105" s="295">
        <f t="shared" si="48"/>
        <v>1.0389839433519115</v>
      </c>
      <c r="M105" s="296">
        <f t="shared" si="48"/>
        <v>1.5956714627002031</v>
      </c>
      <c r="N105" s="297">
        <f t="shared" si="48"/>
        <v>0.978489265191684</v>
      </c>
      <c r="O105" s="298">
        <f t="shared" si="27"/>
        <v>1.2106390229683457</v>
      </c>
    </row>
    <row r="106" spans="1:15" ht="14.5" customHeight="1" x14ac:dyDescent="0.25">
      <c r="A106" s="287"/>
      <c r="B106" s="286"/>
      <c r="E106" s="301" t="s">
        <v>1000</v>
      </c>
      <c r="F106" s="302">
        <f t="shared" ref="F106:K106" si="49">SUM(F104:F105)</f>
        <v>42.067254689999999</v>
      </c>
      <c r="G106" s="303">
        <f t="shared" si="49"/>
        <v>55.073157129999998</v>
      </c>
      <c r="H106" s="304">
        <f t="shared" si="49"/>
        <v>26.185290179999999</v>
      </c>
      <c r="I106" s="305">
        <f t="shared" si="49"/>
        <v>51.384722789999998</v>
      </c>
      <c r="J106" s="306">
        <f t="shared" si="49"/>
        <v>44.785899370000003</v>
      </c>
      <c r="K106" s="307">
        <f t="shared" si="49"/>
        <v>35.878559989999999</v>
      </c>
      <c r="L106" s="308">
        <f t="shared" si="48"/>
        <v>0.81867240700939858</v>
      </c>
      <c r="M106" s="309">
        <f t="shared" si="48"/>
        <v>1.2296985860440475</v>
      </c>
      <c r="N106" s="310">
        <f t="shared" si="48"/>
        <v>0.7298311355667092</v>
      </c>
      <c r="O106" s="298">
        <f t="shared" si="27"/>
        <v>0.93393764347521191</v>
      </c>
    </row>
    <row r="107" spans="1:15" ht="14.5" customHeight="1" x14ac:dyDescent="0.25">
      <c r="A107" s="287"/>
      <c r="B107" s="286"/>
      <c r="F107" s="259"/>
      <c r="G107" s="290"/>
      <c r="H107" s="291"/>
      <c r="I107" s="292"/>
      <c r="J107" s="293"/>
      <c r="K107" s="294"/>
      <c r="L107" s="295"/>
      <c r="M107" s="296"/>
      <c r="N107" s="297"/>
      <c r="O107" s="298"/>
    </row>
    <row r="108" spans="1:15" ht="14.5" customHeight="1" x14ac:dyDescent="0.25">
      <c r="A108" s="287" t="s">
        <v>918</v>
      </c>
      <c r="B108" s="286" t="s">
        <v>4729</v>
      </c>
      <c r="C108" s="288" t="s">
        <v>0</v>
      </c>
      <c r="D108" s="285" t="s">
        <v>919</v>
      </c>
      <c r="E108" s="301" t="s">
        <v>920</v>
      </c>
      <c r="F108" s="302">
        <v>36.853624009999997</v>
      </c>
      <c r="G108" s="303">
        <v>37.707101119999997</v>
      </c>
      <c r="H108" s="304">
        <v>33.113738699999999</v>
      </c>
      <c r="I108" s="305">
        <v>11.27684264</v>
      </c>
      <c r="J108" s="306">
        <v>11.620098179999999</v>
      </c>
      <c r="K108" s="307">
        <v>10.87431087</v>
      </c>
      <c r="L108" s="308">
        <f>F108/I108</f>
        <v>3.2680800102039909</v>
      </c>
      <c r="M108" s="309">
        <f>G108/J108</f>
        <v>3.2449898904382577</v>
      </c>
      <c r="N108" s="310">
        <f>H108/K108</f>
        <v>3.0451344545753267</v>
      </c>
      <c r="O108" s="298">
        <f t="shared" si="27"/>
        <v>3.1883468465542091</v>
      </c>
    </row>
    <row r="109" spans="1:15" ht="14.5" customHeight="1" x14ac:dyDescent="0.25">
      <c r="A109" s="287"/>
      <c r="F109" s="259"/>
      <c r="G109" s="290"/>
      <c r="H109" s="291"/>
      <c r="I109" s="292"/>
      <c r="J109" s="293"/>
      <c r="K109" s="294"/>
      <c r="L109" s="295"/>
      <c r="M109" s="296"/>
      <c r="N109" s="297"/>
      <c r="O109" s="298"/>
    </row>
    <row r="110" spans="1:15" ht="14.5" customHeight="1" x14ac:dyDescent="0.25">
      <c r="A110" s="287" t="s">
        <v>109</v>
      </c>
      <c r="B110" s="285" t="s">
        <v>4730</v>
      </c>
      <c r="C110" s="288" t="s">
        <v>0</v>
      </c>
      <c r="D110" s="285" t="s">
        <v>668</v>
      </c>
      <c r="E110" s="301" t="s">
        <v>52</v>
      </c>
      <c r="F110" s="302">
        <v>29.04975443</v>
      </c>
      <c r="G110" s="303">
        <v>21.24924627</v>
      </c>
      <c r="H110" s="304">
        <v>13.84780791</v>
      </c>
      <c r="I110" s="305">
        <v>8.1538207840000005</v>
      </c>
      <c r="J110" s="306">
        <v>7.9042392299999999</v>
      </c>
      <c r="K110" s="307">
        <v>9.5478744960000004</v>
      </c>
      <c r="L110" s="308">
        <f>F110/I110</f>
        <v>3.5627168170047923</v>
      </c>
      <c r="M110" s="309">
        <f>G110/J110</f>
        <v>2.6883354174491503</v>
      </c>
      <c r="N110" s="310">
        <f>H110/K110</f>
        <v>1.4503550414075321</v>
      </c>
      <c r="O110" s="298">
        <f t="shared" si="27"/>
        <v>2.5051539745580644</v>
      </c>
    </row>
    <row r="111" spans="1:15" ht="14.5" customHeight="1" x14ac:dyDescent="0.25">
      <c r="A111" s="287"/>
      <c r="F111" s="259"/>
      <c r="G111" s="290"/>
      <c r="H111" s="291"/>
      <c r="I111" s="292"/>
      <c r="J111" s="293"/>
      <c r="K111" s="294"/>
      <c r="L111" s="295"/>
      <c r="M111" s="296"/>
      <c r="N111" s="297"/>
      <c r="O111" s="298"/>
    </row>
    <row r="112" spans="1:15" s="28" customFormat="1" ht="14.5" customHeight="1" x14ac:dyDescent="0.25">
      <c r="A112" s="37"/>
      <c r="B112" s="38"/>
      <c r="C112" s="36"/>
      <c r="D112" s="38"/>
      <c r="E112" s="355" t="s">
        <v>1511</v>
      </c>
      <c r="F112" s="349">
        <f>SUM(F17,F26,F36,F40,F48,F50,F55,F60,F64,F68,F73,F78,F88,F94,F98,F32,F102,F106,F108,F110)</f>
        <v>9453.1469561530012</v>
      </c>
      <c r="G112" s="350">
        <f t="shared" ref="G112:K112" si="50">SUM(G17,G26,G36,G40,G48,G50,G55,G60,G64,G68,G73,G78,G88,G94,G98,G32,G102,G106,G108,G110)</f>
        <v>8874.8016833769998</v>
      </c>
      <c r="H112" s="351">
        <f t="shared" si="50"/>
        <v>8868.7883518599974</v>
      </c>
      <c r="I112" s="352">
        <f t="shared" si="50"/>
        <v>3781.1166524960004</v>
      </c>
      <c r="J112" s="353">
        <f t="shared" si="50"/>
        <v>3738.4880787719999</v>
      </c>
      <c r="K112" s="354">
        <f t="shared" si="50"/>
        <v>3492.744375107</v>
      </c>
      <c r="L112" s="111">
        <f t="shared" ref="L112:N112" si="51">F112/I112</f>
        <v>2.5000939735389451</v>
      </c>
      <c r="M112" s="112">
        <f t="shared" si="51"/>
        <v>2.3739012928167877</v>
      </c>
      <c r="N112" s="113">
        <f t="shared" si="51"/>
        <v>2.5392033883350833</v>
      </c>
      <c r="O112" s="120">
        <f t="shared" si="27"/>
        <v>2.4696580837276509</v>
      </c>
    </row>
    <row r="113" spans="1:15" s="42" customFormat="1" ht="14.5" customHeight="1" x14ac:dyDescent="0.25">
      <c r="A113" s="39"/>
      <c r="B113" s="356"/>
      <c r="C113" s="41"/>
      <c r="D113" s="356"/>
      <c r="E113" s="357" t="s">
        <v>1579</v>
      </c>
      <c r="F113" s="179">
        <f>F112/20</f>
        <v>472.65734780765007</v>
      </c>
      <c r="G113" s="180">
        <f t="shared" ref="G113:N113" si="52">G112/20</f>
        <v>443.74008416884999</v>
      </c>
      <c r="H113" s="181">
        <f t="shared" si="52"/>
        <v>443.43941759299986</v>
      </c>
      <c r="I113" s="358">
        <f t="shared" si="52"/>
        <v>189.05583262480002</v>
      </c>
      <c r="J113" s="182">
        <f t="shared" si="52"/>
        <v>186.92440393859999</v>
      </c>
      <c r="K113" s="183">
        <f t="shared" si="52"/>
        <v>174.63721875535001</v>
      </c>
      <c r="L113" s="117">
        <f t="shared" si="52"/>
        <v>0.12500469867694725</v>
      </c>
      <c r="M113" s="118">
        <f t="shared" si="52"/>
        <v>0.11869506464083938</v>
      </c>
      <c r="N113" s="119">
        <f t="shared" si="52"/>
        <v>0.12696016941675417</v>
      </c>
      <c r="O113" s="121">
        <f t="shared" si="27"/>
        <v>2.4696580837276518</v>
      </c>
    </row>
    <row r="114" spans="1:15" ht="14.5" customHeight="1" x14ac:dyDescent="0.25">
      <c r="A114" s="287"/>
      <c r="F114" s="259"/>
      <c r="G114" s="290"/>
      <c r="H114" s="291"/>
      <c r="I114" s="292"/>
      <c r="J114" s="293"/>
      <c r="K114" s="294"/>
      <c r="L114" s="295"/>
      <c r="M114" s="296"/>
      <c r="N114" s="297"/>
      <c r="O114" s="298"/>
    </row>
    <row r="115" spans="1:15" s="286" customFormat="1" ht="14.5" customHeight="1" x14ac:dyDescent="0.25">
      <c r="A115" s="359" t="s">
        <v>1539</v>
      </c>
      <c r="F115" s="313"/>
      <c r="G115" s="314"/>
      <c r="H115" s="315"/>
      <c r="I115" s="316"/>
      <c r="J115" s="317"/>
      <c r="K115" s="318"/>
      <c r="L115" s="319"/>
      <c r="M115" s="320"/>
      <c r="N115" s="321"/>
      <c r="O115" s="322"/>
    </row>
    <row r="116" spans="1:15" ht="14.5" customHeight="1" x14ac:dyDescent="0.25">
      <c r="A116" s="287" t="s">
        <v>136</v>
      </c>
      <c r="B116" s="286" t="s">
        <v>4731</v>
      </c>
      <c r="C116" s="288" t="s">
        <v>137</v>
      </c>
      <c r="D116" s="285" t="s">
        <v>135</v>
      </c>
      <c r="E116" s="289" t="s">
        <v>55</v>
      </c>
      <c r="F116" s="259">
        <v>188.5995106</v>
      </c>
      <c r="G116" s="290">
        <v>153.81750700000001</v>
      </c>
      <c r="H116" s="291">
        <v>137.91573819999999</v>
      </c>
      <c r="I116" s="292">
        <v>29.20780169</v>
      </c>
      <c r="J116" s="293">
        <v>30.371019860000001</v>
      </c>
      <c r="K116" s="294">
        <v>31.50455582</v>
      </c>
      <c r="L116" s="295">
        <f t="shared" ref="L116:N120" si="53">F116/I116</f>
        <v>6.4571621172219755</v>
      </c>
      <c r="M116" s="296">
        <f t="shared" si="53"/>
        <v>5.0646144814710219</v>
      </c>
      <c r="N116" s="297">
        <f t="shared" si="53"/>
        <v>4.3776442679584493</v>
      </c>
      <c r="O116" s="298">
        <f t="shared" si="27"/>
        <v>5.2735501215417875</v>
      </c>
    </row>
    <row r="117" spans="1:15" ht="14.5" customHeight="1" x14ac:dyDescent="0.25">
      <c r="A117" s="287"/>
      <c r="B117" s="286" t="s">
        <v>4732</v>
      </c>
      <c r="C117" s="288" t="s">
        <v>137</v>
      </c>
      <c r="D117" s="285" t="s">
        <v>135</v>
      </c>
      <c r="E117" s="289" t="s">
        <v>55</v>
      </c>
      <c r="F117" s="259">
        <v>136.13017049999999</v>
      </c>
      <c r="G117" s="290">
        <v>111.3198996</v>
      </c>
      <c r="H117" s="291">
        <v>103.61094730000001</v>
      </c>
      <c r="I117" s="292">
        <v>45.936206210000002</v>
      </c>
      <c r="J117" s="293">
        <v>48.101922649999999</v>
      </c>
      <c r="K117" s="294">
        <v>49.281908469999998</v>
      </c>
      <c r="L117" s="295">
        <f t="shared" si="53"/>
        <v>2.9634613245524264</v>
      </c>
      <c r="M117" s="296">
        <f t="shared" si="53"/>
        <v>2.3142505219591261</v>
      </c>
      <c r="N117" s="297">
        <f t="shared" si="53"/>
        <v>2.1024134518465822</v>
      </c>
      <c r="O117" s="298">
        <f t="shared" si="27"/>
        <v>2.4494901336905759</v>
      </c>
    </row>
    <row r="118" spans="1:15" ht="14.5" customHeight="1" x14ac:dyDescent="0.25">
      <c r="A118" s="287"/>
      <c r="B118" s="286" t="s">
        <v>4733</v>
      </c>
      <c r="C118" s="288" t="s">
        <v>137</v>
      </c>
      <c r="D118" s="285" t="s">
        <v>135</v>
      </c>
      <c r="E118" s="289" t="s">
        <v>55</v>
      </c>
      <c r="F118" s="259">
        <v>26.520312310000001</v>
      </c>
      <c r="G118" s="290">
        <v>27.593447439999998</v>
      </c>
      <c r="H118" s="291">
        <v>6.4514512929999999</v>
      </c>
      <c r="I118" s="292">
        <v>49.273823110000002</v>
      </c>
      <c r="J118" s="293">
        <v>48.849571830000002</v>
      </c>
      <c r="K118" s="294">
        <v>30.254144499999999</v>
      </c>
      <c r="L118" s="295">
        <f t="shared" si="53"/>
        <v>0.53822315047069624</v>
      </c>
      <c r="M118" s="296">
        <f t="shared" si="53"/>
        <v>0.56486569700195466</v>
      </c>
      <c r="N118" s="297">
        <f t="shared" si="53"/>
        <v>0.21324190122116987</v>
      </c>
      <c r="O118" s="298">
        <f t="shared" si="27"/>
        <v>0.47177420058986608</v>
      </c>
    </row>
    <row r="119" spans="1:15" ht="14.5" customHeight="1" x14ac:dyDescent="0.25">
      <c r="A119" s="287"/>
      <c r="B119" s="286" t="s">
        <v>4734</v>
      </c>
      <c r="C119" s="288" t="s">
        <v>137</v>
      </c>
      <c r="D119" s="285" t="s">
        <v>135</v>
      </c>
      <c r="E119" s="289" t="s">
        <v>55</v>
      </c>
      <c r="F119" s="259">
        <v>41.168241360000003</v>
      </c>
      <c r="G119" s="290">
        <v>41.361375369999998</v>
      </c>
      <c r="H119" s="291">
        <v>9.7781213489999992</v>
      </c>
      <c r="I119" s="292">
        <v>33.605968740000002</v>
      </c>
      <c r="J119" s="293">
        <v>33.998271729999999</v>
      </c>
      <c r="K119" s="294">
        <v>20.94611342</v>
      </c>
      <c r="L119" s="295">
        <f t="shared" si="53"/>
        <v>1.2250276633447823</v>
      </c>
      <c r="M119" s="296">
        <f t="shared" si="53"/>
        <v>1.2165728804827103</v>
      </c>
      <c r="N119" s="297">
        <f t="shared" si="53"/>
        <v>0.466822706099908</v>
      </c>
      <c r="O119" s="298">
        <f t="shared" si="27"/>
        <v>1.0424321758630974</v>
      </c>
    </row>
    <row r="120" spans="1:15" s="299" customFormat="1" ht="14.5" customHeight="1" x14ac:dyDescent="0.25">
      <c r="A120" s="311"/>
      <c r="C120" s="300"/>
      <c r="E120" s="301" t="s">
        <v>55</v>
      </c>
      <c r="F120" s="302">
        <f t="shared" ref="F120:K120" si="54">SUM(F116:F119)</f>
        <v>392.41823477000003</v>
      </c>
      <c r="G120" s="303">
        <f t="shared" si="54"/>
        <v>334.09222941000002</v>
      </c>
      <c r="H120" s="304">
        <f t="shared" si="54"/>
        <v>257.75625814199998</v>
      </c>
      <c r="I120" s="305">
        <f t="shared" si="54"/>
        <v>158.02379975000002</v>
      </c>
      <c r="J120" s="306">
        <f t="shared" si="54"/>
        <v>161.32078607</v>
      </c>
      <c r="K120" s="307">
        <f t="shared" si="54"/>
        <v>131.98672220999998</v>
      </c>
      <c r="L120" s="308">
        <f t="shared" si="53"/>
        <v>2.4832856531156788</v>
      </c>
      <c r="M120" s="309">
        <f t="shared" si="53"/>
        <v>2.0709806686971595</v>
      </c>
      <c r="N120" s="310">
        <f t="shared" si="53"/>
        <v>1.9528953657315014</v>
      </c>
      <c r="O120" s="298">
        <f t="shared" si="27"/>
        <v>2.1808075460534542</v>
      </c>
    </row>
    <row r="121" spans="1:15" ht="14.5" customHeight="1" x14ac:dyDescent="0.25">
      <c r="A121" s="287"/>
      <c r="F121" s="259"/>
      <c r="G121" s="290"/>
      <c r="H121" s="291"/>
      <c r="I121" s="292"/>
      <c r="J121" s="293"/>
      <c r="K121" s="294"/>
      <c r="L121" s="295"/>
      <c r="M121" s="296"/>
      <c r="N121" s="297"/>
      <c r="O121" s="298"/>
    </row>
    <row r="122" spans="1:15" ht="14.5" customHeight="1" x14ac:dyDescent="0.25">
      <c r="A122" s="287" t="s">
        <v>110</v>
      </c>
      <c r="B122" s="286" t="s">
        <v>4735</v>
      </c>
      <c r="C122" s="288" t="s">
        <v>54</v>
      </c>
      <c r="D122" s="285" t="s">
        <v>53</v>
      </c>
      <c r="E122" s="289" t="s">
        <v>62</v>
      </c>
      <c r="F122" s="259">
        <v>47.354024590000002</v>
      </c>
      <c r="G122" s="290">
        <v>41.857465840000003</v>
      </c>
      <c r="H122" s="291">
        <v>58.026449169999999</v>
      </c>
      <c r="I122" s="292">
        <v>35.494111140000001</v>
      </c>
      <c r="J122" s="293">
        <v>34.763706890000002</v>
      </c>
      <c r="K122" s="294">
        <v>30.94497325</v>
      </c>
      <c r="L122" s="295">
        <f t="shared" ref="L122:N124" si="55">F122/I122</f>
        <v>1.3341374968715445</v>
      </c>
      <c r="M122" s="296">
        <f t="shared" si="55"/>
        <v>1.2040564595843075</v>
      </c>
      <c r="N122" s="297">
        <f t="shared" si="55"/>
        <v>1.875149437073758</v>
      </c>
      <c r="O122" s="298">
        <f t="shared" si="27"/>
        <v>1.4548802235368541</v>
      </c>
    </row>
    <row r="123" spans="1:15" ht="14.5" customHeight="1" x14ac:dyDescent="0.25">
      <c r="A123" s="287"/>
      <c r="B123" s="286" t="s">
        <v>4736</v>
      </c>
      <c r="C123" s="288" t="s">
        <v>54</v>
      </c>
      <c r="D123" s="285" t="s">
        <v>53</v>
      </c>
      <c r="E123" s="289" t="s">
        <v>62</v>
      </c>
      <c r="F123" s="259">
        <v>75.959371610000005</v>
      </c>
      <c r="G123" s="290">
        <v>67.692538909999996</v>
      </c>
      <c r="H123" s="291">
        <v>94.371582309999994</v>
      </c>
      <c r="I123" s="292">
        <v>22.061529620000002</v>
      </c>
      <c r="J123" s="293">
        <v>23.533627259999999</v>
      </c>
      <c r="K123" s="294">
        <v>20.397341569999998</v>
      </c>
      <c r="L123" s="295">
        <f t="shared" si="55"/>
        <v>3.4430691306707319</v>
      </c>
      <c r="M123" s="296">
        <f t="shared" si="55"/>
        <v>2.876417568874166</v>
      </c>
      <c r="N123" s="297">
        <f t="shared" si="55"/>
        <v>4.6266608805923921</v>
      </c>
      <c r="O123" s="298">
        <f t="shared" si="27"/>
        <v>3.6068265093848715</v>
      </c>
    </row>
    <row r="124" spans="1:15" ht="14.5" customHeight="1" x14ac:dyDescent="0.25">
      <c r="A124" s="287"/>
      <c r="B124" s="286" t="s">
        <v>4737</v>
      </c>
      <c r="C124" s="288" t="s">
        <v>54</v>
      </c>
      <c r="D124" s="285" t="s">
        <v>53</v>
      </c>
      <c r="E124" s="289" t="s">
        <v>62</v>
      </c>
      <c r="F124" s="259">
        <v>10.07848437</v>
      </c>
      <c r="G124" s="290">
        <v>6.7592543459999996</v>
      </c>
      <c r="H124" s="291">
        <v>5.434063461</v>
      </c>
      <c r="I124" s="292">
        <v>8.7544340000000002E-3</v>
      </c>
      <c r="J124" s="293">
        <v>1.7472120000000001E-2</v>
      </c>
      <c r="K124" s="294">
        <v>0</v>
      </c>
      <c r="L124" s="295">
        <f>F124/I124</f>
        <v>1151.2434007726827</v>
      </c>
      <c r="M124" s="296">
        <f t="shared" si="55"/>
        <v>386.85942781986381</v>
      </c>
      <c r="N124" s="297"/>
      <c r="O124" s="298">
        <f t="shared" si="27"/>
        <v>849.2081032452835</v>
      </c>
    </row>
    <row r="125" spans="1:15" ht="14.5" customHeight="1" x14ac:dyDescent="0.25">
      <c r="A125" s="287"/>
      <c r="B125" s="286" t="s">
        <v>4738</v>
      </c>
      <c r="C125" s="288" t="s">
        <v>54</v>
      </c>
      <c r="D125" s="285" t="s">
        <v>669</v>
      </c>
      <c r="E125" s="289" t="s">
        <v>62</v>
      </c>
      <c r="F125" s="259">
        <v>6.9403097599999999</v>
      </c>
      <c r="G125" s="290">
        <v>5.1365459549999999</v>
      </c>
      <c r="H125" s="291">
        <v>4.8207407780000002</v>
      </c>
      <c r="I125" s="292">
        <v>0</v>
      </c>
      <c r="J125" s="293">
        <v>0</v>
      </c>
      <c r="K125" s="294">
        <v>0</v>
      </c>
      <c r="L125" s="295"/>
      <c r="M125" s="296"/>
      <c r="N125" s="297"/>
      <c r="O125" s="298"/>
    </row>
    <row r="126" spans="1:15" s="299" customFormat="1" ht="14.5" customHeight="1" x14ac:dyDescent="0.25">
      <c r="A126" s="311"/>
      <c r="B126" s="312"/>
      <c r="C126" s="300"/>
      <c r="E126" s="301" t="s">
        <v>56</v>
      </c>
      <c r="F126" s="302">
        <f t="shared" ref="F126:K126" si="56">SUM(F122:F125)</f>
        <v>140.33219033</v>
      </c>
      <c r="G126" s="303">
        <f t="shared" si="56"/>
        <v>121.44580505100001</v>
      </c>
      <c r="H126" s="304">
        <f t="shared" si="56"/>
        <v>162.65283571899997</v>
      </c>
      <c r="I126" s="305">
        <f t="shared" si="56"/>
        <v>57.564395193999999</v>
      </c>
      <c r="J126" s="306">
        <f t="shared" si="56"/>
        <v>58.314806269999998</v>
      </c>
      <c r="K126" s="307">
        <f t="shared" si="56"/>
        <v>51.342314819999999</v>
      </c>
      <c r="L126" s="308">
        <f>F126/I126</f>
        <v>2.437829666359927</v>
      </c>
      <c r="M126" s="309">
        <f>G126/J126</f>
        <v>2.0825895311852847</v>
      </c>
      <c r="N126" s="310">
        <f>H126/K126</f>
        <v>3.1680074474483924</v>
      </c>
      <c r="O126" s="298">
        <f>AVERAGE(F126:H126)/AVERAGE(I126:K126)</f>
        <v>2.5381352862461162</v>
      </c>
    </row>
    <row r="127" spans="1:15" ht="14.5" customHeight="1" x14ac:dyDescent="0.25">
      <c r="A127" s="287"/>
      <c r="F127" s="259"/>
      <c r="G127" s="290"/>
      <c r="H127" s="291"/>
      <c r="I127" s="292"/>
      <c r="J127" s="293"/>
      <c r="K127" s="294"/>
      <c r="L127" s="295"/>
      <c r="M127" s="296"/>
      <c r="N127" s="297"/>
      <c r="O127" s="298"/>
    </row>
    <row r="128" spans="1:15" ht="14.5" customHeight="1" x14ac:dyDescent="0.25">
      <c r="A128" s="287" t="s">
        <v>119</v>
      </c>
      <c r="B128" s="286" t="s">
        <v>4739</v>
      </c>
      <c r="C128" s="288" t="s">
        <v>54</v>
      </c>
      <c r="D128" s="285" t="s">
        <v>671</v>
      </c>
      <c r="E128" s="289" t="s">
        <v>1615</v>
      </c>
      <c r="F128" s="259">
        <v>4.734962694</v>
      </c>
      <c r="G128" s="290">
        <v>4.6165370130000003</v>
      </c>
      <c r="H128" s="291">
        <v>3.6163680070000002</v>
      </c>
      <c r="I128" s="292">
        <v>9.4414949890000006</v>
      </c>
      <c r="J128" s="293">
        <v>10.11303753</v>
      </c>
      <c r="K128" s="294">
        <v>7.8472843550000002</v>
      </c>
      <c r="L128" s="295">
        <f t="shared" ref="L128:N133" si="57">F128/I128</f>
        <v>0.50150560896516505</v>
      </c>
      <c r="M128" s="296">
        <f t="shared" si="57"/>
        <v>0.45649361028327962</v>
      </c>
      <c r="N128" s="297">
        <f t="shared" si="57"/>
        <v>0.46084324760014383</v>
      </c>
      <c r="O128" s="298">
        <f t="shared" si="27"/>
        <v>0.47324846281650984</v>
      </c>
    </row>
    <row r="129" spans="1:15" ht="14.5" customHeight="1" x14ac:dyDescent="0.25">
      <c r="A129" s="287"/>
      <c r="B129" s="286" t="s">
        <v>4740</v>
      </c>
      <c r="C129" s="288" t="s">
        <v>54</v>
      </c>
      <c r="D129" s="285" t="s">
        <v>671</v>
      </c>
      <c r="E129" s="289" t="s">
        <v>1615</v>
      </c>
      <c r="F129" s="259">
        <v>59.981182050000001</v>
      </c>
      <c r="G129" s="290">
        <v>32.923329729999999</v>
      </c>
      <c r="H129" s="291">
        <v>60.118277200000001</v>
      </c>
      <c r="I129" s="292">
        <v>204.2164453</v>
      </c>
      <c r="J129" s="293">
        <v>262.61853309999998</v>
      </c>
      <c r="K129" s="294">
        <v>326.45440589999998</v>
      </c>
      <c r="L129" s="295">
        <f t="shared" si="57"/>
        <v>0.29371377002418131</v>
      </c>
      <c r="M129" s="296">
        <f t="shared" si="57"/>
        <v>0.1253655990739368</v>
      </c>
      <c r="N129" s="297">
        <f t="shared" si="57"/>
        <v>0.18415520242179095</v>
      </c>
      <c r="O129" s="298">
        <f t="shared" si="27"/>
        <v>0.1928965545341661</v>
      </c>
    </row>
    <row r="130" spans="1:15" ht="14.5" customHeight="1" x14ac:dyDescent="0.25">
      <c r="A130" s="287"/>
      <c r="B130" s="286" t="s">
        <v>4741</v>
      </c>
      <c r="C130" s="288" t="s">
        <v>54</v>
      </c>
      <c r="D130" s="285" t="s">
        <v>670</v>
      </c>
      <c r="E130" s="289" t="s">
        <v>1615</v>
      </c>
      <c r="F130" s="259">
        <v>40.748885680000001</v>
      </c>
      <c r="G130" s="290">
        <v>48.000093960000001</v>
      </c>
      <c r="H130" s="291">
        <v>24.899943220000001</v>
      </c>
      <c r="I130" s="292">
        <v>59.057126369999999</v>
      </c>
      <c r="J130" s="293">
        <v>57.895473299999999</v>
      </c>
      <c r="K130" s="294">
        <v>54.828367229999998</v>
      </c>
      <c r="L130" s="295">
        <f t="shared" si="57"/>
        <v>0.68999099998031277</v>
      </c>
      <c r="M130" s="296">
        <f t="shared" si="57"/>
        <v>0.8290819855859094</v>
      </c>
      <c r="N130" s="297">
        <f t="shared" si="57"/>
        <v>0.45414343847860744</v>
      </c>
      <c r="O130" s="298">
        <f t="shared" si="27"/>
        <v>0.66159205475982208</v>
      </c>
    </row>
    <row r="131" spans="1:15" ht="14.5" customHeight="1" x14ac:dyDescent="0.25">
      <c r="A131" s="287" t="s">
        <v>122</v>
      </c>
      <c r="B131" s="286" t="s">
        <v>4742</v>
      </c>
      <c r="C131" s="288" t="s">
        <v>54</v>
      </c>
      <c r="D131" s="285" t="s">
        <v>670</v>
      </c>
      <c r="E131" s="289" t="s">
        <v>1616</v>
      </c>
      <c r="F131" s="259">
        <v>3.7680814960000002</v>
      </c>
      <c r="G131" s="290">
        <v>4.9026499189999999</v>
      </c>
      <c r="H131" s="291">
        <v>1.307952223</v>
      </c>
      <c r="I131" s="292">
        <v>8.7243406980000007</v>
      </c>
      <c r="J131" s="293">
        <v>7.439888754</v>
      </c>
      <c r="K131" s="294">
        <v>4.4841782080000003</v>
      </c>
      <c r="L131" s="295">
        <f t="shared" si="57"/>
        <v>0.4319044414283143</v>
      </c>
      <c r="M131" s="296">
        <f t="shared" si="57"/>
        <v>0.65896817561473986</v>
      </c>
      <c r="N131" s="297">
        <f t="shared" si="57"/>
        <v>0.29168158853868636</v>
      </c>
      <c r="O131" s="298">
        <f t="shared" si="27"/>
        <v>0.48326649697693924</v>
      </c>
    </row>
    <row r="132" spans="1:15" ht="14.5" customHeight="1" x14ac:dyDescent="0.25">
      <c r="A132" s="287"/>
      <c r="B132" s="286" t="s">
        <v>4743</v>
      </c>
      <c r="C132" s="288" t="s">
        <v>54</v>
      </c>
      <c r="D132" s="285" t="s">
        <v>670</v>
      </c>
      <c r="E132" s="289" t="s">
        <v>1616</v>
      </c>
      <c r="F132" s="259">
        <v>7.3264329149999998</v>
      </c>
      <c r="G132" s="290">
        <v>9.1093200040000006</v>
      </c>
      <c r="H132" s="291">
        <v>2.6061809669999998</v>
      </c>
      <c r="I132" s="292">
        <v>5.3723765730000004</v>
      </c>
      <c r="J132" s="293">
        <v>4.9186476790000002</v>
      </c>
      <c r="K132" s="294">
        <v>3.2704546909999999</v>
      </c>
      <c r="L132" s="295">
        <f t="shared" si="57"/>
        <v>1.3637228916194217</v>
      </c>
      <c r="M132" s="296">
        <f t="shared" si="57"/>
        <v>1.8519968492339742</v>
      </c>
      <c r="N132" s="297">
        <f t="shared" si="57"/>
        <v>0.79688643116566571</v>
      </c>
      <c r="O132" s="298">
        <f t="shared" si="27"/>
        <v>1.4041192679673657</v>
      </c>
    </row>
    <row r="133" spans="1:15" s="299" customFormat="1" ht="14.5" customHeight="1" x14ac:dyDescent="0.25">
      <c r="A133" s="311"/>
      <c r="C133" s="300"/>
      <c r="E133" s="301" t="s">
        <v>1617</v>
      </c>
      <c r="F133" s="302">
        <f t="shared" ref="F133:K133" si="58">SUM(F128:F132)</f>
        <v>116.559544835</v>
      </c>
      <c r="G133" s="303">
        <f t="shared" si="58"/>
        <v>99.551930625999987</v>
      </c>
      <c r="H133" s="304">
        <f t="shared" si="58"/>
        <v>92.548721616999998</v>
      </c>
      <c r="I133" s="305">
        <f t="shared" si="58"/>
        <v>286.81178392999999</v>
      </c>
      <c r="J133" s="306">
        <f t="shared" si="58"/>
        <v>342.98558036299994</v>
      </c>
      <c r="K133" s="307">
        <f t="shared" si="58"/>
        <v>396.88469038399995</v>
      </c>
      <c r="L133" s="308">
        <f t="shared" si="57"/>
        <v>0.40639733569471403</v>
      </c>
      <c r="M133" s="309">
        <f t="shared" si="57"/>
        <v>0.29025106688344993</v>
      </c>
      <c r="N133" s="310">
        <f t="shared" si="57"/>
        <v>0.23318793558767872</v>
      </c>
      <c r="O133" s="298">
        <f t="shared" si="27"/>
        <v>0.3006385430347337</v>
      </c>
    </row>
    <row r="134" spans="1:15" ht="14.5" customHeight="1" x14ac:dyDescent="0.25">
      <c r="A134" s="287"/>
      <c r="F134" s="259"/>
      <c r="G134" s="290"/>
      <c r="H134" s="291"/>
      <c r="I134" s="292"/>
      <c r="J134" s="293"/>
      <c r="K134" s="294"/>
      <c r="L134" s="295"/>
      <c r="M134" s="296"/>
      <c r="N134" s="297"/>
      <c r="O134" s="298"/>
    </row>
    <row r="135" spans="1:15" ht="14.5" customHeight="1" x14ac:dyDescent="0.25">
      <c r="A135" s="287" t="s">
        <v>125</v>
      </c>
      <c r="B135" s="285" t="s">
        <v>4744</v>
      </c>
      <c r="C135" s="288" t="s">
        <v>54</v>
      </c>
      <c r="D135" s="285" t="s">
        <v>368</v>
      </c>
      <c r="E135" s="289" t="s">
        <v>61</v>
      </c>
      <c r="F135" s="259">
        <v>8.6368670040000008</v>
      </c>
      <c r="G135" s="290">
        <v>7.81474622</v>
      </c>
      <c r="H135" s="291">
        <v>9.1773185650000002</v>
      </c>
      <c r="I135" s="292">
        <v>17.319544960000002</v>
      </c>
      <c r="J135" s="293">
        <v>15.19387745</v>
      </c>
      <c r="K135" s="294">
        <v>9.6841208220000006</v>
      </c>
      <c r="L135" s="295">
        <f t="shared" ref="L135:L145" si="59">F135/I135</f>
        <v>0.49867747818704816</v>
      </c>
      <c r="M135" s="296">
        <f t="shared" ref="M135:M145" si="60">G135/J135</f>
        <v>0.51433521467556653</v>
      </c>
      <c r="N135" s="297">
        <f t="shared" ref="N135:N145" si="61">H135/K135</f>
        <v>0.94766667348380584</v>
      </c>
      <c r="O135" s="298">
        <f t="shared" si="27"/>
        <v>0.60735601710491527</v>
      </c>
    </row>
    <row r="136" spans="1:15" ht="14.5" customHeight="1" x14ac:dyDescent="0.25">
      <c r="A136" s="287"/>
      <c r="B136" s="285" t="s">
        <v>4745</v>
      </c>
      <c r="C136" s="288" t="s">
        <v>54</v>
      </c>
      <c r="D136" s="285" t="s">
        <v>127</v>
      </c>
      <c r="E136" s="289" t="s">
        <v>61</v>
      </c>
      <c r="F136" s="259">
        <v>20.038937170000001</v>
      </c>
      <c r="G136" s="290">
        <v>13.33336899</v>
      </c>
      <c r="H136" s="291">
        <v>16.31446051</v>
      </c>
      <c r="I136" s="292">
        <v>21.691992800000001</v>
      </c>
      <c r="J136" s="293">
        <v>18.96801207</v>
      </c>
      <c r="K136" s="294">
        <v>20.760043159999999</v>
      </c>
      <c r="L136" s="295">
        <f t="shared" si="59"/>
        <v>0.92379420160972947</v>
      </c>
      <c r="M136" s="296">
        <f t="shared" si="60"/>
        <v>0.70293971454648063</v>
      </c>
      <c r="N136" s="297">
        <f t="shared" si="61"/>
        <v>0.78585869905291661</v>
      </c>
      <c r="O136" s="298">
        <f t="shared" si="27"/>
        <v>0.80896658768047525</v>
      </c>
    </row>
    <row r="137" spans="1:15" ht="14.5" customHeight="1" x14ac:dyDescent="0.25">
      <c r="A137" s="287"/>
      <c r="B137" s="285" t="s">
        <v>4746</v>
      </c>
      <c r="C137" s="288" t="s">
        <v>54</v>
      </c>
      <c r="D137" s="285" t="s">
        <v>126</v>
      </c>
      <c r="E137" s="289" t="s">
        <v>128</v>
      </c>
      <c r="F137" s="259">
        <v>19.894604319999999</v>
      </c>
      <c r="G137" s="290">
        <v>14.653023230000001</v>
      </c>
      <c r="H137" s="291">
        <v>18.106250840000001</v>
      </c>
      <c r="I137" s="292">
        <v>14.85925033</v>
      </c>
      <c r="J137" s="293">
        <v>12.845475179999999</v>
      </c>
      <c r="K137" s="294">
        <v>11.38739919</v>
      </c>
      <c r="L137" s="295">
        <f t="shared" si="59"/>
        <v>1.3388699886046</v>
      </c>
      <c r="M137" s="296">
        <f t="shared" si="60"/>
        <v>1.1407147672368163</v>
      </c>
      <c r="N137" s="297">
        <f t="shared" si="61"/>
        <v>1.5900251267120109</v>
      </c>
      <c r="O137" s="298">
        <f t="shared" si="27"/>
        <v>1.346917794672849</v>
      </c>
    </row>
    <row r="138" spans="1:15" ht="14.5" customHeight="1" x14ac:dyDescent="0.25">
      <c r="A138" s="287" t="s">
        <v>129</v>
      </c>
      <c r="B138" s="285" t="s">
        <v>4747</v>
      </c>
      <c r="C138" s="288" t="s">
        <v>54</v>
      </c>
      <c r="D138" s="285" t="s">
        <v>130</v>
      </c>
      <c r="E138" s="289" t="s">
        <v>131</v>
      </c>
      <c r="F138" s="259">
        <v>5.5834188339999997</v>
      </c>
      <c r="G138" s="290">
        <v>8.1997834419999993</v>
      </c>
      <c r="H138" s="291">
        <v>5.2054016609999998</v>
      </c>
      <c r="I138" s="292">
        <v>7.111417705</v>
      </c>
      <c r="J138" s="293">
        <v>7.1616415269999996</v>
      </c>
      <c r="K138" s="294">
        <v>11.844731019999999</v>
      </c>
      <c r="L138" s="295">
        <f t="shared" si="59"/>
        <v>0.78513442264463351</v>
      </c>
      <c r="M138" s="296">
        <f t="shared" si="60"/>
        <v>1.1449586538346155</v>
      </c>
      <c r="N138" s="297">
        <f t="shared" si="61"/>
        <v>0.43946980747900516</v>
      </c>
      <c r="O138" s="298">
        <f t="shared" si="27"/>
        <v>0.72703715566235261</v>
      </c>
    </row>
    <row r="139" spans="1:15" ht="14.5" customHeight="1" x14ac:dyDescent="0.25">
      <c r="A139" s="287"/>
      <c r="B139" s="285" t="s">
        <v>4748</v>
      </c>
      <c r="C139" s="288" t="s">
        <v>54</v>
      </c>
      <c r="D139" s="285" t="s">
        <v>130</v>
      </c>
      <c r="E139" s="289" t="s">
        <v>131</v>
      </c>
      <c r="F139" s="259">
        <v>8.5991066000000007</v>
      </c>
      <c r="G139" s="290">
        <v>12.696752979999999</v>
      </c>
      <c r="H139" s="291">
        <v>7.5623417560000004</v>
      </c>
      <c r="I139" s="292">
        <v>5.207099522</v>
      </c>
      <c r="J139" s="293">
        <v>5.1519310970000003</v>
      </c>
      <c r="K139" s="294">
        <v>8.9294293979999999</v>
      </c>
      <c r="L139" s="295">
        <f t="shared" si="59"/>
        <v>1.6514196749397179</v>
      </c>
      <c r="M139" s="296">
        <f t="shared" si="60"/>
        <v>2.464464827061331</v>
      </c>
      <c r="N139" s="297">
        <f t="shared" si="61"/>
        <v>0.84690089578330752</v>
      </c>
      <c r="O139" s="298">
        <f t="shared" si="27"/>
        <v>1.4961381733205064</v>
      </c>
    </row>
    <row r="140" spans="1:15" ht="14.5" customHeight="1" x14ac:dyDescent="0.25">
      <c r="A140" s="287"/>
      <c r="B140" s="285" t="s">
        <v>4749</v>
      </c>
      <c r="C140" s="288" t="s">
        <v>54</v>
      </c>
      <c r="D140" s="285" t="s">
        <v>130</v>
      </c>
      <c r="E140" s="289" t="s">
        <v>131</v>
      </c>
      <c r="F140" s="259">
        <v>5.6886366759999998</v>
      </c>
      <c r="G140" s="290">
        <v>9.3239068070000002</v>
      </c>
      <c r="H140" s="291">
        <v>6.4702991839999999</v>
      </c>
      <c r="I140" s="292">
        <v>1.3375857200000001</v>
      </c>
      <c r="J140" s="293">
        <v>1.541420265</v>
      </c>
      <c r="K140" s="294">
        <v>1.396336582</v>
      </c>
      <c r="L140" s="295">
        <f t="shared" si="59"/>
        <v>4.252913731764421</v>
      </c>
      <c r="M140" s="296">
        <f t="shared" si="60"/>
        <v>6.0489063357422514</v>
      </c>
      <c r="N140" s="297">
        <f t="shared" si="61"/>
        <v>4.6337675796851681</v>
      </c>
      <c r="O140" s="298">
        <f t="shared" si="27"/>
        <v>5.024823702507299</v>
      </c>
    </row>
    <row r="141" spans="1:15" ht="14.5" customHeight="1" x14ac:dyDescent="0.25">
      <c r="A141" s="287" t="s">
        <v>132</v>
      </c>
      <c r="B141" s="285" t="s">
        <v>4750</v>
      </c>
      <c r="C141" s="286" t="s">
        <v>133</v>
      </c>
      <c r="D141" s="288" t="s">
        <v>367</v>
      </c>
      <c r="E141" s="289" t="s">
        <v>58</v>
      </c>
      <c r="F141" s="259">
        <v>6.5461427839999997</v>
      </c>
      <c r="G141" s="290">
        <v>7.2140708289999997</v>
      </c>
      <c r="H141" s="291">
        <v>3.533427841</v>
      </c>
      <c r="I141" s="292">
        <v>3.9071782779999999</v>
      </c>
      <c r="J141" s="293">
        <v>3.930852792</v>
      </c>
      <c r="K141" s="294">
        <v>3.277062125</v>
      </c>
      <c r="L141" s="295">
        <f t="shared" si="59"/>
        <v>1.6754144086178808</v>
      </c>
      <c r="M141" s="296">
        <f t="shared" si="60"/>
        <v>1.8352431929483457</v>
      </c>
      <c r="N141" s="297">
        <f t="shared" si="61"/>
        <v>1.0782303496916463</v>
      </c>
      <c r="O141" s="298">
        <f t="shared" si="27"/>
        <v>1.5558701263772894</v>
      </c>
    </row>
    <row r="142" spans="1:15" ht="14.5" customHeight="1" x14ac:dyDescent="0.25">
      <c r="A142" s="287"/>
      <c r="B142" s="285" t="s">
        <v>4751</v>
      </c>
      <c r="C142" s="286" t="s">
        <v>133</v>
      </c>
      <c r="D142" s="288" t="s">
        <v>367</v>
      </c>
      <c r="E142" s="289" t="s">
        <v>58</v>
      </c>
      <c r="F142" s="259">
        <v>4.8279439450000003</v>
      </c>
      <c r="G142" s="290">
        <v>5.7179083879999997</v>
      </c>
      <c r="H142" s="291">
        <v>3.052666952</v>
      </c>
      <c r="I142" s="292">
        <v>12.179269570000001</v>
      </c>
      <c r="J142" s="293">
        <v>12.45978506</v>
      </c>
      <c r="K142" s="294">
        <v>10.513746060000001</v>
      </c>
      <c r="L142" s="295">
        <f t="shared" si="59"/>
        <v>0.39640669066823192</v>
      </c>
      <c r="M142" s="296">
        <f t="shared" si="60"/>
        <v>0.45890907110078188</v>
      </c>
      <c r="N142" s="297">
        <f t="shared" si="61"/>
        <v>0.29035007451949052</v>
      </c>
      <c r="O142" s="298">
        <f t="shared" si="27"/>
        <v>0.38684028066271259</v>
      </c>
    </row>
    <row r="143" spans="1:15" ht="14.5" customHeight="1" x14ac:dyDescent="0.25">
      <c r="A143" s="287"/>
      <c r="B143" s="285" t="s">
        <v>4752</v>
      </c>
      <c r="C143" s="286" t="s">
        <v>133</v>
      </c>
      <c r="D143" s="288" t="s">
        <v>60</v>
      </c>
      <c r="E143" s="289" t="s">
        <v>59</v>
      </c>
      <c r="F143" s="259">
        <v>46.761793089999998</v>
      </c>
      <c r="G143" s="290">
        <v>23.417604770000001</v>
      </c>
      <c r="H143" s="291">
        <v>76.311591780000001</v>
      </c>
      <c r="I143" s="292">
        <v>25.092735430000001</v>
      </c>
      <c r="J143" s="293">
        <v>26.61395113</v>
      </c>
      <c r="K143" s="294">
        <v>34.341472199999998</v>
      </c>
      <c r="L143" s="295">
        <f t="shared" si="59"/>
        <v>1.8635590057707787</v>
      </c>
      <c r="M143" s="296">
        <f t="shared" si="60"/>
        <v>0.8798995930973591</v>
      </c>
      <c r="N143" s="297">
        <f t="shared" si="61"/>
        <v>2.2221409535261567</v>
      </c>
      <c r="O143" s="298">
        <f t="shared" si="27"/>
        <v>1.7024302640639093</v>
      </c>
    </row>
    <row r="144" spans="1:15" ht="14.5" customHeight="1" x14ac:dyDescent="0.25">
      <c r="A144" s="287"/>
      <c r="B144" s="285" t="s">
        <v>4753</v>
      </c>
      <c r="C144" s="286" t="s">
        <v>133</v>
      </c>
      <c r="D144" s="288" t="s">
        <v>60</v>
      </c>
      <c r="E144" s="289" t="s">
        <v>59</v>
      </c>
      <c r="F144" s="259">
        <v>32.425753589999999</v>
      </c>
      <c r="G144" s="290">
        <v>16.841356359999999</v>
      </c>
      <c r="H144" s="291">
        <v>54.420386610000001</v>
      </c>
      <c r="I144" s="292">
        <v>34.737834159999998</v>
      </c>
      <c r="J144" s="293">
        <v>37.247567289999999</v>
      </c>
      <c r="K144" s="294">
        <v>47.288268449999997</v>
      </c>
      <c r="L144" s="295">
        <f t="shared" si="59"/>
        <v>0.93344200564287572</v>
      </c>
      <c r="M144" s="296">
        <f t="shared" si="60"/>
        <v>0.45214647788612666</v>
      </c>
      <c r="N144" s="297">
        <f t="shared" si="61"/>
        <v>1.1508221466713486</v>
      </c>
      <c r="O144" s="298">
        <f t="shared" si="27"/>
        <v>0.86932427456061712</v>
      </c>
    </row>
    <row r="145" spans="1:15" s="299" customFormat="1" ht="14.5" customHeight="1" x14ac:dyDescent="0.25">
      <c r="A145" s="311"/>
      <c r="C145" s="300"/>
      <c r="E145" s="301" t="s">
        <v>1555</v>
      </c>
      <c r="F145" s="302">
        <f t="shared" ref="F145:K145" si="62">SUM(F135:F144)</f>
        <v>159.00320401299999</v>
      </c>
      <c r="G145" s="303">
        <f t="shared" si="62"/>
        <v>119.21252201599998</v>
      </c>
      <c r="H145" s="304">
        <f t="shared" si="62"/>
        <v>200.154145699</v>
      </c>
      <c r="I145" s="305">
        <f t="shared" si="62"/>
        <v>143.44390847500003</v>
      </c>
      <c r="J145" s="306">
        <f t="shared" si="62"/>
        <v>141.11451386100001</v>
      </c>
      <c r="K145" s="307">
        <f t="shared" si="62"/>
        <v>159.42260900700001</v>
      </c>
      <c r="L145" s="308">
        <f t="shared" si="59"/>
        <v>1.1084695453673565</v>
      </c>
      <c r="M145" s="309">
        <f t="shared" si="60"/>
        <v>0.84479277683248211</v>
      </c>
      <c r="N145" s="310">
        <f t="shared" si="61"/>
        <v>1.2554941042911394</v>
      </c>
      <c r="O145" s="298">
        <f t="shared" ref="O145:O218" si="63">AVERAGE(F145:H145)/AVERAGE(I145:K145)</f>
        <v>1.0774556522853622</v>
      </c>
    </row>
    <row r="146" spans="1:15" ht="14.5" customHeight="1" x14ac:dyDescent="0.25">
      <c r="A146" s="287"/>
      <c r="F146" s="259"/>
      <c r="G146" s="290"/>
      <c r="H146" s="291"/>
      <c r="I146" s="292"/>
      <c r="J146" s="293"/>
      <c r="K146" s="294"/>
      <c r="L146" s="295"/>
      <c r="M146" s="296"/>
      <c r="N146" s="297"/>
      <c r="O146" s="298"/>
    </row>
    <row r="147" spans="1:15" ht="14.5" customHeight="1" x14ac:dyDescent="0.25">
      <c r="A147" s="287" t="s">
        <v>112</v>
      </c>
      <c r="B147" s="286" t="s">
        <v>4754</v>
      </c>
      <c r="C147" s="288" t="s">
        <v>113</v>
      </c>
      <c r="D147" s="285" t="s">
        <v>64</v>
      </c>
      <c r="E147" s="289" t="s">
        <v>65</v>
      </c>
      <c r="F147" s="259">
        <v>29.344952760000002</v>
      </c>
      <c r="G147" s="290">
        <v>39.942930400000002</v>
      </c>
      <c r="H147" s="291">
        <v>34.957976180000003</v>
      </c>
      <c r="I147" s="292">
        <v>7.0101337839999998</v>
      </c>
      <c r="J147" s="293">
        <v>6.8404149600000004</v>
      </c>
      <c r="K147" s="294">
        <v>10.36302285</v>
      </c>
      <c r="L147" s="295">
        <f t="shared" ref="L147:N157" si="64">F147/I147</f>
        <v>4.1860759957216818</v>
      </c>
      <c r="M147" s="296">
        <f t="shared" si="64"/>
        <v>5.8392554594377994</v>
      </c>
      <c r="N147" s="297">
        <f t="shared" si="64"/>
        <v>3.3733377496123151</v>
      </c>
      <c r="O147" s="298">
        <f t="shared" si="63"/>
        <v>4.3052657033806447</v>
      </c>
    </row>
    <row r="148" spans="1:15" ht="14.5" customHeight="1" x14ac:dyDescent="0.25">
      <c r="A148" s="287"/>
      <c r="B148" s="286" t="s">
        <v>4755</v>
      </c>
      <c r="C148" s="288" t="s">
        <v>113</v>
      </c>
      <c r="D148" s="285" t="s">
        <v>672</v>
      </c>
      <c r="E148" s="289" t="s">
        <v>673</v>
      </c>
      <c r="F148" s="259">
        <v>30.130905309999999</v>
      </c>
      <c r="G148" s="290">
        <v>42.224751650000002</v>
      </c>
      <c r="H148" s="291">
        <v>36.30693574</v>
      </c>
      <c r="I148" s="292">
        <v>5.2560398680000002</v>
      </c>
      <c r="J148" s="293">
        <v>5.1371637769999996</v>
      </c>
      <c r="K148" s="294">
        <v>7.6122872279999996</v>
      </c>
      <c r="L148" s="295">
        <f t="shared" si="64"/>
        <v>5.7326249546629198</v>
      </c>
      <c r="M148" s="296">
        <f t="shared" si="64"/>
        <v>8.2194676835197971</v>
      </c>
      <c r="N148" s="297">
        <f t="shared" si="64"/>
        <v>4.7695173149081285</v>
      </c>
      <c r="O148" s="298">
        <f t="shared" si="63"/>
        <v>6.0349697470866621</v>
      </c>
    </row>
    <row r="149" spans="1:15" ht="14.5" customHeight="1" x14ac:dyDescent="0.25">
      <c r="A149" s="287" t="s">
        <v>114</v>
      </c>
      <c r="B149" s="286" t="s">
        <v>4756</v>
      </c>
      <c r="C149" s="288" t="s">
        <v>113</v>
      </c>
      <c r="D149" s="285" t="s">
        <v>63</v>
      </c>
      <c r="E149" s="289" t="s">
        <v>67</v>
      </c>
      <c r="F149" s="259">
        <v>21.090374600000001</v>
      </c>
      <c r="G149" s="290">
        <v>19.084388749999999</v>
      </c>
      <c r="H149" s="291">
        <v>12.490271160000001</v>
      </c>
      <c r="I149" s="292">
        <v>19.355010650000001</v>
      </c>
      <c r="J149" s="293">
        <v>18.951428150000002</v>
      </c>
      <c r="K149" s="294">
        <v>23.896895919999999</v>
      </c>
      <c r="L149" s="295">
        <f t="shared" si="64"/>
        <v>1.0896596742508122</v>
      </c>
      <c r="M149" s="296">
        <f t="shared" si="64"/>
        <v>1.0070158617570992</v>
      </c>
      <c r="N149" s="297">
        <f t="shared" si="64"/>
        <v>0.52267337154640803</v>
      </c>
      <c r="O149" s="298">
        <f t="shared" si="63"/>
        <v>0.84665934305716262</v>
      </c>
    </row>
    <row r="150" spans="1:15" ht="14.5" customHeight="1" x14ac:dyDescent="0.25">
      <c r="A150" s="287"/>
      <c r="B150" s="286" t="s">
        <v>4757</v>
      </c>
      <c r="C150" s="288" t="s">
        <v>113</v>
      </c>
      <c r="D150" s="285" t="s">
        <v>63</v>
      </c>
      <c r="E150" s="289" t="s">
        <v>67</v>
      </c>
      <c r="F150" s="259">
        <v>32.881925549999998</v>
      </c>
      <c r="G150" s="290">
        <v>11.754036920000001</v>
      </c>
      <c r="H150" s="291">
        <v>129.13927190000001</v>
      </c>
      <c r="I150" s="292">
        <v>11.85433301</v>
      </c>
      <c r="J150" s="293">
        <v>12.099209650000001</v>
      </c>
      <c r="K150" s="294">
        <v>25.719940380000001</v>
      </c>
      <c r="L150" s="295">
        <f t="shared" si="64"/>
        <v>2.7738317729273914</v>
      </c>
      <c r="M150" s="296">
        <f t="shared" si="64"/>
        <v>0.97147146466711565</v>
      </c>
      <c r="N150" s="297">
        <f t="shared" si="64"/>
        <v>5.0209786644925343</v>
      </c>
      <c r="O150" s="298">
        <f t="shared" si="63"/>
        <v>3.4983501001946258</v>
      </c>
    </row>
    <row r="151" spans="1:15" ht="14.5" customHeight="1" x14ac:dyDescent="0.25">
      <c r="A151" s="287"/>
      <c r="B151" s="286" t="s">
        <v>4758</v>
      </c>
      <c r="C151" s="288" t="s">
        <v>113</v>
      </c>
      <c r="D151" s="285" t="s">
        <v>68</v>
      </c>
      <c r="E151" s="289" t="s">
        <v>66</v>
      </c>
      <c r="F151" s="259">
        <v>22.056072459999999</v>
      </c>
      <c r="G151" s="290">
        <v>19.328605809999999</v>
      </c>
      <c r="H151" s="291">
        <v>13.06878188</v>
      </c>
      <c r="I151" s="292">
        <v>12.14555277</v>
      </c>
      <c r="J151" s="293">
        <v>10.947284460000001</v>
      </c>
      <c r="K151" s="294">
        <v>15.09694822</v>
      </c>
      <c r="L151" s="295">
        <f t="shared" si="64"/>
        <v>1.8159793035092959</v>
      </c>
      <c r="M151" s="296">
        <f t="shared" si="64"/>
        <v>1.7656073413113811</v>
      </c>
      <c r="N151" s="297">
        <f t="shared" si="64"/>
        <v>0.86565719704111166</v>
      </c>
      <c r="O151" s="298">
        <f t="shared" si="63"/>
        <v>1.4258645213205827</v>
      </c>
    </row>
    <row r="152" spans="1:15" ht="14.5" customHeight="1" x14ac:dyDescent="0.25">
      <c r="A152" s="287"/>
      <c r="B152" s="286" t="s">
        <v>4759</v>
      </c>
      <c r="C152" s="288" t="s">
        <v>113</v>
      </c>
      <c r="D152" s="285" t="s">
        <v>63</v>
      </c>
      <c r="E152" s="289" t="s">
        <v>66</v>
      </c>
      <c r="F152" s="259">
        <v>44.757288920000001</v>
      </c>
      <c r="G152" s="290">
        <v>15.489918080000001</v>
      </c>
      <c r="H152" s="291">
        <v>174.8592692</v>
      </c>
      <c r="I152" s="292">
        <v>7.536738658</v>
      </c>
      <c r="J152" s="293">
        <v>8.2289760300000001</v>
      </c>
      <c r="K152" s="294">
        <v>17.756018959999999</v>
      </c>
      <c r="L152" s="295">
        <f t="shared" si="64"/>
        <v>5.9385486151216895</v>
      </c>
      <c r="M152" s="296">
        <f t="shared" si="64"/>
        <v>1.8823627658567867</v>
      </c>
      <c r="N152" s="297">
        <f t="shared" si="64"/>
        <v>9.847887051366385</v>
      </c>
      <c r="O152" s="298">
        <f t="shared" si="63"/>
        <v>7.0135536147614239</v>
      </c>
    </row>
    <row r="153" spans="1:15" s="299" customFormat="1" ht="14.5" customHeight="1" x14ac:dyDescent="0.25">
      <c r="A153" s="311"/>
      <c r="B153" s="312"/>
      <c r="C153" s="300"/>
      <c r="E153" s="301" t="s">
        <v>1449</v>
      </c>
      <c r="F153" s="302">
        <f t="shared" ref="F153:K153" si="65">SUM(F147:F152)</f>
        <v>180.26151960000001</v>
      </c>
      <c r="G153" s="303">
        <f t="shared" si="65"/>
        <v>147.82463160999998</v>
      </c>
      <c r="H153" s="304">
        <f t="shared" si="65"/>
        <v>400.82250606000002</v>
      </c>
      <c r="I153" s="305">
        <f t="shared" si="65"/>
        <v>63.15780874</v>
      </c>
      <c r="J153" s="306">
        <f t="shared" si="65"/>
        <v>62.204477026999996</v>
      </c>
      <c r="K153" s="307">
        <f t="shared" si="65"/>
        <v>100.445113558</v>
      </c>
      <c r="L153" s="308">
        <f t="shared" si="64"/>
        <v>2.8541446132508748</v>
      </c>
      <c r="M153" s="309">
        <f t="shared" si="64"/>
        <v>2.3764307438166608</v>
      </c>
      <c r="N153" s="310">
        <f t="shared" si="64"/>
        <v>3.9904629688984636</v>
      </c>
      <c r="O153" s="298">
        <f t="shared" si="63"/>
        <v>3.2280105056296078</v>
      </c>
    </row>
    <row r="154" spans="1:15" s="299" customFormat="1" ht="14.5" customHeight="1" x14ac:dyDescent="0.25">
      <c r="A154" s="311"/>
      <c r="B154" s="312"/>
      <c r="C154" s="300"/>
      <c r="E154" s="301"/>
      <c r="F154" s="302"/>
      <c r="G154" s="303"/>
      <c r="H154" s="304"/>
      <c r="I154" s="305"/>
      <c r="J154" s="306"/>
      <c r="K154" s="307"/>
      <c r="L154" s="308"/>
      <c r="M154" s="309"/>
      <c r="N154" s="310"/>
      <c r="O154" s="298"/>
    </row>
    <row r="155" spans="1:15" s="326" customFormat="1" ht="14.5" customHeight="1" x14ac:dyDescent="0.25">
      <c r="A155" s="323" t="s">
        <v>1580</v>
      </c>
      <c r="B155" s="324" t="s">
        <v>4760</v>
      </c>
      <c r="C155" s="325" t="s">
        <v>113</v>
      </c>
      <c r="D155" s="326" t="s">
        <v>1581</v>
      </c>
      <c r="E155" s="327" t="s">
        <v>1582</v>
      </c>
      <c r="F155" s="259">
        <v>51.444040710000003</v>
      </c>
      <c r="G155" s="290">
        <v>72.074280400000006</v>
      </c>
      <c r="H155" s="291">
        <v>156.8560555</v>
      </c>
      <c r="I155" s="292">
        <v>13.13529947</v>
      </c>
      <c r="J155" s="293">
        <v>17.541858779999998</v>
      </c>
      <c r="K155" s="294">
        <v>38.475115750000001</v>
      </c>
      <c r="L155" s="295">
        <f>F155/I155</f>
        <v>3.9164726184959986</v>
      </c>
      <c r="M155" s="296">
        <f>G155/J155</f>
        <v>4.1087025784390683</v>
      </c>
      <c r="N155" s="297">
        <f t="shared" si="64"/>
        <v>4.0768182874147687</v>
      </c>
      <c r="O155" s="298">
        <f t="shared" si="63"/>
        <v>4.0544491220924996</v>
      </c>
    </row>
    <row r="156" spans="1:15" s="326" customFormat="1" ht="14.5" customHeight="1" x14ac:dyDescent="0.25">
      <c r="A156" s="323"/>
      <c r="B156" s="324" t="s">
        <v>4761</v>
      </c>
      <c r="C156" s="325" t="s">
        <v>113</v>
      </c>
      <c r="D156" s="326" t="s">
        <v>1583</v>
      </c>
      <c r="E156" s="327" t="s">
        <v>1584</v>
      </c>
      <c r="F156" s="259">
        <v>14.087685199999999</v>
      </c>
      <c r="G156" s="290">
        <v>18.868426719999999</v>
      </c>
      <c r="H156" s="291">
        <v>43.648872320000002</v>
      </c>
      <c r="I156" s="292">
        <v>30.130361539999999</v>
      </c>
      <c r="J156" s="293">
        <v>41.7322384</v>
      </c>
      <c r="K156" s="294">
        <v>90.291547620000003</v>
      </c>
      <c r="L156" s="295">
        <f>F156/I156</f>
        <v>0.46755778822294208</v>
      </c>
      <c r="M156" s="296">
        <f>G156/J156</f>
        <v>0.45213071341028277</v>
      </c>
      <c r="N156" s="297">
        <f t="shared" si="64"/>
        <v>0.48342146602359898</v>
      </c>
      <c r="O156" s="298">
        <f t="shared" si="63"/>
        <v>0.47242075144365175</v>
      </c>
    </row>
    <row r="157" spans="1:15" s="329" customFormat="1" ht="14.5" customHeight="1" x14ac:dyDescent="0.25">
      <c r="A157" s="328"/>
      <c r="C157" s="330"/>
      <c r="E157" s="331" t="s">
        <v>1584</v>
      </c>
      <c r="F157" s="302">
        <f>SUM(F155:F156)</f>
        <v>65.531725910000006</v>
      </c>
      <c r="G157" s="303">
        <f t="shared" ref="G157:K157" si="66">SUM(G155:G156)</f>
        <v>90.942707120000009</v>
      </c>
      <c r="H157" s="304">
        <f t="shared" si="66"/>
        <v>200.50492782000001</v>
      </c>
      <c r="I157" s="305">
        <f t="shared" si="66"/>
        <v>43.265661010000002</v>
      </c>
      <c r="J157" s="306">
        <f t="shared" si="66"/>
        <v>59.274097179999998</v>
      </c>
      <c r="K157" s="307">
        <f t="shared" si="66"/>
        <v>128.76666337</v>
      </c>
      <c r="L157" s="308">
        <f t="shared" si="64"/>
        <v>1.5146359579448847</v>
      </c>
      <c r="M157" s="309">
        <f t="shared" si="64"/>
        <v>1.5342740159134045</v>
      </c>
      <c r="N157" s="310">
        <f t="shared" si="64"/>
        <v>1.5571182988866166</v>
      </c>
      <c r="O157" s="298">
        <f t="shared" si="63"/>
        <v>1.5433179867745306</v>
      </c>
    </row>
    <row r="158" spans="1:15" s="326" customFormat="1" ht="14.5" customHeight="1" x14ac:dyDescent="0.25">
      <c r="A158" s="323"/>
      <c r="C158" s="325"/>
      <c r="E158" s="327"/>
      <c r="F158" s="259"/>
      <c r="G158" s="290"/>
      <c r="H158" s="291"/>
      <c r="I158" s="292"/>
      <c r="J158" s="293"/>
      <c r="K158" s="294"/>
      <c r="L158" s="295"/>
      <c r="M158" s="296"/>
      <c r="N158" s="297"/>
      <c r="O158" s="298"/>
    </row>
    <row r="159" spans="1:15" ht="14.5" customHeight="1" x14ac:dyDescent="0.25">
      <c r="A159" s="287"/>
      <c r="F159" s="259"/>
      <c r="G159" s="290"/>
      <c r="H159" s="291"/>
      <c r="I159" s="292"/>
      <c r="J159" s="293"/>
      <c r="K159" s="294"/>
      <c r="L159" s="295"/>
      <c r="M159" s="296"/>
      <c r="N159" s="297"/>
      <c r="O159" s="298"/>
    </row>
    <row r="160" spans="1:15" ht="14.5" customHeight="1" x14ac:dyDescent="0.25">
      <c r="A160" s="287" t="s">
        <v>115</v>
      </c>
      <c r="B160" s="286" t="s">
        <v>4762</v>
      </c>
      <c r="C160" s="288" t="s">
        <v>116</v>
      </c>
      <c r="D160" s="285" t="s">
        <v>69</v>
      </c>
      <c r="E160" s="289" t="s">
        <v>70</v>
      </c>
      <c r="F160" s="259">
        <v>15.680293219999999</v>
      </c>
      <c r="G160" s="290">
        <v>18.841471309999999</v>
      </c>
      <c r="H160" s="291">
        <v>28.37067248</v>
      </c>
      <c r="I160" s="292">
        <v>16.43437505</v>
      </c>
      <c r="J160" s="293">
        <v>17.83103784</v>
      </c>
      <c r="K160" s="294">
        <v>21.72822425</v>
      </c>
      <c r="L160" s="295">
        <f t="shared" ref="L160:N166" si="67">F160/I160</f>
        <v>0.95411557618067133</v>
      </c>
      <c r="M160" s="296">
        <f t="shared" si="67"/>
        <v>1.0566671148963249</v>
      </c>
      <c r="N160" s="297">
        <f t="shared" si="67"/>
        <v>1.3057059865350018</v>
      </c>
      <c r="O160" s="298">
        <f t="shared" si="63"/>
        <v>1.1232068538921847</v>
      </c>
    </row>
    <row r="161" spans="1:15" ht="14.5" customHeight="1" x14ac:dyDescent="0.25">
      <c r="A161" s="287"/>
      <c r="B161" s="286" t="s">
        <v>4763</v>
      </c>
      <c r="C161" s="288" t="s">
        <v>116</v>
      </c>
      <c r="D161" s="285" t="s">
        <v>69</v>
      </c>
      <c r="E161" s="289" t="s">
        <v>70</v>
      </c>
      <c r="F161" s="259">
        <v>7.2774226229999996</v>
      </c>
      <c r="G161" s="290">
        <v>7.1162943360000002</v>
      </c>
      <c r="H161" s="291">
        <v>14.096783139999999</v>
      </c>
      <c r="I161" s="292">
        <v>18.1295264</v>
      </c>
      <c r="J161" s="293">
        <v>15.12388073</v>
      </c>
      <c r="K161" s="294">
        <v>17.336356309999999</v>
      </c>
      <c r="L161" s="295">
        <f t="shared" si="67"/>
        <v>0.40141272653432358</v>
      </c>
      <c r="M161" s="296">
        <f t="shared" si="67"/>
        <v>0.47053361918439307</v>
      </c>
      <c r="N161" s="297">
        <f t="shared" si="67"/>
        <v>0.81313413775815502</v>
      </c>
      <c r="O161" s="298">
        <f t="shared" si="63"/>
        <v>0.56316729238692798</v>
      </c>
    </row>
    <row r="162" spans="1:15" ht="14.5" customHeight="1" x14ac:dyDescent="0.25">
      <c r="A162" s="287"/>
      <c r="B162" s="286" t="s">
        <v>4764</v>
      </c>
      <c r="C162" s="288" t="s">
        <v>116</v>
      </c>
      <c r="D162" s="285" t="s">
        <v>69</v>
      </c>
      <c r="E162" s="289" t="s">
        <v>70</v>
      </c>
      <c r="F162" s="259">
        <v>23.224868659999998</v>
      </c>
      <c r="G162" s="290">
        <v>26.594457500000001</v>
      </c>
      <c r="H162" s="291">
        <v>41.818200599999997</v>
      </c>
      <c r="I162" s="292">
        <v>14.583126699999999</v>
      </c>
      <c r="J162" s="293">
        <v>14.80328104</v>
      </c>
      <c r="K162" s="294">
        <v>16.89348188</v>
      </c>
      <c r="L162" s="295">
        <f t="shared" si="67"/>
        <v>1.5925849879642067</v>
      </c>
      <c r="M162" s="296">
        <f t="shared" si="67"/>
        <v>1.7965245291323606</v>
      </c>
      <c r="N162" s="297">
        <f t="shared" si="67"/>
        <v>2.4754044723905073</v>
      </c>
      <c r="O162" s="298">
        <f t="shared" si="63"/>
        <v>1.9800722843642773</v>
      </c>
    </row>
    <row r="163" spans="1:15" ht="14.5" customHeight="1" x14ac:dyDescent="0.25">
      <c r="A163" s="287"/>
      <c r="B163" s="286" t="s">
        <v>4765</v>
      </c>
      <c r="C163" s="288" t="s">
        <v>116</v>
      </c>
      <c r="D163" s="285" t="s">
        <v>69</v>
      </c>
      <c r="E163" s="289" t="s">
        <v>70</v>
      </c>
      <c r="F163" s="259">
        <v>10.56538443</v>
      </c>
      <c r="G163" s="290">
        <v>5.9036720980000004</v>
      </c>
      <c r="H163" s="291">
        <v>16.89275456</v>
      </c>
      <c r="I163" s="292">
        <v>18.316891460000001</v>
      </c>
      <c r="J163" s="293">
        <v>15.64069155</v>
      </c>
      <c r="K163" s="294">
        <v>15.14694139</v>
      </c>
      <c r="L163" s="295">
        <f t="shared" si="67"/>
        <v>0.57681099727387908</v>
      </c>
      <c r="M163" s="296">
        <f t="shared" si="67"/>
        <v>0.377455950660954</v>
      </c>
      <c r="N163" s="297">
        <f t="shared" si="67"/>
        <v>1.1152584620914019</v>
      </c>
      <c r="O163" s="298">
        <f t="shared" si="63"/>
        <v>0.67940401613990564</v>
      </c>
    </row>
    <row r="164" spans="1:15" ht="14.5" customHeight="1" x14ac:dyDescent="0.25">
      <c r="A164" s="287"/>
      <c r="B164" s="286" t="s">
        <v>4766</v>
      </c>
      <c r="C164" s="288" t="s">
        <v>116</v>
      </c>
      <c r="D164" s="285" t="s">
        <v>69</v>
      </c>
      <c r="E164" s="289" t="s">
        <v>70</v>
      </c>
      <c r="F164" s="259">
        <v>9.7157928299999998</v>
      </c>
      <c r="G164" s="290">
        <v>5.3397456590000001</v>
      </c>
      <c r="H164" s="291">
        <v>13.473768010000001</v>
      </c>
      <c r="I164" s="292">
        <v>19.291113410000001</v>
      </c>
      <c r="J164" s="293">
        <v>18.753252530000001</v>
      </c>
      <c r="K164" s="294">
        <v>19.255020460000001</v>
      </c>
      <c r="L164" s="295">
        <f t="shared" si="67"/>
        <v>0.50364085387438506</v>
      </c>
      <c r="M164" s="296">
        <f t="shared" si="67"/>
        <v>0.28473704230548214</v>
      </c>
      <c r="N164" s="297">
        <f t="shared" si="67"/>
        <v>0.69975350262494607</v>
      </c>
      <c r="O164" s="298">
        <f t="shared" si="63"/>
        <v>0.49789898795495657</v>
      </c>
    </row>
    <row r="165" spans="1:15" ht="14.5" customHeight="1" x14ac:dyDescent="0.25">
      <c r="A165" s="287"/>
      <c r="B165" s="286" t="s">
        <v>4767</v>
      </c>
      <c r="C165" s="288" t="s">
        <v>113</v>
      </c>
      <c r="D165" s="285" t="s">
        <v>69</v>
      </c>
      <c r="E165" s="289" t="s">
        <v>674</v>
      </c>
      <c r="F165" s="259">
        <v>13.74278091</v>
      </c>
      <c r="G165" s="290">
        <v>5.6292755400000001</v>
      </c>
      <c r="H165" s="291">
        <v>14.420305470000001</v>
      </c>
      <c r="I165" s="292">
        <v>13.721580960000001</v>
      </c>
      <c r="J165" s="293">
        <v>15.40363754</v>
      </c>
      <c r="K165" s="294">
        <v>17.955952480000001</v>
      </c>
      <c r="L165" s="295">
        <f t="shared" si="67"/>
        <v>1.0015450078283108</v>
      </c>
      <c r="M165" s="296">
        <f t="shared" si="67"/>
        <v>0.36545105176501058</v>
      </c>
      <c r="N165" s="297">
        <f t="shared" si="67"/>
        <v>0.8030933188346242</v>
      </c>
      <c r="O165" s="298">
        <f t="shared" si="63"/>
        <v>0.71774684479183704</v>
      </c>
    </row>
    <row r="166" spans="1:15" s="299" customFormat="1" ht="14.5" customHeight="1" x14ac:dyDescent="0.25">
      <c r="A166" s="311"/>
      <c r="C166" s="300"/>
      <c r="E166" s="301" t="s">
        <v>71</v>
      </c>
      <c r="F166" s="302">
        <f t="shared" ref="F166:K166" si="68">SUM(F160:F165)</f>
        <v>80.206542673000001</v>
      </c>
      <c r="G166" s="303">
        <f t="shared" si="68"/>
        <v>69.424916443000001</v>
      </c>
      <c r="H166" s="304">
        <f t="shared" si="68"/>
        <v>129.07248425999998</v>
      </c>
      <c r="I166" s="305">
        <f t="shared" si="68"/>
        <v>100.47661398000001</v>
      </c>
      <c r="J166" s="306">
        <f t="shared" si="68"/>
        <v>97.555781230000008</v>
      </c>
      <c r="K166" s="307">
        <f t="shared" si="68"/>
        <v>108.31597676999999</v>
      </c>
      <c r="L166" s="308">
        <f t="shared" si="67"/>
        <v>0.79826080414060541</v>
      </c>
      <c r="M166" s="309">
        <f t="shared" si="67"/>
        <v>0.7116432831317504</v>
      </c>
      <c r="N166" s="310">
        <f t="shared" si="67"/>
        <v>1.1916292324453179</v>
      </c>
      <c r="O166" s="298">
        <f t="shared" si="63"/>
        <v>0.9097614639655901</v>
      </c>
    </row>
    <row r="167" spans="1:15" ht="14.5" customHeight="1" x14ac:dyDescent="0.25">
      <c r="A167" s="287"/>
      <c r="F167" s="259"/>
      <c r="G167" s="290"/>
      <c r="H167" s="291"/>
      <c r="I167" s="292"/>
      <c r="J167" s="293"/>
      <c r="K167" s="294"/>
      <c r="L167" s="295"/>
      <c r="M167" s="296"/>
      <c r="N167" s="297"/>
      <c r="O167" s="298"/>
    </row>
    <row r="168" spans="1:15" ht="14.5" customHeight="1" x14ac:dyDescent="0.25">
      <c r="A168" s="287" t="s">
        <v>921</v>
      </c>
      <c r="B168" s="286" t="s">
        <v>4768</v>
      </c>
      <c r="D168" s="285" t="s">
        <v>1676</v>
      </c>
      <c r="E168" s="289" t="s">
        <v>922</v>
      </c>
      <c r="F168" s="259">
        <v>14.79094207</v>
      </c>
      <c r="G168" s="290">
        <v>5.1361440180000004</v>
      </c>
      <c r="H168" s="291">
        <v>5.6193195940000003</v>
      </c>
      <c r="I168" s="292">
        <v>64.706182609999999</v>
      </c>
      <c r="J168" s="293">
        <v>63.981342060000003</v>
      </c>
      <c r="K168" s="294">
        <v>60.349986370000003</v>
      </c>
      <c r="L168" s="295">
        <f t="shared" ref="L168:N179" si="69">F168/I168</f>
        <v>0.22858622581938773</v>
      </c>
      <c r="M168" s="296">
        <f t="shared" si="69"/>
        <v>8.0275653067474903E-2</v>
      </c>
      <c r="N168" s="297">
        <f t="shared" si="69"/>
        <v>9.3112193257981674E-2</v>
      </c>
      <c r="O168" s="298">
        <f t="shared" si="63"/>
        <v>0.13513934637340005</v>
      </c>
    </row>
    <row r="169" spans="1:15" ht="14.5" customHeight="1" x14ac:dyDescent="0.25">
      <c r="A169" s="287"/>
      <c r="B169" s="286" t="s">
        <v>4769</v>
      </c>
      <c r="D169" s="285" t="s">
        <v>923</v>
      </c>
      <c r="E169" s="289" t="s">
        <v>922</v>
      </c>
      <c r="F169" s="259">
        <v>1.1891701610000001</v>
      </c>
      <c r="G169" s="290">
        <v>2.050487156</v>
      </c>
      <c r="H169" s="291">
        <v>0.71773899200000002</v>
      </c>
      <c r="I169" s="292">
        <v>3.0228634369999998</v>
      </c>
      <c r="J169" s="293">
        <v>3.9141669060000002</v>
      </c>
      <c r="K169" s="294">
        <v>1.908707336</v>
      </c>
      <c r="L169" s="295">
        <f t="shared" si="69"/>
        <v>0.39339195626388468</v>
      </c>
      <c r="M169" s="296">
        <f t="shared" si="69"/>
        <v>0.52386298419130317</v>
      </c>
      <c r="N169" s="297">
        <f t="shared" si="69"/>
        <v>0.37603407209831147</v>
      </c>
      <c r="O169" s="298">
        <f t="shared" si="63"/>
        <v>0.44737889055821284</v>
      </c>
    </row>
    <row r="170" spans="1:15" ht="14.5" customHeight="1" x14ac:dyDescent="0.25">
      <c r="A170" s="287"/>
      <c r="B170" s="286" t="s">
        <v>4770</v>
      </c>
      <c r="D170" s="285" t="s">
        <v>923</v>
      </c>
      <c r="E170" s="289" t="s">
        <v>922</v>
      </c>
      <c r="F170" s="259">
        <v>23.8780605</v>
      </c>
      <c r="G170" s="290">
        <v>8.9470588670000009</v>
      </c>
      <c r="H170" s="291">
        <v>9.4998101760000004</v>
      </c>
      <c r="I170" s="292">
        <v>45.045977270000002</v>
      </c>
      <c r="J170" s="293">
        <v>45.446599229999997</v>
      </c>
      <c r="K170" s="294">
        <v>44.46065445</v>
      </c>
      <c r="L170" s="295">
        <f t="shared" si="69"/>
        <v>0.5300819728447197</v>
      </c>
      <c r="M170" s="296">
        <f t="shared" si="69"/>
        <v>0.19686971123449673</v>
      </c>
      <c r="N170" s="297">
        <f t="shared" si="69"/>
        <v>0.2136677989453212</v>
      </c>
      <c r="O170" s="298">
        <f t="shared" si="63"/>
        <v>0.31362664861785583</v>
      </c>
    </row>
    <row r="171" spans="1:15" s="299" customFormat="1" ht="14.5" customHeight="1" x14ac:dyDescent="0.25">
      <c r="A171" s="311"/>
      <c r="C171" s="300"/>
      <c r="E171" s="301" t="s">
        <v>924</v>
      </c>
      <c r="F171" s="302">
        <f t="shared" ref="F171:K171" si="70">SUM(F168:F170)</f>
        <v>39.858172730999996</v>
      </c>
      <c r="G171" s="303">
        <f t="shared" si="70"/>
        <v>16.133690041000001</v>
      </c>
      <c r="H171" s="304">
        <f t="shared" si="70"/>
        <v>15.836868762000002</v>
      </c>
      <c r="I171" s="305">
        <f t="shared" si="70"/>
        <v>112.77502331700001</v>
      </c>
      <c r="J171" s="306">
        <f t="shared" si="70"/>
        <v>113.342108196</v>
      </c>
      <c r="K171" s="307">
        <f t="shared" si="70"/>
        <v>106.719348156</v>
      </c>
      <c r="L171" s="308">
        <f t="shared" si="69"/>
        <v>0.3534308533810932</v>
      </c>
      <c r="M171" s="309">
        <f t="shared" si="69"/>
        <v>0.14234506749336592</v>
      </c>
      <c r="N171" s="310">
        <f t="shared" si="69"/>
        <v>0.1483973528291235</v>
      </c>
      <c r="O171" s="298">
        <f t="shared" si="63"/>
        <v>0.21580786939410126</v>
      </c>
    </row>
    <row r="172" spans="1:15" s="299" customFormat="1" ht="14.5" customHeight="1" x14ac:dyDescent="0.25">
      <c r="A172" s="311"/>
      <c r="C172" s="300"/>
      <c r="E172" s="301"/>
      <c r="F172" s="302"/>
      <c r="G172" s="303"/>
      <c r="H172" s="304"/>
      <c r="I172" s="305"/>
      <c r="J172" s="306"/>
      <c r="K172" s="307"/>
      <c r="L172" s="308"/>
      <c r="M172" s="309"/>
      <c r="N172" s="310"/>
      <c r="O172" s="298"/>
    </row>
    <row r="173" spans="1:15" ht="14.5" customHeight="1" x14ac:dyDescent="0.25">
      <c r="A173" s="287" t="s">
        <v>117</v>
      </c>
      <c r="B173" s="285" t="s">
        <v>4771</v>
      </c>
      <c r="D173" s="285" t="s">
        <v>1625</v>
      </c>
      <c r="E173" s="289" t="s">
        <v>1627</v>
      </c>
      <c r="F173" s="259">
        <v>13.698096380000001</v>
      </c>
      <c r="G173" s="290">
        <v>14.259162290000001</v>
      </c>
      <c r="H173" s="291">
        <v>8.3171795199999998</v>
      </c>
      <c r="I173" s="292">
        <v>42.913418120000003</v>
      </c>
      <c r="J173" s="293">
        <v>39.607304669999998</v>
      </c>
      <c r="K173" s="294">
        <v>35.702722639999998</v>
      </c>
      <c r="L173" s="295">
        <f t="shared" si="69"/>
        <v>0.31920310662962403</v>
      </c>
      <c r="M173" s="296">
        <f t="shared" si="69"/>
        <v>0.36001344723667617</v>
      </c>
      <c r="N173" s="297">
        <f t="shared" si="69"/>
        <v>0.23295644995661319</v>
      </c>
      <c r="O173" s="298">
        <f t="shared" si="63"/>
        <v>0.30682947919563097</v>
      </c>
    </row>
    <row r="174" spans="1:15" ht="14.5" customHeight="1" x14ac:dyDescent="0.25">
      <c r="A174" s="287"/>
      <c r="B174" s="285" t="s">
        <v>4772</v>
      </c>
      <c r="D174" s="285" t="s">
        <v>1625</v>
      </c>
      <c r="E174" s="289" t="s">
        <v>1627</v>
      </c>
      <c r="F174" s="259">
        <v>29.609969360000001</v>
      </c>
      <c r="G174" s="290">
        <v>28.558055230000001</v>
      </c>
      <c r="H174" s="291">
        <v>16.95111554</v>
      </c>
      <c r="I174" s="292">
        <v>38.803487599999997</v>
      </c>
      <c r="J174" s="293">
        <v>33.819646560000002</v>
      </c>
      <c r="K174" s="294">
        <v>30.627090750000001</v>
      </c>
      <c r="L174" s="295">
        <f t="shared" si="69"/>
        <v>0.76307494999495884</v>
      </c>
      <c r="M174" s="296">
        <f t="shared" si="69"/>
        <v>0.84442204856679015</v>
      </c>
      <c r="N174" s="297">
        <f t="shared" si="69"/>
        <v>0.55346802862756395</v>
      </c>
      <c r="O174" s="298">
        <f t="shared" si="63"/>
        <v>0.72754456656611655</v>
      </c>
    </row>
    <row r="175" spans="1:15" ht="14.5" customHeight="1" x14ac:dyDescent="0.25">
      <c r="A175" s="287" t="s">
        <v>1628</v>
      </c>
      <c r="B175" s="285" t="s">
        <v>4773</v>
      </c>
      <c r="D175" s="285" t="s">
        <v>1630</v>
      </c>
      <c r="E175" s="289" t="s">
        <v>1631</v>
      </c>
      <c r="F175" s="259">
        <v>11.887374469999999</v>
      </c>
      <c r="G175" s="290">
        <v>13.349592169999999</v>
      </c>
      <c r="H175" s="291">
        <v>12.27860486</v>
      </c>
      <c r="I175" s="292">
        <v>0</v>
      </c>
      <c r="J175" s="293">
        <v>0</v>
      </c>
      <c r="K175" s="294">
        <v>0</v>
      </c>
      <c r="L175" s="295" t="e">
        <f t="shared" ref="L175:L178" si="71">F175/I175</f>
        <v>#DIV/0!</v>
      </c>
      <c r="M175" s="296" t="e">
        <f t="shared" ref="M175:M178" si="72">G175/J175</f>
        <v>#DIV/0!</v>
      </c>
      <c r="N175" s="297" t="e">
        <f t="shared" ref="N175:N178" si="73">H175/K175</f>
        <v>#DIV/0!</v>
      </c>
      <c r="O175" s="298" t="e">
        <f t="shared" ref="O175:O178" si="74">AVERAGE(F175:H175)/AVERAGE(I175:K175)</f>
        <v>#DIV/0!</v>
      </c>
    </row>
    <row r="176" spans="1:15" ht="14.5" customHeight="1" x14ac:dyDescent="0.25">
      <c r="A176" s="287"/>
      <c r="B176" s="285" t="s">
        <v>4774</v>
      </c>
      <c r="D176" s="285" t="s">
        <v>1630</v>
      </c>
      <c r="E176" s="289" t="s">
        <v>1631</v>
      </c>
      <c r="F176" s="259">
        <v>0.91761598700000002</v>
      </c>
      <c r="G176" s="290">
        <v>0.929246982</v>
      </c>
      <c r="H176" s="291">
        <v>0.82306779699999999</v>
      </c>
      <c r="I176" s="292">
        <v>7.0426981E-2</v>
      </c>
      <c r="J176" s="293">
        <v>1.8108216E-2</v>
      </c>
      <c r="K176" s="294">
        <v>3.507598E-2</v>
      </c>
      <c r="L176" s="295">
        <f t="shared" si="71"/>
        <v>13.029324471540248</v>
      </c>
      <c r="M176" s="296">
        <f t="shared" si="72"/>
        <v>51.316318625755294</v>
      </c>
      <c r="N176" s="297">
        <f t="shared" si="73"/>
        <v>23.46528299423138</v>
      </c>
      <c r="O176" s="298">
        <f t="shared" si="74"/>
        <v>21.599428391495703</v>
      </c>
    </row>
    <row r="177" spans="1:15" ht="14.5" customHeight="1" x14ac:dyDescent="0.25">
      <c r="A177" s="287"/>
      <c r="B177" s="285" t="s">
        <v>4775</v>
      </c>
      <c r="D177" s="285" t="s">
        <v>1629</v>
      </c>
      <c r="E177" s="289" t="s">
        <v>1631</v>
      </c>
      <c r="F177" s="259">
        <v>0.48984439499999999</v>
      </c>
      <c r="G177" s="290">
        <v>0.28350789599999998</v>
      </c>
      <c r="H177" s="291">
        <v>0.44189444900000002</v>
      </c>
      <c r="I177" s="292">
        <v>0</v>
      </c>
      <c r="J177" s="293">
        <v>0.13092991500000001</v>
      </c>
      <c r="K177" s="294">
        <v>0</v>
      </c>
      <c r="L177" s="295" t="e">
        <f t="shared" si="71"/>
        <v>#DIV/0!</v>
      </c>
      <c r="M177" s="296">
        <f t="shared" si="72"/>
        <v>2.1653408695789649</v>
      </c>
      <c r="N177" s="297" t="e">
        <f t="shared" si="73"/>
        <v>#DIV/0!</v>
      </c>
      <c r="O177" s="298">
        <f t="shared" si="74"/>
        <v>9.2816583589777775</v>
      </c>
    </row>
    <row r="178" spans="1:15" ht="14.5" customHeight="1" x14ac:dyDescent="0.25">
      <c r="A178" s="287"/>
      <c r="B178" s="285" t="s">
        <v>4776</v>
      </c>
      <c r="D178" s="285" t="s">
        <v>1629</v>
      </c>
      <c r="E178" s="289" t="s">
        <v>1631</v>
      </c>
      <c r="F178" s="259">
        <v>5.1327097000000002E-2</v>
      </c>
      <c r="G178" s="290">
        <v>1.8260361999999999E-2</v>
      </c>
      <c r="H178" s="291">
        <v>0</v>
      </c>
      <c r="I178" s="292">
        <v>0.70516827299999996</v>
      </c>
      <c r="J178" s="293">
        <v>0.30907828700000001</v>
      </c>
      <c r="K178" s="294">
        <v>0.54654643000000003</v>
      </c>
      <c r="L178" s="295">
        <f t="shared" si="71"/>
        <v>7.278701973025381E-2</v>
      </c>
      <c r="M178" s="296">
        <f t="shared" si="72"/>
        <v>5.9080054368231952E-2</v>
      </c>
      <c r="N178" s="297">
        <f t="shared" si="73"/>
        <v>0</v>
      </c>
      <c r="O178" s="298">
        <f t="shared" si="74"/>
        <v>4.4584681918644453E-2</v>
      </c>
    </row>
    <row r="179" spans="1:15" s="299" customFormat="1" ht="14.5" customHeight="1" x14ac:dyDescent="0.25">
      <c r="A179" s="311"/>
      <c r="C179" s="300"/>
      <c r="E179" s="301" t="s">
        <v>1585</v>
      </c>
      <c r="F179" s="302">
        <f>SUM(F173:F178)</f>
        <v>56.654227688999995</v>
      </c>
      <c r="G179" s="303">
        <f t="shared" ref="G179:K179" si="75">SUM(G173:G178)</f>
        <v>57.397824930000006</v>
      </c>
      <c r="H179" s="304">
        <f t="shared" si="75"/>
        <v>38.811862166000004</v>
      </c>
      <c r="I179" s="305">
        <f t="shared" si="75"/>
        <v>82.492500973999995</v>
      </c>
      <c r="J179" s="306">
        <f t="shared" si="75"/>
        <v>73.885067648000003</v>
      </c>
      <c r="K179" s="307">
        <f t="shared" si="75"/>
        <v>66.911435800000007</v>
      </c>
      <c r="L179" s="308">
        <f t="shared" si="69"/>
        <v>0.68678033784981607</v>
      </c>
      <c r="M179" s="309">
        <f t="shared" si="69"/>
        <v>0.7768528439799528</v>
      </c>
      <c r="N179" s="310">
        <f t="shared" si="69"/>
        <v>0.58004826382757135</v>
      </c>
      <c r="O179" s="298">
        <f>AVERAGE(F179:H179)/AVERAGE(I179:K179)</f>
        <v>0.68460117496918171</v>
      </c>
    </row>
    <row r="180" spans="1:15" ht="14.5" customHeight="1" x14ac:dyDescent="0.25">
      <c r="A180" s="287"/>
      <c r="F180" s="259"/>
      <c r="G180" s="290"/>
      <c r="H180" s="291"/>
      <c r="I180" s="292"/>
      <c r="J180" s="293"/>
      <c r="K180" s="294"/>
      <c r="L180" s="295"/>
      <c r="M180" s="296"/>
      <c r="N180" s="297"/>
      <c r="O180" s="298"/>
    </row>
    <row r="181" spans="1:15" ht="14.5" customHeight="1" x14ac:dyDescent="0.25">
      <c r="A181" s="287" t="s">
        <v>118</v>
      </c>
      <c r="B181" s="285" t="s">
        <v>4777</v>
      </c>
      <c r="C181" s="288" t="s">
        <v>54</v>
      </c>
      <c r="D181" s="285" t="s">
        <v>1443</v>
      </c>
      <c r="E181" s="301" t="s">
        <v>1512</v>
      </c>
      <c r="F181" s="302">
        <v>40.312297979999997</v>
      </c>
      <c r="G181" s="303">
        <v>42.057500830000002</v>
      </c>
      <c r="H181" s="304">
        <v>16.780499819999999</v>
      </c>
      <c r="I181" s="305">
        <v>25.808786680000001</v>
      </c>
      <c r="J181" s="306">
        <v>20.851036870000001</v>
      </c>
      <c r="K181" s="307">
        <v>17.30117606</v>
      </c>
      <c r="L181" s="308">
        <f>F181/I181</f>
        <v>1.5619602145512403</v>
      </c>
      <c r="M181" s="309">
        <f>G181/J181</f>
        <v>2.0170460151318124</v>
      </c>
      <c r="N181" s="310">
        <f>H181/K181</f>
        <v>0.96990515337256211</v>
      </c>
      <c r="O181" s="298">
        <f t="shared" si="63"/>
        <v>1.5501680592011622</v>
      </c>
    </row>
    <row r="182" spans="1:15" ht="14.5" customHeight="1" x14ac:dyDescent="0.25">
      <c r="A182" s="287"/>
      <c r="F182" s="259"/>
      <c r="G182" s="290"/>
      <c r="H182" s="291"/>
      <c r="I182" s="292"/>
      <c r="J182" s="293"/>
      <c r="K182" s="294"/>
      <c r="L182" s="295"/>
      <c r="M182" s="296"/>
      <c r="N182" s="297"/>
      <c r="O182" s="298"/>
    </row>
    <row r="183" spans="1:15" ht="14.5" customHeight="1" x14ac:dyDescent="0.25">
      <c r="A183" s="287" t="s">
        <v>400</v>
      </c>
      <c r="B183" s="286" t="s">
        <v>4778</v>
      </c>
      <c r="C183" s="288" t="s">
        <v>54</v>
      </c>
      <c r="D183" s="286" t="s">
        <v>1675</v>
      </c>
      <c r="E183" s="289" t="s">
        <v>401</v>
      </c>
      <c r="F183" s="259">
        <v>103.4331589</v>
      </c>
      <c r="G183" s="290">
        <v>115.53153949999999</v>
      </c>
      <c r="H183" s="291">
        <v>130.55063960000001</v>
      </c>
      <c r="I183" s="292">
        <v>113.3047749</v>
      </c>
      <c r="J183" s="293">
        <v>123.2039901</v>
      </c>
      <c r="K183" s="294">
        <v>197.6981601</v>
      </c>
      <c r="L183" s="295">
        <f t="shared" ref="L183:N185" si="76">F183/I183</f>
        <v>0.91287555172575519</v>
      </c>
      <c r="M183" s="296">
        <f t="shared" si="76"/>
        <v>0.93772563215061</v>
      </c>
      <c r="N183" s="297">
        <f t="shared" si="76"/>
        <v>0.66035333628782722</v>
      </c>
      <c r="O183" s="298">
        <f t="shared" si="63"/>
        <v>0.80495109081805838</v>
      </c>
    </row>
    <row r="184" spans="1:15" ht="14.5" customHeight="1" x14ac:dyDescent="0.25">
      <c r="A184" s="287"/>
      <c r="B184" s="286" t="s">
        <v>4779</v>
      </c>
      <c r="C184" s="288" t="s">
        <v>54</v>
      </c>
      <c r="D184" s="286" t="s">
        <v>1675</v>
      </c>
      <c r="E184" s="289" t="s">
        <v>401</v>
      </c>
      <c r="F184" s="259">
        <v>245.15221679999999</v>
      </c>
      <c r="G184" s="290">
        <v>268.93578710000003</v>
      </c>
      <c r="H184" s="291">
        <v>303.8974394</v>
      </c>
      <c r="I184" s="292">
        <v>84.980064769999998</v>
      </c>
      <c r="J184" s="293">
        <v>95.306874379999996</v>
      </c>
      <c r="K184" s="294">
        <v>168.95630729999999</v>
      </c>
      <c r="L184" s="295">
        <f t="shared" si="76"/>
        <v>2.8848203100751766</v>
      </c>
      <c r="M184" s="296">
        <f t="shared" si="76"/>
        <v>2.8217879229542313</v>
      </c>
      <c r="N184" s="297">
        <f t="shared" si="76"/>
        <v>1.798674723994752</v>
      </c>
      <c r="O184" s="298">
        <f t="shared" si="63"/>
        <v>2.3421653864883205</v>
      </c>
    </row>
    <row r="185" spans="1:15" s="299" customFormat="1" ht="14.5" customHeight="1" x14ac:dyDescent="0.25">
      <c r="A185" s="311"/>
      <c r="C185" s="300"/>
      <c r="D185" s="312"/>
      <c r="E185" s="301" t="s">
        <v>401</v>
      </c>
      <c r="F185" s="302">
        <f t="shared" ref="F185:K185" si="77">SUM(F183:F184)</f>
        <v>348.58537569999999</v>
      </c>
      <c r="G185" s="303">
        <f t="shared" si="77"/>
        <v>384.46732660000004</v>
      </c>
      <c r="H185" s="304">
        <f t="shared" si="77"/>
        <v>434.44807900000001</v>
      </c>
      <c r="I185" s="305">
        <f t="shared" si="77"/>
        <v>198.28483967</v>
      </c>
      <c r="J185" s="306">
        <f t="shared" si="77"/>
        <v>218.51086448000001</v>
      </c>
      <c r="K185" s="307">
        <f t="shared" si="77"/>
        <v>366.65446739999999</v>
      </c>
      <c r="L185" s="308">
        <f t="shared" si="76"/>
        <v>1.7580031649426202</v>
      </c>
      <c r="M185" s="309">
        <f t="shared" si="76"/>
        <v>1.75948837836935</v>
      </c>
      <c r="N185" s="310">
        <f t="shared" si="76"/>
        <v>1.184897819684932</v>
      </c>
      <c r="O185" s="298">
        <f t="shared" si="63"/>
        <v>1.4902042576494474</v>
      </c>
    </row>
    <row r="186" spans="1:15" ht="14.5" customHeight="1" x14ac:dyDescent="0.25">
      <c r="A186" s="287"/>
      <c r="D186" s="286"/>
      <c r="F186" s="259"/>
      <c r="G186" s="290"/>
      <c r="H186" s="291"/>
      <c r="I186" s="292"/>
      <c r="J186" s="293"/>
      <c r="K186" s="294"/>
      <c r="L186" s="295"/>
      <c r="M186" s="296"/>
      <c r="N186" s="297"/>
      <c r="O186" s="298"/>
    </row>
    <row r="187" spans="1:15" ht="14.5" customHeight="1" x14ac:dyDescent="0.25">
      <c r="A187" s="287" t="s">
        <v>496</v>
      </c>
      <c r="B187" s="286" t="s">
        <v>4780</v>
      </c>
      <c r="C187" s="288" t="s">
        <v>497</v>
      </c>
      <c r="D187" s="286" t="s">
        <v>492</v>
      </c>
      <c r="E187" s="289" t="s">
        <v>494</v>
      </c>
      <c r="F187" s="259">
        <v>6.2244885989999998</v>
      </c>
      <c r="G187" s="290">
        <v>5.1293171180000003</v>
      </c>
      <c r="H187" s="291">
        <v>3.5271014699999998</v>
      </c>
      <c r="I187" s="292">
        <v>2.9846155140000001</v>
      </c>
      <c r="J187" s="293">
        <v>4.2531893199999997</v>
      </c>
      <c r="K187" s="294">
        <v>4.4776623899999999</v>
      </c>
      <c r="L187" s="295">
        <f t="shared" ref="L187:N191" si="78">F187/I187</f>
        <v>2.0855244401842237</v>
      </c>
      <c r="M187" s="296">
        <f t="shared" si="78"/>
        <v>1.2059931341123562</v>
      </c>
      <c r="N187" s="297">
        <f t="shared" si="78"/>
        <v>0.78771045308755405</v>
      </c>
      <c r="O187" s="298">
        <f t="shared" si="63"/>
        <v>1.2701932327987195</v>
      </c>
    </row>
    <row r="188" spans="1:15" ht="14.5" customHeight="1" x14ac:dyDescent="0.25">
      <c r="A188" s="287"/>
      <c r="B188" s="286" t="s">
        <v>4781</v>
      </c>
      <c r="C188" s="288" t="s">
        <v>497</v>
      </c>
      <c r="D188" s="286" t="s">
        <v>492</v>
      </c>
      <c r="E188" s="289" t="s">
        <v>494</v>
      </c>
      <c r="F188" s="259">
        <v>9.4586018379999999</v>
      </c>
      <c r="G188" s="290">
        <v>11.340972710000001</v>
      </c>
      <c r="H188" s="291">
        <v>12.44257423</v>
      </c>
      <c r="I188" s="292">
        <v>8.8593330800000007</v>
      </c>
      <c r="J188" s="293">
        <v>9.0025718609999998</v>
      </c>
      <c r="K188" s="294">
        <v>9.6789861479999999</v>
      </c>
      <c r="L188" s="295">
        <f t="shared" si="78"/>
        <v>1.0676426490107762</v>
      </c>
      <c r="M188" s="296">
        <f t="shared" si="78"/>
        <v>1.2597480903351825</v>
      </c>
      <c r="N188" s="297">
        <f t="shared" si="78"/>
        <v>1.2855245414904379</v>
      </c>
      <c r="O188" s="298">
        <f t="shared" si="63"/>
        <v>1.2070106472073128</v>
      </c>
    </row>
    <row r="189" spans="1:15" ht="14.5" customHeight="1" x14ac:dyDescent="0.25">
      <c r="A189" s="287"/>
      <c r="B189" s="286" t="s">
        <v>4782</v>
      </c>
      <c r="C189" s="288" t="s">
        <v>497</v>
      </c>
      <c r="D189" s="286" t="s">
        <v>492</v>
      </c>
      <c r="E189" s="289" t="s">
        <v>493</v>
      </c>
      <c r="F189" s="259">
        <v>29.211640469999999</v>
      </c>
      <c r="G189" s="290">
        <v>4.7787511609999997</v>
      </c>
      <c r="H189" s="291">
        <v>9.8902760759999993</v>
      </c>
      <c r="I189" s="292">
        <v>60.83312918</v>
      </c>
      <c r="J189" s="293">
        <v>53.249260849999999</v>
      </c>
      <c r="K189" s="294">
        <v>80.207137560000007</v>
      </c>
      <c r="L189" s="295">
        <f t="shared" si="78"/>
        <v>0.48019296169304831</v>
      </c>
      <c r="M189" s="296">
        <f t="shared" si="78"/>
        <v>8.9743051541343599E-2</v>
      </c>
      <c r="N189" s="297">
        <f t="shared" si="78"/>
        <v>0.12330917642586918</v>
      </c>
      <c r="O189" s="298">
        <f t="shared" si="63"/>
        <v>0.22585194503946349</v>
      </c>
    </row>
    <row r="190" spans="1:15" ht="14.5" customHeight="1" x14ac:dyDescent="0.25">
      <c r="A190" s="287"/>
      <c r="B190" s="286" t="s">
        <v>4783</v>
      </c>
      <c r="C190" s="288" t="s">
        <v>497</v>
      </c>
      <c r="D190" s="286" t="s">
        <v>492</v>
      </c>
      <c r="E190" s="289" t="s">
        <v>493</v>
      </c>
      <c r="F190" s="259">
        <v>62.281236730000003</v>
      </c>
      <c r="G190" s="290">
        <v>10.87492638</v>
      </c>
      <c r="H190" s="291">
        <v>21.154003840000001</v>
      </c>
      <c r="I190" s="292">
        <v>48.913846210000003</v>
      </c>
      <c r="J190" s="293">
        <v>41.618672709999998</v>
      </c>
      <c r="K190" s="294">
        <v>62.04927919</v>
      </c>
      <c r="L190" s="295">
        <f t="shared" si="78"/>
        <v>1.2732843878727156</v>
      </c>
      <c r="M190" s="296">
        <f t="shared" si="78"/>
        <v>0.26129921191328642</v>
      </c>
      <c r="N190" s="297">
        <f t="shared" si="78"/>
        <v>0.34092263626825864</v>
      </c>
      <c r="O190" s="298">
        <f t="shared" si="63"/>
        <v>0.618095789394286</v>
      </c>
    </row>
    <row r="191" spans="1:15" s="299" customFormat="1" ht="14.5" customHeight="1" x14ac:dyDescent="0.25">
      <c r="A191" s="311"/>
      <c r="C191" s="300"/>
      <c r="E191" s="301" t="s">
        <v>495</v>
      </c>
      <c r="F191" s="302">
        <f t="shared" ref="F191:K191" si="79">SUM(F187:F190)</f>
        <v>107.175967637</v>
      </c>
      <c r="G191" s="303">
        <f t="shared" si="79"/>
        <v>32.123967368999999</v>
      </c>
      <c r="H191" s="304">
        <f t="shared" si="79"/>
        <v>47.013955616000004</v>
      </c>
      <c r="I191" s="305">
        <f t="shared" si="79"/>
        <v>121.590923984</v>
      </c>
      <c r="J191" s="306">
        <f t="shared" si="79"/>
        <v>108.12369474099999</v>
      </c>
      <c r="K191" s="307">
        <f t="shared" si="79"/>
        <v>156.41306528800001</v>
      </c>
      <c r="L191" s="308">
        <f t="shared" si="78"/>
        <v>0.88144710250826908</v>
      </c>
      <c r="M191" s="309">
        <f t="shared" si="78"/>
        <v>0.29710386281147627</v>
      </c>
      <c r="N191" s="310">
        <f t="shared" si="78"/>
        <v>0.30057562985185554</v>
      </c>
      <c r="O191" s="298">
        <f t="shared" si="63"/>
        <v>0.48251886185847076</v>
      </c>
    </row>
    <row r="192" spans="1:15" ht="14.5" customHeight="1" x14ac:dyDescent="0.25">
      <c r="A192" s="287"/>
      <c r="F192" s="259"/>
      <c r="G192" s="290"/>
      <c r="H192" s="291"/>
      <c r="I192" s="292"/>
      <c r="J192" s="293"/>
      <c r="K192" s="294"/>
      <c r="L192" s="295"/>
      <c r="M192" s="296"/>
      <c r="N192" s="297"/>
      <c r="O192" s="298"/>
    </row>
    <row r="193" spans="1:15" ht="14.5" customHeight="1" x14ac:dyDescent="0.25">
      <c r="A193" s="287" t="s">
        <v>447</v>
      </c>
      <c r="B193" s="286" t="s">
        <v>4784</v>
      </c>
      <c r="C193" s="288" t="s">
        <v>436</v>
      </c>
      <c r="D193" s="285" t="s">
        <v>448</v>
      </c>
      <c r="E193" s="289" t="s">
        <v>449</v>
      </c>
      <c r="F193" s="259">
        <v>50.54668135</v>
      </c>
      <c r="G193" s="290">
        <v>58.234593050000001</v>
      </c>
      <c r="H193" s="291">
        <v>53.202340560000003</v>
      </c>
      <c r="I193" s="292">
        <v>22.38780225</v>
      </c>
      <c r="J193" s="293">
        <v>19.798326849999999</v>
      </c>
      <c r="K193" s="294">
        <v>21.764372229999999</v>
      </c>
      <c r="L193" s="295">
        <f t="shared" ref="L193:N195" si="80">F193/I193</f>
        <v>2.2577777302816759</v>
      </c>
      <c r="M193" s="296">
        <f t="shared" si="80"/>
        <v>2.9413896179817844</v>
      </c>
      <c r="N193" s="297">
        <f t="shared" si="80"/>
        <v>2.4444693372164408</v>
      </c>
      <c r="O193" s="298">
        <f t="shared" si="63"/>
        <v>2.5329530119572561</v>
      </c>
    </row>
    <row r="194" spans="1:15" ht="14.5" customHeight="1" x14ac:dyDescent="0.25">
      <c r="A194" s="287" t="s">
        <v>450</v>
      </c>
      <c r="B194" s="286" t="s">
        <v>4785</v>
      </c>
      <c r="C194" s="288" t="s">
        <v>436</v>
      </c>
      <c r="D194" s="285" t="s">
        <v>446</v>
      </c>
      <c r="E194" s="289" t="s">
        <v>451</v>
      </c>
      <c r="F194" s="259">
        <v>40.064503289999998</v>
      </c>
      <c r="G194" s="290">
        <v>23.41131592</v>
      </c>
      <c r="H194" s="291">
        <v>39.411982279999997</v>
      </c>
      <c r="I194" s="292">
        <v>189.90738999999999</v>
      </c>
      <c r="J194" s="293">
        <v>180.57614950000001</v>
      </c>
      <c r="K194" s="294">
        <v>153.42309879999999</v>
      </c>
      <c r="L194" s="295">
        <f t="shared" si="80"/>
        <v>0.21096863734476051</v>
      </c>
      <c r="M194" s="296">
        <f t="shared" si="80"/>
        <v>0.12964788530946053</v>
      </c>
      <c r="N194" s="297">
        <f t="shared" si="80"/>
        <v>0.25688428006122371</v>
      </c>
      <c r="O194" s="298">
        <f t="shared" si="63"/>
        <v>0.19638575648488782</v>
      </c>
    </row>
    <row r="195" spans="1:15" s="299" customFormat="1" ht="14.5" customHeight="1" x14ac:dyDescent="0.25">
      <c r="A195" s="311"/>
      <c r="C195" s="300"/>
      <c r="E195" s="301" t="s">
        <v>452</v>
      </c>
      <c r="F195" s="302">
        <f>SUM(F193:F194)</f>
        <v>90.611184640000005</v>
      </c>
      <c r="G195" s="303">
        <f t="shared" ref="G195:K195" si="81">SUM(G193:G194)</f>
        <v>81.645908969999994</v>
      </c>
      <c r="H195" s="304">
        <f t="shared" si="81"/>
        <v>92.61432284</v>
      </c>
      <c r="I195" s="305">
        <f t="shared" si="81"/>
        <v>212.29519224999999</v>
      </c>
      <c r="J195" s="306">
        <f t="shared" si="81"/>
        <v>200.37447635000001</v>
      </c>
      <c r="K195" s="307">
        <f t="shared" si="81"/>
        <v>175.18747102999998</v>
      </c>
      <c r="L195" s="308">
        <f t="shared" si="80"/>
        <v>0.42681694144677462</v>
      </c>
      <c r="M195" s="309">
        <f t="shared" si="80"/>
        <v>0.40746661180232696</v>
      </c>
      <c r="N195" s="310">
        <f t="shared" si="80"/>
        <v>0.52865836977657066</v>
      </c>
      <c r="O195" s="298">
        <f t="shared" si="63"/>
        <v>0.45057106326328067</v>
      </c>
    </row>
    <row r="196" spans="1:15" s="299" customFormat="1" ht="14.5" customHeight="1" x14ac:dyDescent="0.25">
      <c r="A196" s="311"/>
      <c r="C196" s="300"/>
      <c r="E196" s="301"/>
      <c r="F196" s="302"/>
      <c r="G196" s="303"/>
      <c r="H196" s="304"/>
      <c r="I196" s="305"/>
      <c r="J196" s="306"/>
      <c r="K196" s="307"/>
      <c r="L196" s="308"/>
      <c r="M196" s="309"/>
      <c r="N196" s="310"/>
      <c r="O196" s="298"/>
    </row>
    <row r="197" spans="1:15" s="28" customFormat="1" ht="14.5" customHeight="1" x14ac:dyDescent="0.25">
      <c r="A197" s="37"/>
      <c r="B197" s="38"/>
      <c r="C197" s="36"/>
      <c r="D197" s="38"/>
      <c r="E197" s="355" t="s">
        <v>1540</v>
      </c>
      <c r="F197" s="349">
        <f t="shared" ref="F197:K197" si="82">SUM(F120,F126,F133,F145,F153,F157,F166,F171,F179,F181,F185,F191,F195)</f>
        <v>1817.5101885080001</v>
      </c>
      <c r="G197" s="350">
        <f t="shared" si="82"/>
        <v>1596.320961016</v>
      </c>
      <c r="H197" s="351">
        <f t="shared" si="82"/>
        <v>2089.0174675209996</v>
      </c>
      <c r="I197" s="352">
        <f t="shared" si="82"/>
        <v>1605.9912379539996</v>
      </c>
      <c r="J197" s="353">
        <f t="shared" si="82"/>
        <v>1657.8572902859996</v>
      </c>
      <c r="K197" s="354">
        <f t="shared" si="82"/>
        <v>1966.3510538529999</v>
      </c>
      <c r="L197" s="111">
        <f t="shared" ref="L197:N198" si="83">F197/I197</f>
        <v>1.1317061672288271</v>
      </c>
      <c r="M197" s="112">
        <f t="shared" si="83"/>
        <v>0.96288201063471279</v>
      </c>
      <c r="N197" s="113">
        <f t="shared" si="83"/>
        <v>1.0623827639666066</v>
      </c>
      <c r="O197" s="120">
        <f t="shared" si="63"/>
        <v>1.0521297573204449</v>
      </c>
    </row>
    <row r="198" spans="1:15" s="42" customFormat="1" ht="14.5" customHeight="1" x14ac:dyDescent="0.25">
      <c r="A198" s="39"/>
      <c r="B198" s="40"/>
      <c r="C198" s="41"/>
      <c r="D198" s="40"/>
      <c r="E198" s="357" t="s">
        <v>1586</v>
      </c>
      <c r="F198" s="179">
        <f>F197/13</f>
        <v>139.80847603907694</v>
      </c>
      <c r="G198" s="180">
        <f t="shared" ref="G198:K198" si="84">G197/13</f>
        <v>122.79392007815385</v>
      </c>
      <c r="H198" s="181">
        <f t="shared" si="84"/>
        <v>160.69365134776919</v>
      </c>
      <c r="I198" s="358">
        <f t="shared" si="84"/>
        <v>123.53778753492305</v>
      </c>
      <c r="J198" s="182">
        <f t="shared" si="84"/>
        <v>127.52748386815382</v>
      </c>
      <c r="K198" s="183">
        <f t="shared" si="84"/>
        <v>151.25777337330769</v>
      </c>
      <c r="L198" s="117">
        <f t="shared" si="83"/>
        <v>1.1317061672288271</v>
      </c>
      <c r="M198" s="118">
        <f t="shared" si="83"/>
        <v>0.96288201063471268</v>
      </c>
      <c r="N198" s="119">
        <f t="shared" si="83"/>
        <v>1.0623827639666064</v>
      </c>
      <c r="O198" s="121">
        <f t="shared" si="63"/>
        <v>1.0521297573204449</v>
      </c>
    </row>
    <row r="199" spans="1:15" ht="14.5" customHeight="1" x14ac:dyDescent="0.25">
      <c r="A199" s="287"/>
      <c r="E199" s="285"/>
      <c r="F199" s="259"/>
      <c r="G199" s="290"/>
      <c r="H199" s="291"/>
      <c r="I199" s="292"/>
      <c r="J199" s="293"/>
      <c r="K199" s="294"/>
      <c r="L199" s="295"/>
      <c r="M199" s="296"/>
      <c r="N199" s="297"/>
      <c r="O199" s="298"/>
    </row>
    <row r="200" spans="1:15" s="286" customFormat="1" ht="14.5" customHeight="1" x14ac:dyDescent="0.25">
      <c r="A200" s="359" t="s">
        <v>1513</v>
      </c>
      <c r="F200" s="313"/>
      <c r="G200" s="314"/>
      <c r="H200" s="315"/>
      <c r="I200" s="316"/>
      <c r="J200" s="317"/>
      <c r="K200" s="318"/>
      <c r="L200" s="319"/>
      <c r="M200" s="320"/>
      <c r="N200" s="321"/>
      <c r="O200" s="322"/>
    </row>
    <row r="201" spans="1:15" ht="14.5" customHeight="1" x14ac:dyDescent="0.25">
      <c r="A201" s="287" t="s">
        <v>139</v>
      </c>
      <c r="B201" s="286" t="s">
        <v>4786</v>
      </c>
      <c r="C201" s="288" t="s">
        <v>1592</v>
      </c>
      <c r="D201" s="285" t="s">
        <v>138</v>
      </c>
      <c r="E201" s="289" t="s">
        <v>141</v>
      </c>
      <c r="F201" s="259">
        <v>12401.46312</v>
      </c>
      <c r="G201" s="290">
        <v>9665.8123629999991</v>
      </c>
      <c r="H201" s="291">
        <v>14839.544190000001</v>
      </c>
      <c r="I201" s="292">
        <v>30.730770329999999</v>
      </c>
      <c r="J201" s="293">
        <v>58.294346760000003</v>
      </c>
      <c r="K201" s="294">
        <v>57.96077477</v>
      </c>
      <c r="L201" s="295">
        <f t="shared" ref="L201:L208" si="85">F201/I201</f>
        <v>403.55197695429854</v>
      </c>
      <c r="M201" s="296">
        <f t="shared" ref="M201:M208" si="86">G201/J201</f>
        <v>165.8104584788386</v>
      </c>
      <c r="N201" s="297">
        <f t="shared" ref="N201:N208" si="87">H201/K201</f>
        <v>256.02736072604779</v>
      </c>
      <c r="O201" s="298">
        <f t="shared" si="63"/>
        <v>251.09089862959581</v>
      </c>
    </row>
    <row r="202" spans="1:15" ht="14.5" customHeight="1" x14ac:dyDescent="0.25">
      <c r="A202" s="287"/>
      <c r="B202" s="286" t="s">
        <v>4787</v>
      </c>
      <c r="C202" s="288" t="s">
        <v>1592</v>
      </c>
      <c r="D202" s="285" t="s">
        <v>138</v>
      </c>
      <c r="E202" s="289" t="s">
        <v>141</v>
      </c>
      <c r="F202" s="259">
        <v>10.233154499999999</v>
      </c>
      <c r="G202" s="290">
        <v>11.741160539999999</v>
      </c>
      <c r="H202" s="291">
        <v>16.688859449999999</v>
      </c>
      <c r="I202" s="292">
        <v>4.0418645189999998</v>
      </c>
      <c r="J202" s="293">
        <v>5.9135002969999997</v>
      </c>
      <c r="K202" s="294">
        <v>3.3200519740000001</v>
      </c>
      <c r="L202" s="295">
        <f t="shared" si="85"/>
        <v>2.5317905763283206</v>
      </c>
      <c r="M202" s="296">
        <f t="shared" si="86"/>
        <v>1.9854840534896823</v>
      </c>
      <c r="N202" s="297">
        <f t="shared" si="87"/>
        <v>5.0266862027142469</v>
      </c>
      <c r="O202" s="298">
        <f t="shared" si="63"/>
        <v>2.9123887484364253</v>
      </c>
    </row>
    <row r="203" spans="1:15" ht="14.5" customHeight="1" x14ac:dyDescent="0.25">
      <c r="A203" s="287"/>
      <c r="B203" s="286" t="s">
        <v>4788</v>
      </c>
      <c r="C203" s="288" t="s">
        <v>1592</v>
      </c>
      <c r="D203" s="285" t="s">
        <v>138</v>
      </c>
      <c r="E203" s="289" t="s">
        <v>141</v>
      </c>
      <c r="F203" s="259">
        <v>3732.0607810000001</v>
      </c>
      <c r="G203" s="290">
        <v>3187.8904980000002</v>
      </c>
      <c r="H203" s="291">
        <v>5033.6517119999999</v>
      </c>
      <c r="I203" s="292">
        <v>51.843006809999999</v>
      </c>
      <c r="J203" s="293">
        <v>103.6487692</v>
      </c>
      <c r="K203" s="294">
        <v>113.5200942</v>
      </c>
      <c r="L203" s="295">
        <f t="shared" si="85"/>
        <v>71.987737799963469</v>
      </c>
      <c r="M203" s="296">
        <f t="shared" si="86"/>
        <v>30.75666525136123</v>
      </c>
      <c r="N203" s="297">
        <f t="shared" si="87"/>
        <v>44.341504008371409</v>
      </c>
      <c r="O203" s="298">
        <f t="shared" si="63"/>
        <v>44.435225039209627</v>
      </c>
    </row>
    <row r="204" spans="1:15" ht="14.5" customHeight="1" x14ac:dyDescent="0.25">
      <c r="A204" s="287"/>
      <c r="B204" s="286" t="s">
        <v>4789</v>
      </c>
      <c r="C204" s="288" t="s">
        <v>1592</v>
      </c>
      <c r="D204" s="285" t="s">
        <v>138</v>
      </c>
      <c r="E204" s="289" t="s">
        <v>141</v>
      </c>
      <c r="F204" s="259">
        <v>21.375479070000001</v>
      </c>
      <c r="G204" s="290">
        <v>23.358846400000001</v>
      </c>
      <c r="H204" s="291">
        <v>32.02985486</v>
      </c>
      <c r="I204" s="292">
        <v>1.4431621859999999</v>
      </c>
      <c r="J204" s="293">
        <v>2.2420952810000001</v>
      </c>
      <c r="K204" s="294">
        <v>0.880890964</v>
      </c>
      <c r="L204" s="295">
        <f t="shared" si="85"/>
        <v>14.811557063621679</v>
      </c>
      <c r="M204" s="296">
        <f t="shared" si="86"/>
        <v>10.418311210031042</v>
      </c>
      <c r="N204" s="297">
        <f t="shared" si="87"/>
        <v>36.360748570466662</v>
      </c>
      <c r="O204" s="298">
        <f t="shared" si="63"/>
        <v>16.811582341222405</v>
      </c>
    </row>
    <row r="205" spans="1:15" ht="14.5" customHeight="1" x14ac:dyDescent="0.25">
      <c r="A205" s="287" t="s">
        <v>143</v>
      </c>
      <c r="B205" s="285" t="s">
        <v>4790</v>
      </c>
      <c r="C205" s="288" t="s">
        <v>1592</v>
      </c>
      <c r="D205" s="285" t="s">
        <v>138</v>
      </c>
      <c r="E205" s="289" t="s">
        <v>144</v>
      </c>
      <c r="F205" s="259">
        <v>349.30272359999998</v>
      </c>
      <c r="G205" s="290">
        <v>822.64771240000005</v>
      </c>
      <c r="H205" s="291">
        <v>2173.2070370000001</v>
      </c>
      <c r="I205" s="292">
        <v>0.89757844600000003</v>
      </c>
      <c r="J205" s="293">
        <v>0.96922866699999999</v>
      </c>
      <c r="K205" s="294">
        <v>1.438930646</v>
      </c>
      <c r="L205" s="295">
        <f t="shared" si="85"/>
        <v>389.16122056700988</v>
      </c>
      <c r="M205" s="296">
        <f t="shared" si="86"/>
        <v>848.76535373875822</v>
      </c>
      <c r="N205" s="297">
        <f t="shared" si="87"/>
        <v>1510.2931076220891</v>
      </c>
      <c r="O205" s="298">
        <f t="shared" si="63"/>
        <v>1011.9246343399982</v>
      </c>
    </row>
    <row r="206" spans="1:15" ht="14.5" customHeight="1" x14ac:dyDescent="0.25">
      <c r="A206" s="287" t="s">
        <v>140</v>
      </c>
      <c r="B206" s="286" t="s">
        <v>4791</v>
      </c>
      <c r="C206" s="288" t="s">
        <v>1592</v>
      </c>
      <c r="D206" s="285" t="s">
        <v>138</v>
      </c>
      <c r="E206" s="289" t="s">
        <v>142</v>
      </c>
      <c r="F206" s="259">
        <v>3542.6789290000002</v>
      </c>
      <c r="G206" s="290">
        <v>6160.4210350000003</v>
      </c>
      <c r="H206" s="291">
        <v>10246.241180000001</v>
      </c>
      <c r="I206" s="292">
        <v>5.6820037460000004</v>
      </c>
      <c r="J206" s="293">
        <v>8.9937053020000004</v>
      </c>
      <c r="K206" s="294">
        <v>9.8709920520000001</v>
      </c>
      <c r="L206" s="295">
        <f t="shared" si="85"/>
        <v>623.49112872267369</v>
      </c>
      <c r="M206" s="296">
        <f t="shared" si="86"/>
        <v>684.97030179875469</v>
      </c>
      <c r="N206" s="297">
        <f t="shared" si="87"/>
        <v>1038.0153409123625</v>
      </c>
      <c r="O206" s="298">
        <f t="shared" si="63"/>
        <v>812.7096615846275</v>
      </c>
    </row>
    <row r="207" spans="1:15" ht="14.5" customHeight="1" x14ac:dyDescent="0.25">
      <c r="A207" s="287"/>
      <c r="B207" s="286" t="s">
        <v>4792</v>
      </c>
      <c r="C207" s="288" t="s">
        <v>1592</v>
      </c>
      <c r="D207" s="285" t="s">
        <v>138</v>
      </c>
      <c r="E207" s="289" t="s">
        <v>142</v>
      </c>
      <c r="F207" s="259">
        <v>1520.613499</v>
      </c>
      <c r="G207" s="290">
        <v>668.50707799999998</v>
      </c>
      <c r="H207" s="291">
        <v>615.30502620000004</v>
      </c>
      <c r="I207" s="292">
        <v>1.005557748</v>
      </c>
      <c r="J207" s="293">
        <v>1.1338395779999999</v>
      </c>
      <c r="K207" s="294">
        <v>1.234227752</v>
      </c>
      <c r="L207" s="295">
        <f t="shared" si="85"/>
        <v>1512.2090223305604</v>
      </c>
      <c r="M207" s="296">
        <f t="shared" si="86"/>
        <v>589.59582199378826</v>
      </c>
      <c r="N207" s="297">
        <f t="shared" si="87"/>
        <v>498.53442786627602</v>
      </c>
      <c r="O207" s="298">
        <f t="shared" si="63"/>
        <v>831.2795697091982</v>
      </c>
    </row>
    <row r="208" spans="1:15" ht="14.5" customHeight="1" x14ac:dyDescent="0.25">
      <c r="A208" s="287"/>
      <c r="B208" s="286" t="s">
        <v>4793</v>
      </c>
      <c r="C208" s="288" t="s">
        <v>1592</v>
      </c>
      <c r="D208" s="285" t="s">
        <v>138</v>
      </c>
      <c r="E208" s="289" t="s">
        <v>142</v>
      </c>
      <c r="F208" s="259">
        <v>2033.8287889999999</v>
      </c>
      <c r="G208" s="290">
        <v>854.04439830000001</v>
      </c>
      <c r="H208" s="291">
        <v>772.7304378</v>
      </c>
      <c r="I208" s="292">
        <v>1.3499041249999999</v>
      </c>
      <c r="J208" s="293">
        <v>1.452932906</v>
      </c>
      <c r="K208" s="294">
        <v>1.4884026539999999</v>
      </c>
      <c r="L208" s="295">
        <f t="shared" si="85"/>
        <v>1506.6468435304619</v>
      </c>
      <c r="M208" s="296">
        <f t="shared" si="86"/>
        <v>587.80718281839233</v>
      </c>
      <c r="N208" s="297">
        <f t="shared" si="87"/>
        <v>519.16760274736782</v>
      </c>
      <c r="O208" s="298">
        <f t="shared" si="63"/>
        <v>853.04105428918729</v>
      </c>
    </row>
    <row r="209" spans="1:15" ht="14.5" customHeight="1" x14ac:dyDescent="0.25">
      <c r="A209" s="287" t="s">
        <v>675</v>
      </c>
      <c r="B209" s="286" t="s">
        <v>4794</v>
      </c>
      <c r="C209" s="288" t="s">
        <v>1592</v>
      </c>
      <c r="D209" s="285" t="s">
        <v>138</v>
      </c>
      <c r="E209" s="289" t="s">
        <v>1637</v>
      </c>
      <c r="F209" s="259">
        <v>79.078849379999994</v>
      </c>
      <c r="G209" s="290">
        <v>101.8019145</v>
      </c>
      <c r="H209" s="291">
        <v>142.1053148</v>
      </c>
      <c r="I209" s="292">
        <v>15.26562032</v>
      </c>
      <c r="J209" s="293">
        <v>18.664290430000001</v>
      </c>
      <c r="K209" s="294">
        <v>19.125106339999999</v>
      </c>
      <c r="L209" s="295">
        <f>F209/I209</f>
        <v>5.1801923356102435</v>
      </c>
      <c r="M209" s="296">
        <f>G209/J209</f>
        <v>5.4543683233930471</v>
      </c>
      <c r="N209" s="297">
        <f>H209/K209</f>
        <v>7.4303019430949746</v>
      </c>
      <c r="O209" s="298">
        <f>AVERAGE(F209:H209)/AVERAGE(I209:K209)</f>
        <v>6.0877575090043194</v>
      </c>
    </row>
    <row r="210" spans="1:15" ht="14.5" customHeight="1" x14ac:dyDescent="0.25">
      <c r="A210" s="287" t="s">
        <v>1671</v>
      </c>
      <c r="B210" s="286" t="s">
        <v>4795</v>
      </c>
      <c r="C210" s="288" t="s">
        <v>1592</v>
      </c>
      <c r="D210" s="285" t="s">
        <v>1672</v>
      </c>
      <c r="E210" s="289" t="s">
        <v>1673</v>
      </c>
      <c r="F210" s="259">
        <v>114.9129399</v>
      </c>
      <c r="G210" s="290">
        <v>50.186990360000003</v>
      </c>
      <c r="H210" s="291">
        <v>770.7732886</v>
      </c>
      <c r="I210" s="292">
        <v>0.31105767499999998</v>
      </c>
      <c r="J210" s="293">
        <v>0.58218065299999999</v>
      </c>
      <c r="K210" s="294">
        <v>0.76355294699999998</v>
      </c>
      <c r="L210" s="295">
        <f t="shared" ref="L210" si="88">F210/I210</f>
        <v>369.4264734024004</v>
      </c>
      <c r="M210" s="296">
        <f t="shared" ref="M210" si="89">G210/J210</f>
        <v>86.205184080550339</v>
      </c>
      <c r="N210" s="297">
        <f t="shared" ref="N210" si="90">H210/K210</f>
        <v>1009.4562422008438</v>
      </c>
      <c r="O210" s="298">
        <f>AVERAGE(F210:H210)/AVERAGE(I210:K210)</f>
        <v>564.87092428706808</v>
      </c>
    </row>
    <row r="211" spans="1:15" ht="14.5" customHeight="1" x14ac:dyDescent="0.25">
      <c r="E211" s="301" t="s">
        <v>1680</v>
      </c>
      <c r="F211" s="302">
        <f t="shared" ref="F211:K211" si="91">SUM(F201:F210)</f>
        <v>23805.548264450001</v>
      </c>
      <c r="G211" s="303">
        <f t="shared" si="91"/>
        <v>21546.411996499999</v>
      </c>
      <c r="H211" s="304">
        <f t="shared" si="91"/>
        <v>34642.27690071</v>
      </c>
      <c r="I211" s="305">
        <f t="shared" si="91"/>
        <v>112.570525905</v>
      </c>
      <c r="J211" s="306">
        <f t="shared" si="91"/>
        <v>201.89488907399999</v>
      </c>
      <c r="K211" s="307">
        <f t="shared" si="91"/>
        <v>209.603024299</v>
      </c>
      <c r="L211" s="308">
        <f>F211/I211</f>
        <v>211.47230212409127</v>
      </c>
      <c r="M211" s="309">
        <f>G211/J211</f>
        <v>106.72093828290349</v>
      </c>
      <c r="N211" s="310">
        <f>H211/K211</f>
        <v>165.27565390131289</v>
      </c>
      <c r="O211" s="298">
        <f>AVERAGE(F211:H211)/AVERAGE(I211:K211)</f>
        <v>152.64082162983647</v>
      </c>
    </row>
    <row r="212" spans="1:15" ht="14.5" customHeight="1" x14ac:dyDescent="0.25">
      <c r="A212" s="287"/>
      <c r="F212" s="259"/>
      <c r="G212" s="290"/>
      <c r="H212" s="291">
        <f>AVERAGE(F211:H211)</f>
        <v>26664.745720553332</v>
      </c>
      <c r="I212" s="292"/>
      <c r="J212" s="293"/>
      <c r="K212" s="294"/>
      <c r="L212" s="295"/>
      <c r="M212" s="296"/>
      <c r="N212" s="297"/>
      <c r="O212" s="298"/>
    </row>
    <row r="213" spans="1:15" ht="14.5" customHeight="1" x14ac:dyDescent="0.25">
      <c r="A213" s="287" t="s">
        <v>153</v>
      </c>
      <c r="B213" s="286" t="s">
        <v>4796</v>
      </c>
      <c r="C213" s="288" t="s">
        <v>1592</v>
      </c>
      <c r="D213" s="285" t="s">
        <v>145</v>
      </c>
      <c r="E213" s="289" t="s">
        <v>146</v>
      </c>
      <c r="F213" s="259">
        <v>1629.9389550000001</v>
      </c>
      <c r="G213" s="290">
        <v>2183.4832419999998</v>
      </c>
      <c r="H213" s="291">
        <v>3154.2031390000002</v>
      </c>
      <c r="I213" s="292">
        <v>2.3073855590000001</v>
      </c>
      <c r="J213" s="293">
        <v>2.9751946880000002</v>
      </c>
      <c r="K213" s="294">
        <v>2.9877164490000001</v>
      </c>
      <c r="L213" s="295">
        <f>F213/I213</f>
        <v>706.40077842317817</v>
      </c>
      <c r="M213" s="296">
        <f>G213/J213</f>
        <v>733.89591975501662</v>
      </c>
      <c r="N213" s="297">
        <f>H213/K213</f>
        <v>1055.7237250729479</v>
      </c>
      <c r="O213" s="298">
        <f t="shared" si="63"/>
        <v>842.48795322783894</v>
      </c>
    </row>
    <row r="214" spans="1:15" ht="14.5" customHeight="1" x14ac:dyDescent="0.25">
      <c r="A214" s="287" t="s">
        <v>155</v>
      </c>
      <c r="B214" s="285" t="s">
        <v>4797</v>
      </c>
      <c r="C214" s="288" t="s">
        <v>1592</v>
      </c>
      <c r="D214" s="285" t="s">
        <v>149</v>
      </c>
      <c r="E214" s="289" t="s">
        <v>150</v>
      </c>
      <c r="F214" s="259">
        <v>6.9050358870000004</v>
      </c>
      <c r="G214" s="290">
        <v>23.246048009999999</v>
      </c>
      <c r="H214" s="291">
        <v>25.68770902</v>
      </c>
      <c r="I214" s="292">
        <v>1.5200043999999999E-2</v>
      </c>
      <c r="J214" s="293">
        <v>0</v>
      </c>
      <c r="K214" s="294">
        <v>3.2377147000000002E-2</v>
      </c>
      <c r="L214" s="295">
        <f t="shared" ref="L214:L219" si="92">F214/I214</f>
        <v>454.27736176290023</v>
      </c>
      <c r="M214" s="296"/>
      <c r="N214" s="297">
        <f t="shared" ref="N214:N219" si="93">H214/K214</f>
        <v>793.39013471446378</v>
      </c>
      <c r="O214" s="298">
        <f t="shared" si="63"/>
        <v>1173.6462734212282</v>
      </c>
    </row>
    <row r="215" spans="1:15" ht="14.5" customHeight="1" x14ac:dyDescent="0.25">
      <c r="A215" s="287" t="s">
        <v>156</v>
      </c>
      <c r="B215" s="285" t="s">
        <v>4798</v>
      </c>
      <c r="C215" s="288" t="s">
        <v>1592</v>
      </c>
      <c r="D215" s="285" t="s">
        <v>151</v>
      </c>
      <c r="E215" s="289" t="s">
        <v>152</v>
      </c>
      <c r="F215" s="259">
        <v>20.838731460000002</v>
      </c>
      <c r="G215" s="290">
        <v>26.633503730000001</v>
      </c>
      <c r="H215" s="291">
        <v>61.619597769999999</v>
      </c>
      <c r="I215" s="292">
        <v>0.138078327</v>
      </c>
      <c r="J215" s="293">
        <v>3.1384530000000001E-2</v>
      </c>
      <c r="K215" s="294">
        <v>0.189981592</v>
      </c>
      <c r="L215" s="295">
        <f t="shared" si="92"/>
        <v>150.9196404153999</v>
      </c>
      <c r="M215" s="296">
        <f>G215/J215</f>
        <v>848.6188491591239</v>
      </c>
      <c r="N215" s="297">
        <f t="shared" si="93"/>
        <v>324.34509639228622</v>
      </c>
      <c r="O215" s="298">
        <f t="shared" si="63"/>
        <v>303.50123159086536</v>
      </c>
    </row>
    <row r="216" spans="1:15" ht="14.5" customHeight="1" x14ac:dyDescent="0.25">
      <c r="A216" s="287" t="s">
        <v>154</v>
      </c>
      <c r="B216" s="286" t="s">
        <v>4799</v>
      </c>
      <c r="C216" s="288" t="s">
        <v>1592</v>
      </c>
      <c r="D216" s="285" t="s">
        <v>148</v>
      </c>
      <c r="E216" s="289" t="s">
        <v>147</v>
      </c>
      <c r="F216" s="259">
        <v>11.62294166</v>
      </c>
      <c r="G216" s="290">
        <v>10.35675114</v>
      </c>
      <c r="H216" s="291">
        <v>7.8887380150000004</v>
      </c>
      <c r="I216" s="292">
        <v>0.68307331000000004</v>
      </c>
      <c r="J216" s="293">
        <v>1.326181968</v>
      </c>
      <c r="K216" s="294">
        <v>1.956279283</v>
      </c>
      <c r="L216" s="295">
        <f t="shared" si="92"/>
        <v>17.015657748360859</v>
      </c>
      <c r="M216" s="296">
        <f>G216/J216</f>
        <v>7.8094495249538785</v>
      </c>
      <c r="N216" s="297">
        <f t="shared" si="93"/>
        <v>4.0325213703139751</v>
      </c>
      <c r="O216" s="298">
        <f t="shared" si="63"/>
        <v>7.5320061786242496</v>
      </c>
    </row>
    <row r="217" spans="1:15" ht="14.5" customHeight="1" x14ac:dyDescent="0.25">
      <c r="A217" s="287"/>
      <c r="B217" s="286" t="s">
        <v>4800</v>
      </c>
      <c r="C217" s="288" t="s">
        <v>1592</v>
      </c>
      <c r="D217" s="285" t="s">
        <v>148</v>
      </c>
      <c r="E217" s="289" t="s">
        <v>147</v>
      </c>
      <c r="F217" s="259">
        <v>2.9447599279999999</v>
      </c>
      <c r="G217" s="290">
        <v>8.3745866810000003</v>
      </c>
      <c r="H217" s="291">
        <v>6.6886154849999997</v>
      </c>
      <c r="I217" s="292">
        <v>16.914579209999999</v>
      </c>
      <c r="J217" s="293">
        <v>15.12108432</v>
      </c>
      <c r="K217" s="294">
        <v>24.525969799999999</v>
      </c>
      <c r="L217" s="295">
        <f t="shared" si="92"/>
        <v>0.17409596132660754</v>
      </c>
      <c r="M217" s="296">
        <f>G217/J217</f>
        <v>0.55383506260349991</v>
      </c>
      <c r="N217" s="297">
        <f t="shared" si="93"/>
        <v>0.27271563732415588</v>
      </c>
      <c r="O217" s="298">
        <f t="shared" si="63"/>
        <v>0.31837768879366268</v>
      </c>
    </row>
    <row r="218" spans="1:15" ht="14.5" customHeight="1" x14ac:dyDescent="0.25">
      <c r="A218" s="287" t="s">
        <v>676</v>
      </c>
      <c r="B218" s="286" t="s">
        <v>4801</v>
      </c>
      <c r="C218" s="288" t="s">
        <v>1592</v>
      </c>
      <c r="D218" s="285" t="s">
        <v>1677</v>
      </c>
      <c r="E218" s="289" t="s">
        <v>677</v>
      </c>
      <c r="F218" s="259">
        <v>6.143706355</v>
      </c>
      <c r="G218" s="290">
        <v>4.7781413260000001</v>
      </c>
      <c r="H218" s="291">
        <v>4.6930199229999996</v>
      </c>
      <c r="I218" s="292">
        <v>1.9091144010000001</v>
      </c>
      <c r="J218" s="293">
        <v>4.0028547290000001</v>
      </c>
      <c r="K218" s="294">
        <v>6.0444111840000003</v>
      </c>
      <c r="L218" s="295">
        <f t="shared" si="92"/>
        <v>3.2180923006928803</v>
      </c>
      <c r="M218" s="296">
        <f>G218/J218</f>
        <v>1.1936834208304341</v>
      </c>
      <c r="N218" s="297">
        <f t="shared" si="93"/>
        <v>0.77642300964281974</v>
      </c>
      <c r="O218" s="298">
        <f t="shared" si="63"/>
        <v>1.3059861926369298</v>
      </c>
    </row>
    <row r="219" spans="1:15" ht="14.5" customHeight="1" x14ac:dyDescent="0.25">
      <c r="A219" s="287"/>
      <c r="E219" s="301" t="s">
        <v>72</v>
      </c>
      <c r="F219" s="302">
        <f>SUM(F213:F218)</f>
        <v>1678.3941302899998</v>
      </c>
      <c r="G219" s="303">
        <f t="shared" ref="G219:K219" si="94">SUM(G213:G218)</f>
        <v>2256.8722728869998</v>
      </c>
      <c r="H219" s="304">
        <f t="shared" si="94"/>
        <v>3260.7808192130001</v>
      </c>
      <c r="I219" s="305">
        <f t="shared" si="94"/>
        <v>21.967430851</v>
      </c>
      <c r="J219" s="306">
        <f t="shared" si="94"/>
        <v>23.456700235</v>
      </c>
      <c r="K219" s="307">
        <f t="shared" si="94"/>
        <v>35.736735454999994</v>
      </c>
      <c r="L219" s="308">
        <f t="shared" si="92"/>
        <v>76.403751611836583</v>
      </c>
      <c r="M219" s="309">
        <f>G219/J219</f>
        <v>96.214397177634382</v>
      </c>
      <c r="N219" s="310">
        <f t="shared" si="93"/>
        <v>91.244507303108406</v>
      </c>
      <c r="O219" s="298">
        <f t="shared" ref="O219:O306" si="95">AVERAGE(F219:H219)/AVERAGE(I219:K219)</f>
        <v>88.664001865415969</v>
      </c>
    </row>
    <row r="220" spans="1:15" ht="14.5" customHeight="1" x14ac:dyDescent="0.25">
      <c r="A220" s="287"/>
      <c r="F220" s="259"/>
      <c r="G220" s="290"/>
      <c r="H220" s="291"/>
      <c r="I220" s="292"/>
      <c r="J220" s="293"/>
      <c r="K220" s="294"/>
      <c r="L220" s="295"/>
      <c r="M220" s="296"/>
      <c r="N220" s="297"/>
      <c r="O220" s="298"/>
    </row>
    <row r="221" spans="1:15" ht="14.5" customHeight="1" x14ac:dyDescent="0.25">
      <c r="A221" s="287" t="s">
        <v>679</v>
      </c>
      <c r="B221" s="286" t="s">
        <v>4802</v>
      </c>
      <c r="C221" s="288" t="s">
        <v>1592</v>
      </c>
      <c r="D221" s="285" t="s">
        <v>1618</v>
      </c>
      <c r="E221" s="289" t="s">
        <v>681</v>
      </c>
      <c r="F221" s="259">
        <v>46.20745093</v>
      </c>
      <c r="G221" s="290">
        <v>69.451514540000005</v>
      </c>
      <c r="H221" s="291">
        <v>97.937221429999994</v>
      </c>
      <c r="I221" s="292">
        <v>0.116549734</v>
      </c>
      <c r="J221" s="293">
        <v>0.163858274</v>
      </c>
      <c r="K221" s="294">
        <v>0.387315354</v>
      </c>
      <c r="L221" s="295">
        <f t="shared" ref="L221:N223" si="96">F221/I221</f>
        <v>396.46123027616693</v>
      </c>
      <c r="M221" s="296">
        <f t="shared" si="96"/>
        <v>423.85112966587212</v>
      </c>
      <c r="N221" s="297">
        <f t="shared" si="96"/>
        <v>252.86170666500351</v>
      </c>
      <c r="O221" s="298">
        <f t="shared" si="95"/>
        <v>319.88724531103043</v>
      </c>
    </row>
    <row r="222" spans="1:15" ht="14.5" customHeight="1" x14ac:dyDescent="0.25">
      <c r="A222" s="287"/>
      <c r="B222" s="286" t="s">
        <v>4803</v>
      </c>
      <c r="C222" s="288" t="s">
        <v>1592</v>
      </c>
      <c r="D222" s="285" t="s">
        <v>678</v>
      </c>
      <c r="E222" s="289" t="s">
        <v>681</v>
      </c>
      <c r="F222" s="259">
        <v>1.4299476659999999</v>
      </c>
      <c r="G222" s="290">
        <v>3.32102421</v>
      </c>
      <c r="H222" s="291">
        <v>1.850694635</v>
      </c>
      <c r="I222" s="292">
        <v>3.6253964920000001</v>
      </c>
      <c r="J222" s="293">
        <v>7.7800849970000003</v>
      </c>
      <c r="K222" s="294">
        <v>7.6631020940000001</v>
      </c>
      <c r="L222" s="295">
        <f t="shared" si="96"/>
        <v>0.39442518057139442</v>
      </c>
      <c r="M222" s="296">
        <f t="shared" si="96"/>
        <v>0.42686220154157523</v>
      </c>
      <c r="N222" s="297">
        <f t="shared" si="96"/>
        <v>0.24150723979640612</v>
      </c>
      <c r="O222" s="298">
        <f t="shared" si="95"/>
        <v>0.34620644382236704</v>
      </c>
    </row>
    <row r="223" spans="1:15" ht="14.5" customHeight="1" x14ac:dyDescent="0.25">
      <c r="A223" s="287"/>
      <c r="B223" s="286" t="s">
        <v>4804</v>
      </c>
      <c r="C223" s="288" t="s">
        <v>1592</v>
      </c>
      <c r="D223" s="285" t="s">
        <v>678</v>
      </c>
      <c r="E223" s="289" t="s">
        <v>680</v>
      </c>
      <c r="F223" s="259">
        <v>2.173020073</v>
      </c>
      <c r="G223" s="290">
        <v>1.2281632629999999</v>
      </c>
      <c r="H223" s="291">
        <v>0.79360116199999997</v>
      </c>
      <c r="I223" s="292">
        <v>4.0776081590000004</v>
      </c>
      <c r="J223" s="293">
        <v>4.2774687079999998</v>
      </c>
      <c r="K223" s="294">
        <v>1.3913264860000001</v>
      </c>
      <c r="L223" s="295">
        <f t="shared" si="96"/>
        <v>0.53291537299967418</v>
      </c>
      <c r="M223" s="296">
        <f t="shared" si="96"/>
        <v>0.28712384516174466</v>
      </c>
      <c r="N223" s="297">
        <f t="shared" si="96"/>
        <v>0.57039175922077567</v>
      </c>
      <c r="O223" s="298">
        <f t="shared" si="95"/>
        <v>0.43039307384183106</v>
      </c>
    </row>
    <row r="224" spans="1:15" ht="14.5" customHeight="1" x14ac:dyDescent="0.25">
      <c r="A224" s="287"/>
      <c r="B224" s="286" t="s">
        <v>4805</v>
      </c>
      <c r="C224" s="288" t="s">
        <v>1592</v>
      </c>
      <c r="D224" s="285" t="s">
        <v>678</v>
      </c>
      <c r="E224" s="289" t="s">
        <v>680</v>
      </c>
      <c r="F224" s="259">
        <v>5.2755194569999997</v>
      </c>
      <c r="G224" s="290">
        <v>10.42152284</v>
      </c>
      <c r="H224" s="291">
        <v>14.794132100000001</v>
      </c>
      <c r="I224" s="292">
        <v>6.4668111E-2</v>
      </c>
      <c r="J224" s="293">
        <v>0</v>
      </c>
      <c r="K224" s="294">
        <v>0</v>
      </c>
      <c r="L224" s="295">
        <f>F224/I224</f>
        <v>81.578375731432757</v>
      </c>
      <c r="M224" s="296"/>
      <c r="N224" s="297"/>
      <c r="O224" s="298">
        <f t="shared" si="95"/>
        <v>471.50247510708954</v>
      </c>
    </row>
    <row r="225" spans="1:15" ht="14.5" customHeight="1" x14ac:dyDescent="0.25">
      <c r="A225" s="287"/>
      <c r="B225" s="286" t="s">
        <v>4806</v>
      </c>
      <c r="C225" s="288" t="s">
        <v>1592</v>
      </c>
      <c r="D225" s="285" t="s">
        <v>1679</v>
      </c>
      <c r="E225" s="289" t="s">
        <v>680</v>
      </c>
      <c r="F225" s="259">
        <v>2.381833807</v>
      </c>
      <c r="G225" s="290">
        <v>4.8881508650000001</v>
      </c>
      <c r="H225" s="291">
        <v>2.830602888</v>
      </c>
      <c r="I225" s="292">
        <v>2.3770385780000001</v>
      </c>
      <c r="J225" s="293">
        <v>5.2940987130000003</v>
      </c>
      <c r="K225" s="294">
        <v>4.8173841460000002</v>
      </c>
      <c r="L225" s="295">
        <f>F225/I225</f>
        <v>1.0020173122322795</v>
      </c>
      <c r="M225" s="296">
        <f>G225/J225</f>
        <v>0.9233206878059963</v>
      </c>
      <c r="N225" s="297">
        <f>H225/K225</f>
        <v>0.58758089498640531</v>
      </c>
      <c r="O225" s="298">
        <f t="shared" si="95"/>
        <v>0.80878970428595165</v>
      </c>
    </row>
    <row r="226" spans="1:15" ht="14.5" customHeight="1" x14ac:dyDescent="0.25">
      <c r="B226" s="286"/>
      <c r="E226" s="301" t="s">
        <v>1678</v>
      </c>
      <c r="F226" s="302">
        <f t="shared" ref="F226:K226" si="97">SUM(F221:F225)</f>
        <v>57.467771933000002</v>
      </c>
      <c r="G226" s="303">
        <f t="shared" si="97"/>
        <v>89.310375718000003</v>
      </c>
      <c r="H226" s="304">
        <f t="shared" si="97"/>
        <v>118.20625221499999</v>
      </c>
      <c r="I226" s="305">
        <f t="shared" si="97"/>
        <v>10.261261074</v>
      </c>
      <c r="J226" s="306">
        <f t="shared" si="97"/>
        <v>17.515510691999999</v>
      </c>
      <c r="K226" s="307">
        <f t="shared" si="97"/>
        <v>14.25912808</v>
      </c>
      <c r="L226" s="308">
        <f>F226/I226</f>
        <v>5.6004589999772962</v>
      </c>
      <c r="M226" s="309">
        <f>G226/J226</f>
        <v>5.0989307299382061</v>
      </c>
      <c r="N226" s="310">
        <f>H226/K226</f>
        <v>8.2898653796929764</v>
      </c>
      <c r="O226" s="298">
        <f t="shared" si="95"/>
        <v>6.3037641833951374</v>
      </c>
    </row>
    <row r="227" spans="1:15" ht="14.5" customHeight="1" x14ac:dyDescent="0.25">
      <c r="B227" s="286"/>
      <c r="E227" s="301"/>
      <c r="F227" s="302"/>
      <c r="G227" s="303"/>
      <c r="H227" s="304"/>
      <c r="I227" s="305"/>
      <c r="J227" s="306"/>
      <c r="K227" s="307"/>
      <c r="L227" s="308"/>
      <c r="M227" s="309"/>
      <c r="N227" s="310"/>
      <c r="O227" s="298"/>
    </row>
    <row r="228" spans="1:15" s="299" customFormat="1" ht="14.5" customHeight="1" x14ac:dyDescent="0.25">
      <c r="A228" s="30" t="s">
        <v>1606</v>
      </c>
      <c r="B228" s="31" t="s">
        <v>4807</v>
      </c>
      <c r="C228" s="288" t="s">
        <v>1592</v>
      </c>
      <c r="D228" s="31" t="s">
        <v>1619</v>
      </c>
      <c r="E228" s="32" t="s">
        <v>1608</v>
      </c>
      <c r="F228" s="125">
        <v>94.974466109999995</v>
      </c>
      <c r="G228" s="126">
        <v>315.77676789999998</v>
      </c>
      <c r="H228" s="127">
        <v>471.219292</v>
      </c>
      <c r="I228" s="142">
        <v>3.6845949230000001</v>
      </c>
      <c r="J228" s="143">
        <v>3.5328604430000001</v>
      </c>
      <c r="K228" s="144">
        <v>6.7903811960000002</v>
      </c>
      <c r="L228" s="295">
        <f t="shared" ref="L228:N231" si="98">F228/I228</f>
        <v>25.776094277596112</v>
      </c>
      <c r="M228" s="296">
        <f t="shared" si="98"/>
        <v>89.382746076392351</v>
      </c>
      <c r="N228" s="297">
        <f t="shared" si="98"/>
        <v>69.395116179571843</v>
      </c>
      <c r="O228" s="298">
        <f>AVERAGE(F228:H228)/AVERAGE(I228:K228)</f>
        <v>62.962651092216518</v>
      </c>
    </row>
    <row r="229" spans="1:15" ht="14.5" customHeight="1" x14ac:dyDescent="0.25">
      <c r="A229" s="31"/>
      <c r="B229" s="31" t="s">
        <v>4808</v>
      </c>
      <c r="C229" s="288" t="s">
        <v>1592</v>
      </c>
      <c r="D229" s="31" t="s">
        <v>1607</v>
      </c>
      <c r="E229" s="32" t="s">
        <v>1608</v>
      </c>
      <c r="F229" s="125">
        <v>164.35113240000001</v>
      </c>
      <c r="G229" s="126">
        <v>535.32788519999997</v>
      </c>
      <c r="H229" s="127">
        <v>811.67579230000001</v>
      </c>
      <c r="I229" s="142">
        <v>2.4724800990000002</v>
      </c>
      <c r="J229" s="143">
        <v>2.548230539</v>
      </c>
      <c r="K229" s="144">
        <v>4.047960711</v>
      </c>
      <c r="L229" s="295">
        <f t="shared" si="98"/>
        <v>66.472176041567408</v>
      </c>
      <c r="M229" s="296">
        <f t="shared" si="98"/>
        <v>210.07827863568352</v>
      </c>
      <c r="N229" s="297">
        <f t="shared" si="98"/>
        <v>200.51474069260055</v>
      </c>
      <c r="O229" s="298">
        <f>AVERAGE(F229:H229)/AVERAGE(I229:K229)</f>
        <v>166.65669663579291</v>
      </c>
    </row>
    <row r="230" spans="1:15" s="45" customFormat="1" ht="14.5" customHeight="1" x14ac:dyDescent="0.25">
      <c r="A230" s="30" t="s">
        <v>1620</v>
      </c>
      <c r="B230" s="31" t="s">
        <v>4809</v>
      </c>
      <c r="C230" s="288" t="s">
        <v>1592</v>
      </c>
      <c r="D230" s="31" t="s">
        <v>1621</v>
      </c>
      <c r="E230" s="32" t="s">
        <v>1622</v>
      </c>
      <c r="F230" s="125">
        <v>195.0142927</v>
      </c>
      <c r="G230" s="126">
        <v>497.35063819999999</v>
      </c>
      <c r="H230" s="127">
        <v>1039.2835050000001</v>
      </c>
      <c r="I230" s="142">
        <v>0.43047914300000001</v>
      </c>
      <c r="J230" s="143">
        <v>1.042227469</v>
      </c>
      <c r="K230" s="144">
        <v>0.75290188800000002</v>
      </c>
      <c r="L230" s="295">
        <f t="shared" ref="L230" si="99">F230/I230</f>
        <v>453.01682060819377</v>
      </c>
      <c r="M230" s="296">
        <f t="shared" ref="M230" si="100">G230/J230</f>
        <v>477.19970255360829</v>
      </c>
      <c r="N230" s="297">
        <f t="shared" ref="N230" si="101">H230/K230</f>
        <v>1380.370432807309</v>
      </c>
      <c r="O230" s="298">
        <f>AVERAGE(F230:H230)/AVERAGE(I230:K230)</f>
        <v>778.05617470458083</v>
      </c>
    </row>
    <row r="231" spans="1:15" ht="14.5" customHeight="1" x14ac:dyDescent="0.25">
      <c r="B231" s="31"/>
      <c r="C231" s="285"/>
      <c r="E231" s="35" t="s">
        <v>1609</v>
      </c>
      <c r="F231" s="302">
        <f t="shared" ref="F231:K231" si="102">SUM(F228:F230)</f>
        <v>454.33989121000002</v>
      </c>
      <c r="G231" s="303">
        <f t="shared" si="102"/>
        <v>1348.4552913</v>
      </c>
      <c r="H231" s="304">
        <f t="shared" si="102"/>
        <v>2322.1785893000001</v>
      </c>
      <c r="I231" s="305">
        <f t="shared" si="102"/>
        <v>6.5875541650000011</v>
      </c>
      <c r="J231" s="306">
        <f t="shared" si="102"/>
        <v>7.1233184510000003</v>
      </c>
      <c r="K231" s="307">
        <f t="shared" si="102"/>
        <v>11.591243795</v>
      </c>
      <c r="L231" s="308">
        <f t="shared" si="98"/>
        <v>68.96943536706388</v>
      </c>
      <c r="M231" s="309">
        <f t="shared" si="98"/>
        <v>189.30155945936946</v>
      </c>
      <c r="N231" s="310">
        <f t="shared" si="98"/>
        <v>200.33903439264174</v>
      </c>
      <c r="O231" s="298">
        <f>AVERAGE(F231:H231)/AVERAGE(I231:K231)</f>
        <v>163.02880378878834</v>
      </c>
    </row>
    <row r="232" spans="1:15" ht="14.5" customHeight="1" x14ac:dyDescent="0.25">
      <c r="B232" s="31"/>
      <c r="C232" s="285"/>
      <c r="E232" s="35"/>
      <c r="F232" s="302"/>
      <c r="G232" s="303"/>
      <c r="H232" s="304"/>
      <c r="I232" s="305"/>
      <c r="J232" s="306"/>
      <c r="K232" s="307"/>
      <c r="L232" s="308"/>
      <c r="M232" s="309"/>
      <c r="N232" s="310"/>
      <c r="O232" s="332"/>
    </row>
    <row r="233" spans="1:15" ht="14.5" customHeight="1" x14ac:dyDescent="0.25">
      <c r="A233" s="30" t="s">
        <v>1638</v>
      </c>
      <c r="B233" s="31" t="s">
        <v>4810</v>
      </c>
      <c r="C233" s="288" t="s">
        <v>1592</v>
      </c>
      <c r="D233" s="285" t="s">
        <v>1639</v>
      </c>
      <c r="E233" s="35" t="s">
        <v>1640</v>
      </c>
      <c r="F233" s="302">
        <v>109.33</v>
      </c>
      <c r="G233" s="303">
        <v>118.49</v>
      </c>
      <c r="H233" s="304">
        <v>186.92</v>
      </c>
      <c r="I233" s="305">
        <v>0.93</v>
      </c>
      <c r="J233" s="306">
        <v>1.05</v>
      </c>
      <c r="K233" s="307">
        <v>1.38</v>
      </c>
      <c r="L233" s="308">
        <f t="shared" ref="L233" si="103">F233/I233</f>
        <v>117.55913978494623</v>
      </c>
      <c r="M233" s="309">
        <f t="shared" ref="M233" si="104">G233/J233</f>
        <v>112.84761904761903</v>
      </c>
      <c r="N233" s="310">
        <f t="shared" ref="N233" si="105">H233/K233</f>
        <v>135.44927536231884</v>
      </c>
      <c r="O233" s="298">
        <f>AVERAGE(F233:H233)/AVERAGE(I233:K233)</f>
        <v>123.43452380952382</v>
      </c>
    </row>
    <row r="234" spans="1:15" ht="14.5" customHeight="1" x14ac:dyDescent="0.25">
      <c r="A234" s="30"/>
      <c r="B234" s="31"/>
      <c r="E234" s="35"/>
      <c r="F234" s="302"/>
      <c r="G234" s="303"/>
      <c r="H234" s="304"/>
      <c r="I234" s="305"/>
      <c r="J234" s="306"/>
      <c r="K234" s="307"/>
      <c r="L234" s="308"/>
      <c r="M234" s="309"/>
      <c r="N234" s="310"/>
      <c r="O234" s="298"/>
    </row>
    <row r="235" spans="1:15" s="31" customFormat="1" ht="14.5" customHeight="1" x14ac:dyDescent="0.25">
      <c r="A235" s="30" t="s">
        <v>1594</v>
      </c>
      <c r="B235" s="31" t="s">
        <v>4811</v>
      </c>
      <c r="C235" s="288" t="s">
        <v>1592</v>
      </c>
      <c r="D235" s="31" t="s">
        <v>1610</v>
      </c>
      <c r="E235" s="32" t="s">
        <v>1587</v>
      </c>
      <c r="F235" s="125">
        <v>184.44905230000001</v>
      </c>
      <c r="G235" s="126">
        <v>324.06357700000001</v>
      </c>
      <c r="H235" s="127">
        <v>465.15212020000001</v>
      </c>
      <c r="I235" s="142">
        <v>46.621082350000002</v>
      </c>
      <c r="J235" s="143">
        <v>70.061502489999995</v>
      </c>
      <c r="K235" s="144">
        <v>60.102748830000003</v>
      </c>
      <c r="L235" s="295">
        <f t="shared" ref="L235:N239" si="106">F235/I235</f>
        <v>3.9563442760783523</v>
      </c>
      <c r="M235" s="296">
        <f t="shared" si="106"/>
        <v>4.625415748773789</v>
      </c>
      <c r="N235" s="297">
        <f t="shared" si="106"/>
        <v>7.7392819672138113</v>
      </c>
      <c r="O235" s="298">
        <f>AVERAGE(F235:H235)/AVERAGE(I235:K235)</f>
        <v>5.5076104407931901</v>
      </c>
    </row>
    <row r="236" spans="1:15" s="31" customFormat="1" ht="14.5" customHeight="1" x14ac:dyDescent="0.25">
      <c r="A236" s="30"/>
      <c r="B236" s="31" t="s">
        <v>4812</v>
      </c>
      <c r="C236" s="288" t="s">
        <v>1592</v>
      </c>
      <c r="D236" s="31" t="s">
        <v>1610</v>
      </c>
      <c r="E236" s="32" t="s">
        <v>1587</v>
      </c>
      <c r="F236" s="125">
        <v>325.83582899999999</v>
      </c>
      <c r="G236" s="126">
        <v>326.78757999999999</v>
      </c>
      <c r="H236" s="127">
        <v>259.58929310000002</v>
      </c>
      <c r="I236" s="142">
        <v>478.11059949999998</v>
      </c>
      <c r="J236" s="143">
        <v>519.86816480000005</v>
      </c>
      <c r="K236" s="144">
        <v>576.4955999</v>
      </c>
      <c r="L236" s="295">
        <f t="shared" si="106"/>
        <v>0.68150722728329727</v>
      </c>
      <c r="M236" s="296">
        <f t="shared" si="106"/>
        <v>0.62859702156549513</v>
      </c>
      <c r="N236" s="297">
        <f t="shared" si="106"/>
        <v>0.45028842049276502</v>
      </c>
      <c r="O236" s="298">
        <f>AVERAGE(F236:H236)/AVERAGE(I236:K236)</f>
        <v>0.57937602722639503</v>
      </c>
    </row>
    <row r="237" spans="1:15" s="31" customFormat="1" ht="14.5" customHeight="1" x14ac:dyDescent="0.25">
      <c r="A237" s="30"/>
      <c r="B237" s="31" t="s">
        <v>4813</v>
      </c>
      <c r="C237" s="288" t="s">
        <v>1592</v>
      </c>
      <c r="D237" s="31" t="s">
        <v>1610</v>
      </c>
      <c r="E237" s="32" t="s">
        <v>1588</v>
      </c>
      <c r="F237" s="125">
        <v>335.68500590000002</v>
      </c>
      <c r="G237" s="126">
        <v>569.58889369999997</v>
      </c>
      <c r="H237" s="127">
        <v>778.68490440000005</v>
      </c>
      <c r="I237" s="142">
        <v>12.90887245</v>
      </c>
      <c r="J237" s="143">
        <v>20.553226339999998</v>
      </c>
      <c r="K237" s="144">
        <v>17.690790369999998</v>
      </c>
      <c r="L237" s="295">
        <f t="shared" si="106"/>
        <v>26.004208128960173</v>
      </c>
      <c r="M237" s="296">
        <f t="shared" si="106"/>
        <v>27.712870197487447</v>
      </c>
      <c r="N237" s="297">
        <f t="shared" si="106"/>
        <v>44.016399952400775</v>
      </c>
      <c r="O237" s="298">
        <f>AVERAGE(F237:H237)/AVERAGE(I237:K237)</f>
        <v>32.920111290933775</v>
      </c>
    </row>
    <row r="238" spans="1:15" s="31" customFormat="1" ht="14.5" customHeight="1" x14ac:dyDescent="0.25">
      <c r="A238" s="30"/>
      <c r="B238" s="31" t="s">
        <v>4814</v>
      </c>
      <c r="C238" s="288" t="s">
        <v>1592</v>
      </c>
      <c r="D238" s="31" t="s">
        <v>1610</v>
      </c>
      <c r="E238" s="32" t="s">
        <v>1588</v>
      </c>
      <c r="F238" s="125">
        <v>481.22808400000002</v>
      </c>
      <c r="G238" s="126">
        <v>473.51327809999998</v>
      </c>
      <c r="H238" s="127">
        <v>368.66723889999997</v>
      </c>
      <c r="I238" s="142">
        <v>303.49112389999999</v>
      </c>
      <c r="J238" s="143">
        <v>331.80369009999998</v>
      </c>
      <c r="K238" s="144">
        <v>357.16939619999999</v>
      </c>
      <c r="L238" s="295">
        <f t="shared" si="106"/>
        <v>1.5856413782913934</v>
      </c>
      <c r="M238" s="296">
        <f t="shared" si="106"/>
        <v>1.4270886437618917</v>
      </c>
      <c r="N238" s="297">
        <f t="shared" si="106"/>
        <v>1.0321915674252271</v>
      </c>
      <c r="O238" s="298">
        <f>AVERAGE(F238:H238)/AVERAGE(I238:K238)</f>
        <v>1.3334572545777834</v>
      </c>
    </row>
    <row r="239" spans="1:15" s="34" customFormat="1" ht="14.5" customHeight="1" x14ac:dyDescent="0.25">
      <c r="A239" s="33"/>
      <c r="C239" s="300"/>
      <c r="E239" s="35" t="s">
        <v>1593</v>
      </c>
      <c r="F239" s="128">
        <f t="shared" ref="F239:K239" si="107">SUM(F235:F238)</f>
        <v>1327.1979712</v>
      </c>
      <c r="G239" s="129">
        <f t="shared" si="107"/>
        <v>1693.9533288</v>
      </c>
      <c r="H239" s="130">
        <f t="shared" si="107"/>
        <v>1872.0935566000001</v>
      </c>
      <c r="I239" s="145">
        <f t="shared" si="107"/>
        <v>841.1316781999999</v>
      </c>
      <c r="J239" s="146">
        <f t="shared" si="107"/>
        <v>942.28658373000007</v>
      </c>
      <c r="K239" s="147">
        <f t="shared" si="107"/>
        <v>1011.4585353</v>
      </c>
      <c r="L239" s="308">
        <f t="shared" si="106"/>
        <v>1.5778718191189391</v>
      </c>
      <c r="M239" s="309">
        <f t="shared" si="106"/>
        <v>1.7977050273755997</v>
      </c>
      <c r="N239" s="310">
        <f t="shared" si="106"/>
        <v>1.8508851240696036</v>
      </c>
      <c r="O239" s="298">
        <f>AVERAGE(F239:H239)/AVERAGE(I239:K239)</f>
        <v>1.7507908976344471</v>
      </c>
    </row>
    <row r="240" spans="1:15" s="31" customFormat="1" ht="14.5" customHeight="1" x14ac:dyDescent="0.25">
      <c r="A240" s="30"/>
      <c r="C240" s="288"/>
      <c r="E240" s="32"/>
      <c r="F240" s="125"/>
      <c r="G240" s="126"/>
      <c r="H240" s="127"/>
      <c r="I240" s="142"/>
      <c r="J240" s="143"/>
      <c r="K240" s="144"/>
      <c r="L240" s="308"/>
      <c r="M240" s="309"/>
      <c r="N240" s="310"/>
      <c r="O240" s="298"/>
    </row>
    <row r="241" spans="1:15" s="31" customFormat="1" ht="14.5" customHeight="1" x14ac:dyDescent="0.25">
      <c r="A241" s="30" t="s">
        <v>1595</v>
      </c>
      <c r="B241" s="31" t="s">
        <v>4815</v>
      </c>
      <c r="C241" s="288" t="s">
        <v>1592</v>
      </c>
      <c r="D241" s="31" t="s">
        <v>1589</v>
      </c>
      <c r="E241" s="32" t="s">
        <v>1590</v>
      </c>
      <c r="F241" s="125">
        <v>63.203519649999997</v>
      </c>
      <c r="G241" s="126">
        <v>74.695769510000005</v>
      </c>
      <c r="H241" s="127">
        <v>82.614940099999998</v>
      </c>
      <c r="I241" s="142">
        <v>63.216530579999997</v>
      </c>
      <c r="J241" s="143">
        <v>70.092153199999998</v>
      </c>
      <c r="K241" s="144">
        <v>71.547271100000003</v>
      </c>
      <c r="L241" s="295">
        <f t="shared" ref="L241:N243" si="108">F241/I241</f>
        <v>0.99979418468744441</v>
      </c>
      <c r="M241" s="296">
        <f t="shared" si="108"/>
        <v>1.0656794819366457</v>
      </c>
      <c r="N241" s="297">
        <f t="shared" si="108"/>
        <v>1.1546903023671016</v>
      </c>
      <c r="O241" s="298">
        <f>AVERAGE(F241:H241)/AVERAGE(I241:K241)</f>
        <v>1.0764355343693683</v>
      </c>
    </row>
    <row r="242" spans="1:15" s="31" customFormat="1" ht="14.5" customHeight="1" x14ac:dyDescent="0.25">
      <c r="A242" s="30"/>
      <c r="B242" s="31" t="s">
        <v>4816</v>
      </c>
      <c r="C242" s="288" t="s">
        <v>1592</v>
      </c>
      <c r="D242" s="31" t="s">
        <v>1589</v>
      </c>
      <c r="E242" s="32" t="s">
        <v>1590</v>
      </c>
      <c r="F242" s="125">
        <v>86.170012290000003</v>
      </c>
      <c r="G242" s="126">
        <v>99.017586260000002</v>
      </c>
      <c r="H242" s="127">
        <v>106.158348</v>
      </c>
      <c r="I242" s="142">
        <v>33.344516849999998</v>
      </c>
      <c r="J242" s="143">
        <v>37.224548009999999</v>
      </c>
      <c r="K242" s="144">
        <v>36.582123629999998</v>
      </c>
      <c r="L242" s="295">
        <f t="shared" si="108"/>
        <v>2.5842333441997378</v>
      </c>
      <c r="M242" s="296">
        <f t="shared" si="108"/>
        <v>2.6600077516965399</v>
      </c>
      <c r="N242" s="297">
        <f t="shared" si="108"/>
        <v>2.9019186822971221</v>
      </c>
      <c r="O242" s="298">
        <f>AVERAGE(F242:H242)/AVERAGE(I242:K242)</f>
        <v>2.7190174057396499</v>
      </c>
    </row>
    <row r="243" spans="1:15" s="299" customFormat="1" ht="14.5" customHeight="1" x14ac:dyDescent="0.25">
      <c r="A243" s="311"/>
      <c r="C243" s="300"/>
      <c r="E243" s="301" t="s">
        <v>1590</v>
      </c>
      <c r="F243" s="302">
        <f t="shared" ref="F243:K243" si="109">SUM(F241:F242)</f>
        <v>149.37353193999999</v>
      </c>
      <c r="G243" s="303">
        <f t="shared" si="109"/>
        <v>173.71335577000002</v>
      </c>
      <c r="H243" s="304">
        <f t="shared" si="109"/>
        <v>188.7732881</v>
      </c>
      <c r="I243" s="305">
        <f t="shared" si="109"/>
        <v>96.561047430000002</v>
      </c>
      <c r="J243" s="306">
        <f t="shared" si="109"/>
        <v>107.31670120999999</v>
      </c>
      <c r="K243" s="307">
        <f t="shared" si="109"/>
        <v>108.12939473</v>
      </c>
      <c r="L243" s="308">
        <f t="shared" si="108"/>
        <v>1.5469336333399382</v>
      </c>
      <c r="M243" s="309">
        <f t="shared" si="108"/>
        <v>1.6186982437157977</v>
      </c>
      <c r="N243" s="310">
        <f t="shared" si="108"/>
        <v>1.7458091629141963</v>
      </c>
      <c r="O243" s="298">
        <f>AVERAGE(F243:H243)/AVERAGE(I243:K243)</f>
        <v>1.6405399257253552</v>
      </c>
    </row>
    <row r="244" spans="1:15" s="299" customFormat="1" ht="14.5" customHeight="1" x14ac:dyDescent="0.25">
      <c r="A244" s="300"/>
      <c r="C244" s="300"/>
      <c r="E244" s="301"/>
      <c r="F244" s="302"/>
      <c r="G244" s="303"/>
      <c r="H244" s="304"/>
      <c r="I244" s="305"/>
      <c r="J244" s="306"/>
      <c r="K244" s="307"/>
      <c r="L244" s="308"/>
      <c r="M244" s="309"/>
      <c r="N244" s="310"/>
      <c r="O244" s="298"/>
    </row>
    <row r="245" spans="1:15" ht="14.5" customHeight="1" x14ac:dyDescent="0.25">
      <c r="A245" s="287" t="s">
        <v>158</v>
      </c>
      <c r="B245" s="285" t="s">
        <v>4817</v>
      </c>
      <c r="C245" s="288" t="s">
        <v>1592</v>
      </c>
      <c r="D245" s="285" t="s">
        <v>73</v>
      </c>
      <c r="E245" s="289" t="s">
        <v>157</v>
      </c>
      <c r="F245" s="259">
        <v>8.1147796900000007</v>
      </c>
      <c r="G245" s="290">
        <v>13.615501610000001</v>
      </c>
      <c r="H245" s="291">
        <v>21.26104999</v>
      </c>
      <c r="I245" s="292">
        <v>4.3611986590000003</v>
      </c>
      <c r="J245" s="293">
        <v>6.4400661210000001</v>
      </c>
      <c r="K245" s="294">
        <v>8.4754405899999998</v>
      </c>
      <c r="L245" s="295">
        <f t="shared" ref="L245:N249" si="110">F245/I245</f>
        <v>1.8606764617919691</v>
      </c>
      <c r="M245" s="296">
        <f t="shared" si="110"/>
        <v>2.1141866176811575</v>
      </c>
      <c r="N245" s="297">
        <f t="shared" si="110"/>
        <v>2.5085480529573272</v>
      </c>
      <c r="O245" s="298">
        <f>AVERAGE(F245:H245)/AVERAGE(I245:K245)</f>
        <v>2.2302219422260121</v>
      </c>
    </row>
    <row r="246" spans="1:15" ht="14.5" customHeight="1" x14ac:dyDescent="0.25">
      <c r="A246" s="287"/>
      <c r="B246" s="285" t="s">
        <v>4818</v>
      </c>
      <c r="C246" s="288" t="s">
        <v>1592</v>
      </c>
      <c r="D246" s="285" t="s">
        <v>73</v>
      </c>
      <c r="E246" s="289" t="s">
        <v>157</v>
      </c>
      <c r="F246" s="259">
        <v>20.09566444</v>
      </c>
      <c r="G246" s="290">
        <v>35.214165190000003</v>
      </c>
      <c r="H246" s="291">
        <v>51.490185279999999</v>
      </c>
      <c r="I246" s="292">
        <v>1.2030182890000001</v>
      </c>
      <c r="J246" s="293">
        <v>1.738715555</v>
      </c>
      <c r="K246" s="294">
        <v>2.3347119570000001</v>
      </c>
      <c r="L246" s="295">
        <f t="shared" si="110"/>
        <v>16.704371516001117</v>
      </c>
      <c r="M246" s="296">
        <f t="shared" si="110"/>
        <v>20.252976450768571</v>
      </c>
      <c r="N246" s="297">
        <f t="shared" si="110"/>
        <v>22.054191792533828</v>
      </c>
      <c r="O246" s="298">
        <f>AVERAGE(F246:H246)/AVERAGE(I246:K246)</f>
        <v>20.240900586860782</v>
      </c>
    </row>
    <row r="247" spans="1:15" ht="14.5" customHeight="1" x14ac:dyDescent="0.25">
      <c r="A247" s="287" t="s">
        <v>160</v>
      </c>
      <c r="B247" s="285" t="s">
        <v>4819</v>
      </c>
      <c r="C247" s="288" t="s">
        <v>1592</v>
      </c>
      <c r="D247" s="285" t="s">
        <v>73</v>
      </c>
      <c r="E247" s="289" t="s">
        <v>159</v>
      </c>
      <c r="F247" s="259">
        <v>11.41052284</v>
      </c>
      <c r="G247" s="290">
        <v>9.7970824000000007</v>
      </c>
      <c r="H247" s="291">
        <v>8.2288642680000006</v>
      </c>
      <c r="I247" s="292">
        <v>9.6434068889999995</v>
      </c>
      <c r="J247" s="293">
        <v>9.0535103699999997</v>
      </c>
      <c r="K247" s="294">
        <v>8.8916866159999994</v>
      </c>
      <c r="L247" s="295">
        <f t="shared" si="110"/>
        <v>1.1832460220065699</v>
      </c>
      <c r="M247" s="296">
        <f t="shared" si="110"/>
        <v>1.0821307978465375</v>
      </c>
      <c r="N247" s="297">
        <f t="shared" si="110"/>
        <v>0.92545594816541399</v>
      </c>
      <c r="O247" s="298">
        <f>AVERAGE(F247:H247)/AVERAGE(I247:K247)</f>
        <v>1.0669793093326656</v>
      </c>
    </row>
    <row r="248" spans="1:15" ht="14.5" customHeight="1" x14ac:dyDescent="0.25">
      <c r="A248" s="287"/>
      <c r="B248" s="285" t="s">
        <v>4820</v>
      </c>
      <c r="C248" s="288" t="s">
        <v>1592</v>
      </c>
      <c r="D248" s="285" t="s">
        <v>73</v>
      </c>
      <c r="E248" s="289" t="s">
        <v>159</v>
      </c>
      <c r="F248" s="259">
        <v>7.6343757280000002</v>
      </c>
      <c r="G248" s="290">
        <v>6.4345095519999997</v>
      </c>
      <c r="H248" s="291">
        <v>5.2947337030000003</v>
      </c>
      <c r="I248" s="292">
        <v>21.498831370000001</v>
      </c>
      <c r="J248" s="293">
        <v>20.251305850000001</v>
      </c>
      <c r="K248" s="294">
        <v>20.439870890000002</v>
      </c>
      <c r="L248" s="295">
        <f t="shared" si="110"/>
        <v>0.35510654493774929</v>
      </c>
      <c r="M248" s="296">
        <f t="shared" si="110"/>
        <v>0.317733068655422</v>
      </c>
      <c r="N248" s="297">
        <f t="shared" si="110"/>
        <v>0.25903948862956833</v>
      </c>
      <c r="O248" s="298">
        <f>AVERAGE(F248:H248)/AVERAGE(I248:K248)</f>
        <v>0.31136221993652352</v>
      </c>
    </row>
    <row r="249" spans="1:15" s="299" customFormat="1" ht="14.5" customHeight="1" x14ac:dyDescent="0.25">
      <c r="A249" s="311"/>
      <c r="C249" s="300"/>
      <c r="E249" s="301" t="s">
        <v>74</v>
      </c>
      <c r="F249" s="302">
        <f t="shared" ref="F249:K249" si="111">SUM(F245:F248)</f>
        <v>47.255342698</v>
      </c>
      <c r="G249" s="303">
        <f t="shared" si="111"/>
        <v>65.061258752000001</v>
      </c>
      <c r="H249" s="304">
        <f t="shared" si="111"/>
        <v>86.274833240999996</v>
      </c>
      <c r="I249" s="305">
        <f t="shared" si="111"/>
        <v>36.706455207000005</v>
      </c>
      <c r="J249" s="306">
        <f t="shared" si="111"/>
        <v>37.483597895999999</v>
      </c>
      <c r="K249" s="307">
        <f t="shared" si="111"/>
        <v>40.141710052999997</v>
      </c>
      <c r="L249" s="308">
        <f t="shared" si="110"/>
        <v>1.2873850779518556</v>
      </c>
      <c r="M249" s="309">
        <f t="shared" si="110"/>
        <v>1.7357260883150949</v>
      </c>
      <c r="N249" s="310">
        <f t="shared" si="110"/>
        <v>2.1492565495363651</v>
      </c>
      <c r="O249" s="298">
        <f>AVERAGE(F249:H249)/AVERAGE(I249:K249)</f>
        <v>1.7369751782803515</v>
      </c>
    </row>
    <row r="250" spans="1:15" ht="14.5" customHeight="1" x14ac:dyDescent="0.25">
      <c r="F250" s="259"/>
      <c r="G250" s="290"/>
      <c r="H250" s="291"/>
      <c r="I250" s="292"/>
      <c r="J250" s="293"/>
      <c r="K250" s="294"/>
      <c r="L250" s="295"/>
      <c r="M250" s="296"/>
      <c r="N250" s="297"/>
      <c r="O250" s="298"/>
    </row>
    <row r="251" spans="1:15" s="26" customFormat="1" ht="14.5" customHeight="1" x14ac:dyDescent="0.25">
      <c r="A251" s="37"/>
      <c r="B251" s="38"/>
      <c r="C251" s="36"/>
      <c r="D251" s="38"/>
      <c r="E251" s="355" t="s">
        <v>1514</v>
      </c>
      <c r="F251" s="349">
        <f t="shared" ref="F251:K251" si="112">SUM(F211,F219,F226,F239,F243,F231,F233,F249)</f>
        <v>27628.906903720999</v>
      </c>
      <c r="G251" s="350">
        <f t="shared" si="112"/>
        <v>27292.267879726998</v>
      </c>
      <c r="H251" s="351">
        <f t="shared" si="112"/>
        <v>42677.504239378992</v>
      </c>
      <c r="I251" s="352">
        <f t="shared" si="112"/>
        <v>1126.7159528320001</v>
      </c>
      <c r="J251" s="353">
        <f t="shared" si="112"/>
        <v>1338.1273012879999</v>
      </c>
      <c r="K251" s="354">
        <f t="shared" si="112"/>
        <v>1432.2997717120002</v>
      </c>
      <c r="L251" s="111">
        <f t="shared" ref="L251:N252" si="113">F251/I251</f>
        <v>24.521625733864646</v>
      </c>
      <c r="M251" s="112">
        <f t="shared" si="113"/>
        <v>20.395868056392782</v>
      </c>
      <c r="N251" s="113">
        <f t="shared" si="113"/>
        <v>29.796488893080948</v>
      </c>
      <c r="O251" s="120">
        <f t="shared" si="95"/>
        <v>25.043648225353664</v>
      </c>
    </row>
    <row r="252" spans="1:15" s="43" customFormat="1" ht="14.5" customHeight="1" x14ac:dyDescent="0.25">
      <c r="A252" s="39"/>
      <c r="B252" s="356"/>
      <c r="C252" s="41"/>
      <c r="D252" s="356"/>
      <c r="E252" s="357" t="s">
        <v>1653</v>
      </c>
      <c r="F252" s="179">
        <f>F251/8</f>
        <v>3453.6133629651249</v>
      </c>
      <c r="G252" s="180">
        <f t="shared" ref="G252:K252" si="114">G251/8</f>
        <v>3411.5334849658748</v>
      </c>
      <c r="H252" s="181">
        <f t="shared" si="114"/>
        <v>5334.688029922374</v>
      </c>
      <c r="I252" s="358">
        <f t="shared" si="114"/>
        <v>140.83949410400001</v>
      </c>
      <c r="J252" s="182">
        <f t="shared" si="114"/>
        <v>167.26591266099999</v>
      </c>
      <c r="K252" s="183">
        <f t="shared" si="114"/>
        <v>179.03747146400002</v>
      </c>
      <c r="L252" s="117">
        <f t="shared" si="113"/>
        <v>24.521625733864646</v>
      </c>
      <c r="M252" s="118">
        <f t="shared" si="113"/>
        <v>20.395868056392782</v>
      </c>
      <c r="N252" s="119">
        <f t="shared" si="113"/>
        <v>29.796488893080948</v>
      </c>
      <c r="O252" s="121">
        <f t="shared" si="95"/>
        <v>25.043648225353664</v>
      </c>
    </row>
    <row r="253" spans="1:15" ht="14.5" customHeight="1" x14ac:dyDescent="0.25">
      <c r="A253" s="287"/>
      <c r="F253" s="259"/>
      <c r="G253" s="290"/>
      <c r="H253" s="291"/>
      <c r="I253" s="292"/>
      <c r="J253" s="293"/>
      <c r="K253" s="294"/>
      <c r="L253" s="295"/>
      <c r="M253" s="296"/>
      <c r="N253" s="297"/>
      <c r="O253" s="298"/>
    </row>
    <row r="254" spans="1:15" ht="14.5" customHeight="1" x14ac:dyDescent="0.25">
      <c r="A254" s="359" t="s">
        <v>1591</v>
      </c>
      <c r="F254" s="259"/>
      <c r="G254" s="290"/>
      <c r="H254" s="291"/>
      <c r="I254" s="292"/>
      <c r="J254" s="293"/>
      <c r="K254" s="294"/>
      <c r="L254" s="295"/>
      <c r="M254" s="296"/>
      <c r="N254" s="297"/>
      <c r="O254" s="298"/>
    </row>
    <row r="255" spans="1:15" ht="14.5" customHeight="1" x14ac:dyDescent="0.25">
      <c r="A255" s="287" t="s">
        <v>162</v>
      </c>
      <c r="B255" s="286" t="s">
        <v>4821</v>
      </c>
      <c r="C255" s="288" t="s">
        <v>535</v>
      </c>
      <c r="D255" s="285" t="s">
        <v>161</v>
      </c>
      <c r="E255" s="289" t="s">
        <v>75</v>
      </c>
      <c r="F255" s="259">
        <v>0.30649530463612035</v>
      </c>
      <c r="G255" s="290">
        <v>0.29965612446848211</v>
      </c>
      <c r="H255" s="291">
        <v>0.28256682191184401</v>
      </c>
      <c r="I255" s="292">
        <v>0.9371820703231627</v>
      </c>
      <c r="J255" s="293">
        <v>1.1634442386116695</v>
      </c>
      <c r="K255" s="294">
        <v>0.78816069316705573</v>
      </c>
      <c r="L255" s="295">
        <f t="shared" ref="L255:N262" si="115">F255/I255</f>
        <v>0.3270392321210685</v>
      </c>
      <c r="M255" s="296">
        <f t="shared" si="115"/>
        <v>0.25755950695674062</v>
      </c>
      <c r="N255" s="297">
        <f t="shared" si="115"/>
        <v>0.35851422731627158</v>
      </c>
      <c r="O255" s="333">
        <f t="shared" si="95"/>
        <v>0.30764409088306371</v>
      </c>
    </row>
    <row r="256" spans="1:15" ht="14.5" customHeight="1" x14ac:dyDescent="0.25">
      <c r="A256" s="287"/>
      <c r="B256" s="286" t="s">
        <v>4822</v>
      </c>
      <c r="C256" s="288" t="s">
        <v>535</v>
      </c>
      <c r="D256" s="285" t="s">
        <v>161</v>
      </c>
      <c r="E256" s="289" t="s">
        <v>75</v>
      </c>
      <c r="F256" s="259">
        <v>0.61010268873557738</v>
      </c>
      <c r="G256" s="290">
        <v>0.46117945481915745</v>
      </c>
      <c r="H256" s="291">
        <v>0.24660479951799416</v>
      </c>
      <c r="I256" s="292">
        <v>0.489043668097215</v>
      </c>
      <c r="J256" s="293">
        <v>0.72771924596757775</v>
      </c>
      <c r="K256" s="294">
        <v>0.22876960930612714</v>
      </c>
      <c r="L256" s="295">
        <f t="shared" ref="L256:L257" si="116">F256/I256</f>
        <v>1.2475423536498944</v>
      </c>
      <c r="M256" s="296">
        <f t="shared" ref="M256:M257" si="117">G256/J256</f>
        <v>0.63373266183989929</v>
      </c>
      <c r="N256" s="297">
        <f t="shared" ref="N256:N257" si="118">H256/K256</f>
        <v>1.0779613615023529</v>
      </c>
      <c r="O256" s="333">
        <f t="shared" ref="O256:O257" si="119">AVERAGE(F256:H256)/AVERAGE(I256:K256)</f>
        <v>0.91169650060828311</v>
      </c>
    </row>
    <row r="257" spans="1:15" ht="14.5" customHeight="1" x14ac:dyDescent="0.25">
      <c r="A257" s="287"/>
      <c r="B257" s="286" t="s">
        <v>4823</v>
      </c>
      <c r="C257" s="288" t="s">
        <v>535</v>
      </c>
      <c r="D257" s="285" t="s">
        <v>161</v>
      </c>
      <c r="E257" s="289" t="s">
        <v>1651</v>
      </c>
      <c r="F257" s="259">
        <v>20.238405522612066</v>
      </c>
      <c r="G257" s="290">
        <v>27.140670490893267</v>
      </c>
      <c r="H257" s="291">
        <v>25.281852285637598</v>
      </c>
      <c r="I257" s="292">
        <v>0.48376954216072027</v>
      </c>
      <c r="J257" s="293">
        <v>0.27916823489476766</v>
      </c>
      <c r="K257" s="294">
        <v>0.13801354547578903</v>
      </c>
      <c r="L257" s="295">
        <f t="shared" si="116"/>
        <v>41.834807193976602</v>
      </c>
      <c r="M257" s="296">
        <f t="shared" si="117"/>
        <v>97.219766070892447</v>
      </c>
      <c r="N257" s="297">
        <f t="shared" si="118"/>
        <v>183.18384763235181</v>
      </c>
      <c r="O257" s="333">
        <f t="shared" si="119"/>
        <v>80.649116641504762</v>
      </c>
    </row>
    <row r="258" spans="1:15" ht="14.5" customHeight="1" x14ac:dyDescent="0.25">
      <c r="A258" s="287"/>
      <c r="B258" s="286"/>
      <c r="E258" s="301" t="s">
        <v>1651</v>
      </c>
      <c r="F258" s="302">
        <f>SUM(F255:F257)</f>
        <v>21.155003515983765</v>
      </c>
      <c r="G258" s="303">
        <f t="shared" ref="G258:K258" si="120">SUM(G255:G257)</f>
        <v>27.901506070180908</v>
      </c>
      <c r="H258" s="304">
        <f t="shared" si="120"/>
        <v>25.811023907067437</v>
      </c>
      <c r="I258" s="305">
        <f t="shared" si="120"/>
        <v>1.909995280581098</v>
      </c>
      <c r="J258" s="306">
        <f t="shared" si="120"/>
        <v>2.1703317194740146</v>
      </c>
      <c r="K258" s="307">
        <f t="shared" si="120"/>
        <v>1.1549438479489718</v>
      </c>
      <c r="L258" s="308">
        <f t="shared" ref="L258" si="121">F258/I258</f>
        <v>11.075945438748704</v>
      </c>
      <c r="M258" s="309">
        <f t="shared" ref="M258" si="122">G258/J258</f>
        <v>12.855871671517066</v>
      </c>
      <c r="N258" s="310">
        <f t="shared" ref="N258" si="123">H258/K258</f>
        <v>22.348293341623851</v>
      </c>
      <c r="O258" s="298">
        <f>AVERAGE(F258:H258)/AVERAGE(I258:K258)</f>
        <v>14.30060366824668</v>
      </c>
    </row>
    <row r="259" spans="1:15" ht="14.5" customHeight="1" x14ac:dyDescent="0.25">
      <c r="A259" s="287"/>
      <c r="B259" s="286"/>
      <c r="E259" s="301"/>
      <c r="F259" s="302"/>
      <c r="G259" s="303"/>
      <c r="H259" s="304"/>
      <c r="I259" s="305"/>
      <c r="J259" s="306"/>
      <c r="K259" s="307"/>
      <c r="L259" s="308"/>
      <c r="M259" s="309"/>
      <c r="N259" s="310"/>
      <c r="O259" s="298"/>
    </row>
    <row r="260" spans="1:15" ht="14.5" customHeight="1" x14ac:dyDescent="0.25">
      <c r="A260" s="287" t="s">
        <v>683</v>
      </c>
      <c r="B260" s="286" t="s">
        <v>4824</v>
      </c>
      <c r="C260" s="288" t="s">
        <v>535</v>
      </c>
      <c r="D260" s="285" t="s">
        <v>161</v>
      </c>
      <c r="E260" s="289" t="s">
        <v>684</v>
      </c>
      <c r="F260" s="259">
        <v>17.9022313</v>
      </c>
      <c r="G260" s="290">
        <v>8.4383168000000008</v>
      </c>
      <c r="H260" s="291">
        <v>2.9115013300000001</v>
      </c>
      <c r="I260" s="292">
        <v>17.37833389</v>
      </c>
      <c r="J260" s="293">
        <v>13.607925440000001</v>
      </c>
      <c r="K260" s="294">
        <v>3.1694962229999999</v>
      </c>
      <c r="L260" s="295">
        <f t="shared" si="115"/>
        <v>1.0301465844376179</v>
      </c>
      <c r="M260" s="296">
        <f t="shared" si="115"/>
        <v>0.62010310368073274</v>
      </c>
      <c r="N260" s="297">
        <f t="shared" si="115"/>
        <v>0.91860066242457872</v>
      </c>
      <c r="O260" s="298">
        <f t="shared" si="95"/>
        <v>0.85643104526290303</v>
      </c>
    </row>
    <row r="261" spans="1:15" s="334" customFormat="1" ht="14.5" customHeight="1" x14ac:dyDescent="0.25">
      <c r="A261" s="30" t="s">
        <v>1596</v>
      </c>
      <c r="B261" s="334" t="s">
        <v>4825</v>
      </c>
      <c r="C261" s="288" t="s">
        <v>535</v>
      </c>
      <c r="D261" s="31" t="s">
        <v>161</v>
      </c>
      <c r="E261" s="32" t="s">
        <v>1597</v>
      </c>
      <c r="F261" s="125">
        <v>0.17321267515639718</v>
      </c>
      <c r="G261" s="126">
        <v>0.32258615212754277</v>
      </c>
      <c r="H261" s="127">
        <v>0.31991309576840565</v>
      </c>
      <c r="I261" s="142">
        <v>0.55814991361573929</v>
      </c>
      <c r="J261" s="143">
        <v>0.66358175072509262</v>
      </c>
      <c r="K261" s="144">
        <v>0.80066187054155102</v>
      </c>
      <c r="L261" s="295">
        <f t="shared" si="115"/>
        <v>0.31033360559766421</v>
      </c>
      <c r="M261" s="296">
        <f t="shared" si="115"/>
        <v>0.48612872758338277</v>
      </c>
      <c r="N261" s="297">
        <f t="shared" si="115"/>
        <v>0.39956079780847198</v>
      </c>
      <c r="O261" s="298">
        <f t="shared" ref="O261" si="124">AVERAGE(F261:H261)/AVERAGE(I261:K261)</f>
        <v>0.40333985892601532</v>
      </c>
    </row>
    <row r="262" spans="1:15" s="334" customFormat="1" ht="14.5" customHeight="1" x14ac:dyDescent="0.25">
      <c r="A262" s="30" t="s">
        <v>1598</v>
      </c>
      <c r="B262" s="334" t="s">
        <v>4826</v>
      </c>
      <c r="C262" s="288" t="s">
        <v>535</v>
      </c>
      <c r="D262" s="31" t="s">
        <v>161</v>
      </c>
      <c r="E262" s="32" t="s">
        <v>1599</v>
      </c>
      <c r="F262" s="125">
        <v>0.23073809427574266</v>
      </c>
      <c r="G262" s="126">
        <v>9.2676879592361663E-2</v>
      </c>
      <c r="H262" s="127">
        <v>0.46382688842854697</v>
      </c>
      <c r="I262" s="142">
        <v>0.19771596922712434</v>
      </c>
      <c r="J262" s="143">
        <v>0.3198035109068797</v>
      </c>
      <c r="K262" s="144">
        <v>4.0496109929810335E-2</v>
      </c>
      <c r="L262" s="295">
        <f t="shared" si="115"/>
        <v>1.1670179964607941</v>
      </c>
      <c r="M262" s="296">
        <f t="shared" si="115"/>
        <v>0.28979318997954118</v>
      </c>
      <c r="N262" s="297">
        <f t="shared" si="115"/>
        <v>11.45361589625454</v>
      </c>
      <c r="O262" s="298">
        <f t="shared" ref="O262" si="125">AVERAGE(F262:H262)/AVERAGE(I262:K262)</f>
        <v>1.4107882939374912</v>
      </c>
    </row>
    <row r="263" spans="1:15" ht="14.5" customHeight="1" x14ac:dyDescent="0.25">
      <c r="A263" s="287"/>
      <c r="B263" s="286"/>
      <c r="F263" s="259"/>
      <c r="G263" s="290"/>
      <c r="H263" s="291"/>
      <c r="I263" s="292"/>
      <c r="J263" s="293"/>
      <c r="K263" s="294"/>
      <c r="L263" s="308"/>
      <c r="M263" s="309"/>
      <c r="N263" s="310"/>
      <c r="O263" s="298"/>
    </row>
    <row r="264" spans="1:15" ht="14.5" customHeight="1" x14ac:dyDescent="0.25">
      <c r="A264" s="287" t="s">
        <v>682</v>
      </c>
      <c r="B264" s="285" t="s">
        <v>4827</v>
      </c>
      <c r="C264" s="288" t="s">
        <v>535</v>
      </c>
      <c r="D264" s="285" t="s">
        <v>1552</v>
      </c>
      <c r="E264" s="289" t="s">
        <v>76</v>
      </c>
      <c r="F264" s="259">
        <v>2.3341804252819003</v>
      </c>
      <c r="G264" s="290">
        <v>1.7282782122563534</v>
      </c>
      <c r="H264" s="291">
        <v>0.90793757010524867</v>
      </c>
      <c r="I264" s="292">
        <v>1.2046872606124834</v>
      </c>
      <c r="J264" s="293">
        <v>1.4825455389828734</v>
      </c>
      <c r="K264" s="294">
        <v>1.7582795365887935</v>
      </c>
      <c r="L264" s="295">
        <f>F264/I264</f>
        <v>1.9375820610032544</v>
      </c>
      <c r="M264" s="296">
        <f>G264/J264</f>
        <v>1.1657505060128333</v>
      </c>
      <c r="N264" s="297">
        <f>H264/K264</f>
        <v>0.51637839786654283</v>
      </c>
      <c r="O264" s="333">
        <f t="shared" si="95"/>
        <v>1.1180705016128447</v>
      </c>
    </row>
    <row r="265" spans="1:15" ht="14.5" customHeight="1" x14ac:dyDescent="0.25">
      <c r="A265" s="287"/>
      <c r="B265" s="285" t="s">
        <v>4828</v>
      </c>
      <c r="C265" s="288" t="s">
        <v>535</v>
      </c>
      <c r="D265" s="285" t="s">
        <v>1552</v>
      </c>
      <c r="E265" s="289" t="s">
        <v>76</v>
      </c>
      <c r="F265" s="259">
        <v>1.3814001273555767</v>
      </c>
      <c r="G265" s="290">
        <v>0.84563107389626069</v>
      </c>
      <c r="H265" s="291">
        <v>0.44048774565730103</v>
      </c>
      <c r="I265" s="292">
        <v>2.0298872390612566</v>
      </c>
      <c r="J265" s="293">
        <v>2.8553280998030464</v>
      </c>
      <c r="K265" s="294">
        <v>3.6816419795713169</v>
      </c>
      <c r="L265" s="295">
        <f t="shared" ref="L265:L267" si="126">F265/I265</f>
        <v>0.68053047517773457</v>
      </c>
      <c r="M265" s="296">
        <f t="shared" ref="M265:M267" si="127">G265/J265</f>
        <v>0.2961589857062627</v>
      </c>
      <c r="N265" s="297">
        <f t="shared" ref="N265:N267" si="128">H265/K265</f>
        <v>0.11964437283730411</v>
      </c>
      <c r="O265" s="333">
        <f t="shared" ref="O265:O266" si="129">AVERAGE(F265:H265)/AVERAGE(I265:K265)</f>
        <v>0.31137660495041952</v>
      </c>
    </row>
    <row r="266" spans="1:15" ht="14.5" customHeight="1" x14ac:dyDescent="0.25">
      <c r="A266" s="287"/>
      <c r="B266" s="285" t="s">
        <v>4829</v>
      </c>
      <c r="C266" s="288" t="s">
        <v>535</v>
      </c>
      <c r="D266" s="285" t="s">
        <v>1552</v>
      </c>
      <c r="E266" s="289" t="s">
        <v>76</v>
      </c>
      <c r="F266" s="259">
        <v>23.375517325782369</v>
      </c>
      <c r="G266" s="290">
        <v>27.283762478379469</v>
      </c>
      <c r="H266" s="291">
        <v>26.843398417252967</v>
      </c>
      <c r="I266" s="292">
        <v>0</v>
      </c>
      <c r="J266" s="293">
        <v>4.9944902791651868E-2</v>
      </c>
      <c r="K266" s="294">
        <v>1.7342149356748233E-2</v>
      </c>
      <c r="L266" s="295" t="e">
        <f t="shared" si="126"/>
        <v>#DIV/0!</v>
      </c>
      <c r="M266" s="296">
        <f t="shared" si="127"/>
        <v>546.27721655992218</v>
      </c>
      <c r="N266" s="297">
        <f t="shared" si="128"/>
        <v>1547.8703282420745</v>
      </c>
      <c r="O266" s="333">
        <f t="shared" si="129"/>
        <v>1151.8215726033648</v>
      </c>
    </row>
    <row r="267" spans="1:15" ht="14.5" customHeight="1" x14ac:dyDescent="0.25">
      <c r="A267" s="287"/>
      <c r="E267" s="301" t="s">
        <v>76</v>
      </c>
      <c r="F267" s="302">
        <f>SUM(F264:F266)</f>
        <v>27.091097878419845</v>
      </c>
      <c r="G267" s="303">
        <f t="shared" ref="G267" si="130">SUM(G264:G266)</f>
        <v>29.857671764532082</v>
      </c>
      <c r="H267" s="304">
        <f t="shared" ref="H267" si="131">SUM(H264:H266)</f>
        <v>28.191823733015518</v>
      </c>
      <c r="I267" s="305">
        <f t="shared" ref="I267" si="132">SUM(I264:I266)</f>
        <v>3.23457449967374</v>
      </c>
      <c r="J267" s="306">
        <f t="shared" ref="J267" si="133">SUM(J264:J266)</f>
        <v>4.3878185415775723</v>
      </c>
      <c r="K267" s="307">
        <f t="shared" ref="K267" si="134">SUM(K264:K266)</f>
        <v>5.4572636655168587</v>
      </c>
      <c r="L267" s="308">
        <f t="shared" si="126"/>
        <v>8.3754750064196788</v>
      </c>
      <c r="M267" s="309">
        <f t="shared" si="127"/>
        <v>6.8046733203778338</v>
      </c>
      <c r="N267" s="310">
        <f t="shared" si="128"/>
        <v>5.1659266366682806</v>
      </c>
      <c r="O267" s="298">
        <f>AVERAGE(F267:H267)/AVERAGE(I267:K267)</f>
        <v>6.5093905203116522</v>
      </c>
    </row>
    <row r="268" spans="1:15" ht="14.5" customHeight="1" x14ac:dyDescent="0.25">
      <c r="A268" s="287"/>
      <c r="E268" s="301"/>
      <c r="F268" s="302"/>
      <c r="G268" s="303"/>
      <c r="H268" s="304"/>
      <c r="I268" s="305"/>
      <c r="J268" s="306"/>
      <c r="K268" s="307"/>
      <c r="L268" s="308"/>
      <c r="M268" s="309"/>
      <c r="N268" s="310"/>
      <c r="O268" s="298"/>
    </row>
    <row r="269" spans="1:15" ht="14.5" customHeight="1" x14ac:dyDescent="0.25">
      <c r="A269" s="287"/>
      <c r="F269" s="259"/>
      <c r="G269" s="290"/>
      <c r="H269" s="291"/>
      <c r="I269" s="292"/>
      <c r="J269" s="293"/>
      <c r="K269" s="294"/>
      <c r="L269" s="295"/>
      <c r="M269" s="296"/>
      <c r="N269" s="297"/>
      <c r="O269" s="298"/>
    </row>
    <row r="270" spans="1:15" ht="14.5" customHeight="1" x14ac:dyDescent="0.25">
      <c r="A270" s="287" t="s">
        <v>164</v>
      </c>
      <c r="B270" s="286" t="s">
        <v>4830</v>
      </c>
      <c r="C270" s="288" t="s">
        <v>535</v>
      </c>
      <c r="D270" s="285" t="s">
        <v>163</v>
      </c>
      <c r="E270" s="289" t="s">
        <v>165</v>
      </c>
      <c r="F270" s="259">
        <v>19.745344459999998</v>
      </c>
      <c r="G270" s="290">
        <v>32.612403329999999</v>
      </c>
      <c r="H270" s="291">
        <v>32.195850470000003</v>
      </c>
      <c r="I270" s="292">
        <v>19.662671920000001</v>
      </c>
      <c r="J270" s="293">
        <v>20.676820849999999</v>
      </c>
      <c r="K270" s="294">
        <v>26.548279340000001</v>
      </c>
      <c r="L270" s="295">
        <f t="shared" ref="L270:N274" si="135">F270/I270</f>
        <v>1.0042045425126533</v>
      </c>
      <c r="M270" s="296">
        <f t="shared" si="135"/>
        <v>1.5772445661055288</v>
      </c>
      <c r="N270" s="297">
        <f t="shared" si="135"/>
        <v>1.2127283300613336</v>
      </c>
      <c r="O270" s="298">
        <f t="shared" si="95"/>
        <v>1.2641114450777002</v>
      </c>
    </row>
    <row r="271" spans="1:15" ht="14.5" customHeight="1" x14ac:dyDescent="0.25">
      <c r="A271" s="287"/>
      <c r="B271" s="286" t="s">
        <v>4831</v>
      </c>
      <c r="C271" s="288" t="s">
        <v>535</v>
      </c>
      <c r="D271" s="285" t="s">
        <v>163</v>
      </c>
      <c r="E271" s="289" t="s">
        <v>165</v>
      </c>
      <c r="F271" s="259">
        <v>11.91629096</v>
      </c>
      <c r="G271" s="290">
        <v>14.630895239999999</v>
      </c>
      <c r="H271" s="291">
        <v>15.796007550000001</v>
      </c>
      <c r="I271" s="292">
        <v>21.258182720000001</v>
      </c>
      <c r="J271" s="293">
        <v>22.903815420000001</v>
      </c>
      <c r="K271" s="294">
        <v>18.03837081</v>
      </c>
      <c r="L271" s="295">
        <f t="shared" si="135"/>
        <v>0.56055078258354529</v>
      </c>
      <c r="M271" s="296">
        <f t="shared" si="135"/>
        <v>0.63879729083146786</v>
      </c>
      <c r="N271" s="297">
        <f t="shared" si="135"/>
        <v>0.87568925799236308</v>
      </c>
      <c r="O271" s="298">
        <f t="shared" si="95"/>
        <v>0.68075470394778104</v>
      </c>
    </row>
    <row r="272" spans="1:15" ht="14.5" customHeight="1" x14ac:dyDescent="0.25">
      <c r="A272" s="287"/>
      <c r="B272" s="286" t="s">
        <v>4832</v>
      </c>
      <c r="C272" s="288" t="s">
        <v>535</v>
      </c>
      <c r="D272" s="285" t="s">
        <v>536</v>
      </c>
      <c r="E272" s="289" t="s">
        <v>685</v>
      </c>
      <c r="F272" s="259">
        <v>15.558526390000001</v>
      </c>
      <c r="G272" s="290">
        <v>25.974825330000002</v>
      </c>
      <c r="H272" s="291">
        <v>24.63637962</v>
      </c>
      <c r="I272" s="292">
        <v>13.724083520000001</v>
      </c>
      <c r="J272" s="293">
        <v>12.754592690000001</v>
      </c>
      <c r="K272" s="294">
        <v>14.16696018</v>
      </c>
      <c r="L272" s="295">
        <f t="shared" si="135"/>
        <v>1.1336659651864316</v>
      </c>
      <c r="M272" s="296">
        <f t="shared" si="135"/>
        <v>2.0365076299429834</v>
      </c>
      <c r="N272" s="297">
        <f t="shared" si="135"/>
        <v>1.7390025317343696</v>
      </c>
      <c r="O272" s="298">
        <f t="shared" si="95"/>
        <v>1.6279664243682417</v>
      </c>
    </row>
    <row r="273" spans="1:15" ht="14.5" customHeight="1" x14ac:dyDescent="0.25">
      <c r="A273" s="287"/>
      <c r="B273" s="286" t="s">
        <v>4833</v>
      </c>
      <c r="C273" s="288" t="s">
        <v>535</v>
      </c>
      <c r="D273" s="285" t="s">
        <v>536</v>
      </c>
      <c r="E273" s="289" t="s">
        <v>685</v>
      </c>
      <c r="F273" s="259">
        <v>19.259364009999999</v>
      </c>
      <c r="G273" s="290">
        <v>22.889519620000002</v>
      </c>
      <c r="H273" s="291">
        <v>26.685023529999999</v>
      </c>
      <c r="I273" s="292">
        <v>19.396949330000002</v>
      </c>
      <c r="J273" s="293">
        <v>20.461060880000002</v>
      </c>
      <c r="K273" s="294">
        <v>13.713735489999999</v>
      </c>
      <c r="L273" s="295">
        <f t="shared" si="135"/>
        <v>0.99290685779195142</v>
      </c>
      <c r="M273" s="296">
        <f t="shared" si="135"/>
        <v>1.1186868439638795</v>
      </c>
      <c r="N273" s="297">
        <f t="shared" si="135"/>
        <v>1.9458610346873475</v>
      </c>
      <c r="O273" s="298">
        <f t="shared" si="95"/>
        <v>1.2848919941020327</v>
      </c>
    </row>
    <row r="274" spans="1:15" s="299" customFormat="1" ht="14.5" customHeight="1" x14ac:dyDescent="0.25">
      <c r="A274" s="311"/>
      <c r="C274" s="300"/>
      <c r="E274" s="301" t="s">
        <v>176</v>
      </c>
      <c r="F274" s="302">
        <f t="shared" ref="F274:K274" si="136">SUM(F270:F273)</f>
        <v>66.479525819999992</v>
      </c>
      <c r="G274" s="303">
        <f t="shared" si="136"/>
        <v>96.107643519999996</v>
      </c>
      <c r="H274" s="304">
        <f t="shared" si="136"/>
        <v>99.313261170000004</v>
      </c>
      <c r="I274" s="305">
        <f t="shared" si="136"/>
        <v>74.041887490000008</v>
      </c>
      <c r="J274" s="306">
        <f t="shared" si="136"/>
        <v>76.79628984</v>
      </c>
      <c r="K274" s="307">
        <f t="shared" si="136"/>
        <v>72.467345820000006</v>
      </c>
      <c r="L274" s="308">
        <f t="shared" si="135"/>
        <v>0.897863737320022</v>
      </c>
      <c r="M274" s="309">
        <f t="shared" si="135"/>
        <v>1.2514620656835627</v>
      </c>
      <c r="N274" s="310">
        <f t="shared" si="135"/>
        <v>1.370455341591811</v>
      </c>
      <c r="O274" s="298">
        <f t="shared" si="95"/>
        <v>1.1728345399413824</v>
      </c>
    </row>
    <row r="275" spans="1:15" ht="14.5" customHeight="1" x14ac:dyDescent="0.25">
      <c r="A275" s="287"/>
      <c r="F275" s="259"/>
      <c r="G275" s="290"/>
      <c r="H275" s="291"/>
      <c r="I275" s="292"/>
      <c r="J275" s="293"/>
      <c r="K275" s="294"/>
      <c r="L275" s="295"/>
      <c r="M275" s="296"/>
      <c r="N275" s="297"/>
      <c r="O275" s="298"/>
    </row>
    <row r="276" spans="1:15" ht="14.5" customHeight="1" x14ac:dyDescent="0.25">
      <c r="A276" s="287" t="s">
        <v>167</v>
      </c>
      <c r="B276" s="286" t="s">
        <v>4834</v>
      </c>
      <c r="D276" s="285" t="s">
        <v>166</v>
      </c>
      <c r="E276" s="289" t="s">
        <v>168</v>
      </c>
      <c r="F276" s="259">
        <v>16.029979480000002</v>
      </c>
      <c r="G276" s="290">
        <v>15.146111339999999</v>
      </c>
      <c r="H276" s="291">
        <v>12.55305618</v>
      </c>
      <c r="I276" s="292">
        <v>29.44889341</v>
      </c>
      <c r="J276" s="293">
        <v>25.971883389999999</v>
      </c>
      <c r="K276" s="294">
        <v>22.237272279999999</v>
      </c>
      <c r="L276" s="295">
        <f t="shared" ref="L276:N279" si="137">F276/I276</f>
        <v>0.54433215050982797</v>
      </c>
      <c r="M276" s="296">
        <f t="shared" si="137"/>
        <v>0.58317339226279341</v>
      </c>
      <c r="N276" s="297">
        <f t="shared" si="137"/>
        <v>0.56450521547510601</v>
      </c>
      <c r="O276" s="298">
        <f t="shared" si="95"/>
        <v>0.56309870667690998</v>
      </c>
    </row>
    <row r="277" spans="1:15" ht="14.5" customHeight="1" x14ac:dyDescent="0.25">
      <c r="A277" s="287"/>
      <c r="B277" s="286" t="s">
        <v>4835</v>
      </c>
      <c r="D277" s="285" t="s">
        <v>166</v>
      </c>
      <c r="E277" s="289" t="s">
        <v>168</v>
      </c>
      <c r="F277" s="259">
        <v>6.11779809</v>
      </c>
      <c r="G277" s="290">
        <v>4.4406072060000001</v>
      </c>
      <c r="H277" s="291">
        <v>7.0902321290000003</v>
      </c>
      <c r="I277" s="292">
        <v>6.9906415730000004</v>
      </c>
      <c r="J277" s="293">
        <v>6.1235694729999999</v>
      </c>
      <c r="K277" s="294">
        <v>11.82383426</v>
      </c>
      <c r="L277" s="295">
        <f t="shared" si="137"/>
        <v>0.8751411477923301</v>
      </c>
      <c r="M277" s="296">
        <f t="shared" si="137"/>
        <v>0.72516646142082564</v>
      </c>
      <c r="N277" s="297">
        <f t="shared" si="137"/>
        <v>0.59965591305573662</v>
      </c>
      <c r="O277" s="298">
        <f t="shared" si="95"/>
        <v>0.7076993087647413</v>
      </c>
    </row>
    <row r="278" spans="1:15" ht="14.5" customHeight="1" x14ac:dyDescent="0.25">
      <c r="A278" s="287"/>
      <c r="B278" s="286" t="s">
        <v>4836</v>
      </c>
      <c r="D278" s="285" t="s">
        <v>166</v>
      </c>
      <c r="E278" s="289" t="s">
        <v>168</v>
      </c>
      <c r="F278" s="259">
        <v>23.272333870000001</v>
      </c>
      <c r="G278" s="290">
        <v>21.24318564</v>
      </c>
      <c r="H278" s="291">
        <v>17.7101629</v>
      </c>
      <c r="I278" s="292">
        <v>23.59359778</v>
      </c>
      <c r="J278" s="293">
        <v>20.12040365</v>
      </c>
      <c r="K278" s="294">
        <v>16.102096450000001</v>
      </c>
      <c r="L278" s="295">
        <f t="shared" si="137"/>
        <v>0.98638342854719974</v>
      </c>
      <c r="M278" s="296">
        <f t="shared" si="137"/>
        <v>1.0558031543268764</v>
      </c>
      <c r="N278" s="297">
        <f t="shared" si="137"/>
        <v>1.0998668996297063</v>
      </c>
      <c r="O278" s="298">
        <f t="shared" si="95"/>
        <v>1.0402832116336642</v>
      </c>
    </row>
    <row r="279" spans="1:15" s="299" customFormat="1" ht="14.5" customHeight="1" x14ac:dyDescent="0.25">
      <c r="A279" s="311"/>
      <c r="C279" s="300"/>
      <c r="E279" s="301" t="s">
        <v>177</v>
      </c>
      <c r="F279" s="302">
        <f t="shared" ref="F279:K279" si="138">SUM(F276:F278)</f>
        <v>45.420111439999999</v>
      </c>
      <c r="G279" s="303">
        <f t="shared" si="138"/>
        <v>40.829904186</v>
      </c>
      <c r="H279" s="304">
        <f t="shared" si="138"/>
        <v>37.353451208999999</v>
      </c>
      <c r="I279" s="305">
        <f t="shared" si="138"/>
        <v>60.033132762999998</v>
      </c>
      <c r="J279" s="306">
        <f t="shared" si="138"/>
        <v>52.215856512999999</v>
      </c>
      <c r="K279" s="307">
        <f t="shared" si="138"/>
        <v>50.163202990000002</v>
      </c>
      <c r="L279" s="308">
        <f t="shared" si="137"/>
        <v>0.75658406199307349</v>
      </c>
      <c r="M279" s="309">
        <f t="shared" si="137"/>
        <v>0.78194454544348468</v>
      </c>
      <c r="N279" s="310">
        <f t="shared" si="137"/>
        <v>0.74463847965303143</v>
      </c>
      <c r="O279" s="298">
        <f t="shared" si="95"/>
        <v>0.76104795527026226</v>
      </c>
    </row>
    <row r="280" spans="1:15" ht="14.5" customHeight="1" x14ac:dyDescent="0.25">
      <c r="A280" s="287"/>
      <c r="F280" s="259"/>
      <c r="G280" s="290"/>
      <c r="H280" s="291"/>
      <c r="I280" s="292"/>
      <c r="J280" s="293"/>
      <c r="K280" s="294"/>
      <c r="L280" s="295"/>
      <c r="M280" s="296"/>
      <c r="N280" s="297"/>
      <c r="O280" s="298"/>
    </row>
    <row r="281" spans="1:15" ht="14.5" customHeight="1" x14ac:dyDescent="0.25">
      <c r="A281" s="287" t="s">
        <v>169</v>
      </c>
      <c r="B281" s="285" t="s">
        <v>4837</v>
      </c>
      <c r="D281" s="285" t="s">
        <v>178</v>
      </c>
      <c r="E281" s="289" t="s">
        <v>171</v>
      </c>
      <c r="F281" s="259">
        <v>17.920131349999998</v>
      </c>
      <c r="G281" s="290">
        <v>15.301698460000001</v>
      </c>
      <c r="H281" s="291">
        <v>8.3127237950000001</v>
      </c>
      <c r="I281" s="292">
        <v>18.23058468</v>
      </c>
      <c r="J281" s="293">
        <v>17.98881853</v>
      </c>
      <c r="K281" s="294">
        <v>20.217523830000001</v>
      </c>
      <c r="L281" s="295">
        <f t="shared" ref="L281:N283" si="139">F281/I281</f>
        <v>0.98297074200036016</v>
      </c>
      <c r="M281" s="296">
        <f t="shared" si="139"/>
        <v>0.85062275960376821</v>
      </c>
      <c r="N281" s="297">
        <f t="shared" si="139"/>
        <v>0.41116428821342954</v>
      </c>
      <c r="O281" s="298">
        <f t="shared" si="95"/>
        <v>0.73594640572053371</v>
      </c>
    </row>
    <row r="282" spans="1:15" ht="14.5" customHeight="1" x14ac:dyDescent="0.25">
      <c r="A282" s="287"/>
      <c r="B282" s="285" t="s">
        <v>4838</v>
      </c>
      <c r="D282" s="285" t="s">
        <v>170</v>
      </c>
      <c r="E282" s="289" t="s">
        <v>171</v>
      </c>
      <c r="F282" s="259">
        <v>22.691654100000001</v>
      </c>
      <c r="G282" s="290">
        <v>19.755614999999999</v>
      </c>
      <c r="H282" s="291">
        <v>10.7434729</v>
      </c>
      <c r="I282" s="292">
        <v>13.62231847</v>
      </c>
      <c r="J282" s="293">
        <v>13.87863969</v>
      </c>
      <c r="K282" s="294">
        <v>15.257828460000001</v>
      </c>
      <c r="L282" s="295">
        <f t="shared" si="139"/>
        <v>1.6657703422492369</v>
      </c>
      <c r="M282" s="296">
        <f t="shared" si="139"/>
        <v>1.4234547074692447</v>
      </c>
      <c r="N282" s="297">
        <f t="shared" si="139"/>
        <v>0.70412856771624766</v>
      </c>
      <c r="O282" s="298">
        <f t="shared" si="95"/>
        <v>1.2439722032505141</v>
      </c>
    </row>
    <row r="283" spans="1:15" s="299" customFormat="1" ht="14.5" customHeight="1" x14ac:dyDescent="0.25">
      <c r="A283" s="311"/>
      <c r="C283" s="300"/>
      <c r="E283" s="301" t="s">
        <v>179</v>
      </c>
      <c r="F283" s="302">
        <f t="shared" ref="F283:K283" si="140">SUM(F281:F282)</f>
        <v>40.611785449999999</v>
      </c>
      <c r="G283" s="303">
        <f t="shared" si="140"/>
        <v>35.057313460000003</v>
      </c>
      <c r="H283" s="304">
        <f t="shared" si="140"/>
        <v>19.056196695000001</v>
      </c>
      <c r="I283" s="305">
        <f t="shared" si="140"/>
        <v>31.852903149999999</v>
      </c>
      <c r="J283" s="306">
        <f t="shared" si="140"/>
        <v>31.86745822</v>
      </c>
      <c r="K283" s="307">
        <f t="shared" si="140"/>
        <v>35.475352290000004</v>
      </c>
      <c r="L283" s="308">
        <f t="shared" si="139"/>
        <v>1.2749790893079083</v>
      </c>
      <c r="M283" s="309">
        <f t="shared" si="139"/>
        <v>1.1000975734549814</v>
      </c>
      <c r="N283" s="310">
        <f t="shared" si="139"/>
        <v>0.53716722921372284</v>
      </c>
      <c r="O283" s="298">
        <f t="shared" si="95"/>
        <v>0.95493335457696626</v>
      </c>
    </row>
    <row r="284" spans="1:15" ht="14.5" customHeight="1" x14ac:dyDescent="0.25">
      <c r="A284" s="287"/>
      <c r="F284" s="259"/>
      <c r="G284" s="290"/>
      <c r="H284" s="291"/>
      <c r="I284" s="292"/>
      <c r="J284" s="293"/>
      <c r="K284" s="294"/>
      <c r="L284" s="295"/>
      <c r="M284" s="296"/>
      <c r="N284" s="297"/>
      <c r="O284" s="298"/>
    </row>
    <row r="285" spans="1:15" ht="14.5" customHeight="1" x14ac:dyDescent="0.25">
      <c r="A285" s="287" t="s">
        <v>172</v>
      </c>
      <c r="B285" s="285" t="s">
        <v>4839</v>
      </c>
      <c r="C285" s="288" t="s">
        <v>173</v>
      </c>
      <c r="D285" s="285" t="s">
        <v>174</v>
      </c>
      <c r="E285" s="301" t="s">
        <v>175</v>
      </c>
      <c r="F285" s="302">
        <v>0.307858146</v>
      </c>
      <c r="G285" s="303">
        <v>4.7423754999999998E-2</v>
      </c>
      <c r="H285" s="304">
        <v>0.14124857699999999</v>
      </c>
      <c r="I285" s="305">
        <v>0.37697495199999997</v>
      </c>
      <c r="J285" s="306">
        <v>0.133298682</v>
      </c>
      <c r="K285" s="307">
        <v>0.17810424999999999</v>
      </c>
      <c r="L285" s="308">
        <f>F285/I285</f>
        <v>0.81665411552330414</v>
      </c>
      <c r="M285" s="309">
        <f>G285/J285</f>
        <v>0.35577062194808495</v>
      </c>
      <c r="N285" s="310">
        <f>H285/K285</f>
        <v>0.79306685270003374</v>
      </c>
      <c r="O285" s="298">
        <f t="shared" si="95"/>
        <v>0.72130509933697984</v>
      </c>
    </row>
    <row r="286" spans="1:15" ht="14.5" customHeight="1" x14ac:dyDescent="0.25">
      <c r="A286" s="335"/>
      <c r="B286" s="335"/>
      <c r="C286" s="336"/>
      <c r="D286" s="336"/>
      <c r="E286" s="337"/>
      <c r="F286" s="338"/>
      <c r="G286" s="339"/>
      <c r="H286" s="340"/>
      <c r="I286" s="341"/>
      <c r="J286" s="342"/>
      <c r="K286" s="343"/>
      <c r="L286" s="344"/>
      <c r="M286" s="345"/>
      <c r="N286" s="346"/>
      <c r="O286" s="347"/>
    </row>
    <row r="287" spans="1:15" ht="14.5" customHeight="1" x14ac:dyDescent="0.25">
      <c r="F287" s="259"/>
      <c r="G287" s="290"/>
      <c r="H287" s="291"/>
      <c r="I287" s="292"/>
      <c r="J287" s="293"/>
      <c r="K287" s="294"/>
      <c r="L287" s="295"/>
      <c r="M287" s="296"/>
      <c r="N287" s="297"/>
      <c r="O287" s="298"/>
    </row>
    <row r="288" spans="1:15" s="27" customFormat="1" ht="14.5" customHeight="1" x14ac:dyDescent="0.25">
      <c r="A288" s="359" t="s">
        <v>1515</v>
      </c>
      <c r="F288" s="131"/>
      <c r="G288" s="132"/>
      <c r="H288" s="133"/>
      <c r="I288" s="148"/>
      <c r="J288" s="149"/>
      <c r="K288" s="150"/>
      <c r="L288" s="114"/>
      <c r="M288" s="115"/>
      <c r="N288" s="116"/>
      <c r="O288" s="122"/>
    </row>
    <row r="289" spans="1:15" ht="14.5" customHeight="1" x14ac:dyDescent="0.25">
      <c r="A289" s="287" t="s">
        <v>350</v>
      </c>
      <c r="B289" s="286" t="s">
        <v>4840</v>
      </c>
      <c r="C289" s="288" t="s">
        <v>0</v>
      </c>
      <c r="D289" s="285" t="s">
        <v>1674</v>
      </c>
      <c r="E289" s="289" t="s">
        <v>349</v>
      </c>
      <c r="F289" s="259">
        <v>4.8905659090000002</v>
      </c>
      <c r="G289" s="290">
        <v>3.3280162689999999</v>
      </c>
      <c r="H289" s="291">
        <v>3.2650131760000001</v>
      </c>
      <c r="I289" s="292">
        <v>3.3057506210000001</v>
      </c>
      <c r="J289" s="293">
        <v>3.4039872569999998</v>
      </c>
      <c r="K289" s="294">
        <v>1.6870791430000001</v>
      </c>
      <c r="L289" s="295">
        <f t="shared" ref="L289:N291" si="141">F289/I289</f>
        <v>1.4794116283098779</v>
      </c>
      <c r="M289" s="296">
        <f t="shared" si="141"/>
        <v>0.97768176486449165</v>
      </c>
      <c r="N289" s="297">
        <f t="shared" si="141"/>
        <v>1.9353052816443952</v>
      </c>
      <c r="O289" s="298">
        <f t="shared" si="95"/>
        <v>1.3676129091869131</v>
      </c>
    </row>
    <row r="290" spans="1:15" ht="14.5" customHeight="1" x14ac:dyDescent="0.25">
      <c r="A290" s="287"/>
      <c r="B290" s="286" t="s">
        <v>4841</v>
      </c>
      <c r="C290" s="288" t="s">
        <v>0</v>
      </c>
      <c r="D290" s="285" t="s">
        <v>347</v>
      </c>
      <c r="E290" s="289" t="s">
        <v>349</v>
      </c>
      <c r="F290" s="259">
        <v>5.8364206200000002</v>
      </c>
      <c r="G290" s="290">
        <v>4.3754840079999999</v>
      </c>
      <c r="H290" s="291">
        <v>3.893686175</v>
      </c>
      <c r="I290" s="292">
        <v>1.763983485</v>
      </c>
      <c r="J290" s="293">
        <v>1.6614952519999999</v>
      </c>
      <c r="K290" s="294">
        <v>0.79389929199999998</v>
      </c>
      <c r="L290" s="295">
        <f t="shared" si="141"/>
        <v>3.3086594458677712</v>
      </c>
      <c r="M290" s="296">
        <f t="shared" si="141"/>
        <v>2.6334616380835736</v>
      </c>
      <c r="N290" s="297">
        <f t="shared" si="141"/>
        <v>4.9045089399072044</v>
      </c>
      <c r="O290" s="298">
        <f t="shared" si="95"/>
        <v>3.3430497827053078</v>
      </c>
    </row>
    <row r="291" spans="1:15" s="299" customFormat="1" ht="14.5" customHeight="1" x14ac:dyDescent="0.25">
      <c r="A291" s="311"/>
      <c r="B291" s="312"/>
      <c r="C291" s="300"/>
      <c r="E291" s="301" t="s">
        <v>55</v>
      </c>
      <c r="F291" s="302">
        <f t="shared" ref="F291:K291" si="142">SUM(F289:F290)</f>
        <v>10.726986529000001</v>
      </c>
      <c r="G291" s="303">
        <f t="shared" si="142"/>
        <v>7.7035002769999998</v>
      </c>
      <c r="H291" s="304">
        <f t="shared" si="142"/>
        <v>7.1586993510000001</v>
      </c>
      <c r="I291" s="305">
        <f t="shared" si="142"/>
        <v>5.0697341060000003</v>
      </c>
      <c r="J291" s="306">
        <f t="shared" si="142"/>
        <v>5.0654825089999997</v>
      </c>
      <c r="K291" s="307">
        <f t="shared" si="142"/>
        <v>2.4809784349999999</v>
      </c>
      <c r="L291" s="308">
        <f t="shared" si="141"/>
        <v>2.1158874025177528</v>
      </c>
      <c r="M291" s="309">
        <f t="shared" si="141"/>
        <v>1.5207831165763483</v>
      </c>
      <c r="N291" s="310">
        <f t="shared" si="141"/>
        <v>2.885433928005908</v>
      </c>
      <c r="O291" s="298">
        <f t="shared" si="95"/>
        <v>2.028280797465952</v>
      </c>
    </row>
    <row r="292" spans="1:15" ht="14.5" customHeight="1" x14ac:dyDescent="0.25">
      <c r="A292" s="287"/>
      <c r="F292" s="259"/>
      <c r="G292" s="290"/>
      <c r="H292" s="291"/>
      <c r="I292" s="292"/>
      <c r="J292" s="293"/>
      <c r="K292" s="294"/>
      <c r="L292" s="295"/>
      <c r="M292" s="296"/>
      <c r="N292" s="297"/>
      <c r="O292" s="298"/>
    </row>
    <row r="293" spans="1:15" ht="14.5" customHeight="1" x14ac:dyDescent="0.25">
      <c r="A293" s="287" t="s">
        <v>358</v>
      </c>
      <c r="B293" s="286" t="s">
        <v>4842</v>
      </c>
      <c r="C293" s="288" t="s">
        <v>0</v>
      </c>
      <c r="D293" s="285" t="s">
        <v>927</v>
      </c>
      <c r="E293" s="289" t="s">
        <v>354</v>
      </c>
      <c r="F293" s="259">
        <v>5.7310676909999998</v>
      </c>
      <c r="G293" s="290">
        <v>3.8823574870000002</v>
      </c>
      <c r="H293" s="291">
        <v>2.982936493</v>
      </c>
      <c r="I293" s="292">
        <v>4.4322377519999998</v>
      </c>
      <c r="J293" s="293">
        <v>4.8103730100000002</v>
      </c>
      <c r="K293" s="294">
        <v>5.3348581619999997</v>
      </c>
      <c r="L293" s="295">
        <f t="shared" ref="L293:N295" si="143">F293/I293</f>
        <v>1.2930415766649515</v>
      </c>
      <c r="M293" s="296">
        <f t="shared" si="143"/>
        <v>0.8070803405326773</v>
      </c>
      <c r="N293" s="297">
        <f t="shared" si="143"/>
        <v>0.55914073109709794</v>
      </c>
      <c r="O293" s="298">
        <f t="shared" si="95"/>
        <v>0.86409799510953844</v>
      </c>
    </row>
    <row r="294" spans="1:15" ht="14.5" customHeight="1" x14ac:dyDescent="0.25">
      <c r="A294" s="287"/>
      <c r="B294" s="286" t="s">
        <v>4843</v>
      </c>
      <c r="C294" s="288" t="s">
        <v>0</v>
      </c>
      <c r="D294" s="285" t="s">
        <v>928</v>
      </c>
      <c r="E294" s="289" t="s">
        <v>355</v>
      </c>
      <c r="F294" s="259">
        <v>13.420514860000001</v>
      </c>
      <c r="G294" s="290">
        <v>9.0726113260000005</v>
      </c>
      <c r="H294" s="291">
        <v>7.3441804309999998</v>
      </c>
      <c r="I294" s="292">
        <v>4.6506040510000002</v>
      </c>
      <c r="J294" s="293">
        <v>4.8573840949999996</v>
      </c>
      <c r="K294" s="294">
        <v>5.4358502729999998</v>
      </c>
      <c r="L294" s="295">
        <f t="shared" si="143"/>
        <v>2.8857573581466784</v>
      </c>
      <c r="M294" s="296">
        <f t="shared" si="143"/>
        <v>1.8677977999184767</v>
      </c>
      <c r="N294" s="297">
        <f t="shared" si="143"/>
        <v>1.351063782510479</v>
      </c>
      <c r="O294" s="298">
        <f t="shared" si="95"/>
        <v>1.9966293652549163</v>
      </c>
    </row>
    <row r="295" spans="1:15" s="299" customFormat="1" ht="14.5" customHeight="1" x14ac:dyDescent="0.25">
      <c r="A295" s="311"/>
      <c r="C295" s="300"/>
      <c r="E295" s="301" t="s">
        <v>925</v>
      </c>
      <c r="F295" s="302">
        <f t="shared" ref="F295:K295" si="144">SUM(F293:F294)</f>
        <v>19.151582551000001</v>
      </c>
      <c r="G295" s="303">
        <f t="shared" si="144"/>
        <v>12.954968813000001</v>
      </c>
      <c r="H295" s="304">
        <f t="shared" si="144"/>
        <v>10.327116924</v>
      </c>
      <c r="I295" s="305">
        <f t="shared" si="144"/>
        <v>9.0828418030000009</v>
      </c>
      <c r="J295" s="306">
        <f t="shared" si="144"/>
        <v>9.6677571049999997</v>
      </c>
      <c r="K295" s="307">
        <f t="shared" si="144"/>
        <v>10.770708435</v>
      </c>
      <c r="L295" s="308">
        <f t="shared" si="143"/>
        <v>2.1085452071480937</v>
      </c>
      <c r="M295" s="309">
        <f t="shared" si="143"/>
        <v>1.3400180282042782</v>
      </c>
      <c r="N295" s="310">
        <f t="shared" si="143"/>
        <v>0.95881501076024633</v>
      </c>
      <c r="O295" s="298">
        <f t="shared" si="95"/>
        <v>1.4373912305093677</v>
      </c>
    </row>
    <row r="296" spans="1:15" ht="14.5" customHeight="1" x14ac:dyDescent="0.25">
      <c r="A296" s="287"/>
      <c r="F296" s="259"/>
      <c r="G296" s="290"/>
      <c r="H296" s="291"/>
      <c r="I296" s="292"/>
      <c r="J296" s="293"/>
      <c r="K296" s="294"/>
      <c r="L296" s="295"/>
      <c r="M296" s="296"/>
      <c r="N296" s="297"/>
      <c r="O296" s="298"/>
    </row>
    <row r="297" spans="1:15" ht="14.5" customHeight="1" x14ac:dyDescent="0.25">
      <c r="A297" s="287" t="s">
        <v>365</v>
      </c>
      <c r="B297" s="286" t="s">
        <v>4844</v>
      </c>
      <c r="C297" s="288" t="s">
        <v>0</v>
      </c>
      <c r="D297" s="285" t="s">
        <v>929</v>
      </c>
      <c r="E297" s="289" t="s">
        <v>366</v>
      </c>
      <c r="F297" s="259">
        <v>3.239124179</v>
      </c>
      <c r="G297" s="290">
        <v>4.446167612</v>
      </c>
      <c r="H297" s="291">
        <v>2.2056060909999999</v>
      </c>
      <c r="I297" s="292">
        <v>6.4646889390000002</v>
      </c>
      <c r="J297" s="293">
        <v>6.0366142700000003</v>
      </c>
      <c r="K297" s="294">
        <v>7.2568952250000001</v>
      </c>
      <c r="L297" s="295">
        <f t="shared" ref="L297:N300" si="145">F297/I297</f>
        <v>0.50104872942286516</v>
      </c>
      <c r="M297" s="296">
        <f t="shared" si="145"/>
        <v>0.7365333302967525</v>
      </c>
      <c r="N297" s="297">
        <f t="shared" si="145"/>
        <v>0.30393247010122015</v>
      </c>
      <c r="O297" s="298">
        <f t="shared" si="95"/>
        <v>0.50059715287501605</v>
      </c>
    </row>
    <row r="298" spans="1:15" ht="14.5" customHeight="1" x14ac:dyDescent="0.25">
      <c r="A298" s="287"/>
      <c r="B298" s="286" t="s">
        <v>4845</v>
      </c>
      <c r="C298" s="288" t="s">
        <v>0</v>
      </c>
      <c r="D298" s="285" t="s">
        <v>930</v>
      </c>
      <c r="E298" s="289" t="s">
        <v>366</v>
      </c>
      <c r="F298" s="259">
        <v>6.6027528440000003</v>
      </c>
      <c r="G298" s="290">
        <v>7.6853093269999997</v>
      </c>
      <c r="H298" s="291">
        <v>4.1887733190000001</v>
      </c>
      <c r="I298" s="292">
        <v>2.5310978839999998</v>
      </c>
      <c r="J298" s="293">
        <v>1.9675580079999999</v>
      </c>
      <c r="K298" s="294">
        <v>2.8833628400000002</v>
      </c>
      <c r="L298" s="295">
        <f t="shared" si="145"/>
        <v>2.6086517181885491</v>
      </c>
      <c r="M298" s="296">
        <f t="shared" si="145"/>
        <v>3.9060141026347823</v>
      </c>
      <c r="N298" s="297">
        <f t="shared" si="145"/>
        <v>1.4527388856131613</v>
      </c>
      <c r="O298" s="298">
        <f t="shared" si="95"/>
        <v>2.5029515855744915</v>
      </c>
    </row>
    <row r="299" spans="1:15" ht="14.5" customHeight="1" x14ac:dyDescent="0.25">
      <c r="A299" s="287"/>
      <c r="B299" s="286" t="s">
        <v>4846</v>
      </c>
      <c r="C299" s="288" t="s">
        <v>0</v>
      </c>
      <c r="D299" s="285" t="s">
        <v>931</v>
      </c>
      <c r="E299" s="289" t="s">
        <v>366</v>
      </c>
      <c r="F299" s="259">
        <v>1.535191929</v>
      </c>
      <c r="G299" s="290">
        <v>1.018664725</v>
      </c>
      <c r="H299" s="291">
        <v>1.87576549</v>
      </c>
      <c r="I299" s="292">
        <v>0.45231175899999998</v>
      </c>
      <c r="J299" s="293">
        <v>0.48914113300000001</v>
      </c>
      <c r="K299" s="294">
        <v>0.80093685000000003</v>
      </c>
      <c r="L299" s="295">
        <f t="shared" si="145"/>
        <v>3.3941012994977213</v>
      </c>
      <c r="M299" s="296">
        <f t="shared" si="145"/>
        <v>2.0825578882567624</v>
      </c>
      <c r="N299" s="297">
        <f t="shared" si="145"/>
        <v>2.3419642759600836</v>
      </c>
      <c r="O299" s="298">
        <f t="shared" si="95"/>
        <v>2.5422682636523457</v>
      </c>
    </row>
    <row r="300" spans="1:15" s="299" customFormat="1" ht="14.5" customHeight="1" x14ac:dyDescent="0.25">
      <c r="A300" s="311"/>
      <c r="C300" s="300"/>
      <c r="E300" s="301" t="s">
        <v>926</v>
      </c>
      <c r="F300" s="302">
        <f t="shared" ref="F300:K300" si="146">SUM(F297:F299)</f>
        <v>11.377068952</v>
      </c>
      <c r="G300" s="303">
        <f t="shared" si="146"/>
        <v>13.150141664</v>
      </c>
      <c r="H300" s="304">
        <f t="shared" si="146"/>
        <v>8.2701449</v>
      </c>
      <c r="I300" s="305">
        <f t="shared" si="146"/>
        <v>9.4480985820000001</v>
      </c>
      <c r="J300" s="306">
        <f t="shared" si="146"/>
        <v>8.4933134110000008</v>
      </c>
      <c r="K300" s="307">
        <f t="shared" si="146"/>
        <v>10.941194915000001</v>
      </c>
      <c r="L300" s="308">
        <f t="shared" si="145"/>
        <v>1.2041649283460027</v>
      </c>
      <c r="M300" s="309">
        <f t="shared" si="145"/>
        <v>1.5482934665955892</v>
      </c>
      <c r="N300" s="310">
        <f t="shared" si="145"/>
        <v>0.75587218436826464</v>
      </c>
      <c r="O300" s="298">
        <f t="shared" si="95"/>
        <v>1.1355400023436137</v>
      </c>
    </row>
    <row r="301" spans="1:15" ht="14.5" customHeight="1" x14ac:dyDescent="0.25">
      <c r="A301" s="287"/>
      <c r="F301" s="259"/>
      <c r="G301" s="290"/>
      <c r="H301" s="291"/>
      <c r="I301" s="292"/>
      <c r="J301" s="293"/>
      <c r="K301" s="294"/>
      <c r="L301" s="295"/>
      <c r="M301" s="296"/>
      <c r="N301" s="297"/>
      <c r="O301" s="298"/>
    </row>
    <row r="302" spans="1:15" ht="14.5" customHeight="1" x14ac:dyDescent="0.25">
      <c r="A302" s="287" t="s">
        <v>371</v>
      </c>
      <c r="B302" s="286" t="s">
        <v>4847</v>
      </c>
      <c r="D302" s="285" t="s">
        <v>932</v>
      </c>
      <c r="E302" s="289" t="s">
        <v>372</v>
      </c>
      <c r="F302" s="259">
        <v>10.32427609</v>
      </c>
      <c r="G302" s="290">
        <v>7.6176632919999996</v>
      </c>
      <c r="H302" s="291">
        <v>2.4401542479999998</v>
      </c>
      <c r="I302" s="292">
        <v>14.123554370000001</v>
      </c>
      <c r="J302" s="293">
        <v>13.12272303</v>
      </c>
      <c r="K302" s="294">
        <v>9.8099201699999998</v>
      </c>
      <c r="L302" s="295">
        <f t="shared" ref="L302:L314" si="147">F302/I302</f>
        <v>0.73099701530727346</v>
      </c>
      <c r="M302" s="296">
        <f t="shared" ref="M302:M314" si="148">G302/J302</f>
        <v>0.58049409978288624</v>
      </c>
      <c r="N302" s="297">
        <f t="shared" ref="N302:N314" si="149">H302/K302</f>
        <v>0.24874353773665825</v>
      </c>
      <c r="O302" s="298">
        <f t="shared" si="95"/>
        <v>0.5500319775524124</v>
      </c>
    </row>
    <row r="303" spans="1:15" ht="14.5" customHeight="1" x14ac:dyDescent="0.25">
      <c r="A303" s="287"/>
      <c r="B303" s="286" t="s">
        <v>4848</v>
      </c>
      <c r="D303" s="285" t="s">
        <v>932</v>
      </c>
      <c r="E303" s="289" t="s">
        <v>372</v>
      </c>
      <c r="F303" s="259">
        <v>4.412590292</v>
      </c>
      <c r="G303" s="290">
        <v>2.4039973090000002</v>
      </c>
      <c r="H303" s="291">
        <v>4.9023280439999999</v>
      </c>
      <c r="I303" s="292">
        <v>10.2172584</v>
      </c>
      <c r="J303" s="293">
        <v>11.505796220000001</v>
      </c>
      <c r="K303" s="294">
        <v>15.042858130000001</v>
      </c>
      <c r="L303" s="295">
        <f t="shared" si="147"/>
        <v>0.43187615691504871</v>
      </c>
      <c r="M303" s="296">
        <f t="shared" si="148"/>
        <v>0.20893793554428169</v>
      </c>
      <c r="N303" s="297">
        <f t="shared" si="149"/>
        <v>0.32589073177678102</v>
      </c>
      <c r="O303" s="298">
        <f t="shared" si="95"/>
        <v>0.31874404219707558</v>
      </c>
    </row>
    <row r="304" spans="1:15" ht="14.5" customHeight="1" x14ac:dyDescent="0.25">
      <c r="A304" s="287"/>
      <c r="B304" s="286" t="s">
        <v>4849</v>
      </c>
      <c r="D304" s="285" t="s">
        <v>932</v>
      </c>
      <c r="E304" s="289" t="s">
        <v>372</v>
      </c>
      <c r="F304" s="259">
        <v>12.17012044</v>
      </c>
      <c r="G304" s="290">
        <v>8.8093383910000007</v>
      </c>
      <c r="H304" s="291">
        <v>3.0811089850000002</v>
      </c>
      <c r="I304" s="292">
        <v>7.9558633329999999</v>
      </c>
      <c r="J304" s="293">
        <v>7.6735934779999999</v>
      </c>
      <c r="K304" s="294">
        <v>5.1554607509999997</v>
      </c>
      <c r="L304" s="295">
        <f t="shared" si="147"/>
        <v>1.529704562611043</v>
      </c>
      <c r="M304" s="296">
        <f t="shared" si="148"/>
        <v>1.1480069170012919</v>
      </c>
      <c r="N304" s="297">
        <f t="shared" si="149"/>
        <v>0.59763988784171429</v>
      </c>
      <c r="O304" s="298">
        <f t="shared" si="95"/>
        <v>1.1575974619205951</v>
      </c>
    </row>
    <row r="305" spans="1:15" ht="14.5" customHeight="1" x14ac:dyDescent="0.25">
      <c r="A305" s="287" t="s">
        <v>134</v>
      </c>
      <c r="B305" s="286" t="s">
        <v>4753</v>
      </c>
      <c r="C305" s="288" t="s">
        <v>54</v>
      </c>
      <c r="D305" s="285" t="s">
        <v>932</v>
      </c>
      <c r="E305" s="289" t="s">
        <v>933</v>
      </c>
      <c r="F305" s="259">
        <v>32.425753589999999</v>
      </c>
      <c r="G305" s="290">
        <v>16.841356359999999</v>
      </c>
      <c r="H305" s="291">
        <v>54.420386610000001</v>
      </c>
      <c r="I305" s="292">
        <v>34.737834159999998</v>
      </c>
      <c r="J305" s="293">
        <v>37.247567289999999</v>
      </c>
      <c r="K305" s="294">
        <v>47.288268449999997</v>
      </c>
      <c r="L305" s="295">
        <f t="shared" si="147"/>
        <v>0.93344200564287572</v>
      </c>
      <c r="M305" s="296">
        <f t="shared" si="148"/>
        <v>0.45214647788612666</v>
      </c>
      <c r="N305" s="297">
        <f t="shared" si="149"/>
        <v>1.1508221466713486</v>
      </c>
      <c r="O305" s="298">
        <f t="shared" si="95"/>
        <v>0.86932427456061712</v>
      </c>
    </row>
    <row r="306" spans="1:15" ht="14.5" customHeight="1" x14ac:dyDescent="0.25">
      <c r="A306" s="287"/>
      <c r="B306" s="286" t="s">
        <v>4752</v>
      </c>
      <c r="C306" s="288" t="s">
        <v>54</v>
      </c>
      <c r="D306" s="285" t="s">
        <v>932</v>
      </c>
      <c r="E306" s="289" t="s">
        <v>933</v>
      </c>
      <c r="F306" s="259">
        <v>46.761793089999998</v>
      </c>
      <c r="G306" s="290">
        <v>23.417604770000001</v>
      </c>
      <c r="H306" s="291">
        <v>76.311591780000001</v>
      </c>
      <c r="I306" s="292">
        <v>25.092735430000001</v>
      </c>
      <c r="J306" s="293">
        <v>26.61395113</v>
      </c>
      <c r="K306" s="294">
        <v>34.341472199999998</v>
      </c>
      <c r="L306" s="295">
        <f t="shared" si="147"/>
        <v>1.8635590057707787</v>
      </c>
      <c r="M306" s="296">
        <f t="shared" si="148"/>
        <v>0.8798995930973591</v>
      </c>
      <c r="N306" s="297">
        <f t="shared" si="149"/>
        <v>2.2221409535261567</v>
      </c>
      <c r="O306" s="298">
        <f t="shared" si="95"/>
        <v>1.7024302640639093</v>
      </c>
    </row>
    <row r="307" spans="1:15" ht="14.5" customHeight="1" x14ac:dyDescent="0.25">
      <c r="A307" s="287" t="s">
        <v>132</v>
      </c>
      <c r="B307" s="286" t="s">
        <v>4751</v>
      </c>
      <c r="D307" s="285" t="s">
        <v>932</v>
      </c>
      <c r="E307" s="289" t="s">
        <v>934</v>
      </c>
      <c r="F307" s="259">
        <v>4.8279439450000003</v>
      </c>
      <c r="G307" s="290">
        <v>5.7179083879999997</v>
      </c>
      <c r="H307" s="291">
        <v>3.052666952</v>
      </c>
      <c r="I307" s="292">
        <v>12.179269570000001</v>
      </c>
      <c r="J307" s="293">
        <v>12.45978506</v>
      </c>
      <c r="K307" s="294">
        <v>10.513746060000001</v>
      </c>
      <c r="L307" s="295">
        <f t="shared" si="147"/>
        <v>0.39640669066823192</v>
      </c>
      <c r="M307" s="296">
        <f t="shared" si="148"/>
        <v>0.45890907110078188</v>
      </c>
      <c r="N307" s="297">
        <f t="shared" si="149"/>
        <v>0.29035007451949052</v>
      </c>
      <c r="O307" s="298">
        <f t="shared" ref="O307:O370" si="150">AVERAGE(F307:H307)/AVERAGE(I307:K307)</f>
        <v>0.38684028066271259</v>
      </c>
    </row>
    <row r="308" spans="1:15" ht="14.5" customHeight="1" x14ac:dyDescent="0.25">
      <c r="A308" s="287"/>
      <c r="B308" s="286" t="s">
        <v>4750</v>
      </c>
      <c r="D308" s="285" t="s">
        <v>932</v>
      </c>
      <c r="E308" s="289" t="s">
        <v>934</v>
      </c>
      <c r="F308" s="259">
        <v>6.5461427839999997</v>
      </c>
      <c r="G308" s="290">
        <v>7.2140708289999997</v>
      </c>
      <c r="H308" s="291">
        <v>3.533427841</v>
      </c>
      <c r="I308" s="292">
        <v>3.9071782779999999</v>
      </c>
      <c r="J308" s="293">
        <v>3.930852792</v>
      </c>
      <c r="K308" s="294">
        <v>3.277062125</v>
      </c>
      <c r="L308" s="295">
        <f t="shared" si="147"/>
        <v>1.6754144086178808</v>
      </c>
      <c r="M308" s="296">
        <f t="shared" si="148"/>
        <v>1.8352431929483457</v>
      </c>
      <c r="N308" s="297">
        <f t="shared" si="149"/>
        <v>1.0782303496916463</v>
      </c>
      <c r="O308" s="298">
        <f t="shared" si="150"/>
        <v>1.5558701263772894</v>
      </c>
    </row>
    <row r="309" spans="1:15" ht="14.5" customHeight="1" x14ac:dyDescent="0.25">
      <c r="A309" s="287" t="s">
        <v>369</v>
      </c>
      <c r="B309" s="286" t="s">
        <v>4850</v>
      </c>
      <c r="C309" s="288" t="s">
        <v>0</v>
      </c>
      <c r="D309" s="285" t="s">
        <v>932</v>
      </c>
      <c r="E309" s="289" t="s">
        <v>370</v>
      </c>
      <c r="F309" s="259">
        <v>11.085780529999999</v>
      </c>
      <c r="G309" s="290">
        <v>13.494437830000001</v>
      </c>
      <c r="H309" s="291">
        <v>15.068769809999999</v>
      </c>
      <c r="I309" s="292">
        <v>35.779390149999998</v>
      </c>
      <c r="J309" s="293">
        <v>30.084259280000001</v>
      </c>
      <c r="K309" s="294">
        <v>24.89184788</v>
      </c>
      <c r="L309" s="295">
        <f t="shared" si="147"/>
        <v>0.3098370453918986</v>
      </c>
      <c r="M309" s="296">
        <f t="shared" si="148"/>
        <v>0.44855476428402863</v>
      </c>
      <c r="N309" s="297">
        <f t="shared" si="149"/>
        <v>0.60536967294048882</v>
      </c>
      <c r="O309" s="298">
        <f t="shared" si="150"/>
        <v>0.43687698646582401</v>
      </c>
    </row>
    <row r="310" spans="1:15" ht="14.5" customHeight="1" x14ac:dyDescent="0.25">
      <c r="A310" s="287"/>
      <c r="B310" s="286" t="s">
        <v>4851</v>
      </c>
      <c r="C310" s="288" t="s">
        <v>0</v>
      </c>
      <c r="D310" s="285" t="s">
        <v>932</v>
      </c>
      <c r="E310" s="289" t="s">
        <v>370</v>
      </c>
      <c r="F310" s="259">
        <v>13.252082209999999</v>
      </c>
      <c r="G310" s="290">
        <v>15.439596549999999</v>
      </c>
      <c r="H310" s="291">
        <v>15.792777299999999</v>
      </c>
      <c r="I310" s="292">
        <v>8.4596225749999991</v>
      </c>
      <c r="J310" s="293">
        <v>7.2722706170000002</v>
      </c>
      <c r="K310" s="294">
        <v>5.24469239</v>
      </c>
      <c r="L310" s="295">
        <f t="shared" si="147"/>
        <v>1.5665098640644735</v>
      </c>
      <c r="M310" s="296">
        <f t="shared" si="148"/>
        <v>2.1230778340271987</v>
      </c>
      <c r="N310" s="297">
        <f t="shared" si="149"/>
        <v>3.0111922922518626</v>
      </c>
      <c r="O310" s="298">
        <f t="shared" si="150"/>
        <v>2.1206719218485248</v>
      </c>
    </row>
    <row r="311" spans="1:15" ht="14.5" customHeight="1" x14ac:dyDescent="0.25">
      <c r="A311" s="287" t="s">
        <v>373</v>
      </c>
      <c r="B311" s="286" t="s">
        <v>4852</v>
      </c>
      <c r="C311" s="288" t="s">
        <v>0</v>
      </c>
      <c r="D311" s="285" t="s">
        <v>932</v>
      </c>
      <c r="E311" s="289" t="s">
        <v>374</v>
      </c>
      <c r="F311" s="259">
        <v>3.7494670459999999</v>
      </c>
      <c r="G311" s="290">
        <v>2.1118035229999998</v>
      </c>
      <c r="H311" s="291">
        <v>1.4867272970000001</v>
      </c>
      <c r="I311" s="292">
        <v>4.0341189420000001</v>
      </c>
      <c r="J311" s="293">
        <v>4.5569971020000004</v>
      </c>
      <c r="K311" s="294">
        <v>2.0223773880000002</v>
      </c>
      <c r="L311" s="295">
        <f t="shared" si="147"/>
        <v>0.92943889357439768</v>
      </c>
      <c r="M311" s="296">
        <f t="shared" si="148"/>
        <v>0.46341998375929616</v>
      </c>
      <c r="N311" s="297">
        <f t="shared" si="149"/>
        <v>0.73513840978526601</v>
      </c>
      <c r="O311" s="298">
        <f t="shared" si="150"/>
        <v>0.69232603883708699</v>
      </c>
    </row>
    <row r="312" spans="1:15" ht="14.5" customHeight="1" x14ac:dyDescent="0.25">
      <c r="A312" s="287"/>
      <c r="B312" s="286" t="s">
        <v>4853</v>
      </c>
      <c r="C312" s="288" t="s">
        <v>0</v>
      </c>
      <c r="D312" s="285" t="s">
        <v>932</v>
      </c>
      <c r="E312" s="289" t="s">
        <v>374</v>
      </c>
      <c r="F312" s="259">
        <v>5.3139153620000004</v>
      </c>
      <c r="G312" s="290">
        <v>2.812189708</v>
      </c>
      <c r="H312" s="291">
        <v>2.2355384460000001</v>
      </c>
      <c r="I312" s="292">
        <v>2.3837091620000002</v>
      </c>
      <c r="J312" s="293">
        <v>2.9657957800000001</v>
      </c>
      <c r="K312" s="294">
        <v>1.2670924960000001</v>
      </c>
      <c r="L312" s="295">
        <f t="shared" si="147"/>
        <v>2.2292633038929437</v>
      </c>
      <c r="M312" s="296">
        <f t="shared" si="148"/>
        <v>0.94820746828360514</v>
      </c>
      <c r="N312" s="297">
        <f t="shared" si="149"/>
        <v>1.7643056470283129</v>
      </c>
      <c r="O312" s="298">
        <f t="shared" si="150"/>
        <v>1.5660078481564714</v>
      </c>
    </row>
    <row r="313" spans="1:15" ht="14.5" customHeight="1" x14ac:dyDescent="0.25">
      <c r="A313" s="287"/>
      <c r="B313" s="286" t="s">
        <v>4854</v>
      </c>
      <c r="C313" s="288" t="s">
        <v>0</v>
      </c>
      <c r="D313" s="285" t="s">
        <v>932</v>
      </c>
      <c r="E313" s="289" t="s">
        <v>374</v>
      </c>
      <c r="F313" s="259">
        <v>1.6126994189999999</v>
      </c>
      <c r="G313" s="290">
        <v>1.0746859929999999</v>
      </c>
      <c r="H313" s="291">
        <v>0.60338233699999999</v>
      </c>
      <c r="I313" s="292">
        <v>1.453080588</v>
      </c>
      <c r="J313" s="293">
        <v>1.5431023530000001</v>
      </c>
      <c r="K313" s="294">
        <v>0.71854858700000002</v>
      </c>
      <c r="L313" s="295">
        <f t="shared" si="147"/>
        <v>1.1098485743448663</v>
      </c>
      <c r="M313" s="296">
        <f t="shared" si="148"/>
        <v>0.6964450484510406</v>
      </c>
      <c r="N313" s="297">
        <f t="shared" si="149"/>
        <v>0.8397237819632648</v>
      </c>
      <c r="O313" s="298">
        <f t="shared" si="150"/>
        <v>0.88586960435650608</v>
      </c>
    </row>
    <row r="314" spans="1:15" s="299" customFormat="1" ht="14.5" customHeight="1" x14ac:dyDescent="0.25">
      <c r="A314" s="311"/>
      <c r="C314" s="300"/>
      <c r="E314" s="301" t="s">
        <v>714</v>
      </c>
      <c r="F314" s="302">
        <f t="shared" ref="F314:K314" si="151">SUM(F302:F313)</f>
        <v>152.48256479799997</v>
      </c>
      <c r="G314" s="303">
        <f t="shared" si="151"/>
        <v>106.954652943</v>
      </c>
      <c r="H314" s="304">
        <f t="shared" si="151"/>
        <v>182.92885964999999</v>
      </c>
      <c r="I314" s="305">
        <f t="shared" si="151"/>
        <v>160.32361495799998</v>
      </c>
      <c r="J314" s="306">
        <f t="shared" si="151"/>
        <v>158.97669413200001</v>
      </c>
      <c r="K314" s="307">
        <f t="shared" si="151"/>
        <v>159.57334662700001</v>
      </c>
      <c r="L314" s="308">
        <f t="shared" si="147"/>
        <v>0.95109235678066439</v>
      </c>
      <c r="M314" s="309">
        <f t="shared" si="148"/>
        <v>0.67276938627365368</v>
      </c>
      <c r="N314" s="310">
        <f t="shared" si="149"/>
        <v>1.1463622435493135</v>
      </c>
      <c r="O314" s="298">
        <f t="shared" si="150"/>
        <v>0.92376365270848215</v>
      </c>
    </row>
    <row r="315" spans="1:15" ht="14.5" customHeight="1" x14ac:dyDescent="0.25">
      <c r="A315" s="287"/>
      <c r="F315" s="259"/>
      <c r="G315" s="290"/>
      <c r="H315" s="291"/>
      <c r="I315" s="292"/>
      <c r="J315" s="293"/>
      <c r="K315" s="294"/>
      <c r="L315" s="295"/>
      <c r="M315" s="296"/>
      <c r="N315" s="297"/>
      <c r="O315" s="298"/>
    </row>
    <row r="316" spans="1:15" ht="14.5" customHeight="1" x14ac:dyDescent="0.25">
      <c r="A316" s="287" t="s">
        <v>935</v>
      </c>
      <c r="B316" s="286" t="s">
        <v>4855</v>
      </c>
      <c r="C316" s="288" t="s">
        <v>0</v>
      </c>
      <c r="D316" s="285" t="s">
        <v>936</v>
      </c>
      <c r="E316" s="289" t="s">
        <v>937</v>
      </c>
      <c r="F316" s="259">
        <v>9.2208057950000004</v>
      </c>
      <c r="G316" s="290">
        <v>10.145209299999999</v>
      </c>
      <c r="H316" s="291">
        <v>7.8649167059999998</v>
      </c>
      <c r="I316" s="292">
        <v>16.648125090000001</v>
      </c>
      <c r="J316" s="293">
        <v>18.045930030000001</v>
      </c>
      <c r="K316" s="294">
        <v>23.87168827</v>
      </c>
      <c r="L316" s="295">
        <f t="shared" ref="L316:N318" si="152">F316/I316</f>
        <v>0.55386451898650413</v>
      </c>
      <c r="M316" s="296">
        <f t="shared" si="152"/>
        <v>0.56218822100796983</v>
      </c>
      <c r="N316" s="297">
        <f t="shared" si="152"/>
        <v>0.32946629568232039</v>
      </c>
      <c r="O316" s="298">
        <f t="shared" si="150"/>
        <v>0.46496347907110547</v>
      </c>
    </row>
    <row r="317" spans="1:15" ht="14.5" customHeight="1" x14ac:dyDescent="0.25">
      <c r="A317" s="287"/>
      <c r="B317" s="286" t="s">
        <v>4856</v>
      </c>
      <c r="C317" s="288" t="s">
        <v>0</v>
      </c>
      <c r="D317" s="285" t="s">
        <v>936</v>
      </c>
      <c r="E317" s="289" t="s">
        <v>937</v>
      </c>
      <c r="F317" s="259">
        <v>13.922228479999999</v>
      </c>
      <c r="G317" s="290">
        <v>15.25044233</v>
      </c>
      <c r="H317" s="291">
        <v>12.53047688</v>
      </c>
      <c r="I317" s="292">
        <v>12.082881499999999</v>
      </c>
      <c r="J317" s="293">
        <v>13.5343781</v>
      </c>
      <c r="K317" s="294">
        <v>17.552502010000001</v>
      </c>
      <c r="L317" s="295">
        <f t="shared" si="152"/>
        <v>1.1522275112935603</v>
      </c>
      <c r="M317" s="296">
        <f t="shared" si="152"/>
        <v>1.1267929872596067</v>
      </c>
      <c r="N317" s="297">
        <f t="shared" si="152"/>
        <v>0.71388551175559722</v>
      </c>
      <c r="O317" s="298">
        <f t="shared" si="150"/>
        <v>0.96602682374645632</v>
      </c>
    </row>
    <row r="318" spans="1:15" s="299" customFormat="1" ht="14.5" customHeight="1" x14ac:dyDescent="0.25">
      <c r="A318" s="311"/>
      <c r="C318" s="300"/>
      <c r="E318" s="301" t="s">
        <v>938</v>
      </c>
      <c r="F318" s="302">
        <f t="shared" ref="F318:K318" si="153">SUM(F316:F317)</f>
        <v>23.143034274999998</v>
      </c>
      <c r="G318" s="303">
        <f t="shared" si="153"/>
        <v>25.39565163</v>
      </c>
      <c r="H318" s="304">
        <f t="shared" si="153"/>
        <v>20.395393586000001</v>
      </c>
      <c r="I318" s="305">
        <f t="shared" si="153"/>
        <v>28.73100659</v>
      </c>
      <c r="J318" s="306">
        <f t="shared" si="153"/>
        <v>31.580308129999999</v>
      </c>
      <c r="K318" s="307">
        <f t="shared" si="153"/>
        <v>41.424190280000005</v>
      </c>
      <c r="L318" s="308">
        <f t="shared" si="152"/>
        <v>0.80550725581104665</v>
      </c>
      <c r="M318" s="309">
        <f t="shared" si="152"/>
        <v>0.8041609830233154</v>
      </c>
      <c r="N318" s="310">
        <f t="shared" si="152"/>
        <v>0.49235467122328019</v>
      </c>
      <c r="O318" s="298">
        <f t="shared" si="150"/>
        <v>0.67758133692853828</v>
      </c>
    </row>
    <row r="319" spans="1:15" ht="14.5" customHeight="1" x14ac:dyDescent="0.25">
      <c r="A319" s="287"/>
      <c r="F319" s="259"/>
      <c r="G319" s="290"/>
      <c r="H319" s="291"/>
      <c r="I319" s="292"/>
      <c r="J319" s="293"/>
      <c r="K319" s="294"/>
      <c r="L319" s="295"/>
      <c r="M319" s="296"/>
      <c r="N319" s="297"/>
      <c r="O319" s="298"/>
    </row>
    <row r="320" spans="1:15" ht="14.5" customHeight="1" x14ac:dyDescent="0.25">
      <c r="A320" s="287" t="s">
        <v>386</v>
      </c>
      <c r="B320" s="286" t="s">
        <v>4857</v>
      </c>
      <c r="C320" s="288" t="s">
        <v>0</v>
      </c>
      <c r="D320" s="286" t="s">
        <v>385</v>
      </c>
      <c r="E320" s="289" t="s">
        <v>379</v>
      </c>
      <c r="F320" s="259">
        <v>21.177894909999999</v>
      </c>
      <c r="G320" s="290">
        <v>18.115948299999999</v>
      </c>
      <c r="H320" s="291">
        <v>4.2647422620000004</v>
      </c>
      <c r="I320" s="292">
        <v>35.257965540000001</v>
      </c>
      <c r="J320" s="293">
        <v>31.320814970000001</v>
      </c>
      <c r="K320" s="294">
        <v>22.82048451</v>
      </c>
      <c r="L320" s="295">
        <f t="shared" ref="L320:N323" si="154">F320/I320</f>
        <v>0.60065561315424665</v>
      </c>
      <c r="M320" s="296">
        <f t="shared" si="154"/>
        <v>0.57839964628481055</v>
      </c>
      <c r="N320" s="297">
        <f t="shared" si="154"/>
        <v>0.18688219613090065</v>
      </c>
      <c r="O320" s="298">
        <f t="shared" si="150"/>
        <v>0.48723650538128321</v>
      </c>
    </row>
    <row r="321" spans="1:15" ht="14.5" customHeight="1" x14ac:dyDescent="0.25">
      <c r="A321" s="287"/>
      <c r="B321" s="286" t="s">
        <v>4858</v>
      </c>
      <c r="C321" s="288" t="s">
        <v>0</v>
      </c>
      <c r="D321" s="286" t="s">
        <v>385</v>
      </c>
      <c r="E321" s="289" t="s">
        <v>379</v>
      </c>
      <c r="F321" s="259">
        <v>34.455348409999999</v>
      </c>
      <c r="G321" s="290">
        <v>30.782178429999998</v>
      </c>
      <c r="H321" s="291">
        <v>6.8713763620000003</v>
      </c>
      <c r="I321" s="292">
        <v>17.219414199999999</v>
      </c>
      <c r="J321" s="293">
        <v>15.20153983</v>
      </c>
      <c r="K321" s="294">
        <v>12.13908743</v>
      </c>
      <c r="L321" s="295">
        <f t="shared" si="154"/>
        <v>2.0009593828110601</v>
      </c>
      <c r="M321" s="296">
        <f t="shared" si="154"/>
        <v>2.0249381821999277</v>
      </c>
      <c r="N321" s="297">
        <f t="shared" si="154"/>
        <v>0.56605378300665232</v>
      </c>
      <c r="O321" s="298">
        <f t="shared" si="150"/>
        <v>1.6182413848678681</v>
      </c>
    </row>
    <row r="322" spans="1:15" ht="14.5" customHeight="1" x14ac:dyDescent="0.25">
      <c r="A322" s="287" t="s">
        <v>383</v>
      </c>
      <c r="B322" s="286" t="s">
        <v>4859</v>
      </c>
      <c r="C322" s="288" t="s">
        <v>0</v>
      </c>
      <c r="D322" s="286" t="s">
        <v>385</v>
      </c>
      <c r="E322" s="289" t="s">
        <v>378</v>
      </c>
      <c r="F322" s="259">
        <v>38.946325459999997</v>
      </c>
      <c r="G322" s="290">
        <v>22.159932479999998</v>
      </c>
      <c r="H322" s="291">
        <v>19.20397706</v>
      </c>
      <c r="I322" s="292">
        <v>70.01554634</v>
      </c>
      <c r="J322" s="293">
        <v>61.228337289999999</v>
      </c>
      <c r="K322" s="294">
        <v>65.263209970000005</v>
      </c>
      <c r="L322" s="295">
        <f t="shared" si="154"/>
        <v>0.55625253955563148</v>
      </c>
      <c r="M322" s="296">
        <f t="shared" si="154"/>
        <v>0.36192281974018631</v>
      </c>
      <c r="N322" s="297">
        <f t="shared" si="154"/>
        <v>0.29425425241614112</v>
      </c>
      <c r="O322" s="298">
        <f t="shared" si="150"/>
        <v>0.40868873244583975</v>
      </c>
    </row>
    <row r="323" spans="1:15" ht="14.5" customHeight="1" x14ac:dyDescent="0.25">
      <c r="A323" s="287"/>
      <c r="B323" s="286" t="s">
        <v>4860</v>
      </c>
      <c r="C323" s="288" t="s">
        <v>0</v>
      </c>
      <c r="D323" s="286" t="s">
        <v>385</v>
      </c>
      <c r="E323" s="289" t="s">
        <v>939</v>
      </c>
      <c r="F323" s="259">
        <v>65.635520889999995</v>
      </c>
      <c r="G323" s="290">
        <v>37.464736979999998</v>
      </c>
      <c r="H323" s="291">
        <v>33.568845060000001</v>
      </c>
      <c r="I323" s="292">
        <v>51.037813980000003</v>
      </c>
      <c r="J323" s="293">
        <v>43.570266279999998</v>
      </c>
      <c r="K323" s="294">
        <v>46.02112683</v>
      </c>
      <c r="L323" s="295">
        <f t="shared" si="154"/>
        <v>1.2860174794265353</v>
      </c>
      <c r="M323" s="296">
        <f t="shared" si="154"/>
        <v>0.85986935997215574</v>
      </c>
      <c r="N323" s="297">
        <f t="shared" si="154"/>
        <v>0.72942249293464334</v>
      </c>
      <c r="O323" s="298">
        <f t="shared" si="150"/>
        <v>0.97184010176871993</v>
      </c>
    </row>
    <row r="324" spans="1:15" ht="14.5" customHeight="1" x14ac:dyDescent="0.25">
      <c r="A324" s="287"/>
      <c r="B324" s="286" t="s">
        <v>4861</v>
      </c>
      <c r="C324" s="288" t="s">
        <v>0</v>
      </c>
      <c r="D324" s="286" t="s">
        <v>385</v>
      </c>
      <c r="E324" s="289" t="s">
        <v>939</v>
      </c>
      <c r="F324" s="259">
        <v>6.3622201179999998</v>
      </c>
      <c r="G324" s="290">
        <v>6.6913527090000002</v>
      </c>
      <c r="H324" s="291">
        <v>5.515164049</v>
      </c>
      <c r="I324" s="292">
        <v>9.4627930000000006E-3</v>
      </c>
      <c r="J324" s="293">
        <v>0</v>
      </c>
      <c r="K324" s="294">
        <v>9.6908280000000003E-3</v>
      </c>
      <c r="L324" s="295">
        <f>F324/I324</f>
        <v>672.34062057576443</v>
      </c>
      <c r="M324" s="296"/>
      <c r="N324" s="297">
        <f>H324/K324</f>
        <v>569.11174659172571</v>
      </c>
      <c r="O324" s="298">
        <f t="shared" si="150"/>
        <v>969.46352211939438</v>
      </c>
    </row>
    <row r="325" spans="1:15" ht="14.5" customHeight="1" x14ac:dyDescent="0.25">
      <c r="A325" s="287" t="s">
        <v>384</v>
      </c>
      <c r="B325" s="286" t="s">
        <v>4862</v>
      </c>
      <c r="C325" s="288" t="s">
        <v>0</v>
      </c>
      <c r="D325" s="286" t="s">
        <v>385</v>
      </c>
      <c r="E325" s="289" t="s">
        <v>940</v>
      </c>
      <c r="F325" s="259">
        <v>7.4344351079999997</v>
      </c>
      <c r="G325" s="290">
        <v>2.2164755999999999</v>
      </c>
      <c r="H325" s="291">
        <v>1.4098793439999999</v>
      </c>
      <c r="I325" s="292">
        <v>5.3004862519999998</v>
      </c>
      <c r="J325" s="293">
        <v>5.5338094760000001</v>
      </c>
      <c r="K325" s="294">
        <v>5.9322899930000004</v>
      </c>
      <c r="L325" s="295">
        <f>F325/I325</f>
        <v>1.4025949232855401</v>
      </c>
      <c r="M325" s="296">
        <f>G325/J325</f>
        <v>0.40053341366608336</v>
      </c>
      <c r="N325" s="297">
        <f>H325/K325</f>
        <v>0.23766190554804859</v>
      </c>
      <c r="O325" s="298">
        <f t="shared" si="150"/>
        <v>0.65969245236055762</v>
      </c>
    </row>
    <row r="326" spans="1:15" ht="14.5" customHeight="1" x14ac:dyDescent="0.25">
      <c r="A326" s="287"/>
      <c r="B326" s="286" t="s">
        <v>4863</v>
      </c>
      <c r="C326" s="288" t="s">
        <v>0</v>
      </c>
      <c r="D326" s="286" t="s">
        <v>385</v>
      </c>
      <c r="E326" s="289" t="s">
        <v>940</v>
      </c>
      <c r="F326" s="259">
        <v>10.1036248</v>
      </c>
      <c r="G326" s="290">
        <v>3.07748153</v>
      </c>
      <c r="H326" s="291">
        <v>1.941829102</v>
      </c>
      <c r="I326" s="292">
        <v>3.6341242770000002</v>
      </c>
      <c r="J326" s="293">
        <v>3.474928325</v>
      </c>
      <c r="K326" s="294">
        <v>3.7416522479999998</v>
      </c>
      <c r="L326" s="295">
        <f>F326/I326</f>
        <v>2.7802089389030544</v>
      </c>
      <c r="M326" s="296">
        <f>G326/J326</f>
        <v>0.88562446248441684</v>
      </c>
      <c r="N326" s="297">
        <f>H326/K326</f>
        <v>0.51897637014181441</v>
      </c>
      <c r="O326" s="298">
        <f t="shared" si="150"/>
        <v>1.3937283928610409</v>
      </c>
    </row>
    <row r="327" spans="1:15" s="299" customFormat="1" ht="14.5" customHeight="1" x14ac:dyDescent="0.25">
      <c r="A327" s="311"/>
      <c r="C327" s="300"/>
      <c r="E327" s="301" t="s">
        <v>715</v>
      </c>
      <c r="F327" s="302">
        <f t="shared" ref="F327:K327" si="155">SUM(F320:F326)</f>
        <v>184.11536969600002</v>
      </c>
      <c r="G327" s="303">
        <f t="shared" si="155"/>
        <v>120.50810602899999</v>
      </c>
      <c r="H327" s="304">
        <f t="shared" si="155"/>
        <v>72.775813239000016</v>
      </c>
      <c r="I327" s="305">
        <f t="shared" si="155"/>
        <v>182.47481338200004</v>
      </c>
      <c r="J327" s="306">
        <f t="shared" si="155"/>
        <v>160.32969617099999</v>
      </c>
      <c r="K327" s="307">
        <f t="shared" si="155"/>
        <v>155.92754180900002</v>
      </c>
      <c r="L327" s="308">
        <f>F327/I327</f>
        <v>1.0089905904469434</v>
      </c>
      <c r="M327" s="309">
        <f>G327/J327</f>
        <v>0.75162685957111652</v>
      </c>
      <c r="N327" s="310">
        <f>H327/K327</f>
        <v>0.46672840727615095</v>
      </c>
      <c r="O327" s="298">
        <f t="shared" si="150"/>
        <v>0.75671753586590385</v>
      </c>
    </row>
    <row r="328" spans="1:15" ht="14.5" customHeight="1" x14ac:dyDescent="0.25">
      <c r="A328" s="287"/>
      <c r="F328" s="259"/>
      <c r="G328" s="290"/>
      <c r="H328" s="291"/>
      <c r="I328" s="292"/>
      <c r="J328" s="293"/>
      <c r="K328" s="294"/>
      <c r="L328" s="295"/>
      <c r="M328" s="296"/>
      <c r="N328" s="297"/>
      <c r="O328" s="298"/>
    </row>
    <row r="329" spans="1:15" ht="14.5" customHeight="1" x14ac:dyDescent="0.25">
      <c r="A329" s="287" t="s">
        <v>388</v>
      </c>
      <c r="B329" s="286" t="s">
        <v>4864</v>
      </c>
      <c r="C329" s="288" t="s">
        <v>0</v>
      </c>
      <c r="D329" s="286" t="s">
        <v>390</v>
      </c>
      <c r="E329" s="289" t="s">
        <v>381</v>
      </c>
      <c r="F329" s="259">
        <v>3.9296863549999999</v>
      </c>
      <c r="G329" s="290">
        <v>2.5423082990000001</v>
      </c>
      <c r="H329" s="291">
        <v>3.2338622899999998</v>
      </c>
      <c r="I329" s="292">
        <v>3.3293740180000002</v>
      </c>
      <c r="J329" s="293">
        <v>3.672278865</v>
      </c>
      <c r="K329" s="294">
        <v>3.8852376230000001</v>
      </c>
      <c r="L329" s="295">
        <f t="shared" ref="L329:L337" si="156">F329/I329</f>
        <v>1.1803078698141025</v>
      </c>
      <c r="M329" s="296">
        <f t="shared" ref="M329:M337" si="157">G329/J329</f>
        <v>0.69229717907057697</v>
      </c>
      <c r="N329" s="297">
        <f t="shared" ref="N329:N337" si="158">H329/K329</f>
        <v>0.83234607604333899</v>
      </c>
      <c r="O329" s="298">
        <f t="shared" si="150"/>
        <v>0.89151782491528619</v>
      </c>
    </row>
    <row r="330" spans="1:15" ht="14.5" customHeight="1" x14ac:dyDescent="0.25">
      <c r="A330" s="287"/>
      <c r="B330" s="286" t="s">
        <v>4865</v>
      </c>
      <c r="C330" s="288" t="s">
        <v>0</v>
      </c>
      <c r="D330" s="286" t="s">
        <v>390</v>
      </c>
      <c r="E330" s="289" t="s">
        <v>381</v>
      </c>
      <c r="F330" s="259">
        <v>74.360536550000006</v>
      </c>
      <c r="G330" s="290">
        <v>75.635948339999999</v>
      </c>
      <c r="H330" s="291">
        <v>65.903650429999999</v>
      </c>
      <c r="I330" s="292">
        <v>46.251577490000003</v>
      </c>
      <c r="J330" s="293">
        <v>48.272739289999997</v>
      </c>
      <c r="K330" s="294">
        <v>62.489363769999997</v>
      </c>
      <c r="L330" s="295">
        <f t="shared" si="156"/>
        <v>1.6077405482240559</v>
      </c>
      <c r="M330" s="296">
        <f t="shared" si="157"/>
        <v>1.5668459973985456</v>
      </c>
      <c r="N330" s="297">
        <f t="shared" si="158"/>
        <v>1.0546378848177542</v>
      </c>
      <c r="O330" s="298">
        <f t="shared" si="150"/>
        <v>1.3750402803356232</v>
      </c>
    </row>
    <row r="331" spans="1:15" ht="14.5" customHeight="1" x14ac:dyDescent="0.25">
      <c r="A331" s="287"/>
      <c r="B331" s="286" t="s">
        <v>4866</v>
      </c>
      <c r="C331" s="288" t="s">
        <v>0</v>
      </c>
      <c r="D331" s="286" t="s">
        <v>390</v>
      </c>
      <c r="E331" s="289" t="s">
        <v>381</v>
      </c>
      <c r="F331" s="259">
        <v>101.2068723</v>
      </c>
      <c r="G331" s="290">
        <v>103.6714873</v>
      </c>
      <c r="H331" s="291">
        <v>90.021966000000006</v>
      </c>
      <c r="I331" s="292">
        <v>36.909045450000001</v>
      </c>
      <c r="J331" s="293">
        <v>39.367675599999998</v>
      </c>
      <c r="K331" s="294">
        <v>51.372248339999999</v>
      </c>
      <c r="L331" s="295">
        <f t="shared" si="156"/>
        <v>2.7420614937631771</v>
      </c>
      <c r="M331" s="296">
        <f t="shared" si="157"/>
        <v>2.6334165205323932</v>
      </c>
      <c r="N331" s="297">
        <f t="shared" si="158"/>
        <v>1.7523462357380639</v>
      </c>
      <c r="O331" s="298">
        <f t="shared" si="150"/>
        <v>2.310244469730145</v>
      </c>
    </row>
    <row r="332" spans="1:15" ht="14.5" customHeight="1" x14ac:dyDescent="0.25">
      <c r="A332" s="287"/>
      <c r="B332" s="286" t="s">
        <v>4867</v>
      </c>
      <c r="C332" s="288" t="s">
        <v>0</v>
      </c>
      <c r="D332" s="286" t="s">
        <v>390</v>
      </c>
      <c r="E332" s="289" t="s">
        <v>381</v>
      </c>
      <c r="F332" s="259">
        <v>6.0078687070000001</v>
      </c>
      <c r="G332" s="290">
        <v>3.9805259959999999</v>
      </c>
      <c r="H332" s="291">
        <v>4.3122988009999998</v>
      </c>
      <c r="I332" s="292">
        <v>3.49665253</v>
      </c>
      <c r="J332" s="293">
        <v>3.6451210289999998</v>
      </c>
      <c r="K332" s="294">
        <v>3.5130122849999998</v>
      </c>
      <c r="L332" s="295">
        <f t="shared" si="156"/>
        <v>1.7181772153380079</v>
      </c>
      <c r="M332" s="296">
        <f t="shared" si="157"/>
        <v>1.0920147683249943</v>
      </c>
      <c r="N332" s="297">
        <f t="shared" si="158"/>
        <v>1.2275216968106901</v>
      </c>
      <c r="O332" s="298">
        <f t="shared" si="150"/>
        <v>1.3421849780353037</v>
      </c>
    </row>
    <row r="333" spans="1:15" ht="14.5" customHeight="1" x14ac:dyDescent="0.25">
      <c r="A333" s="287" t="s">
        <v>387</v>
      </c>
      <c r="B333" s="286" t="s">
        <v>4868</v>
      </c>
      <c r="C333" s="288" t="s">
        <v>0</v>
      </c>
      <c r="D333" s="286" t="s">
        <v>390</v>
      </c>
      <c r="E333" s="289" t="s">
        <v>380</v>
      </c>
      <c r="F333" s="259">
        <v>6.5267262869999998</v>
      </c>
      <c r="G333" s="290">
        <v>8.1079653730000008</v>
      </c>
      <c r="H333" s="291">
        <v>8.7573145770000007</v>
      </c>
      <c r="I333" s="292">
        <v>13.13864852</v>
      </c>
      <c r="J333" s="293">
        <v>11.90799077</v>
      </c>
      <c r="K333" s="294">
        <v>9.655454744</v>
      </c>
      <c r="L333" s="295">
        <f t="shared" si="156"/>
        <v>0.49675781166265642</v>
      </c>
      <c r="M333" s="296">
        <f t="shared" si="157"/>
        <v>0.68088441867342842</v>
      </c>
      <c r="N333" s="297">
        <f t="shared" si="158"/>
        <v>0.90698105984514987</v>
      </c>
      <c r="O333" s="298">
        <f t="shared" si="150"/>
        <v>0.6740805386003873</v>
      </c>
    </row>
    <row r="334" spans="1:15" ht="14.5" customHeight="1" x14ac:dyDescent="0.25">
      <c r="A334" s="287"/>
      <c r="B334" s="286" t="s">
        <v>4869</v>
      </c>
      <c r="C334" s="288" t="s">
        <v>0</v>
      </c>
      <c r="D334" s="286" t="s">
        <v>390</v>
      </c>
      <c r="E334" s="289" t="s">
        <v>380</v>
      </c>
      <c r="F334" s="259">
        <v>5.6819104530000004</v>
      </c>
      <c r="G334" s="290">
        <v>5.3483495579999998</v>
      </c>
      <c r="H334" s="291">
        <v>2.466559943</v>
      </c>
      <c r="I334" s="292">
        <v>10.528199219999999</v>
      </c>
      <c r="J334" s="293">
        <v>11.248972439999999</v>
      </c>
      <c r="K334" s="294">
        <v>10.021286330000001</v>
      </c>
      <c r="L334" s="295">
        <f t="shared" si="156"/>
        <v>0.53968492942328661</v>
      </c>
      <c r="M334" s="296">
        <f t="shared" si="157"/>
        <v>0.47545227677702445</v>
      </c>
      <c r="N334" s="297">
        <f t="shared" si="158"/>
        <v>0.24613206945460064</v>
      </c>
      <c r="O334" s="298">
        <f t="shared" si="150"/>
        <v>0.42444888234028477</v>
      </c>
    </row>
    <row r="335" spans="1:15" ht="14.5" customHeight="1" x14ac:dyDescent="0.25">
      <c r="A335" s="287"/>
      <c r="B335" s="286" t="s">
        <v>4870</v>
      </c>
      <c r="C335" s="288" t="s">
        <v>0</v>
      </c>
      <c r="D335" s="286" t="s">
        <v>390</v>
      </c>
      <c r="E335" s="289" t="s">
        <v>389</v>
      </c>
      <c r="F335" s="259">
        <v>8.32946703</v>
      </c>
      <c r="G335" s="290">
        <v>7.3522176420000003</v>
      </c>
      <c r="H335" s="291">
        <v>3.9630380679999999</v>
      </c>
      <c r="I335" s="292">
        <v>8.1494000329999992</v>
      </c>
      <c r="J335" s="293">
        <v>8.6100724599999996</v>
      </c>
      <c r="K335" s="294">
        <v>7.1584739270000002</v>
      </c>
      <c r="L335" s="295">
        <f t="shared" si="156"/>
        <v>1.0220957366518812</v>
      </c>
      <c r="M335" s="296">
        <f t="shared" si="157"/>
        <v>0.85390891611613695</v>
      </c>
      <c r="N335" s="297">
        <f t="shared" si="158"/>
        <v>0.55361493363164971</v>
      </c>
      <c r="O335" s="298">
        <f t="shared" si="150"/>
        <v>0.82133818660841384</v>
      </c>
    </row>
    <row r="336" spans="1:15" ht="14.5" customHeight="1" x14ac:dyDescent="0.25">
      <c r="A336" s="287"/>
      <c r="B336" s="286" t="s">
        <v>4871</v>
      </c>
      <c r="C336" s="288" t="s">
        <v>0</v>
      </c>
      <c r="D336" s="286" t="s">
        <v>390</v>
      </c>
      <c r="E336" s="289" t="s">
        <v>382</v>
      </c>
      <c r="F336" s="259">
        <v>8.6065128269999995</v>
      </c>
      <c r="G336" s="290">
        <v>10.146626270000001</v>
      </c>
      <c r="H336" s="291">
        <v>11.366593119999999</v>
      </c>
      <c r="I336" s="292">
        <v>8.4194475680000007</v>
      </c>
      <c r="J336" s="293">
        <v>7.6126544960000002</v>
      </c>
      <c r="K336" s="294">
        <v>6.3904910700000004</v>
      </c>
      <c r="L336" s="295">
        <f t="shared" si="156"/>
        <v>1.022218234330597</v>
      </c>
      <c r="M336" s="296">
        <f t="shared" si="157"/>
        <v>1.3328630998991813</v>
      </c>
      <c r="N336" s="297">
        <f t="shared" si="158"/>
        <v>1.7786728743523617</v>
      </c>
      <c r="O336" s="298">
        <f t="shared" si="150"/>
        <v>1.3432760447019223</v>
      </c>
    </row>
    <row r="337" spans="1:15" s="299" customFormat="1" ht="14.5" customHeight="1" x14ac:dyDescent="0.25">
      <c r="A337" s="311"/>
      <c r="C337" s="300"/>
      <c r="E337" s="301" t="s">
        <v>716</v>
      </c>
      <c r="F337" s="302">
        <f t="shared" ref="F337:K337" si="159">SUM(F329:F336)</f>
        <v>214.64958050899997</v>
      </c>
      <c r="G337" s="303">
        <f t="shared" si="159"/>
        <v>216.78542877800004</v>
      </c>
      <c r="H337" s="304">
        <f t="shared" si="159"/>
        <v>190.025283229</v>
      </c>
      <c r="I337" s="305">
        <f t="shared" si="159"/>
        <v>130.22234482900004</v>
      </c>
      <c r="J337" s="306">
        <f t="shared" si="159"/>
        <v>134.33750494999998</v>
      </c>
      <c r="K337" s="307">
        <f t="shared" si="159"/>
        <v>154.485568089</v>
      </c>
      <c r="L337" s="308">
        <f t="shared" si="156"/>
        <v>1.6483314041907675</v>
      </c>
      <c r="M337" s="309">
        <f t="shared" si="157"/>
        <v>1.6137371976551667</v>
      </c>
      <c r="N337" s="310">
        <f t="shared" si="158"/>
        <v>1.23005200796184</v>
      </c>
      <c r="O337" s="298">
        <f t="shared" si="150"/>
        <v>1.4830380336285192</v>
      </c>
    </row>
    <row r="338" spans="1:15" ht="14.5" customHeight="1" x14ac:dyDescent="0.25">
      <c r="A338" s="287"/>
      <c r="F338" s="259"/>
      <c r="G338" s="290"/>
      <c r="H338" s="291"/>
      <c r="I338" s="292"/>
      <c r="J338" s="293"/>
      <c r="K338" s="294"/>
      <c r="L338" s="295"/>
      <c r="M338" s="296"/>
      <c r="N338" s="297"/>
      <c r="O338" s="298"/>
    </row>
    <row r="339" spans="1:15" ht="14.5" customHeight="1" x14ac:dyDescent="0.25">
      <c r="A339" s="287" t="s">
        <v>392</v>
      </c>
      <c r="B339" s="286" t="s">
        <v>4872</v>
      </c>
      <c r="C339" s="288" t="s">
        <v>0</v>
      </c>
      <c r="D339" s="285" t="s">
        <v>391</v>
      </c>
      <c r="E339" s="289" t="s">
        <v>943</v>
      </c>
      <c r="F339" s="259">
        <v>26.373459029999999</v>
      </c>
      <c r="G339" s="290">
        <v>19.104859300000001</v>
      </c>
      <c r="H339" s="291">
        <v>16.674465659999999</v>
      </c>
      <c r="I339" s="292">
        <v>21.94552693</v>
      </c>
      <c r="J339" s="293">
        <v>22.768790339999999</v>
      </c>
      <c r="K339" s="294">
        <v>33.435266230000003</v>
      </c>
      <c r="L339" s="295">
        <f t="shared" ref="L339:N345" si="160">F339/I339</f>
        <v>1.2017692313392085</v>
      </c>
      <c r="M339" s="296">
        <f t="shared" si="160"/>
        <v>0.83908099704518613</v>
      </c>
      <c r="N339" s="297">
        <f t="shared" si="160"/>
        <v>0.49870892444214276</v>
      </c>
      <c r="O339" s="298">
        <f t="shared" si="150"/>
        <v>0.79530537728329664</v>
      </c>
    </row>
    <row r="340" spans="1:15" ht="14.5" customHeight="1" x14ac:dyDescent="0.25">
      <c r="A340" s="287"/>
      <c r="B340" s="286" t="s">
        <v>4873</v>
      </c>
      <c r="C340" s="288" t="s">
        <v>0</v>
      </c>
      <c r="D340" s="285" t="s">
        <v>391</v>
      </c>
      <c r="E340" s="289" t="s">
        <v>943</v>
      </c>
      <c r="F340" s="259">
        <v>32.428248060000001</v>
      </c>
      <c r="G340" s="290">
        <v>23.048189669999999</v>
      </c>
      <c r="H340" s="291">
        <v>19.876717920000001</v>
      </c>
      <c r="I340" s="292">
        <v>17.49518728</v>
      </c>
      <c r="J340" s="293">
        <v>19.13651771</v>
      </c>
      <c r="K340" s="294">
        <v>27.724253480000002</v>
      </c>
      <c r="L340" s="295">
        <f t="shared" si="160"/>
        <v>1.8535524965240613</v>
      </c>
      <c r="M340" s="296">
        <f t="shared" si="160"/>
        <v>1.2044087654440867</v>
      </c>
      <c r="N340" s="297">
        <f t="shared" si="160"/>
        <v>0.71694330505017445</v>
      </c>
      <c r="O340" s="298">
        <f t="shared" si="150"/>
        <v>1.1708807924153042</v>
      </c>
    </row>
    <row r="341" spans="1:15" ht="14.5" customHeight="1" x14ac:dyDescent="0.25">
      <c r="A341" s="287" t="s">
        <v>941</v>
      </c>
      <c r="B341" s="286" t="s">
        <v>4874</v>
      </c>
      <c r="C341" s="288" t="s">
        <v>0</v>
      </c>
      <c r="D341" s="285" t="s">
        <v>391</v>
      </c>
      <c r="E341" s="289" t="s">
        <v>942</v>
      </c>
      <c r="F341" s="259">
        <v>8.1277860390000001</v>
      </c>
      <c r="G341" s="290">
        <v>11.468651700000001</v>
      </c>
      <c r="H341" s="291">
        <v>5.8546027389999997</v>
      </c>
      <c r="I341" s="292">
        <v>11.226786929999999</v>
      </c>
      <c r="J341" s="293">
        <v>12.42422221</v>
      </c>
      <c r="K341" s="294">
        <v>15.076087490000001</v>
      </c>
      <c r="L341" s="295">
        <f t="shared" si="160"/>
        <v>0.72396368521799326</v>
      </c>
      <c r="M341" s="296">
        <f t="shared" si="160"/>
        <v>0.92308810210824466</v>
      </c>
      <c r="N341" s="297">
        <f t="shared" si="160"/>
        <v>0.38833701004211929</v>
      </c>
      <c r="O341" s="298">
        <f t="shared" si="150"/>
        <v>0.65718947953057549</v>
      </c>
    </row>
    <row r="342" spans="1:15" ht="14.5" customHeight="1" x14ac:dyDescent="0.25">
      <c r="A342" s="287"/>
      <c r="B342" s="286" t="s">
        <v>4875</v>
      </c>
      <c r="C342" s="288" t="s">
        <v>0</v>
      </c>
      <c r="D342" s="285" t="s">
        <v>391</v>
      </c>
      <c r="E342" s="289" t="s">
        <v>942</v>
      </c>
      <c r="F342" s="259">
        <v>37.437612700000003</v>
      </c>
      <c r="G342" s="290">
        <v>33.850739789999999</v>
      </c>
      <c r="H342" s="291">
        <v>17.33412143</v>
      </c>
      <c r="I342" s="292">
        <v>57.594556670000003</v>
      </c>
      <c r="J342" s="293">
        <v>53.810613879999998</v>
      </c>
      <c r="K342" s="294">
        <v>54.55323422</v>
      </c>
      <c r="L342" s="295">
        <f t="shared" si="160"/>
        <v>0.65001998217481893</v>
      </c>
      <c r="M342" s="296">
        <f t="shared" si="160"/>
        <v>0.62907180106676752</v>
      </c>
      <c r="N342" s="297">
        <f t="shared" si="160"/>
        <v>0.31774690681208156</v>
      </c>
      <c r="O342" s="298">
        <f t="shared" si="150"/>
        <v>0.53400413219698595</v>
      </c>
    </row>
    <row r="343" spans="1:15" ht="14.5" customHeight="1" x14ac:dyDescent="0.25">
      <c r="A343" s="287"/>
      <c r="B343" s="286" t="s">
        <v>4876</v>
      </c>
      <c r="C343" s="288" t="s">
        <v>0</v>
      </c>
      <c r="D343" s="285" t="s">
        <v>391</v>
      </c>
      <c r="E343" s="289" t="s">
        <v>942</v>
      </c>
      <c r="F343" s="259">
        <v>50.401174410000003</v>
      </c>
      <c r="G343" s="290">
        <v>45.005419160000002</v>
      </c>
      <c r="H343" s="291">
        <v>22.61908742</v>
      </c>
      <c r="I343" s="292">
        <v>36.677909120000002</v>
      </c>
      <c r="J343" s="293">
        <v>34.287783949999998</v>
      </c>
      <c r="K343" s="294">
        <v>33.528380560000002</v>
      </c>
      <c r="L343" s="295">
        <f t="shared" si="160"/>
        <v>1.3741561506437365</v>
      </c>
      <c r="M343" s="296">
        <f t="shared" si="160"/>
        <v>1.3125788247391241</v>
      </c>
      <c r="N343" s="297">
        <f t="shared" si="160"/>
        <v>0.67462510989823954</v>
      </c>
      <c r="O343" s="298">
        <f t="shared" si="150"/>
        <v>1.1294964096041817</v>
      </c>
    </row>
    <row r="344" spans="1:15" ht="14.5" customHeight="1" x14ac:dyDescent="0.25">
      <c r="A344" s="287"/>
      <c r="B344" s="286" t="s">
        <v>4877</v>
      </c>
      <c r="C344" s="288" t="s">
        <v>0</v>
      </c>
      <c r="D344" s="285" t="s">
        <v>391</v>
      </c>
      <c r="E344" s="289" t="s">
        <v>942</v>
      </c>
      <c r="F344" s="259">
        <v>10.63725215</v>
      </c>
      <c r="G344" s="290">
        <v>14.55287545</v>
      </c>
      <c r="H344" s="291">
        <v>8.6566175459999997</v>
      </c>
      <c r="I344" s="292">
        <v>6.5649290469999997</v>
      </c>
      <c r="J344" s="293">
        <v>6.5728934380000004</v>
      </c>
      <c r="K344" s="294">
        <v>7.8374887170000003</v>
      </c>
      <c r="L344" s="295">
        <f t="shared" si="160"/>
        <v>1.6203148691852116</v>
      </c>
      <c r="M344" s="296">
        <f t="shared" si="160"/>
        <v>2.2140744540091233</v>
      </c>
      <c r="N344" s="297">
        <f t="shared" si="160"/>
        <v>1.1045141956279003</v>
      </c>
      <c r="O344" s="298">
        <f t="shared" si="150"/>
        <v>1.6136468641653674</v>
      </c>
    </row>
    <row r="345" spans="1:15" s="299" customFormat="1" ht="14.5" customHeight="1" x14ac:dyDescent="0.25">
      <c r="A345" s="311"/>
      <c r="C345" s="300"/>
      <c r="E345" s="301" t="s">
        <v>717</v>
      </c>
      <c r="F345" s="302">
        <f t="shared" ref="F345:K345" si="161">SUM(F339:F344)</f>
        <v>165.405532389</v>
      </c>
      <c r="G345" s="303">
        <f t="shared" si="161"/>
        <v>147.03073506999999</v>
      </c>
      <c r="H345" s="304">
        <f t="shared" si="161"/>
        <v>91.015612715000003</v>
      </c>
      <c r="I345" s="305">
        <f t="shared" si="161"/>
        <v>151.50489597699999</v>
      </c>
      <c r="J345" s="306">
        <f t="shared" si="161"/>
        <v>149.00082152799999</v>
      </c>
      <c r="K345" s="307">
        <f t="shared" si="161"/>
        <v>172.15471069700001</v>
      </c>
      <c r="L345" s="308">
        <f t="shared" si="160"/>
        <v>1.0917504105881191</v>
      </c>
      <c r="M345" s="309">
        <f t="shared" si="160"/>
        <v>0.98677801613577154</v>
      </c>
      <c r="N345" s="310">
        <f t="shared" si="160"/>
        <v>0.52868499703845773</v>
      </c>
      <c r="O345" s="298">
        <f t="shared" si="150"/>
        <v>0.85357659770404437</v>
      </c>
    </row>
    <row r="346" spans="1:15" ht="14.5" customHeight="1" x14ac:dyDescent="0.25">
      <c r="A346" s="287"/>
      <c r="F346" s="259"/>
      <c r="G346" s="290"/>
      <c r="H346" s="291"/>
      <c r="I346" s="292"/>
      <c r="J346" s="293"/>
      <c r="K346" s="294"/>
      <c r="L346" s="295"/>
      <c r="M346" s="296"/>
      <c r="N346" s="297"/>
      <c r="O346" s="298"/>
    </row>
    <row r="347" spans="1:15" ht="14.5" customHeight="1" x14ac:dyDescent="0.25">
      <c r="A347" s="287" t="s">
        <v>509</v>
      </c>
      <c r="B347" s="285" t="s">
        <v>4878</v>
      </c>
      <c r="C347" s="288" t="s">
        <v>0</v>
      </c>
      <c r="D347" s="285" t="s">
        <v>510</v>
      </c>
      <c r="E347" s="289" t="s">
        <v>511</v>
      </c>
      <c r="F347" s="259">
        <v>27.30193985</v>
      </c>
      <c r="G347" s="290">
        <v>39.463694150000002</v>
      </c>
      <c r="H347" s="291">
        <v>30.238475309999998</v>
      </c>
      <c r="I347" s="292">
        <v>32.455225290000001</v>
      </c>
      <c r="J347" s="293">
        <v>39.383262719999998</v>
      </c>
      <c r="K347" s="294">
        <v>48.011095939999997</v>
      </c>
      <c r="L347" s="295">
        <f t="shared" ref="L347:N349" si="162">F347/I347</f>
        <v>0.84121862060874941</v>
      </c>
      <c r="M347" s="296">
        <f t="shared" si="162"/>
        <v>1.0020422744192587</v>
      </c>
      <c r="N347" s="297">
        <f t="shared" si="162"/>
        <v>0.62982264241144081</v>
      </c>
      <c r="O347" s="298">
        <f t="shared" si="150"/>
        <v>0.80938211141783445</v>
      </c>
    </row>
    <row r="348" spans="1:15" ht="14.5" customHeight="1" x14ac:dyDescent="0.25">
      <c r="A348" s="287"/>
      <c r="B348" s="285" t="s">
        <v>4879</v>
      </c>
      <c r="C348" s="288" t="s">
        <v>0</v>
      </c>
      <c r="D348" s="285" t="s">
        <v>510</v>
      </c>
      <c r="E348" s="289" t="s">
        <v>511</v>
      </c>
      <c r="F348" s="259">
        <v>45.41191121</v>
      </c>
      <c r="G348" s="290">
        <v>66.978992129999995</v>
      </c>
      <c r="H348" s="291">
        <v>51.372363360000001</v>
      </c>
      <c r="I348" s="292">
        <v>23.353808659999999</v>
      </c>
      <c r="J348" s="293">
        <v>27.787725829999999</v>
      </c>
      <c r="K348" s="294">
        <v>35.192237519999999</v>
      </c>
      <c r="L348" s="295">
        <f t="shared" si="162"/>
        <v>1.944518424002537</v>
      </c>
      <c r="M348" s="296">
        <f t="shared" si="162"/>
        <v>2.4103804874052912</v>
      </c>
      <c r="N348" s="297">
        <f t="shared" si="162"/>
        <v>1.4597640553774032</v>
      </c>
      <c r="O348" s="298">
        <f t="shared" si="150"/>
        <v>1.8968621767276819</v>
      </c>
    </row>
    <row r="349" spans="1:15" s="299" customFormat="1" ht="14.5" customHeight="1" x14ac:dyDescent="0.25">
      <c r="A349" s="311"/>
      <c r="C349" s="300"/>
      <c r="E349" s="301" t="s">
        <v>944</v>
      </c>
      <c r="F349" s="302">
        <f t="shared" ref="F349:K349" si="163">SUM(F347:F348)</f>
        <v>72.713851059999996</v>
      </c>
      <c r="G349" s="303">
        <f t="shared" si="163"/>
        <v>106.44268628</v>
      </c>
      <c r="H349" s="304">
        <f t="shared" si="163"/>
        <v>81.610838669999993</v>
      </c>
      <c r="I349" s="305">
        <f t="shared" si="163"/>
        <v>55.80903395</v>
      </c>
      <c r="J349" s="306">
        <f t="shared" si="163"/>
        <v>67.170988550000004</v>
      </c>
      <c r="K349" s="307">
        <f t="shared" si="163"/>
        <v>83.203333459999996</v>
      </c>
      <c r="L349" s="308">
        <f t="shared" si="162"/>
        <v>1.3029046717623751</v>
      </c>
      <c r="M349" s="309">
        <f t="shared" si="162"/>
        <v>1.5846526689236882</v>
      </c>
      <c r="N349" s="310">
        <f t="shared" si="162"/>
        <v>0.98086020446806266</v>
      </c>
      <c r="O349" s="298">
        <f t="shared" si="150"/>
        <v>1.2647353361567626</v>
      </c>
    </row>
    <row r="350" spans="1:15" ht="14.5" customHeight="1" x14ac:dyDescent="0.25">
      <c r="A350" s="287"/>
      <c r="F350" s="259"/>
      <c r="G350" s="290"/>
      <c r="H350" s="291"/>
      <c r="I350" s="292"/>
      <c r="J350" s="293"/>
      <c r="K350" s="294"/>
      <c r="L350" s="295"/>
      <c r="M350" s="296"/>
      <c r="N350" s="297"/>
      <c r="O350" s="298"/>
    </row>
    <row r="351" spans="1:15" ht="14.5" customHeight="1" x14ac:dyDescent="0.25">
      <c r="A351" s="287" t="s">
        <v>398</v>
      </c>
      <c r="B351" s="286" t="s">
        <v>4880</v>
      </c>
      <c r="C351" s="288" t="s">
        <v>0</v>
      </c>
      <c r="D351" s="286" t="s">
        <v>403</v>
      </c>
      <c r="E351" s="289" t="s">
        <v>399</v>
      </c>
      <c r="F351" s="259">
        <v>5.0464086269999999</v>
      </c>
      <c r="G351" s="290">
        <v>5.5658698629999996</v>
      </c>
      <c r="H351" s="291">
        <v>5.9234336299999999</v>
      </c>
      <c r="I351" s="292">
        <v>7.3079955060000001</v>
      </c>
      <c r="J351" s="293">
        <v>8.3558750390000007</v>
      </c>
      <c r="K351" s="294">
        <v>10.60099331</v>
      </c>
      <c r="L351" s="295">
        <f t="shared" ref="L351:N357" si="164">F351/I351</f>
        <v>0.69053253013864124</v>
      </c>
      <c r="M351" s="296">
        <f t="shared" si="164"/>
        <v>0.66610257298272157</v>
      </c>
      <c r="N351" s="297">
        <f t="shared" si="164"/>
        <v>0.55876213264019126</v>
      </c>
      <c r="O351" s="298">
        <f t="shared" si="150"/>
        <v>0.62957539819313102</v>
      </c>
    </row>
    <row r="352" spans="1:15" ht="14.5" customHeight="1" x14ac:dyDescent="0.25">
      <c r="A352" s="287" t="s">
        <v>404</v>
      </c>
      <c r="B352" s="286" t="s">
        <v>4881</v>
      </c>
      <c r="C352" s="288" t="s">
        <v>0</v>
      </c>
      <c r="D352" s="286" t="s">
        <v>403</v>
      </c>
      <c r="E352" s="289" t="s">
        <v>405</v>
      </c>
      <c r="F352" s="259">
        <v>0.21464102199999999</v>
      </c>
      <c r="G352" s="290">
        <v>0.159455282</v>
      </c>
      <c r="H352" s="291">
        <v>0.138856487</v>
      </c>
      <c r="I352" s="292">
        <v>35.55830684</v>
      </c>
      <c r="J352" s="293">
        <v>56.241375390000002</v>
      </c>
      <c r="K352" s="294">
        <v>39.637670229999998</v>
      </c>
      <c r="L352" s="295">
        <f t="shared" si="164"/>
        <v>6.0363116547086969E-3</v>
      </c>
      <c r="M352" s="296">
        <f t="shared" si="164"/>
        <v>2.8351952791743416E-3</v>
      </c>
      <c r="N352" s="297">
        <f t="shared" si="164"/>
        <v>3.5031445136476684E-3</v>
      </c>
      <c r="O352" s="298">
        <f t="shared" si="150"/>
        <v>3.9026409266430225E-3</v>
      </c>
    </row>
    <row r="353" spans="1:15" ht="14.5" customHeight="1" x14ac:dyDescent="0.25">
      <c r="A353" s="287"/>
      <c r="B353" s="286" t="s">
        <v>4882</v>
      </c>
      <c r="C353" s="288" t="s">
        <v>0</v>
      </c>
      <c r="D353" s="286" t="s">
        <v>403</v>
      </c>
      <c r="E353" s="289" t="s">
        <v>405</v>
      </c>
      <c r="F353" s="259">
        <v>0.19532650400000001</v>
      </c>
      <c r="G353" s="290">
        <v>0.17414070300000001</v>
      </c>
      <c r="H353" s="291">
        <v>0</v>
      </c>
      <c r="I353" s="292">
        <v>10.67062745</v>
      </c>
      <c r="J353" s="293">
        <v>19.887031029999999</v>
      </c>
      <c r="K353" s="294">
        <v>21.45505391</v>
      </c>
      <c r="L353" s="295">
        <f t="shared" si="164"/>
        <v>1.8305062651212702E-2</v>
      </c>
      <c r="M353" s="296">
        <f t="shared" si="164"/>
        <v>8.756495765371167E-3</v>
      </c>
      <c r="N353" s="297">
        <f t="shared" si="164"/>
        <v>0</v>
      </c>
      <c r="O353" s="298">
        <f t="shared" si="150"/>
        <v>7.1034020342887177E-3</v>
      </c>
    </row>
    <row r="354" spans="1:15" ht="14.5" customHeight="1" x14ac:dyDescent="0.25">
      <c r="A354" s="287"/>
      <c r="B354" s="286" t="s">
        <v>4883</v>
      </c>
      <c r="C354" s="288" t="s">
        <v>0</v>
      </c>
      <c r="D354" s="286" t="s">
        <v>403</v>
      </c>
      <c r="E354" s="289" t="s">
        <v>405</v>
      </c>
      <c r="F354" s="259">
        <v>39.231224480000002</v>
      </c>
      <c r="G354" s="290">
        <v>20.268417960000001</v>
      </c>
      <c r="H354" s="291">
        <v>45.445040980000002</v>
      </c>
      <c r="I354" s="292">
        <v>196.09167729999999</v>
      </c>
      <c r="J354" s="293">
        <v>163.17938860000001</v>
      </c>
      <c r="K354" s="294">
        <v>161.10518239999999</v>
      </c>
      <c r="L354" s="295">
        <f t="shared" si="164"/>
        <v>0.20006572956169008</v>
      </c>
      <c r="M354" s="296">
        <f t="shared" si="164"/>
        <v>0.12420942457189718</v>
      </c>
      <c r="N354" s="297">
        <f t="shared" si="164"/>
        <v>0.28208304849664478</v>
      </c>
      <c r="O354" s="298">
        <f t="shared" si="150"/>
        <v>0.20167077910039194</v>
      </c>
    </row>
    <row r="355" spans="1:15" ht="14.5" customHeight="1" x14ac:dyDescent="0.25">
      <c r="A355" s="287"/>
      <c r="B355" s="286" t="s">
        <v>4884</v>
      </c>
      <c r="C355" s="288" t="s">
        <v>0</v>
      </c>
      <c r="D355" s="286" t="s">
        <v>403</v>
      </c>
      <c r="E355" s="289" t="s">
        <v>405</v>
      </c>
      <c r="F355" s="259">
        <v>0.61173728699999996</v>
      </c>
      <c r="G355" s="290">
        <v>0.63214152999999995</v>
      </c>
      <c r="H355" s="291">
        <v>0.268196455</v>
      </c>
      <c r="I355" s="292">
        <v>12.567537339999999</v>
      </c>
      <c r="J355" s="293">
        <v>23.197777559999999</v>
      </c>
      <c r="K355" s="294">
        <v>19.131924529999999</v>
      </c>
      <c r="L355" s="295">
        <f t="shared" si="164"/>
        <v>4.8675987224080924E-2</v>
      </c>
      <c r="M355" s="296">
        <f t="shared" si="164"/>
        <v>2.7250090159067805E-2</v>
      </c>
      <c r="N355" s="297">
        <f t="shared" si="164"/>
        <v>1.4018268500874126E-2</v>
      </c>
      <c r="O355" s="298">
        <f t="shared" si="150"/>
        <v>2.7543739679807798E-2</v>
      </c>
    </row>
    <row r="356" spans="1:15" ht="14.5" customHeight="1" x14ac:dyDescent="0.25">
      <c r="A356" s="287"/>
      <c r="B356" s="286" t="s">
        <v>4885</v>
      </c>
      <c r="C356" s="288" t="s">
        <v>0</v>
      </c>
      <c r="D356" s="286" t="s">
        <v>403</v>
      </c>
      <c r="E356" s="289" t="s">
        <v>405</v>
      </c>
      <c r="F356" s="259">
        <v>41.721921020000003</v>
      </c>
      <c r="G356" s="290">
        <v>22.244361420000001</v>
      </c>
      <c r="H356" s="291">
        <v>48.31610336</v>
      </c>
      <c r="I356" s="292">
        <v>111.8592151</v>
      </c>
      <c r="J356" s="293">
        <v>94.013968550000001</v>
      </c>
      <c r="K356" s="294">
        <v>91.340267710000006</v>
      </c>
      <c r="L356" s="295">
        <f t="shared" si="164"/>
        <v>0.37298599836143498</v>
      </c>
      <c r="M356" s="296">
        <f t="shared" si="164"/>
        <v>0.23660698259078011</v>
      </c>
      <c r="N356" s="297">
        <f t="shared" si="164"/>
        <v>0.52896826965080501</v>
      </c>
      <c r="O356" s="298">
        <f t="shared" si="150"/>
        <v>0.37778366115737427</v>
      </c>
    </row>
    <row r="357" spans="1:15" s="299" customFormat="1" ht="14.5" customHeight="1" x14ac:dyDescent="0.25">
      <c r="A357" s="311"/>
      <c r="B357" s="312"/>
      <c r="C357" s="300"/>
      <c r="E357" s="301" t="s">
        <v>718</v>
      </c>
      <c r="F357" s="302">
        <f t="shared" ref="F357:K357" si="165">SUM(F351:F356)</f>
        <v>87.021258939999996</v>
      </c>
      <c r="G357" s="303">
        <f t="shared" si="165"/>
        <v>49.044386758000002</v>
      </c>
      <c r="H357" s="304">
        <f t="shared" si="165"/>
        <v>100.091630912</v>
      </c>
      <c r="I357" s="305">
        <f t="shared" si="165"/>
        <v>374.05535953599997</v>
      </c>
      <c r="J357" s="306">
        <f t="shared" si="165"/>
        <v>364.87541616900006</v>
      </c>
      <c r="K357" s="307">
        <f t="shared" si="165"/>
        <v>343.27109209000002</v>
      </c>
      <c r="L357" s="308">
        <f t="shared" si="164"/>
        <v>0.23264272712987252</v>
      </c>
      <c r="M357" s="309">
        <f t="shared" si="164"/>
        <v>0.13441406185415358</v>
      </c>
      <c r="N357" s="310">
        <f t="shared" si="164"/>
        <v>0.29158188154613851</v>
      </c>
      <c r="O357" s="298">
        <f t="shared" si="150"/>
        <v>0.21821924692402669</v>
      </c>
    </row>
    <row r="358" spans="1:15" ht="14.5" customHeight="1" x14ac:dyDescent="0.25">
      <c r="A358" s="287"/>
      <c r="F358" s="259"/>
      <c r="G358" s="290"/>
      <c r="H358" s="291"/>
      <c r="I358" s="292"/>
      <c r="J358" s="293"/>
      <c r="K358" s="294"/>
      <c r="L358" s="295"/>
      <c r="M358" s="296"/>
      <c r="N358" s="297"/>
      <c r="O358" s="298"/>
    </row>
    <row r="359" spans="1:15" ht="14.5" customHeight="1" x14ac:dyDescent="0.25">
      <c r="A359" s="287" t="s">
        <v>109</v>
      </c>
      <c r="B359" s="285" t="s">
        <v>4730</v>
      </c>
      <c r="C359" s="288" t="s">
        <v>0</v>
      </c>
      <c r="D359" s="285" t="s">
        <v>668</v>
      </c>
      <c r="E359" s="301" t="s">
        <v>52</v>
      </c>
      <c r="F359" s="302">
        <v>29.04975443</v>
      </c>
      <c r="G359" s="303">
        <v>21.24924627</v>
      </c>
      <c r="H359" s="304">
        <v>13.84780791</v>
      </c>
      <c r="I359" s="305">
        <v>8.1538207840000005</v>
      </c>
      <c r="J359" s="306">
        <v>7.9042392299999999</v>
      </c>
      <c r="K359" s="307">
        <v>9.5478744960000004</v>
      </c>
      <c r="L359" s="308">
        <f>F359/I359</f>
        <v>3.5627168170047923</v>
      </c>
      <c r="M359" s="309">
        <f>G359/J359</f>
        <v>2.6883354174491503</v>
      </c>
      <c r="N359" s="310">
        <f>H359/K359</f>
        <v>1.4503550414075321</v>
      </c>
      <c r="O359" s="298">
        <f t="shared" si="150"/>
        <v>2.5051539745580644</v>
      </c>
    </row>
    <row r="360" spans="1:15" ht="14.5" customHeight="1" x14ac:dyDescent="0.25">
      <c r="A360" s="287"/>
      <c r="F360" s="259"/>
      <c r="G360" s="290"/>
      <c r="H360" s="291"/>
      <c r="I360" s="292"/>
      <c r="J360" s="293"/>
      <c r="K360" s="294"/>
      <c r="L360" s="295"/>
      <c r="M360" s="296"/>
      <c r="N360" s="297"/>
      <c r="O360" s="298"/>
    </row>
    <row r="361" spans="1:15" ht="14.5" customHeight="1" x14ac:dyDescent="0.25">
      <c r="A361" s="287" t="s">
        <v>704</v>
      </c>
      <c r="B361" s="286" t="s">
        <v>4529</v>
      </c>
      <c r="C361" s="288" t="s">
        <v>0</v>
      </c>
      <c r="D361" s="285" t="s">
        <v>705</v>
      </c>
      <c r="E361" s="289" t="s">
        <v>706</v>
      </c>
      <c r="F361" s="259">
        <v>3.8359515000000002</v>
      </c>
      <c r="G361" s="290">
        <v>1.500534665</v>
      </c>
      <c r="H361" s="291">
        <v>0.60577866199999997</v>
      </c>
      <c r="I361" s="292">
        <v>1.49902844</v>
      </c>
      <c r="J361" s="293">
        <v>1.2901846640000001</v>
      </c>
      <c r="K361" s="294">
        <v>1.886767249</v>
      </c>
      <c r="L361" s="295">
        <f t="shared" ref="L361:N363" si="166">F361/I361</f>
        <v>2.5589584544506709</v>
      </c>
      <c r="M361" s="296">
        <f t="shared" si="166"/>
        <v>1.1630386772292309</v>
      </c>
      <c r="N361" s="297">
        <f t="shared" si="166"/>
        <v>0.3210669796823466</v>
      </c>
      <c r="O361" s="298">
        <f t="shared" si="150"/>
        <v>1.2708062007120242</v>
      </c>
    </row>
    <row r="362" spans="1:15" ht="14.5" customHeight="1" x14ac:dyDescent="0.25">
      <c r="A362" s="287"/>
      <c r="B362" s="286" t="s">
        <v>4530</v>
      </c>
      <c r="C362" s="288" t="s">
        <v>0</v>
      </c>
      <c r="D362" s="285" t="s">
        <v>707</v>
      </c>
      <c r="E362" s="289" t="s">
        <v>706</v>
      </c>
      <c r="F362" s="259">
        <v>3.9605390759999999</v>
      </c>
      <c r="G362" s="290">
        <v>1.4870334489999999</v>
      </c>
      <c r="H362" s="291">
        <v>0.74960938600000004</v>
      </c>
      <c r="I362" s="292">
        <v>1.04568919</v>
      </c>
      <c r="J362" s="293">
        <v>0.80343336499999995</v>
      </c>
      <c r="K362" s="294">
        <v>1.3734523890000001</v>
      </c>
      <c r="L362" s="295">
        <f t="shared" si="166"/>
        <v>3.7874916503631444</v>
      </c>
      <c r="M362" s="296">
        <f t="shared" si="166"/>
        <v>1.8508485131184462</v>
      </c>
      <c r="N362" s="297">
        <f t="shared" si="166"/>
        <v>0.54578476254701824</v>
      </c>
      <c r="O362" s="298">
        <f t="shared" si="150"/>
        <v>1.9230528439806551</v>
      </c>
    </row>
    <row r="363" spans="1:15" ht="14.5" customHeight="1" x14ac:dyDescent="0.25">
      <c r="A363" s="287"/>
      <c r="B363" s="286"/>
      <c r="E363" s="301" t="s">
        <v>721</v>
      </c>
      <c r="F363" s="302">
        <f t="shared" ref="F363:K363" si="167">SUM(F361:F362)</f>
        <v>7.7964905760000001</v>
      </c>
      <c r="G363" s="303">
        <f t="shared" si="167"/>
        <v>2.9875681140000001</v>
      </c>
      <c r="H363" s="304">
        <f t="shared" si="167"/>
        <v>1.355388048</v>
      </c>
      <c r="I363" s="305">
        <f t="shared" si="167"/>
        <v>2.5447176300000001</v>
      </c>
      <c r="J363" s="306">
        <f t="shared" si="167"/>
        <v>2.0936180289999999</v>
      </c>
      <c r="K363" s="307">
        <f t="shared" si="167"/>
        <v>3.2602196380000001</v>
      </c>
      <c r="L363" s="308">
        <f t="shared" si="166"/>
        <v>3.0637939880190164</v>
      </c>
      <c r="M363" s="309">
        <f t="shared" si="166"/>
        <v>1.4269881480849629</v>
      </c>
      <c r="N363" s="310">
        <f t="shared" si="166"/>
        <v>0.41573519532305814</v>
      </c>
      <c r="O363" s="298">
        <f t="shared" si="150"/>
        <v>1.5369198899716205</v>
      </c>
    </row>
    <row r="364" spans="1:15" s="299" customFormat="1" ht="14.5" customHeight="1" x14ac:dyDescent="0.25">
      <c r="A364" s="311"/>
      <c r="C364" s="300"/>
      <c r="F364" s="302"/>
      <c r="G364" s="303"/>
      <c r="H364" s="304"/>
      <c r="I364" s="305"/>
      <c r="J364" s="306"/>
      <c r="K364" s="307"/>
      <c r="L364" s="308"/>
      <c r="M364" s="309"/>
      <c r="N364" s="310"/>
      <c r="O364" s="298"/>
    </row>
    <row r="365" spans="1:15" s="26" customFormat="1" ht="14.5" customHeight="1" x14ac:dyDescent="0.25">
      <c r="A365" s="37"/>
      <c r="B365" s="360"/>
      <c r="C365" s="36"/>
      <c r="D365" s="38"/>
      <c r="E365" s="355" t="s">
        <v>1516</v>
      </c>
      <c r="F365" s="349">
        <f t="shared" ref="F365:K365" si="168">SUM(F291,F295,F300,F314,F318,F327,F337,F345,F349,F357,F359,F363)</f>
        <v>977.63307470500001</v>
      </c>
      <c r="G365" s="350">
        <f t="shared" si="168"/>
        <v>830.20707262600001</v>
      </c>
      <c r="H365" s="351">
        <f t="shared" si="168"/>
        <v>779.80258913400007</v>
      </c>
      <c r="I365" s="352">
        <f t="shared" si="168"/>
        <v>1117.4202821269998</v>
      </c>
      <c r="J365" s="353">
        <f t="shared" si="168"/>
        <v>1099.4958399140003</v>
      </c>
      <c r="K365" s="354">
        <f t="shared" si="168"/>
        <v>1147.0407589710001</v>
      </c>
      <c r="L365" s="111">
        <f t="shared" ref="L365:N366" si="169">F365/I365</f>
        <v>0.87490185236667073</v>
      </c>
      <c r="M365" s="112">
        <f t="shared" si="169"/>
        <v>0.75507977610077781</v>
      </c>
      <c r="N365" s="113">
        <f t="shared" si="169"/>
        <v>0.67983860471841817</v>
      </c>
      <c r="O365" s="120">
        <f t="shared" si="150"/>
        <v>0.76922589319472601</v>
      </c>
    </row>
    <row r="366" spans="1:15" s="43" customFormat="1" ht="14.5" customHeight="1" x14ac:dyDescent="0.25">
      <c r="A366" s="39"/>
      <c r="B366" s="40"/>
      <c r="C366" s="41"/>
      <c r="D366" s="356"/>
      <c r="E366" s="357" t="s">
        <v>1517</v>
      </c>
      <c r="F366" s="179">
        <f>F365/12</f>
        <v>81.46942289208333</v>
      </c>
      <c r="G366" s="180">
        <f>G365/12</f>
        <v>69.18392271883333</v>
      </c>
      <c r="H366" s="181">
        <f t="shared" ref="H366:K366" si="170">H365/12</f>
        <v>64.983549094500006</v>
      </c>
      <c r="I366" s="358">
        <f t="shared" si="170"/>
        <v>93.118356843916658</v>
      </c>
      <c r="J366" s="182">
        <f t="shared" si="170"/>
        <v>91.624653326166694</v>
      </c>
      <c r="K366" s="183">
        <f t="shared" si="170"/>
        <v>95.58672991425</v>
      </c>
      <c r="L366" s="117">
        <f t="shared" si="169"/>
        <v>0.87490185236667073</v>
      </c>
      <c r="M366" s="118">
        <f t="shared" si="169"/>
        <v>0.75507977610077781</v>
      </c>
      <c r="N366" s="119">
        <f t="shared" si="169"/>
        <v>0.67983860471841817</v>
      </c>
      <c r="O366" s="121">
        <f t="shared" si="150"/>
        <v>0.7692258931947259</v>
      </c>
    </row>
    <row r="367" spans="1:15" ht="14.5" customHeight="1" x14ac:dyDescent="0.25">
      <c r="A367" s="287"/>
      <c r="B367" s="286"/>
      <c r="F367" s="259"/>
      <c r="G367" s="290"/>
      <c r="H367" s="291"/>
      <c r="I367" s="292"/>
      <c r="J367" s="293"/>
      <c r="K367" s="294"/>
      <c r="L367" s="295"/>
      <c r="M367" s="296"/>
      <c r="N367" s="297"/>
      <c r="O367" s="298"/>
    </row>
    <row r="368" spans="1:15" s="286" customFormat="1" ht="14.5" customHeight="1" x14ac:dyDescent="0.25">
      <c r="A368" s="359" t="s">
        <v>1518</v>
      </c>
      <c r="F368" s="313"/>
      <c r="G368" s="314"/>
      <c r="H368" s="315"/>
      <c r="I368" s="316"/>
      <c r="J368" s="317"/>
      <c r="K368" s="318"/>
      <c r="L368" s="319"/>
      <c r="M368" s="320"/>
      <c r="N368" s="321"/>
      <c r="O368" s="322"/>
    </row>
    <row r="369" spans="1:15" ht="14.5" customHeight="1" x14ac:dyDescent="0.25">
      <c r="A369" s="287" t="s">
        <v>416</v>
      </c>
      <c r="B369" s="286" t="s">
        <v>4886</v>
      </c>
      <c r="C369" s="288" t="s">
        <v>417</v>
      </c>
      <c r="D369" s="285" t="s">
        <v>418</v>
      </c>
      <c r="E369" s="289" t="s">
        <v>419</v>
      </c>
      <c r="F369" s="259">
        <v>4.1065976019999999</v>
      </c>
      <c r="G369" s="290">
        <v>1.2783362439999999</v>
      </c>
      <c r="H369" s="291">
        <v>0.213675689</v>
      </c>
      <c r="I369" s="292">
        <v>1.729151466</v>
      </c>
      <c r="J369" s="293">
        <v>1.749562598</v>
      </c>
      <c r="K369" s="294">
        <v>1.462507709</v>
      </c>
      <c r="L369" s="295">
        <f t="shared" ref="L369:N370" si="171">F369/I369</f>
        <v>2.3749206953510456</v>
      </c>
      <c r="M369" s="296">
        <f t="shared" si="171"/>
        <v>0.73066047791677813</v>
      </c>
      <c r="N369" s="297">
        <f t="shared" si="171"/>
        <v>0.14610226509240232</v>
      </c>
      <c r="O369" s="298">
        <f t="shared" si="150"/>
        <v>1.1330415415863584</v>
      </c>
    </row>
    <row r="370" spans="1:15" ht="14.5" customHeight="1" x14ac:dyDescent="0.25">
      <c r="A370" s="287"/>
      <c r="B370" s="286" t="s">
        <v>4887</v>
      </c>
      <c r="C370" s="288" t="s">
        <v>417</v>
      </c>
      <c r="D370" s="285" t="s">
        <v>418</v>
      </c>
      <c r="E370" s="289" t="s">
        <v>419</v>
      </c>
      <c r="F370" s="259">
        <v>4.5571511569999998</v>
      </c>
      <c r="G370" s="290">
        <v>6.1053089419999997</v>
      </c>
      <c r="H370" s="291">
        <v>7.156965639</v>
      </c>
      <c r="I370" s="292">
        <v>5.9646425919999997</v>
      </c>
      <c r="J370" s="293">
        <v>5.5137926159999999</v>
      </c>
      <c r="K370" s="294">
        <v>5.8219318510000004</v>
      </c>
      <c r="L370" s="295">
        <f t="shared" si="171"/>
        <v>0.76402753169355364</v>
      </c>
      <c r="M370" s="296">
        <f t="shared" si="171"/>
        <v>1.1072793931863758</v>
      </c>
      <c r="N370" s="297">
        <f t="shared" si="171"/>
        <v>1.2293111328279613</v>
      </c>
      <c r="O370" s="298">
        <f t="shared" si="150"/>
        <v>1.0300027552727544</v>
      </c>
    </row>
    <row r="371" spans="1:15" ht="14.5" customHeight="1" x14ac:dyDescent="0.25">
      <c r="A371" s="287"/>
      <c r="B371" s="286" t="s">
        <v>4888</v>
      </c>
      <c r="C371" s="288" t="s">
        <v>417</v>
      </c>
      <c r="D371" s="285" t="s">
        <v>418</v>
      </c>
      <c r="E371" s="289" t="s">
        <v>419</v>
      </c>
      <c r="F371" s="259">
        <v>9.2212548030000008</v>
      </c>
      <c r="G371" s="290">
        <v>4.4591491220000004</v>
      </c>
      <c r="H371" s="291">
        <v>9.0626881150000003</v>
      </c>
      <c r="I371" s="292">
        <v>0</v>
      </c>
      <c r="J371" s="293">
        <v>0</v>
      </c>
      <c r="K371" s="294">
        <v>1.9148996000000001E-2</v>
      </c>
      <c r="L371" s="295"/>
      <c r="M371" s="296"/>
      <c r="N371" s="297">
        <f>H371/K371</f>
        <v>473.27223395942008</v>
      </c>
      <c r="O371" s="298">
        <f t="shared" ref="O371:O434" si="172">AVERAGE(F371:H371)/AVERAGE(I371:K371)</f>
        <v>1187.6910956584877</v>
      </c>
    </row>
    <row r="372" spans="1:15" ht="14.5" customHeight="1" x14ac:dyDescent="0.25">
      <c r="A372" s="287"/>
      <c r="B372" s="286" t="s">
        <v>4889</v>
      </c>
      <c r="C372" s="288" t="s">
        <v>417</v>
      </c>
      <c r="D372" s="285" t="s">
        <v>418</v>
      </c>
      <c r="E372" s="289" t="s">
        <v>419</v>
      </c>
      <c r="F372" s="259">
        <v>5.2414882440000001</v>
      </c>
      <c r="G372" s="290">
        <v>7.1848859129999996</v>
      </c>
      <c r="H372" s="291">
        <v>8.3927615759999998</v>
      </c>
      <c r="I372" s="292">
        <v>4.5888157569999999</v>
      </c>
      <c r="J372" s="293">
        <v>4.1981739329999996</v>
      </c>
      <c r="K372" s="294">
        <v>4.8362238570000002</v>
      </c>
      <c r="L372" s="295">
        <f>F372/I372</f>
        <v>1.1422311379584988</v>
      </c>
      <c r="M372" s="296">
        <f>G372/J372</f>
        <v>1.7114312145389619</v>
      </c>
      <c r="N372" s="297">
        <f>H372/K372</f>
        <v>1.7353955946129811</v>
      </c>
      <c r="O372" s="298">
        <f t="shared" si="172"/>
        <v>1.528210334600872</v>
      </c>
    </row>
    <row r="373" spans="1:15" s="299" customFormat="1" ht="14.5" customHeight="1" x14ac:dyDescent="0.25">
      <c r="A373" s="311"/>
      <c r="C373" s="300"/>
      <c r="E373" s="301" t="s">
        <v>720</v>
      </c>
      <c r="F373" s="302">
        <f t="shared" ref="F373:K373" si="173">SUM(F369:F372)</f>
        <v>23.126491806000001</v>
      </c>
      <c r="G373" s="303">
        <f t="shared" si="173"/>
        <v>19.027680221000001</v>
      </c>
      <c r="H373" s="304">
        <f t="shared" si="173"/>
        <v>24.826091018999996</v>
      </c>
      <c r="I373" s="305">
        <f t="shared" si="173"/>
        <v>12.282609815000001</v>
      </c>
      <c r="J373" s="306">
        <f t="shared" si="173"/>
        <v>11.461529147</v>
      </c>
      <c r="K373" s="307">
        <f t="shared" si="173"/>
        <v>12.139812413000001</v>
      </c>
      <c r="L373" s="308">
        <f>F373/I373</f>
        <v>1.882864648012919</v>
      </c>
      <c r="M373" s="309">
        <f>G373/J373</f>
        <v>1.660134522798854</v>
      </c>
      <c r="N373" s="310">
        <f>H373/K373</f>
        <v>2.045014385264702</v>
      </c>
      <c r="O373" s="298">
        <f t="shared" si="172"/>
        <v>1.8665799188621268</v>
      </c>
    </row>
    <row r="374" spans="1:15" ht="14.5" customHeight="1" x14ac:dyDescent="0.25">
      <c r="A374" s="287"/>
      <c r="F374" s="259"/>
      <c r="G374" s="290"/>
      <c r="H374" s="291"/>
      <c r="I374" s="292"/>
      <c r="J374" s="293"/>
      <c r="K374" s="294"/>
      <c r="L374" s="295"/>
      <c r="M374" s="296"/>
      <c r="N374" s="297"/>
      <c r="O374" s="298"/>
    </row>
    <row r="375" spans="1:15" ht="14.5" customHeight="1" x14ac:dyDescent="0.25">
      <c r="A375" s="287" t="s">
        <v>371</v>
      </c>
      <c r="B375" s="286" t="s">
        <v>4847</v>
      </c>
      <c r="D375" s="285" t="s">
        <v>932</v>
      </c>
      <c r="E375" s="289" t="s">
        <v>372</v>
      </c>
      <c r="F375" s="259">
        <v>10.32427609</v>
      </c>
      <c r="G375" s="290">
        <v>7.6176632919999996</v>
      </c>
      <c r="H375" s="291">
        <v>2.4401542479999998</v>
      </c>
      <c r="I375" s="292">
        <v>14.123554370000001</v>
      </c>
      <c r="J375" s="293">
        <v>13.12272303</v>
      </c>
      <c r="K375" s="294">
        <v>9.8099201699999998</v>
      </c>
      <c r="L375" s="295">
        <f t="shared" ref="L375:L387" si="174">F375/I375</f>
        <v>0.73099701530727346</v>
      </c>
      <c r="M375" s="296">
        <f t="shared" ref="M375:M387" si="175">G375/J375</f>
        <v>0.58049409978288624</v>
      </c>
      <c r="N375" s="297">
        <f t="shared" ref="N375:N387" si="176">H375/K375</f>
        <v>0.24874353773665825</v>
      </c>
      <c r="O375" s="298">
        <f t="shared" si="172"/>
        <v>0.5500319775524124</v>
      </c>
    </row>
    <row r="376" spans="1:15" ht="14.5" customHeight="1" x14ac:dyDescent="0.25">
      <c r="A376" s="287"/>
      <c r="B376" s="286" t="s">
        <v>4848</v>
      </c>
      <c r="D376" s="285" t="s">
        <v>932</v>
      </c>
      <c r="E376" s="289" t="s">
        <v>372</v>
      </c>
      <c r="F376" s="259">
        <v>4.412590292</v>
      </c>
      <c r="G376" s="290">
        <v>2.4039973090000002</v>
      </c>
      <c r="H376" s="291">
        <v>4.9023280439999999</v>
      </c>
      <c r="I376" s="292">
        <v>10.2172584</v>
      </c>
      <c r="J376" s="293">
        <v>11.505796220000001</v>
      </c>
      <c r="K376" s="294">
        <v>15.042858130000001</v>
      </c>
      <c r="L376" s="295">
        <f t="shared" si="174"/>
        <v>0.43187615691504871</v>
      </c>
      <c r="M376" s="296">
        <f t="shared" si="175"/>
        <v>0.20893793554428169</v>
      </c>
      <c r="N376" s="297">
        <f t="shared" si="176"/>
        <v>0.32589073177678102</v>
      </c>
      <c r="O376" s="298">
        <f t="shared" si="172"/>
        <v>0.31874404219707558</v>
      </c>
    </row>
    <row r="377" spans="1:15" ht="14.5" customHeight="1" x14ac:dyDescent="0.25">
      <c r="A377" s="287"/>
      <c r="B377" s="286" t="s">
        <v>4849</v>
      </c>
      <c r="D377" s="285" t="s">
        <v>932</v>
      </c>
      <c r="E377" s="289" t="s">
        <v>372</v>
      </c>
      <c r="F377" s="259">
        <v>12.17012044</v>
      </c>
      <c r="G377" s="290">
        <v>8.8093383910000007</v>
      </c>
      <c r="H377" s="291">
        <v>3.0811089850000002</v>
      </c>
      <c r="I377" s="292">
        <v>7.9558633329999999</v>
      </c>
      <c r="J377" s="293">
        <v>7.6735934779999999</v>
      </c>
      <c r="K377" s="294">
        <v>5.1554607509999997</v>
      </c>
      <c r="L377" s="295">
        <f t="shared" si="174"/>
        <v>1.529704562611043</v>
      </c>
      <c r="M377" s="296">
        <f t="shared" si="175"/>
        <v>1.1480069170012919</v>
      </c>
      <c r="N377" s="297">
        <f t="shared" si="176"/>
        <v>0.59763988784171429</v>
      </c>
      <c r="O377" s="298">
        <f t="shared" si="172"/>
        <v>1.1575974619205951</v>
      </c>
    </row>
    <row r="378" spans="1:15" ht="14.5" customHeight="1" x14ac:dyDescent="0.25">
      <c r="A378" s="287" t="s">
        <v>375</v>
      </c>
      <c r="B378" s="286" t="s">
        <v>4890</v>
      </c>
      <c r="D378" s="285" t="s">
        <v>932</v>
      </c>
      <c r="E378" s="289" t="s">
        <v>945</v>
      </c>
      <c r="F378" s="259">
        <v>8.5339264739999994</v>
      </c>
      <c r="G378" s="290">
        <v>3.796555954</v>
      </c>
      <c r="H378" s="291">
        <v>7.8888298240000001</v>
      </c>
      <c r="I378" s="292">
        <v>3.3097713560000002</v>
      </c>
      <c r="J378" s="293">
        <v>4.0579110399999996</v>
      </c>
      <c r="K378" s="294">
        <v>4.5912183559999997</v>
      </c>
      <c r="L378" s="295">
        <f t="shared" si="174"/>
        <v>2.5784036285556637</v>
      </c>
      <c r="M378" s="296">
        <f t="shared" si="175"/>
        <v>0.93559368763293549</v>
      </c>
      <c r="N378" s="297">
        <f t="shared" si="176"/>
        <v>1.7182432226710675</v>
      </c>
      <c r="O378" s="298">
        <f t="shared" si="172"/>
        <v>1.6907333434152414</v>
      </c>
    </row>
    <row r="379" spans="1:15" ht="14.5" customHeight="1" x14ac:dyDescent="0.25">
      <c r="A379" s="287" t="s">
        <v>134</v>
      </c>
      <c r="B379" s="286" t="s">
        <v>4753</v>
      </c>
      <c r="C379" s="288" t="s">
        <v>54</v>
      </c>
      <c r="D379" s="285" t="s">
        <v>932</v>
      </c>
      <c r="E379" s="289" t="s">
        <v>933</v>
      </c>
      <c r="F379" s="259">
        <v>32.425753589999999</v>
      </c>
      <c r="G379" s="290">
        <v>16.841356359999999</v>
      </c>
      <c r="H379" s="291">
        <v>54.420386610000001</v>
      </c>
      <c r="I379" s="292">
        <v>34.737834159999998</v>
      </c>
      <c r="J379" s="293">
        <v>37.247567289999999</v>
      </c>
      <c r="K379" s="294">
        <v>47.288268449999997</v>
      </c>
      <c r="L379" s="295">
        <f t="shared" si="174"/>
        <v>0.93344200564287572</v>
      </c>
      <c r="M379" s="296">
        <f t="shared" si="175"/>
        <v>0.45214647788612666</v>
      </c>
      <c r="N379" s="297">
        <f t="shared" si="176"/>
        <v>1.1508221466713486</v>
      </c>
      <c r="O379" s="298">
        <f t="shared" si="172"/>
        <v>0.86932427456061712</v>
      </c>
    </row>
    <row r="380" spans="1:15" ht="14.5" customHeight="1" x14ac:dyDescent="0.25">
      <c r="A380" s="287"/>
      <c r="B380" s="286" t="s">
        <v>4752</v>
      </c>
      <c r="C380" s="288" t="s">
        <v>54</v>
      </c>
      <c r="D380" s="285" t="s">
        <v>932</v>
      </c>
      <c r="E380" s="289" t="s">
        <v>933</v>
      </c>
      <c r="F380" s="259">
        <v>46.761793089999998</v>
      </c>
      <c r="G380" s="290">
        <v>23.417604770000001</v>
      </c>
      <c r="H380" s="291">
        <v>76.311591780000001</v>
      </c>
      <c r="I380" s="292">
        <v>25.092735430000001</v>
      </c>
      <c r="J380" s="293">
        <v>26.61395113</v>
      </c>
      <c r="K380" s="294">
        <v>34.341472199999998</v>
      </c>
      <c r="L380" s="295">
        <f t="shared" si="174"/>
        <v>1.8635590057707787</v>
      </c>
      <c r="M380" s="296">
        <f t="shared" si="175"/>
        <v>0.8798995930973591</v>
      </c>
      <c r="N380" s="297">
        <f t="shared" si="176"/>
        <v>2.2221409535261567</v>
      </c>
      <c r="O380" s="298">
        <f t="shared" si="172"/>
        <v>1.7024302640639093</v>
      </c>
    </row>
    <row r="381" spans="1:15" ht="14.5" customHeight="1" x14ac:dyDescent="0.25">
      <c r="A381" s="287" t="s">
        <v>132</v>
      </c>
      <c r="B381" s="286" t="s">
        <v>4751</v>
      </c>
      <c r="D381" s="285" t="s">
        <v>932</v>
      </c>
      <c r="E381" s="289" t="s">
        <v>934</v>
      </c>
      <c r="F381" s="259">
        <v>4.8279439450000003</v>
      </c>
      <c r="G381" s="290">
        <v>5.7179083879999997</v>
      </c>
      <c r="H381" s="291">
        <v>3.052666952</v>
      </c>
      <c r="I381" s="292">
        <v>12.179269570000001</v>
      </c>
      <c r="J381" s="293">
        <v>12.45978506</v>
      </c>
      <c r="K381" s="294">
        <v>10.513746060000001</v>
      </c>
      <c r="L381" s="295">
        <f t="shared" si="174"/>
        <v>0.39640669066823192</v>
      </c>
      <c r="M381" s="296">
        <f t="shared" si="175"/>
        <v>0.45890907110078188</v>
      </c>
      <c r="N381" s="297">
        <f t="shared" si="176"/>
        <v>0.29035007451949052</v>
      </c>
      <c r="O381" s="298">
        <f t="shared" si="172"/>
        <v>0.38684028066271259</v>
      </c>
    </row>
    <row r="382" spans="1:15" ht="14.5" customHeight="1" x14ac:dyDescent="0.25">
      <c r="A382" s="287"/>
      <c r="B382" s="286" t="s">
        <v>4750</v>
      </c>
      <c r="D382" s="285" t="s">
        <v>932</v>
      </c>
      <c r="E382" s="289" t="s">
        <v>934</v>
      </c>
      <c r="F382" s="259">
        <v>6.5461427839999997</v>
      </c>
      <c r="G382" s="290">
        <v>7.2140708289999997</v>
      </c>
      <c r="H382" s="291">
        <v>3.533427841</v>
      </c>
      <c r="I382" s="292">
        <v>3.9071782779999999</v>
      </c>
      <c r="J382" s="293">
        <v>3.930852792</v>
      </c>
      <c r="K382" s="294">
        <v>3.277062125</v>
      </c>
      <c r="L382" s="295">
        <f t="shared" si="174"/>
        <v>1.6754144086178808</v>
      </c>
      <c r="M382" s="296">
        <f t="shared" si="175"/>
        <v>1.8352431929483457</v>
      </c>
      <c r="N382" s="297">
        <f t="shared" si="176"/>
        <v>1.0782303496916463</v>
      </c>
      <c r="O382" s="298">
        <f t="shared" si="172"/>
        <v>1.5558701263772894</v>
      </c>
    </row>
    <row r="383" spans="1:15" ht="14.5" customHeight="1" x14ac:dyDescent="0.25">
      <c r="A383" s="287" t="s">
        <v>369</v>
      </c>
      <c r="B383" s="286" t="s">
        <v>4850</v>
      </c>
      <c r="C383" s="288" t="s">
        <v>0</v>
      </c>
      <c r="D383" s="285" t="s">
        <v>932</v>
      </c>
      <c r="E383" s="289" t="s">
        <v>370</v>
      </c>
      <c r="F383" s="259">
        <v>11.085780529999999</v>
      </c>
      <c r="G383" s="290">
        <v>13.494437830000001</v>
      </c>
      <c r="H383" s="291">
        <v>15.068769809999999</v>
      </c>
      <c r="I383" s="292">
        <v>35.779390149999998</v>
      </c>
      <c r="J383" s="293">
        <v>30.084259280000001</v>
      </c>
      <c r="K383" s="294">
        <v>24.89184788</v>
      </c>
      <c r="L383" s="295">
        <f t="shared" si="174"/>
        <v>0.3098370453918986</v>
      </c>
      <c r="M383" s="296">
        <f t="shared" si="175"/>
        <v>0.44855476428402863</v>
      </c>
      <c r="N383" s="297">
        <f t="shared" si="176"/>
        <v>0.60536967294048882</v>
      </c>
      <c r="O383" s="298">
        <f t="shared" si="172"/>
        <v>0.43687698646582401</v>
      </c>
    </row>
    <row r="384" spans="1:15" ht="14.5" customHeight="1" x14ac:dyDescent="0.25">
      <c r="A384" s="287"/>
      <c r="B384" s="286" t="s">
        <v>4851</v>
      </c>
      <c r="C384" s="288" t="s">
        <v>0</v>
      </c>
      <c r="D384" s="285" t="s">
        <v>932</v>
      </c>
      <c r="E384" s="289" t="s">
        <v>370</v>
      </c>
      <c r="F384" s="259">
        <v>13.252082209999999</v>
      </c>
      <c r="G384" s="290">
        <v>15.439596549999999</v>
      </c>
      <c r="H384" s="291">
        <v>15.792777299999999</v>
      </c>
      <c r="I384" s="292">
        <v>8.4596225749999991</v>
      </c>
      <c r="J384" s="293">
        <v>7.2722706170000002</v>
      </c>
      <c r="K384" s="294">
        <v>5.24469239</v>
      </c>
      <c r="L384" s="295">
        <f t="shared" si="174"/>
        <v>1.5665098640644735</v>
      </c>
      <c r="M384" s="296">
        <f t="shared" si="175"/>
        <v>2.1230778340271987</v>
      </c>
      <c r="N384" s="297">
        <f t="shared" si="176"/>
        <v>3.0111922922518626</v>
      </c>
      <c r="O384" s="298">
        <f t="shared" si="172"/>
        <v>2.1206719218485248</v>
      </c>
    </row>
    <row r="385" spans="1:15" ht="14.5" customHeight="1" x14ac:dyDescent="0.25">
      <c r="A385" s="287" t="s">
        <v>373</v>
      </c>
      <c r="B385" s="286" t="s">
        <v>4852</v>
      </c>
      <c r="C385" s="288" t="s">
        <v>0</v>
      </c>
      <c r="D385" s="285" t="s">
        <v>932</v>
      </c>
      <c r="E385" s="289" t="s">
        <v>374</v>
      </c>
      <c r="F385" s="259">
        <v>3.7494670459999999</v>
      </c>
      <c r="G385" s="290">
        <v>2.1118035229999998</v>
      </c>
      <c r="H385" s="291">
        <v>1.4867272970000001</v>
      </c>
      <c r="I385" s="292">
        <v>4.0341189420000001</v>
      </c>
      <c r="J385" s="293">
        <v>4.5569971020000004</v>
      </c>
      <c r="K385" s="294">
        <v>2.0223773880000002</v>
      </c>
      <c r="L385" s="295">
        <f t="shared" si="174"/>
        <v>0.92943889357439768</v>
      </c>
      <c r="M385" s="296">
        <f t="shared" si="175"/>
        <v>0.46341998375929616</v>
      </c>
      <c r="N385" s="297">
        <f t="shared" si="176"/>
        <v>0.73513840978526601</v>
      </c>
      <c r="O385" s="298">
        <f t="shared" si="172"/>
        <v>0.69232603883708699</v>
      </c>
    </row>
    <row r="386" spans="1:15" ht="14.5" customHeight="1" x14ac:dyDescent="0.25">
      <c r="A386" s="287"/>
      <c r="B386" s="286" t="s">
        <v>4853</v>
      </c>
      <c r="C386" s="288" t="s">
        <v>0</v>
      </c>
      <c r="D386" s="285" t="s">
        <v>932</v>
      </c>
      <c r="E386" s="289" t="s">
        <v>374</v>
      </c>
      <c r="F386" s="259">
        <v>5.3139153620000004</v>
      </c>
      <c r="G386" s="290">
        <v>2.812189708</v>
      </c>
      <c r="H386" s="291">
        <v>2.2355384460000001</v>
      </c>
      <c r="I386" s="292">
        <v>2.3837091620000002</v>
      </c>
      <c r="J386" s="293">
        <v>2.9657957800000001</v>
      </c>
      <c r="K386" s="294">
        <v>1.2670924960000001</v>
      </c>
      <c r="L386" s="295">
        <f t="shared" si="174"/>
        <v>2.2292633038929437</v>
      </c>
      <c r="M386" s="296">
        <f t="shared" si="175"/>
        <v>0.94820746828360514</v>
      </c>
      <c r="N386" s="297">
        <f t="shared" si="176"/>
        <v>1.7643056470283129</v>
      </c>
      <c r="O386" s="298">
        <f t="shared" si="172"/>
        <v>1.5660078481564714</v>
      </c>
    </row>
    <row r="387" spans="1:15" s="299" customFormat="1" ht="14.5" customHeight="1" x14ac:dyDescent="0.25">
      <c r="A387" s="311"/>
      <c r="B387" s="312"/>
      <c r="C387" s="300"/>
      <c r="E387" s="301" t="s">
        <v>946</v>
      </c>
      <c r="F387" s="302">
        <f t="shared" ref="F387:K387" si="177">SUM(F375:F386)</f>
        <v>159.40379185299997</v>
      </c>
      <c r="G387" s="303">
        <f t="shared" si="177"/>
        <v>109.676522904</v>
      </c>
      <c r="H387" s="304">
        <f t="shared" si="177"/>
        <v>190.21430713699996</v>
      </c>
      <c r="I387" s="305">
        <f t="shared" si="177"/>
        <v>162.18030572599997</v>
      </c>
      <c r="J387" s="306">
        <f t="shared" si="177"/>
        <v>161.491502819</v>
      </c>
      <c r="K387" s="307">
        <f t="shared" si="177"/>
        <v>163.446016396</v>
      </c>
      <c r="L387" s="308">
        <f t="shared" si="174"/>
        <v>0.98288007991740467</v>
      </c>
      <c r="M387" s="309">
        <f t="shared" si="175"/>
        <v>0.67914732967050073</v>
      </c>
      <c r="N387" s="310">
        <f t="shared" si="176"/>
        <v>1.1637745069059697</v>
      </c>
      <c r="O387" s="298">
        <f t="shared" si="172"/>
        <v>0.94288198537926649</v>
      </c>
    </row>
    <row r="388" spans="1:15" ht="14.5" customHeight="1" x14ac:dyDescent="0.25">
      <c r="A388" s="287"/>
      <c r="F388" s="259"/>
      <c r="G388" s="290"/>
      <c r="H388" s="291"/>
      <c r="I388" s="292"/>
      <c r="J388" s="293"/>
      <c r="K388" s="294"/>
      <c r="L388" s="295"/>
      <c r="M388" s="296"/>
      <c r="N388" s="297"/>
      <c r="O388" s="298"/>
    </row>
    <row r="389" spans="1:15" ht="14.5" customHeight="1" x14ac:dyDescent="0.25">
      <c r="A389" s="287" t="s">
        <v>502</v>
      </c>
      <c r="B389" s="286" t="s">
        <v>4891</v>
      </c>
      <c r="D389" s="286" t="s">
        <v>499</v>
      </c>
      <c r="E389" s="289" t="s">
        <v>498</v>
      </c>
      <c r="F389" s="259">
        <v>41.519313230000002</v>
      </c>
      <c r="G389" s="290">
        <v>51.987180819999999</v>
      </c>
      <c r="H389" s="291">
        <v>37.984310809999997</v>
      </c>
      <c r="I389" s="292">
        <v>82.022475389999997</v>
      </c>
      <c r="J389" s="293">
        <v>81.92274175</v>
      </c>
      <c r="K389" s="294">
        <v>83.660306820000002</v>
      </c>
      <c r="L389" s="295">
        <f t="shared" ref="L389:N394" si="178">F389/I389</f>
        <v>0.50619434530089724</v>
      </c>
      <c r="M389" s="296">
        <f t="shared" si="178"/>
        <v>0.63458790208275717</v>
      </c>
      <c r="N389" s="297">
        <f t="shared" si="178"/>
        <v>0.45403025943623948</v>
      </c>
      <c r="O389" s="298">
        <f t="shared" si="172"/>
        <v>0.53104956124178382</v>
      </c>
    </row>
    <row r="390" spans="1:15" ht="14.5" customHeight="1" x14ac:dyDescent="0.25">
      <c r="A390" s="287"/>
      <c r="B390" s="286" t="s">
        <v>4892</v>
      </c>
      <c r="D390" s="286" t="s">
        <v>499</v>
      </c>
      <c r="E390" s="289" t="s">
        <v>498</v>
      </c>
      <c r="F390" s="259">
        <v>47.217439210000002</v>
      </c>
      <c r="G390" s="290">
        <v>58.515090229999998</v>
      </c>
      <c r="H390" s="291">
        <v>42.653628339999997</v>
      </c>
      <c r="I390" s="292">
        <v>68.833004849999995</v>
      </c>
      <c r="J390" s="293">
        <v>66.506554050000005</v>
      </c>
      <c r="K390" s="294">
        <v>68.049262499999998</v>
      </c>
      <c r="L390" s="295">
        <f t="shared" si="178"/>
        <v>0.68597091341422101</v>
      </c>
      <c r="M390" s="296">
        <f t="shared" si="178"/>
        <v>0.87983945440938083</v>
      </c>
      <c r="N390" s="297">
        <f t="shared" si="178"/>
        <v>0.62680515222336175</v>
      </c>
      <c r="O390" s="298">
        <f t="shared" si="172"/>
        <v>0.72956889547126325</v>
      </c>
    </row>
    <row r="391" spans="1:15" ht="14.5" customHeight="1" x14ac:dyDescent="0.25">
      <c r="A391" s="287" t="s">
        <v>503</v>
      </c>
      <c r="B391" s="286" t="s">
        <v>4893</v>
      </c>
      <c r="D391" s="286" t="s">
        <v>499</v>
      </c>
      <c r="E391" s="289" t="s">
        <v>500</v>
      </c>
      <c r="F391" s="259">
        <v>10.403515990000001</v>
      </c>
      <c r="G391" s="290">
        <v>14.568612119999999</v>
      </c>
      <c r="H391" s="291">
        <v>6.5189445409999998</v>
      </c>
      <c r="I391" s="292">
        <v>22.615906800000001</v>
      </c>
      <c r="J391" s="293">
        <v>25.124349089999999</v>
      </c>
      <c r="K391" s="294">
        <v>23.739404969999999</v>
      </c>
      <c r="L391" s="295">
        <f t="shared" si="178"/>
        <v>0.46000879301465819</v>
      </c>
      <c r="M391" s="296">
        <f t="shared" si="178"/>
        <v>0.57986028086986752</v>
      </c>
      <c r="N391" s="297">
        <f t="shared" si="178"/>
        <v>0.2746043782158033</v>
      </c>
      <c r="O391" s="298">
        <f t="shared" si="172"/>
        <v>0.44055990574267534</v>
      </c>
    </row>
    <row r="392" spans="1:15" ht="14.5" customHeight="1" x14ac:dyDescent="0.25">
      <c r="A392" s="287"/>
      <c r="B392" s="286" t="s">
        <v>4894</v>
      </c>
      <c r="D392" s="286" t="s">
        <v>499</v>
      </c>
      <c r="E392" s="289" t="s">
        <v>500</v>
      </c>
      <c r="F392" s="259">
        <v>24.997984129999999</v>
      </c>
      <c r="G392" s="290">
        <v>29.961589180000001</v>
      </c>
      <c r="H392" s="291">
        <v>7.8712896920000004</v>
      </c>
      <c r="I392" s="292">
        <v>21.993636389999999</v>
      </c>
      <c r="J392" s="293">
        <v>22.490187679999998</v>
      </c>
      <c r="K392" s="294">
        <v>16.730055400000001</v>
      </c>
      <c r="L392" s="295">
        <f t="shared" si="178"/>
        <v>1.1366007733657908</v>
      </c>
      <c r="M392" s="296">
        <f t="shared" si="178"/>
        <v>1.3322071654672827</v>
      </c>
      <c r="N392" s="297">
        <f t="shared" si="178"/>
        <v>0.47048796335725224</v>
      </c>
      <c r="O392" s="298">
        <f t="shared" si="172"/>
        <v>1.0264153088482564</v>
      </c>
    </row>
    <row r="393" spans="1:15" ht="14.5" customHeight="1" x14ac:dyDescent="0.25">
      <c r="A393" s="287" t="s">
        <v>504</v>
      </c>
      <c r="B393" s="286" t="s">
        <v>4895</v>
      </c>
      <c r="D393" s="286" t="s">
        <v>499</v>
      </c>
      <c r="E393" s="289" t="s">
        <v>501</v>
      </c>
      <c r="F393" s="259">
        <v>6.8896016529999997</v>
      </c>
      <c r="G393" s="290">
        <v>4.5167458720000004</v>
      </c>
      <c r="H393" s="291">
        <v>6.4383887230000001</v>
      </c>
      <c r="I393" s="292">
        <v>6.1087185450000003</v>
      </c>
      <c r="J393" s="293">
        <v>6.0944726190000003</v>
      </c>
      <c r="K393" s="294">
        <v>5.2181688629999998</v>
      </c>
      <c r="L393" s="295">
        <f t="shared" si="178"/>
        <v>1.1278309194060272</v>
      </c>
      <c r="M393" s="296">
        <f t="shared" si="178"/>
        <v>0.74112169409354434</v>
      </c>
      <c r="N393" s="297">
        <f t="shared" si="178"/>
        <v>1.2338406234133401</v>
      </c>
      <c r="O393" s="298">
        <f t="shared" si="172"/>
        <v>1.0243021337222722</v>
      </c>
    </row>
    <row r="394" spans="1:15" s="299" customFormat="1" ht="14.5" customHeight="1" x14ac:dyDescent="0.25">
      <c r="A394" s="311"/>
      <c r="C394" s="300"/>
      <c r="E394" s="301" t="s">
        <v>505</v>
      </c>
      <c r="F394" s="302">
        <f t="shared" ref="F394:K394" si="179">SUM(F389:F393)</f>
        <v>131.02785421300001</v>
      </c>
      <c r="G394" s="303">
        <f t="shared" si="179"/>
        <v>159.54921822199998</v>
      </c>
      <c r="H394" s="304">
        <f t="shared" si="179"/>
        <v>101.466562106</v>
      </c>
      <c r="I394" s="305">
        <f t="shared" si="179"/>
        <v>201.57374197499999</v>
      </c>
      <c r="J394" s="306">
        <f t="shared" si="179"/>
        <v>202.13830518899999</v>
      </c>
      <c r="K394" s="307">
        <f t="shared" si="179"/>
        <v>197.39719855300001</v>
      </c>
      <c r="L394" s="308">
        <f t="shared" si="178"/>
        <v>0.65002441751193285</v>
      </c>
      <c r="M394" s="309">
        <f t="shared" si="178"/>
        <v>0.78930719277981931</v>
      </c>
      <c r="N394" s="310">
        <f t="shared" si="178"/>
        <v>0.51402230046723185</v>
      </c>
      <c r="O394" s="298">
        <f t="shared" si="172"/>
        <v>0.65220030690656294</v>
      </c>
    </row>
    <row r="395" spans="1:15" ht="14.5" customHeight="1" x14ac:dyDescent="0.25">
      <c r="A395" s="287"/>
      <c r="F395" s="259"/>
      <c r="G395" s="290"/>
      <c r="H395" s="291"/>
      <c r="I395" s="292"/>
      <c r="J395" s="293"/>
      <c r="K395" s="294"/>
      <c r="L395" s="295"/>
      <c r="M395" s="296"/>
      <c r="N395" s="297"/>
      <c r="O395" s="298"/>
    </row>
    <row r="396" spans="1:15" ht="14.5" customHeight="1" x14ac:dyDescent="0.25">
      <c r="A396" s="287" t="s">
        <v>386</v>
      </c>
      <c r="B396" s="286" t="s">
        <v>4857</v>
      </c>
      <c r="C396" s="288" t="s">
        <v>0</v>
      </c>
      <c r="D396" s="286" t="s">
        <v>385</v>
      </c>
      <c r="E396" s="289" t="s">
        <v>379</v>
      </c>
      <c r="F396" s="259">
        <v>21.177894909999999</v>
      </c>
      <c r="G396" s="290">
        <v>18.115948299999999</v>
      </c>
      <c r="H396" s="291">
        <v>4.2647422620000004</v>
      </c>
      <c r="I396" s="292">
        <v>35.257965540000001</v>
      </c>
      <c r="J396" s="293">
        <v>31.320814970000001</v>
      </c>
      <c r="K396" s="294">
        <v>22.82048451</v>
      </c>
      <c r="L396" s="295">
        <f t="shared" ref="L396:N399" si="180">F396/I396</f>
        <v>0.60065561315424665</v>
      </c>
      <c r="M396" s="296">
        <f t="shared" si="180"/>
        <v>0.57839964628481055</v>
      </c>
      <c r="N396" s="297">
        <f t="shared" si="180"/>
        <v>0.18688219613090065</v>
      </c>
      <c r="O396" s="298">
        <f t="shared" si="172"/>
        <v>0.48723650538128321</v>
      </c>
    </row>
    <row r="397" spans="1:15" ht="14.5" customHeight="1" x14ac:dyDescent="0.25">
      <c r="A397" s="287"/>
      <c r="B397" s="286" t="s">
        <v>4858</v>
      </c>
      <c r="C397" s="288" t="s">
        <v>0</v>
      </c>
      <c r="D397" s="286" t="s">
        <v>385</v>
      </c>
      <c r="E397" s="289" t="s">
        <v>379</v>
      </c>
      <c r="F397" s="259">
        <v>34.455348409999999</v>
      </c>
      <c r="G397" s="290">
        <v>30.782178429999998</v>
      </c>
      <c r="H397" s="291">
        <v>6.8713763620000003</v>
      </c>
      <c r="I397" s="292">
        <v>17.219414199999999</v>
      </c>
      <c r="J397" s="293">
        <v>15.20153983</v>
      </c>
      <c r="K397" s="294">
        <v>12.13908743</v>
      </c>
      <c r="L397" s="295">
        <f t="shared" si="180"/>
        <v>2.0009593828110601</v>
      </c>
      <c r="M397" s="296">
        <f t="shared" si="180"/>
        <v>2.0249381821999277</v>
      </c>
      <c r="N397" s="297">
        <f t="shared" si="180"/>
        <v>0.56605378300665232</v>
      </c>
      <c r="O397" s="298">
        <f t="shared" si="172"/>
        <v>1.6182413848678681</v>
      </c>
    </row>
    <row r="398" spans="1:15" ht="14.5" customHeight="1" x14ac:dyDescent="0.25">
      <c r="A398" s="287" t="s">
        <v>383</v>
      </c>
      <c r="B398" s="286" t="s">
        <v>4859</v>
      </c>
      <c r="C398" s="288" t="s">
        <v>0</v>
      </c>
      <c r="D398" s="286" t="s">
        <v>385</v>
      </c>
      <c r="E398" s="289" t="s">
        <v>378</v>
      </c>
      <c r="F398" s="259">
        <v>38.946325459999997</v>
      </c>
      <c r="G398" s="290">
        <v>22.159932479999998</v>
      </c>
      <c r="H398" s="291">
        <v>19.20397706</v>
      </c>
      <c r="I398" s="292">
        <v>70.01554634</v>
      </c>
      <c r="J398" s="293">
        <v>61.228337289999999</v>
      </c>
      <c r="K398" s="294">
        <v>65.263209970000005</v>
      </c>
      <c r="L398" s="295">
        <f t="shared" si="180"/>
        <v>0.55625253955563148</v>
      </c>
      <c r="M398" s="296">
        <f t="shared" si="180"/>
        <v>0.36192281974018631</v>
      </c>
      <c r="N398" s="297">
        <f t="shared" si="180"/>
        <v>0.29425425241614112</v>
      </c>
      <c r="O398" s="298">
        <f t="shared" si="172"/>
        <v>0.40868873244583975</v>
      </c>
    </row>
    <row r="399" spans="1:15" ht="14.5" customHeight="1" x14ac:dyDescent="0.25">
      <c r="A399" s="287"/>
      <c r="B399" s="286" t="s">
        <v>4860</v>
      </c>
      <c r="C399" s="288" t="s">
        <v>0</v>
      </c>
      <c r="D399" s="286" t="s">
        <v>385</v>
      </c>
      <c r="E399" s="289" t="s">
        <v>939</v>
      </c>
      <c r="F399" s="259">
        <v>65.635520889999995</v>
      </c>
      <c r="G399" s="290">
        <v>37.464736979999998</v>
      </c>
      <c r="H399" s="291">
        <v>33.568845060000001</v>
      </c>
      <c r="I399" s="292">
        <v>51.037813980000003</v>
      </c>
      <c r="J399" s="293">
        <v>43.570266279999998</v>
      </c>
      <c r="K399" s="294">
        <v>46.02112683</v>
      </c>
      <c r="L399" s="295">
        <f t="shared" si="180"/>
        <v>1.2860174794265353</v>
      </c>
      <c r="M399" s="296">
        <f t="shared" si="180"/>
        <v>0.85986935997215574</v>
      </c>
      <c r="N399" s="297">
        <f t="shared" si="180"/>
        <v>0.72942249293464334</v>
      </c>
      <c r="O399" s="298">
        <f t="shared" si="172"/>
        <v>0.97184010176871993</v>
      </c>
    </row>
    <row r="400" spans="1:15" ht="14.5" customHeight="1" x14ac:dyDescent="0.25">
      <c r="A400" s="287"/>
      <c r="B400" s="286" t="s">
        <v>4861</v>
      </c>
      <c r="C400" s="288" t="s">
        <v>0</v>
      </c>
      <c r="D400" s="286" t="s">
        <v>385</v>
      </c>
      <c r="E400" s="289" t="s">
        <v>939</v>
      </c>
      <c r="F400" s="259">
        <v>6.3622201179999998</v>
      </c>
      <c r="G400" s="290">
        <v>6.6913527090000002</v>
      </c>
      <c r="H400" s="291">
        <v>5.515164049</v>
      </c>
      <c r="I400" s="292">
        <v>9.4627930000000006E-3</v>
      </c>
      <c r="J400" s="293">
        <v>0</v>
      </c>
      <c r="K400" s="294">
        <v>9.6908280000000003E-3</v>
      </c>
      <c r="L400" s="295">
        <f>F400/I400</f>
        <v>672.34062057576443</v>
      </c>
      <c r="M400" s="296"/>
      <c r="N400" s="297">
        <f>H400/K400</f>
        <v>569.11174659172571</v>
      </c>
      <c r="O400" s="298">
        <f t="shared" si="172"/>
        <v>969.46352211939438</v>
      </c>
    </row>
    <row r="401" spans="1:15" ht="14.5" customHeight="1" x14ac:dyDescent="0.25">
      <c r="A401" s="287" t="s">
        <v>384</v>
      </c>
      <c r="B401" s="286" t="s">
        <v>4862</v>
      </c>
      <c r="C401" s="288" t="s">
        <v>0</v>
      </c>
      <c r="D401" s="286" t="s">
        <v>385</v>
      </c>
      <c r="E401" s="289" t="s">
        <v>940</v>
      </c>
      <c r="F401" s="259">
        <v>7.4344351079999997</v>
      </c>
      <c r="G401" s="290">
        <v>2.2164755999999999</v>
      </c>
      <c r="H401" s="291">
        <v>1.4098793439999999</v>
      </c>
      <c r="I401" s="292">
        <v>5.3004862519999998</v>
      </c>
      <c r="J401" s="293">
        <v>5.5338094760000001</v>
      </c>
      <c r="K401" s="294">
        <v>5.9322899930000004</v>
      </c>
      <c r="L401" s="295">
        <f>F401/I401</f>
        <v>1.4025949232855401</v>
      </c>
      <c r="M401" s="296">
        <f>G401/J401</f>
        <v>0.40053341366608336</v>
      </c>
      <c r="N401" s="297">
        <f>H401/K401</f>
        <v>0.23766190554804859</v>
      </c>
      <c r="O401" s="298">
        <f t="shared" si="172"/>
        <v>0.65969245236055762</v>
      </c>
    </row>
    <row r="402" spans="1:15" ht="14.5" customHeight="1" x14ac:dyDescent="0.25">
      <c r="A402" s="287"/>
      <c r="B402" s="286" t="s">
        <v>4863</v>
      </c>
      <c r="C402" s="288" t="s">
        <v>0</v>
      </c>
      <c r="D402" s="286" t="s">
        <v>385</v>
      </c>
      <c r="E402" s="289" t="s">
        <v>940</v>
      </c>
      <c r="F402" s="259">
        <v>10.1036248</v>
      </c>
      <c r="G402" s="290">
        <v>3.07748153</v>
      </c>
      <c r="H402" s="291">
        <v>1.941829102</v>
      </c>
      <c r="I402" s="292">
        <v>3.6341242770000002</v>
      </c>
      <c r="J402" s="293">
        <v>3.474928325</v>
      </c>
      <c r="K402" s="294">
        <v>3.7416522479999998</v>
      </c>
      <c r="L402" s="295">
        <f>F402/I402</f>
        <v>2.7802089389030544</v>
      </c>
      <c r="M402" s="296">
        <f>G402/J402</f>
        <v>0.88562446248441684</v>
      </c>
      <c r="N402" s="297">
        <f>H402/K402</f>
        <v>0.51897637014181441</v>
      </c>
      <c r="O402" s="298">
        <f t="shared" si="172"/>
        <v>1.3937283928610409</v>
      </c>
    </row>
    <row r="403" spans="1:15" s="299" customFormat="1" ht="14.5" customHeight="1" x14ac:dyDescent="0.25">
      <c r="A403" s="311"/>
      <c r="C403" s="300"/>
      <c r="E403" s="301" t="s">
        <v>715</v>
      </c>
      <c r="F403" s="302">
        <f t="shared" ref="F403:K403" si="181">SUM(F396:F402)</f>
        <v>184.11536969600002</v>
      </c>
      <c r="G403" s="303">
        <f t="shared" si="181"/>
        <v>120.50810602899999</v>
      </c>
      <c r="H403" s="304">
        <f t="shared" si="181"/>
        <v>72.775813239000016</v>
      </c>
      <c r="I403" s="305">
        <f t="shared" si="181"/>
        <v>182.47481338200004</v>
      </c>
      <c r="J403" s="306">
        <f t="shared" si="181"/>
        <v>160.32969617099999</v>
      </c>
      <c r="K403" s="307">
        <f t="shared" si="181"/>
        <v>155.92754180900002</v>
      </c>
      <c r="L403" s="308">
        <f>F403/I403</f>
        <v>1.0089905904469434</v>
      </c>
      <c r="M403" s="309">
        <f>G403/J403</f>
        <v>0.75162685957111652</v>
      </c>
      <c r="N403" s="310">
        <f>H403/K403</f>
        <v>0.46672840727615095</v>
      </c>
      <c r="O403" s="298">
        <f t="shared" si="172"/>
        <v>0.75671753586590385</v>
      </c>
    </row>
    <row r="404" spans="1:15" ht="14.5" customHeight="1" x14ac:dyDescent="0.25">
      <c r="A404" s="287"/>
      <c r="F404" s="259"/>
      <c r="G404" s="290"/>
      <c r="H404" s="291"/>
      <c r="I404" s="292"/>
      <c r="J404" s="293"/>
      <c r="K404" s="294"/>
      <c r="L404" s="295"/>
      <c r="M404" s="296"/>
      <c r="N404" s="297"/>
      <c r="O404" s="298"/>
    </row>
    <row r="405" spans="1:15" ht="14.5" customHeight="1" x14ac:dyDescent="0.25">
      <c r="A405" s="287" t="s">
        <v>388</v>
      </c>
      <c r="B405" s="286" t="s">
        <v>4864</v>
      </c>
      <c r="C405" s="288" t="s">
        <v>0</v>
      </c>
      <c r="D405" s="286" t="s">
        <v>390</v>
      </c>
      <c r="E405" s="289" t="s">
        <v>381</v>
      </c>
      <c r="F405" s="259">
        <v>3.9296863549999999</v>
      </c>
      <c r="G405" s="290">
        <v>2.5423082990000001</v>
      </c>
      <c r="H405" s="291">
        <v>3.2338622899999998</v>
      </c>
      <c r="I405" s="292">
        <v>3.3293740180000002</v>
      </c>
      <c r="J405" s="293">
        <v>3.672278865</v>
      </c>
      <c r="K405" s="294">
        <v>3.8852376230000001</v>
      </c>
      <c r="L405" s="295">
        <f t="shared" ref="L405:L413" si="182">F405/I405</f>
        <v>1.1803078698141025</v>
      </c>
      <c r="M405" s="296">
        <f t="shared" ref="M405:M413" si="183">G405/J405</f>
        <v>0.69229717907057697</v>
      </c>
      <c r="N405" s="297">
        <f t="shared" ref="N405:N413" si="184">H405/K405</f>
        <v>0.83234607604333899</v>
      </c>
      <c r="O405" s="298">
        <f t="shared" si="172"/>
        <v>0.89151782491528619</v>
      </c>
    </row>
    <row r="406" spans="1:15" ht="14.5" customHeight="1" x14ac:dyDescent="0.25">
      <c r="A406" s="287"/>
      <c r="B406" s="286" t="s">
        <v>4865</v>
      </c>
      <c r="C406" s="288" t="s">
        <v>0</v>
      </c>
      <c r="D406" s="286" t="s">
        <v>390</v>
      </c>
      <c r="E406" s="289" t="s">
        <v>381</v>
      </c>
      <c r="F406" s="259">
        <v>74.360536550000006</v>
      </c>
      <c r="G406" s="290">
        <v>75.635948339999999</v>
      </c>
      <c r="H406" s="291">
        <v>65.903650429999999</v>
      </c>
      <c r="I406" s="292">
        <v>46.251577490000003</v>
      </c>
      <c r="J406" s="293">
        <v>48.272739289999997</v>
      </c>
      <c r="K406" s="294">
        <v>62.489363769999997</v>
      </c>
      <c r="L406" s="295">
        <f t="shared" si="182"/>
        <v>1.6077405482240559</v>
      </c>
      <c r="M406" s="296">
        <f t="shared" si="183"/>
        <v>1.5668459973985456</v>
      </c>
      <c r="N406" s="297">
        <f t="shared" si="184"/>
        <v>1.0546378848177542</v>
      </c>
      <c r="O406" s="298">
        <f t="shared" si="172"/>
        <v>1.3750402803356232</v>
      </c>
    </row>
    <row r="407" spans="1:15" ht="14.5" customHeight="1" x14ac:dyDescent="0.25">
      <c r="A407" s="287"/>
      <c r="B407" s="286" t="s">
        <v>4866</v>
      </c>
      <c r="C407" s="288" t="s">
        <v>0</v>
      </c>
      <c r="D407" s="286" t="s">
        <v>390</v>
      </c>
      <c r="E407" s="289" t="s">
        <v>381</v>
      </c>
      <c r="F407" s="259">
        <v>101.2068723</v>
      </c>
      <c r="G407" s="290">
        <v>103.6714873</v>
      </c>
      <c r="H407" s="291">
        <v>90.021966000000006</v>
      </c>
      <c r="I407" s="292">
        <v>36.909045450000001</v>
      </c>
      <c r="J407" s="293">
        <v>39.367675599999998</v>
      </c>
      <c r="K407" s="294">
        <v>51.372248339999999</v>
      </c>
      <c r="L407" s="295">
        <f t="shared" si="182"/>
        <v>2.7420614937631771</v>
      </c>
      <c r="M407" s="296">
        <f t="shared" si="183"/>
        <v>2.6334165205323932</v>
      </c>
      <c r="N407" s="297">
        <f t="shared" si="184"/>
        <v>1.7523462357380639</v>
      </c>
      <c r="O407" s="298">
        <f t="shared" si="172"/>
        <v>2.310244469730145</v>
      </c>
    </row>
    <row r="408" spans="1:15" ht="14.5" customHeight="1" x14ac:dyDescent="0.25">
      <c r="A408" s="287"/>
      <c r="B408" s="286" t="s">
        <v>4867</v>
      </c>
      <c r="C408" s="288" t="s">
        <v>0</v>
      </c>
      <c r="D408" s="286" t="s">
        <v>390</v>
      </c>
      <c r="E408" s="289" t="s">
        <v>381</v>
      </c>
      <c r="F408" s="259">
        <v>6.0078687070000001</v>
      </c>
      <c r="G408" s="290">
        <v>3.9805259959999999</v>
      </c>
      <c r="H408" s="291">
        <v>4.3122988009999998</v>
      </c>
      <c r="I408" s="292">
        <v>3.49665253</v>
      </c>
      <c r="J408" s="293">
        <v>3.6451210289999998</v>
      </c>
      <c r="K408" s="294">
        <v>3.5130122849999998</v>
      </c>
      <c r="L408" s="295">
        <f t="shared" si="182"/>
        <v>1.7181772153380079</v>
      </c>
      <c r="M408" s="296">
        <f t="shared" si="183"/>
        <v>1.0920147683249943</v>
      </c>
      <c r="N408" s="297">
        <f t="shared" si="184"/>
        <v>1.2275216968106901</v>
      </c>
      <c r="O408" s="298">
        <f t="shared" si="172"/>
        <v>1.3421849780353037</v>
      </c>
    </row>
    <row r="409" spans="1:15" ht="14.5" customHeight="1" x14ac:dyDescent="0.25">
      <c r="A409" s="287" t="s">
        <v>387</v>
      </c>
      <c r="B409" s="286" t="s">
        <v>4868</v>
      </c>
      <c r="C409" s="288" t="s">
        <v>0</v>
      </c>
      <c r="D409" s="286" t="s">
        <v>390</v>
      </c>
      <c r="E409" s="289" t="s">
        <v>380</v>
      </c>
      <c r="F409" s="259">
        <v>6.5267262869999998</v>
      </c>
      <c r="G409" s="290">
        <v>8.1079653730000008</v>
      </c>
      <c r="H409" s="291">
        <v>8.7573145770000007</v>
      </c>
      <c r="I409" s="292">
        <v>13.13864852</v>
      </c>
      <c r="J409" s="293">
        <v>11.90799077</v>
      </c>
      <c r="K409" s="294">
        <v>9.655454744</v>
      </c>
      <c r="L409" s="295">
        <f t="shared" si="182"/>
        <v>0.49675781166265642</v>
      </c>
      <c r="M409" s="296">
        <f t="shared" si="183"/>
        <v>0.68088441867342842</v>
      </c>
      <c r="N409" s="297">
        <f t="shared" si="184"/>
        <v>0.90698105984514987</v>
      </c>
      <c r="O409" s="298">
        <f t="shared" si="172"/>
        <v>0.6740805386003873</v>
      </c>
    </row>
    <row r="410" spans="1:15" ht="14.5" customHeight="1" x14ac:dyDescent="0.25">
      <c r="A410" s="287"/>
      <c r="B410" s="286" t="s">
        <v>4869</v>
      </c>
      <c r="C410" s="288" t="s">
        <v>0</v>
      </c>
      <c r="D410" s="286" t="s">
        <v>390</v>
      </c>
      <c r="E410" s="289" t="s">
        <v>380</v>
      </c>
      <c r="F410" s="259">
        <v>5.6819104530000004</v>
      </c>
      <c r="G410" s="290">
        <v>5.3483495579999998</v>
      </c>
      <c r="H410" s="291">
        <v>2.466559943</v>
      </c>
      <c r="I410" s="292">
        <v>10.528199219999999</v>
      </c>
      <c r="J410" s="293">
        <v>11.248972439999999</v>
      </c>
      <c r="K410" s="294">
        <v>10.021286330000001</v>
      </c>
      <c r="L410" s="295">
        <f t="shared" si="182"/>
        <v>0.53968492942328661</v>
      </c>
      <c r="M410" s="296">
        <f t="shared" si="183"/>
        <v>0.47545227677702445</v>
      </c>
      <c r="N410" s="297">
        <f t="shared" si="184"/>
        <v>0.24613206945460064</v>
      </c>
      <c r="O410" s="298">
        <f t="shared" si="172"/>
        <v>0.42444888234028477</v>
      </c>
    </row>
    <row r="411" spans="1:15" ht="14.5" customHeight="1" x14ac:dyDescent="0.25">
      <c r="A411" s="287"/>
      <c r="B411" s="286" t="s">
        <v>4870</v>
      </c>
      <c r="C411" s="288" t="s">
        <v>0</v>
      </c>
      <c r="D411" s="286" t="s">
        <v>390</v>
      </c>
      <c r="E411" s="289" t="s">
        <v>380</v>
      </c>
      <c r="F411" s="259">
        <v>8.32946703</v>
      </c>
      <c r="G411" s="290">
        <v>7.3522176420000003</v>
      </c>
      <c r="H411" s="291">
        <v>3.9630380679999999</v>
      </c>
      <c r="I411" s="292">
        <v>8.1494000329999992</v>
      </c>
      <c r="J411" s="293">
        <v>8.6100724599999996</v>
      </c>
      <c r="K411" s="294">
        <v>7.1584739270000002</v>
      </c>
      <c r="L411" s="295">
        <f t="shared" si="182"/>
        <v>1.0220957366518812</v>
      </c>
      <c r="M411" s="296">
        <f t="shared" si="183"/>
        <v>0.85390891611613695</v>
      </c>
      <c r="N411" s="297">
        <f t="shared" si="184"/>
        <v>0.55361493363164971</v>
      </c>
      <c r="O411" s="298">
        <f t="shared" si="172"/>
        <v>0.82133818660841384</v>
      </c>
    </row>
    <row r="412" spans="1:15" ht="14.5" customHeight="1" x14ac:dyDescent="0.25">
      <c r="A412" s="287"/>
      <c r="B412" s="286" t="s">
        <v>4871</v>
      </c>
      <c r="C412" s="288" t="s">
        <v>0</v>
      </c>
      <c r="D412" s="286" t="s">
        <v>390</v>
      </c>
      <c r="E412" s="289" t="s">
        <v>380</v>
      </c>
      <c r="F412" s="259">
        <v>8.6065128269999995</v>
      </c>
      <c r="G412" s="290">
        <v>10.146626270000001</v>
      </c>
      <c r="H412" s="291">
        <v>11.366593119999999</v>
      </c>
      <c r="I412" s="292">
        <v>8.4194475680000007</v>
      </c>
      <c r="J412" s="293">
        <v>7.6126544960000002</v>
      </c>
      <c r="K412" s="294">
        <v>6.3904910700000004</v>
      </c>
      <c r="L412" s="295">
        <f t="shared" si="182"/>
        <v>1.022218234330597</v>
      </c>
      <c r="M412" s="296">
        <f t="shared" si="183"/>
        <v>1.3328630998991813</v>
      </c>
      <c r="N412" s="297">
        <f t="shared" si="184"/>
        <v>1.7786728743523617</v>
      </c>
      <c r="O412" s="298">
        <f t="shared" si="172"/>
        <v>1.3432760447019223</v>
      </c>
    </row>
    <row r="413" spans="1:15" s="299" customFormat="1" ht="14.5" customHeight="1" x14ac:dyDescent="0.25">
      <c r="A413" s="311"/>
      <c r="C413" s="300"/>
      <c r="E413" s="301" t="s">
        <v>716</v>
      </c>
      <c r="F413" s="302">
        <f t="shared" ref="F413:K413" si="185">SUM(F405:F412)</f>
        <v>214.64958050899997</v>
      </c>
      <c r="G413" s="303">
        <f t="shared" si="185"/>
        <v>216.78542877800004</v>
      </c>
      <c r="H413" s="304">
        <f t="shared" si="185"/>
        <v>190.025283229</v>
      </c>
      <c r="I413" s="305">
        <f t="shared" si="185"/>
        <v>130.22234482900004</v>
      </c>
      <c r="J413" s="306">
        <f t="shared" si="185"/>
        <v>134.33750494999998</v>
      </c>
      <c r="K413" s="307">
        <f t="shared" si="185"/>
        <v>154.485568089</v>
      </c>
      <c r="L413" s="308">
        <f t="shared" si="182"/>
        <v>1.6483314041907675</v>
      </c>
      <c r="M413" s="309">
        <f t="shared" si="183"/>
        <v>1.6137371976551667</v>
      </c>
      <c r="N413" s="310">
        <f t="shared" si="184"/>
        <v>1.23005200796184</v>
      </c>
      <c r="O413" s="298">
        <f t="shared" si="172"/>
        <v>1.4830380336285192</v>
      </c>
    </row>
    <row r="414" spans="1:15" ht="14.5" customHeight="1" x14ac:dyDescent="0.25">
      <c r="A414" s="287"/>
      <c r="F414" s="259"/>
      <c r="G414" s="290"/>
      <c r="H414" s="291"/>
      <c r="I414" s="292"/>
      <c r="J414" s="293"/>
      <c r="K414" s="294"/>
      <c r="L414" s="295"/>
      <c r="M414" s="296"/>
      <c r="N414" s="297"/>
      <c r="O414" s="298"/>
    </row>
    <row r="415" spans="1:15" ht="14.5" customHeight="1" x14ac:dyDescent="0.25">
      <c r="A415" s="287" t="s">
        <v>392</v>
      </c>
      <c r="B415" s="286" t="s">
        <v>4872</v>
      </c>
      <c r="C415" s="288" t="s">
        <v>0</v>
      </c>
      <c r="D415" s="285" t="s">
        <v>391</v>
      </c>
      <c r="E415" s="289" t="s">
        <v>943</v>
      </c>
      <c r="F415" s="259">
        <v>26.373459029999999</v>
      </c>
      <c r="G415" s="290">
        <v>19.104859300000001</v>
      </c>
      <c r="H415" s="291">
        <v>16.674465659999999</v>
      </c>
      <c r="I415" s="292">
        <v>21.94552693</v>
      </c>
      <c r="J415" s="293">
        <v>22.768790339999999</v>
      </c>
      <c r="K415" s="294">
        <v>33.435266230000003</v>
      </c>
      <c r="L415" s="295">
        <f t="shared" ref="L415:N421" si="186">F415/I415</f>
        <v>1.2017692313392085</v>
      </c>
      <c r="M415" s="296">
        <f t="shared" si="186"/>
        <v>0.83908099704518613</v>
      </c>
      <c r="N415" s="297">
        <f t="shared" si="186"/>
        <v>0.49870892444214276</v>
      </c>
      <c r="O415" s="298">
        <f t="shared" si="172"/>
        <v>0.79530537728329664</v>
      </c>
    </row>
    <row r="416" spans="1:15" ht="14.5" customHeight="1" x14ac:dyDescent="0.25">
      <c r="A416" s="287"/>
      <c r="B416" s="286" t="s">
        <v>4873</v>
      </c>
      <c r="C416" s="288" t="s">
        <v>0</v>
      </c>
      <c r="D416" s="285" t="s">
        <v>391</v>
      </c>
      <c r="E416" s="289" t="s">
        <v>943</v>
      </c>
      <c r="F416" s="259">
        <v>32.428248060000001</v>
      </c>
      <c r="G416" s="290">
        <v>23.048189669999999</v>
      </c>
      <c r="H416" s="291">
        <v>19.876717920000001</v>
      </c>
      <c r="I416" s="292">
        <v>17.49518728</v>
      </c>
      <c r="J416" s="293">
        <v>19.13651771</v>
      </c>
      <c r="K416" s="294">
        <v>27.724253480000002</v>
      </c>
      <c r="L416" s="295">
        <f t="shared" si="186"/>
        <v>1.8535524965240613</v>
      </c>
      <c r="M416" s="296">
        <f t="shared" si="186"/>
        <v>1.2044087654440867</v>
      </c>
      <c r="N416" s="297">
        <f t="shared" si="186"/>
        <v>0.71694330505017445</v>
      </c>
      <c r="O416" s="298">
        <f t="shared" si="172"/>
        <v>1.1708807924153042</v>
      </c>
    </row>
    <row r="417" spans="1:15" ht="14.5" customHeight="1" x14ac:dyDescent="0.25">
      <c r="A417" s="287" t="s">
        <v>941</v>
      </c>
      <c r="B417" s="286" t="s">
        <v>4874</v>
      </c>
      <c r="C417" s="288" t="s">
        <v>0</v>
      </c>
      <c r="D417" s="285" t="s">
        <v>391</v>
      </c>
      <c r="E417" s="289" t="s">
        <v>942</v>
      </c>
      <c r="F417" s="259">
        <v>8.1277860390000001</v>
      </c>
      <c r="G417" s="290">
        <v>11.468651700000001</v>
      </c>
      <c r="H417" s="291">
        <v>5.8546027389999997</v>
      </c>
      <c r="I417" s="292">
        <v>11.226786929999999</v>
      </c>
      <c r="J417" s="293">
        <v>12.42422221</v>
      </c>
      <c r="K417" s="294">
        <v>15.076087490000001</v>
      </c>
      <c r="L417" s="295">
        <f t="shared" si="186"/>
        <v>0.72396368521799326</v>
      </c>
      <c r="M417" s="296">
        <f t="shared" si="186"/>
        <v>0.92308810210824466</v>
      </c>
      <c r="N417" s="297">
        <f t="shared" si="186"/>
        <v>0.38833701004211929</v>
      </c>
      <c r="O417" s="298">
        <f t="shared" si="172"/>
        <v>0.65718947953057549</v>
      </c>
    </row>
    <row r="418" spans="1:15" ht="14.5" customHeight="1" x14ac:dyDescent="0.25">
      <c r="A418" s="287"/>
      <c r="B418" s="286" t="s">
        <v>4875</v>
      </c>
      <c r="C418" s="288" t="s">
        <v>0</v>
      </c>
      <c r="D418" s="285" t="s">
        <v>391</v>
      </c>
      <c r="E418" s="289" t="s">
        <v>942</v>
      </c>
      <c r="F418" s="259">
        <v>37.437612700000003</v>
      </c>
      <c r="G418" s="290">
        <v>33.850739789999999</v>
      </c>
      <c r="H418" s="291">
        <v>17.33412143</v>
      </c>
      <c r="I418" s="292">
        <v>57.594556670000003</v>
      </c>
      <c r="J418" s="293">
        <v>53.810613879999998</v>
      </c>
      <c r="K418" s="294">
        <v>54.55323422</v>
      </c>
      <c r="L418" s="295">
        <f t="shared" si="186"/>
        <v>0.65001998217481893</v>
      </c>
      <c r="M418" s="296">
        <f t="shared" si="186"/>
        <v>0.62907180106676752</v>
      </c>
      <c r="N418" s="297">
        <f t="shared" si="186"/>
        <v>0.31774690681208156</v>
      </c>
      <c r="O418" s="298">
        <f t="shared" si="172"/>
        <v>0.53400413219698595</v>
      </c>
    </row>
    <row r="419" spans="1:15" ht="14.5" customHeight="1" x14ac:dyDescent="0.25">
      <c r="A419" s="287"/>
      <c r="B419" s="286" t="s">
        <v>4876</v>
      </c>
      <c r="C419" s="288" t="s">
        <v>0</v>
      </c>
      <c r="D419" s="285" t="s">
        <v>391</v>
      </c>
      <c r="E419" s="289" t="s">
        <v>942</v>
      </c>
      <c r="F419" s="259">
        <v>50.401174410000003</v>
      </c>
      <c r="G419" s="290">
        <v>45.005419160000002</v>
      </c>
      <c r="H419" s="291">
        <v>22.61908742</v>
      </c>
      <c r="I419" s="292">
        <v>36.677909120000002</v>
      </c>
      <c r="J419" s="293">
        <v>34.287783949999998</v>
      </c>
      <c r="K419" s="294">
        <v>33.528380560000002</v>
      </c>
      <c r="L419" s="295">
        <f t="shared" si="186"/>
        <v>1.3741561506437365</v>
      </c>
      <c r="M419" s="296">
        <f t="shared" si="186"/>
        <v>1.3125788247391241</v>
      </c>
      <c r="N419" s="297">
        <f t="shared" si="186"/>
        <v>0.67462510989823954</v>
      </c>
      <c r="O419" s="298">
        <f t="shared" si="172"/>
        <v>1.1294964096041817</v>
      </c>
    </row>
    <row r="420" spans="1:15" ht="14.5" customHeight="1" x14ac:dyDescent="0.25">
      <c r="A420" s="287"/>
      <c r="B420" s="286" t="s">
        <v>4877</v>
      </c>
      <c r="C420" s="288" t="s">
        <v>0</v>
      </c>
      <c r="D420" s="285" t="s">
        <v>391</v>
      </c>
      <c r="E420" s="289" t="s">
        <v>942</v>
      </c>
      <c r="F420" s="259">
        <v>10.63725215</v>
      </c>
      <c r="G420" s="290">
        <v>14.55287545</v>
      </c>
      <c r="H420" s="291">
        <v>8.6566175459999997</v>
      </c>
      <c r="I420" s="292">
        <v>6.5649290469999997</v>
      </c>
      <c r="J420" s="293">
        <v>6.5728934380000004</v>
      </c>
      <c r="K420" s="294">
        <v>7.8374887170000003</v>
      </c>
      <c r="L420" s="295">
        <f t="shared" si="186"/>
        <v>1.6203148691852116</v>
      </c>
      <c r="M420" s="296">
        <f t="shared" si="186"/>
        <v>2.2140744540091233</v>
      </c>
      <c r="N420" s="297">
        <f t="shared" si="186"/>
        <v>1.1045141956279003</v>
      </c>
      <c r="O420" s="298">
        <f t="shared" si="172"/>
        <v>1.6136468641653674</v>
      </c>
    </row>
    <row r="421" spans="1:15" s="299" customFormat="1" ht="14.5" customHeight="1" x14ac:dyDescent="0.25">
      <c r="A421" s="311"/>
      <c r="C421" s="300"/>
      <c r="E421" s="301" t="s">
        <v>717</v>
      </c>
      <c r="F421" s="302">
        <f t="shared" ref="F421:K421" si="187">SUM(F415:F420)</f>
        <v>165.405532389</v>
      </c>
      <c r="G421" s="303">
        <f t="shared" si="187"/>
        <v>147.03073506999999</v>
      </c>
      <c r="H421" s="304">
        <f t="shared" si="187"/>
        <v>91.015612715000003</v>
      </c>
      <c r="I421" s="305">
        <f t="shared" si="187"/>
        <v>151.50489597699999</v>
      </c>
      <c r="J421" s="306">
        <f t="shared" si="187"/>
        <v>149.00082152799999</v>
      </c>
      <c r="K421" s="307">
        <f t="shared" si="187"/>
        <v>172.15471069700001</v>
      </c>
      <c r="L421" s="308">
        <f t="shared" si="186"/>
        <v>1.0917504105881191</v>
      </c>
      <c r="M421" s="309">
        <f t="shared" si="186"/>
        <v>0.98677801613577154</v>
      </c>
      <c r="N421" s="310">
        <f t="shared" si="186"/>
        <v>0.52868499703845773</v>
      </c>
      <c r="O421" s="298">
        <f t="shared" si="172"/>
        <v>0.85357659770404437</v>
      </c>
    </row>
    <row r="422" spans="1:15" ht="14.5" customHeight="1" x14ac:dyDescent="0.25">
      <c r="A422" s="287"/>
      <c r="F422" s="259"/>
      <c r="G422" s="290"/>
      <c r="H422" s="291"/>
      <c r="I422" s="292"/>
      <c r="J422" s="293"/>
      <c r="K422" s="294"/>
      <c r="L422" s="295"/>
      <c r="M422" s="296"/>
      <c r="N422" s="297"/>
      <c r="O422" s="298"/>
    </row>
    <row r="423" spans="1:15" ht="14.5" customHeight="1" x14ac:dyDescent="0.25">
      <c r="A423" s="287" t="s">
        <v>404</v>
      </c>
      <c r="B423" s="286" t="s">
        <v>4881</v>
      </c>
      <c r="C423" s="288" t="s">
        <v>0</v>
      </c>
      <c r="D423" s="286" t="s">
        <v>403</v>
      </c>
      <c r="E423" s="289" t="s">
        <v>405</v>
      </c>
      <c r="F423" s="259">
        <v>0.21464102199999999</v>
      </c>
      <c r="G423" s="290">
        <v>0.159455282</v>
      </c>
      <c r="H423" s="291">
        <v>0.138856487</v>
      </c>
      <c r="I423" s="292">
        <v>35.55830684</v>
      </c>
      <c r="J423" s="293">
        <v>56.241375390000002</v>
      </c>
      <c r="K423" s="294">
        <v>39.637670229999998</v>
      </c>
      <c r="L423" s="295">
        <f t="shared" ref="L423:N428" si="188">F423/I423</f>
        <v>6.0363116547086969E-3</v>
      </c>
      <c r="M423" s="296">
        <f t="shared" si="188"/>
        <v>2.8351952791743416E-3</v>
      </c>
      <c r="N423" s="297">
        <f t="shared" si="188"/>
        <v>3.5031445136476684E-3</v>
      </c>
      <c r="O423" s="298">
        <f t="shared" si="172"/>
        <v>3.9026409266430225E-3</v>
      </c>
    </row>
    <row r="424" spans="1:15" ht="14.5" customHeight="1" x14ac:dyDescent="0.25">
      <c r="A424" s="287"/>
      <c r="B424" s="286" t="s">
        <v>4882</v>
      </c>
      <c r="C424" s="288" t="s">
        <v>0</v>
      </c>
      <c r="D424" s="286" t="s">
        <v>403</v>
      </c>
      <c r="E424" s="289" t="s">
        <v>405</v>
      </c>
      <c r="F424" s="259">
        <v>0.19532650400000001</v>
      </c>
      <c r="G424" s="290">
        <v>0.17414070300000001</v>
      </c>
      <c r="H424" s="291">
        <v>0</v>
      </c>
      <c r="I424" s="292">
        <v>10.67062745</v>
      </c>
      <c r="J424" s="293">
        <v>19.887031029999999</v>
      </c>
      <c r="K424" s="294">
        <v>21.45505391</v>
      </c>
      <c r="L424" s="295">
        <f t="shared" si="188"/>
        <v>1.8305062651212702E-2</v>
      </c>
      <c r="M424" s="296">
        <f t="shared" si="188"/>
        <v>8.756495765371167E-3</v>
      </c>
      <c r="N424" s="297">
        <f t="shared" si="188"/>
        <v>0</v>
      </c>
      <c r="O424" s="298">
        <f t="shared" si="172"/>
        <v>7.1034020342887177E-3</v>
      </c>
    </row>
    <row r="425" spans="1:15" ht="14.5" customHeight="1" x14ac:dyDescent="0.25">
      <c r="A425" s="287"/>
      <c r="B425" s="286" t="s">
        <v>4883</v>
      </c>
      <c r="C425" s="288" t="s">
        <v>0</v>
      </c>
      <c r="D425" s="286" t="s">
        <v>403</v>
      </c>
      <c r="E425" s="289" t="s">
        <v>405</v>
      </c>
      <c r="F425" s="259">
        <v>39.231224480000002</v>
      </c>
      <c r="G425" s="290">
        <v>20.268417960000001</v>
      </c>
      <c r="H425" s="291">
        <v>45.445040980000002</v>
      </c>
      <c r="I425" s="292">
        <v>196.09167729999999</v>
      </c>
      <c r="J425" s="293">
        <v>163.17938860000001</v>
      </c>
      <c r="K425" s="294">
        <v>161.10518239999999</v>
      </c>
      <c r="L425" s="295">
        <f t="shared" si="188"/>
        <v>0.20006572956169008</v>
      </c>
      <c r="M425" s="296">
        <f t="shared" si="188"/>
        <v>0.12420942457189718</v>
      </c>
      <c r="N425" s="297">
        <f t="shared" si="188"/>
        <v>0.28208304849664478</v>
      </c>
      <c r="O425" s="298">
        <f t="shared" si="172"/>
        <v>0.20167077910039194</v>
      </c>
    </row>
    <row r="426" spans="1:15" ht="14.5" customHeight="1" x14ac:dyDescent="0.25">
      <c r="A426" s="287"/>
      <c r="B426" s="286" t="s">
        <v>4884</v>
      </c>
      <c r="C426" s="288" t="s">
        <v>0</v>
      </c>
      <c r="D426" s="286" t="s">
        <v>403</v>
      </c>
      <c r="E426" s="289" t="s">
        <v>405</v>
      </c>
      <c r="F426" s="259">
        <v>0.61173728699999996</v>
      </c>
      <c r="G426" s="290">
        <v>0.63214152999999995</v>
      </c>
      <c r="H426" s="291">
        <v>0.268196455</v>
      </c>
      <c r="I426" s="292">
        <v>12.567537339999999</v>
      </c>
      <c r="J426" s="293">
        <v>23.197777559999999</v>
      </c>
      <c r="K426" s="294">
        <v>19.131924529999999</v>
      </c>
      <c r="L426" s="295">
        <f t="shared" si="188"/>
        <v>4.8675987224080924E-2</v>
      </c>
      <c r="M426" s="296">
        <f t="shared" si="188"/>
        <v>2.7250090159067805E-2</v>
      </c>
      <c r="N426" s="297">
        <f t="shared" si="188"/>
        <v>1.4018268500874126E-2</v>
      </c>
      <c r="O426" s="298">
        <f t="shared" si="172"/>
        <v>2.7543739679807798E-2</v>
      </c>
    </row>
    <row r="427" spans="1:15" ht="14.5" customHeight="1" x14ac:dyDescent="0.25">
      <c r="A427" s="287"/>
      <c r="B427" s="286" t="s">
        <v>4885</v>
      </c>
      <c r="C427" s="288" t="s">
        <v>0</v>
      </c>
      <c r="D427" s="286" t="s">
        <v>403</v>
      </c>
      <c r="E427" s="289" t="s">
        <v>405</v>
      </c>
      <c r="F427" s="259">
        <v>41.721921020000003</v>
      </c>
      <c r="G427" s="290">
        <v>22.244361420000001</v>
      </c>
      <c r="H427" s="291">
        <v>48.31610336</v>
      </c>
      <c r="I427" s="292">
        <v>111.8592151</v>
      </c>
      <c r="J427" s="293">
        <v>94.013968550000001</v>
      </c>
      <c r="K427" s="294">
        <v>91.340267710000006</v>
      </c>
      <c r="L427" s="295">
        <f t="shared" si="188"/>
        <v>0.37298599836143498</v>
      </c>
      <c r="M427" s="296">
        <f t="shared" si="188"/>
        <v>0.23660698259078011</v>
      </c>
      <c r="N427" s="297">
        <f t="shared" si="188"/>
        <v>0.52896826965080501</v>
      </c>
      <c r="O427" s="298">
        <f t="shared" si="172"/>
        <v>0.37778366115737427</v>
      </c>
    </row>
    <row r="428" spans="1:15" s="299" customFormat="1" ht="14.5" customHeight="1" x14ac:dyDescent="0.25">
      <c r="A428" s="311"/>
      <c r="B428" s="312"/>
      <c r="C428" s="300"/>
      <c r="E428" s="301" t="s">
        <v>718</v>
      </c>
      <c r="F428" s="302">
        <f t="shared" ref="F428:K428" si="189">SUM(F423:F427)</f>
        <v>81.974850313000005</v>
      </c>
      <c r="G428" s="303">
        <f t="shared" si="189"/>
        <v>43.478516894999998</v>
      </c>
      <c r="H428" s="304">
        <f t="shared" si="189"/>
        <v>94.168197281999994</v>
      </c>
      <c r="I428" s="305">
        <f t="shared" si="189"/>
        <v>366.74736402999997</v>
      </c>
      <c r="J428" s="306">
        <f t="shared" si="189"/>
        <v>356.51954113000005</v>
      </c>
      <c r="K428" s="307">
        <f t="shared" si="189"/>
        <v>332.67009877999999</v>
      </c>
      <c r="L428" s="308">
        <f t="shared" si="188"/>
        <v>0.22351858078056822</v>
      </c>
      <c r="M428" s="309">
        <f t="shared" si="188"/>
        <v>0.12195268948566873</v>
      </c>
      <c r="N428" s="310">
        <f t="shared" si="188"/>
        <v>0.28306781290937399</v>
      </c>
      <c r="O428" s="298">
        <f t="shared" si="172"/>
        <v>0.20798737393474204</v>
      </c>
    </row>
    <row r="429" spans="1:15" ht="14.5" customHeight="1" x14ac:dyDescent="0.25">
      <c r="A429" s="287"/>
      <c r="B429" s="286"/>
      <c r="D429" s="286"/>
      <c r="F429" s="259"/>
      <c r="G429" s="290"/>
      <c r="H429" s="291"/>
      <c r="I429" s="292"/>
      <c r="J429" s="293"/>
      <c r="K429" s="294"/>
      <c r="L429" s="295"/>
      <c r="M429" s="296"/>
      <c r="N429" s="297"/>
      <c r="O429" s="298"/>
    </row>
    <row r="430" spans="1:15" ht="14.5" customHeight="1" x14ac:dyDescent="0.25">
      <c r="A430" s="287" t="s">
        <v>407</v>
      </c>
      <c r="B430" s="286" t="s">
        <v>4896</v>
      </c>
      <c r="C430" s="288" t="s">
        <v>947</v>
      </c>
      <c r="D430" s="286" t="s">
        <v>948</v>
      </c>
      <c r="E430" s="289" t="s">
        <v>408</v>
      </c>
      <c r="F430" s="259">
        <v>10.719551109999999</v>
      </c>
      <c r="G430" s="290">
        <v>12.973403680000001</v>
      </c>
      <c r="H430" s="291">
        <v>9.599453767</v>
      </c>
      <c r="I430" s="292">
        <v>10.37134972</v>
      </c>
      <c r="J430" s="293">
        <v>11.888164099999999</v>
      </c>
      <c r="K430" s="294">
        <v>17.590573899999999</v>
      </c>
      <c r="L430" s="295">
        <f t="shared" ref="L430:L438" si="190">F430/I430</f>
        <v>1.0335733920271275</v>
      </c>
      <c r="M430" s="296">
        <f t="shared" ref="M430:M438" si="191">G430/J430</f>
        <v>1.0912873990358194</v>
      </c>
      <c r="N430" s="297">
        <f t="shared" ref="N430:N438" si="192">H430/K430</f>
        <v>0.54571578059769843</v>
      </c>
      <c r="O430" s="298">
        <f t="shared" si="172"/>
        <v>0.83544128662711015</v>
      </c>
    </row>
    <row r="431" spans="1:15" ht="14.5" customHeight="1" x14ac:dyDescent="0.25">
      <c r="A431" s="287"/>
      <c r="B431" s="286" t="s">
        <v>4897</v>
      </c>
      <c r="C431" s="288" t="s">
        <v>947</v>
      </c>
      <c r="D431" s="286" t="s">
        <v>948</v>
      </c>
      <c r="E431" s="289" t="s">
        <v>408</v>
      </c>
      <c r="F431" s="259">
        <v>14.705809650000001</v>
      </c>
      <c r="G431" s="290">
        <v>17.46814968</v>
      </c>
      <c r="H431" s="291">
        <v>12.834687479999999</v>
      </c>
      <c r="I431" s="292">
        <v>8.0569744760000006</v>
      </c>
      <c r="J431" s="293">
        <v>9.3704605149999995</v>
      </c>
      <c r="K431" s="294">
        <v>13.94693687</v>
      </c>
      <c r="L431" s="295">
        <f t="shared" si="190"/>
        <v>1.825227285230387</v>
      </c>
      <c r="M431" s="296">
        <f t="shared" si="191"/>
        <v>1.8641719531326577</v>
      </c>
      <c r="N431" s="297">
        <f t="shared" si="192"/>
        <v>0.92025134978616985</v>
      </c>
      <c r="O431" s="298">
        <f t="shared" si="172"/>
        <v>1.4345672643074689</v>
      </c>
    </row>
    <row r="432" spans="1:15" ht="14.5" customHeight="1" x14ac:dyDescent="0.25">
      <c r="A432" s="287" t="s">
        <v>411</v>
      </c>
      <c r="B432" s="286" t="s">
        <v>4898</v>
      </c>
      <c r="C432" s="288" t="s">
        <v>947</v>
      </c>
      <c r="D432" s="286" t="s">
        <v>948</v>
      </c>
      <c r="E432" s="289" t="s">
        <v>412</v>
      </c>
      <c r="F432" s="259">
        <v>18.592559479999998</v>
      </c>
      <c r="G432" s="290">
        <v>15.927343199999999</v>
      </c>
      <c r="H432" s="291">
        <v>5.2218134310000002</v>
      </c>
      <c r="I432" s="292">
        <v>28.07067889</v>
      </c>
      <c r="J432" s="293">
        <v>21.15562649</v>
      </c>
      <c r="K432" s="294">
        <v>17.762728689999999</v>
      </c>
      <c r="L432" s="295">
        <f t="shared" si="190"/>
        <v>0.66234805196049173</v>
      </c>
      <c r="M432" s="296">
        <f t="shared" si="191"/>
        <v>0.7528655890918029</v>
      </c>
      <c r="N432" s="297">
        <f t="shared" si="192"/>
        <v>0.29397585934754267</v>
      </c>
      <c r="O432" s="298">
        <f t="shared" si="172"/>
        <v>0.59325704068925689</v>
      </c>
    </row>
    <row r="433" spans="1:15" ht="14.5" customHeight="1" x14ac:dyDescent="0.25">
      <c r="A433" s="287"/>
      <c r="B433" s="286" t="s">
        <v>4899</v>
      </c>
      <c r="C433" s="288" t="s">
        <v>947</v>
      </c>
      <c r="D433" s="286" t="s">
        <v>948</v>
      </c>
      <c r="E433" s="289" t="s">
        <v>412</v>
      </c>
      <c r="F433" s="259">
        <v>22.57893674</v>
      </c>
      <c r="G433" s="290">
        <v>22.838176520000001</v>
      </c>
      <c r="H433" s="291">
        <v>6.9711474329999996</v>
      </c>
      <c r="I433" s="292">
        <v>21.35417374</v>
      </c>
      <c r="J433" s="293">
        <v>17.235537449999999</v>
      </c>
      <c r="K433" s="294">
        <v>12.123526099999999</v>
      </c>
      <c r="L433" s="295">
        <f t="shared" si="190"/>
        <v>1.0573547361238242</v>
      </c>
      <c r="M433" s="296">
        <f t="shared" si="191"/>
        <v>1.3250632065436405</v>
      </c>
      <c r="N433" s="297">
        <f t="shared" si="192"/>
        <v>0.57500989196534169</v>
      </c>
      <c r="O433" s="298">
        <f t="shared" si="172"/>
        <v>1.0330293133018011</v>
      </c>
    </row>
    <row r="434" spans="1:15" ht="14.5" customHeight="1" x14ac:dyDescent="0.25">
      <c r="A434" s="287"/>
      <c r="B434" s="286" t="s">
        <v>4900</v>
      </c>
      <c r="C434" s="288" t="s">
        <v>947</v>
      </c>
      <c r="D434" s="286" t="s">
        <v>948</v>
      </c>
      <c r="E434" s="289" t="s">
        <v>412</v>
      </c>
      <c r="F434" s="259">
        <v>7.9026269969999996</v>
      </c>
      <c r="G434" s="290">
        <v>5.96588765</v>
      </c>
      <c r="H434" s="291">
        <v>1.9896289119999999</v>
      </c>
      <c r="I434" s="292">
        <v>9.3280072759999992</v>
      </c>
      <c r="J434" s="293">
        <v>7.4322871209999999</v>
      </c>
      <c r="K434" s="294">
        <v>9.0364364889999997</v>
      </c>
      <c r="L434" s="295">
        <f t="shared" si="190"/>
        <v>0.84719348550816898</v>
      </c>
      <c r="M434" s="296">
        <f t="shared" si="191"/>
        <v>0.80269875919396683</v>
      </c>
      <c r="N434" s="297">
        <f t="shared" si="192"/>
        <v>0.22017848677650348</v>
      </c>
      <c r="O434" s="298">
        <f t="shared" si="172"/>
        <v>0.61473462002141854</v>
      </c>
    </row>
    <row r="435" spans="1:15" ht="14.5" customHeight="1" x14ac:dyDescent="0.25">
      <c r="A435" s="287" t="s">
        <v>413</v>
      </c>
      <c r="B435" s="286" t="s">
        <v>4901</v>
      </c>
      <c r="C435" s="288" t="s">
        <v>415</v>
      </c>
      <c r="D435" s="286" t="s">
        <v>949</v>
      </c>
      <c r="E435" s="289" t="s">
        <v>414</v>
      </c>
      <c r="F435" s="259">
        <v>14.05585514</v>
      </c>
      <c r="G435" s="290">
        <v>14.40778401</v>
      </c>
      <c r="H435" s="291">
        <v>9.9981941939999999</v>
      </c>
      <c r="I435" s="292">
        <v>19.352610680000002</v>
      </c>
      <c r="J435" s="293">
        <v>19.387358630000001</v>
      </c>
      <c r="K435" s="294">
        <v>23.3024348</v>
      </c>
      <c r="L435" s="295">
        <f t="shared" si="190"/>
        <v>0.72630279048221924</v>
      </c>
      <c r="M435" s="296">
        <f t="shared" si="191"/>
        <v>0.74315353034762521</v>
      </c>
      <c r="N435" s="297">
        <f t="shared" si="192"/>
        <v>0.42906221087248786</v>
      </c>
      <c r="O435" s="298">
        <f t="shared" ref="O435:O498" si="193">AVERAGE(F435:H435)/AVERAGE(I435:K435)</f>
        <v>0.61992815874458862</v>
      </c>
    </row>
    <row r="436" spans="1:15" ht="14.5" customHeight="1" x14ac:dyDescent="0.25">
      <c r="A436" s="287"/>
      <c r="B436" s="286" t="s">
        <v>4902</v>
      </c>
      <c r="C436" s="288" t="s">
        <v>415</v>
      </c>
      <c r="D436" s="286" t="s">
        <v>949</v>
      </c>
      <c r="E436" s="289" t="s">
        <v>414</v>
      </c>
      <c r="F436" s="259">
        <v>23.116751740000002</v>
      </c>
      <c r="G436" s="290">
        <v>23.02465728</v>
      </c>
      <c r="H436" s="291">
        <v>16.058606359999999</v>
      </c>
      <c r="I436" s="292">
        <v>19.95594865</v>
      </c>
      <c r="J436" s="293">
        <v>20.307555829999998</v>
      </c>
      <c r="K436" s="294">
        <v>24.191357960000001</v>
      </c>
      <c r="L436" s="295">
        <f t="shared" si="190"/>
        <v>1.1583890170012039</v>
      </c>
      <c r="M436" s="296">
        <f t="shared" si="191"/>
        <v>1.1337975614961044</v>
      </c>
      <c r="N436" s="297">
        <f t="shared" si="192"/>
        <v>0.66381582987414889</v>
      </c>
      <c r="O436" s="298">
        <f t="shared" si="193"/>
        <v>0.9650166492543677</v>
      </c>
    </row>
    <row r="437" spans="1:15" ht="14.5" customHeight="1" x14ac:dyDescent="0.25">
      <c r="A437" s="287" t="s">
        <v>409</v>
      </c>
      <c r="B437" s="286" t="s">
        <v>4903</v>
      </c>
      <c r="C437" s="288" t="s">
        <v>54</v>
      </c>
      <c r="D437" s="286" t="s">
        <v>950</v>
      </c>
      <c r="E437" s="289" t="s">
        <v>410</v>
      </c>
      <c r="F437" s="259">
        <v>13.53775486</v>
      </c>
      <c r="G437" s="290">
        <v>10.1553796</v>
      </c>
      <c r="H437" s="291">
        <v>8.2587164499999997</v>
      </c>
      <c r="I437" s="292">
        <v>10.82506208</v>
      </c>
      <c r="J437" s="293">
        <v>10.584438990000001</v>
      </c>
      <c r="K437" s="294">
        <v>9.9287018650000007</v>
      </c>
      <c r="L437" s="295">
        <f t="shared" si="190"/>
        <v>1.2505937388582624</v>
      </c>
      <c r="M437" s="296">
        <f t="shared" si="191"/>
        <v>0.95946319021675419</v>
      </c>
      <c r="N437" s="297">
        <f t="shared" si="192"/>
        <v>0.83180223983893375</v>
      </c>
      <c r="O437" s="298">
        <f t="shared" si="193"/>
        <v>1.0195814666294933</v>
      </c>
    </row>
    <row r="438" spans="1:15" s="299" customFormat="1" ht="14.5" customHeight="1" x14ac:dyDescent="0.25">
      <c r="A438" s="311"/>
      <c r="C438" s="300"/>
      <c r="E438" s="301" t="s">
        <v>719</v>
      </c>
      <c r="F438" s="302">
        <f t="shared" ref="F438:K438" si="194">SUM(F430:F437)</f>
        <v>125.20984571700001</v>
      </c>
      <c r="G438" s="303">
        <f t="shared" si="194"/>
        <v>122.76078162</v>
      </c>
      <c r="H438" s="304">
        <f t="shared" si="194"/>
        <v>70.932248027</v>
      </c>
      <c r="I438" s="305">
        <f t="shared" si="194"/>
        <v>127.31480551199999</v>
      </c>
      <c r="J438" s="306">
        <f t="shared" si="194"/>
        <v>117.361429126</v>
      </c>
      <c r="K438" s="307">
        <f t="shared" si="194"/>
        <v>127.88269667400002</v>
      </c>
      <c r="L438" s="308">
        <f t="shared" si="190"/>
        <v>0.98346649640208905</v>
      </c>
      <c r="M438" s="309">
        <f t="shared" si="191"/>
        <v>1.0460061924450768</v>
      </c>
      <c r="N438" s="310">
        <f t="shared" si="192"/>
        <v>0.5546665019726732</v>
      </c>
      <c r="O438" s="298">
        <f t="shared" si="193"/>
        <v>0.85597968149885617</v>
      </c>
    </row>
    <row r="439" spans="1:15" ht="14.5" customHeight="1" x14ac:dyDescent="0.25">
      <c r="A439" s="287"/>
      <c r="F439" s="259"/>
      <c r="G439" s="290"/>
      <c r="H439" s="291"/>
      <c r="I439" s="292"/>
      <c r="J439" s="293"/>
      <c r="K439" s="294"/>
      <c r="L439" s="295"/>
      <c r="M439" s="296"/>
      <c r="N439" s="297"/>
      <c r="O439" s="298"/>
    </row>
    <row r="440" spans="1:15" s="26" customFormat="1" ht="14.5" customHeight="1" x14ac:dyDescent="0.25">
      <c r="A440" s="37"/>
      <c r="B440" s="38"/>
      <c r="C440" s="36"/>
      <c r="D440" s="38"/>
      <c r="E440" s="355" t="s">
        <v>1519</v>
      </c>
      <c r="F440" s="349">
        <f t="shared" ref="F440:K440" si="195">SUM(F373,F387,F394,F403,F413,F421,F428,F438)</f>
        <v>1084.9133164959999</v>
      </c>
      <c r="G440" s="350">
        <f t="shared" si="195"/>
        <v>938.81698973899995</v>
      </c>
      <c r="H440" s="351">
        <f t="shared" si="195"/>
        <v>835.4241147539999</v>
      </c>
      <c r="I440" s="352">
        <f t="shared" si="195"/>
        <v>1334.300881246</v>
      </c>
      <c r="J440" s="353">
        <f t="shared" si="195"/>
        <v>1292.6403300600002</v>
      </c>
      <c r="K440" s="354">
        <f t="shared" si="195"/>
        <v>1316.1036434110001</v>
      </c>
      <c r="L440" s="111">
        <f t="shared" ref="L440:N441" si="196">F440/I440</f>
        <v>0.81309495612630001</v>
      </c>
      <c r="M440" s="112">
        <f t="shared" si="196"/>
        <v>0.72627858492967112</v>
      </c>
      <c r="N440" s="113">
        <f t="shared" si="196"/>
        <v>0.63477076363742657</v>
      </c>
      <c r="O440" s="120">
        <f t="shared" si="193"/>
        <v>0.7251133391416128</v>
      </c>
    </row>
    <row r="441" spans="1:15" s="43" customFormat="1" ht="14.5" customHeight="1" x14ac:dyDescent="0.25">
      <c r="A441" s="39"/>
      <c r="B441" s="356"/>
      <c r="C441" s="41"/>
      <c r="D441" s="356"/>
      <c r="E441" s="357" t="s">
        <v>1520</v>
      </c>
      <c r="F441" s="179">
        <f>F440/8</f>
        <v>135.61416456199998</v>
      </c>
      <c r="G441" s="180">
        <f>G440/8</f>
        <v>117.35212371737499</v>
      </c>
      <c r="H441" s="181">
        <f t="shared" ref="H441:K441" si="197">H440/8</f>
        <v>104.42801434424999</v>
      </c>
      <c r="I441" s="358">
        <f t="shared" si="197"/>
        <v>166.78761015575</v>
      </c>
      <c r="J441" s="182">
        <f t="shared" si="197"/>
        <v>161.58004125750003</v>
      </c>
      <c r="K441" s="183">
        <f t="shared" si="197"/>
        <v>164.51295542637502</v>
      </c>
      <c r="L441" s="117">
        <f t="shared" si="196"/>
        <v>0.81309495612630001</v>
      </c>
      <c r="M441" s="118">
        <f t="shared" si="196"/>
        <v>0.72627858492967112</v>
      </c>
      <c r="N441" s="119">
        <f t="shared" si="196"/>
        <v>0.63477076363742657</v>
      </c>
      <c r="O441" s="121">
        <f t="shared" si="193"/>
        <v>0.7251133391416128</v>
      </c>
    </row>
    <row r="442" spans="1:15" ht="14.5" customHeight="1" x14ac:dyDescent="0.25">
      <c r="A442" s="287"/>
      <c r="F442" s="259"/>
      <c r="G442" s="290"/>
      <c r="H442" s="291"/>
      <c r="I442" s="292"/>
      <c r="J442" s="293"/>
      <c r="K442" s="294"/>
      <c r="L442" s="295"/>
      <c r="M442" s="296"/>
      <c r="N442" s="297"/>
      <c r="O442" s="298"/>
    </row>
    <row r="443" spans="1:15" ht="14.5" customHeight="1" x14ac:dyDescent="0.25">
      <c r="A443" s="359" t="s">
        <v>1521</v>
      </c>
      <c r="F443" s="259"/>
      <c r="G443" s="290"/>
      <c r="H443" s="291"/>
      <c r="I443" s="292"/>
      <c r="J443" s="293"/>
      <c r="K443" s="294"/>
      <c r="L443" s="295"/>
      <c r="M443" s="296"/>
      <c r="N443" s="297"/>
      <c r="O443" s="298"/>
    </row>
    <row r="444" spans="1:15" ht="14.5" customHeight="1" x14ac:dyDescent="0.25">
      <c r="A444" s="287" t="s">
        <v>136</v>
      </c>
      <c r="B444" s="286" t="s">
        <v>4731</v>
      </c>
      <c r="C444" s="288" t="s">
        <v>137</v>
      </c>
      <c r="D444" s="285" t="s">
        <v>348</v>
      </c>
      <c r="E444" s="289" t="s">
        <v>55</v>
      </c>
      <c r="F444" s="259">
        <v>188.5995106</v>
      </c>
      <c r="G444" s="290">
        <v>153.81750700000001</v>
      </c>
      <c r="H444" s="291">
        <v>137.91573819999999</v>
      </c>
      <c r="I444" s="292">
        <v>29.20780169</v>
      </c>
      <c r="J444" s="293">
        <v>30.371019860000001</v>
      </c>
      <c r="K444" s="294">
        <v>31.50455582</v>
      </c>
      <c r="L444" s="295">
        <f t="shared" ref="L444:N450" si="198">F444/I444</f>
        <v>6.4571621172219755</v>
      </c>
      <c r="M444" s="296">
        <f t="shared" si="198"/>
        <v>5.0646144814710219</v>
      </c>
      <c r="N444" s="297">
        <f t="shared" si="198"/>
        <v>4.3776442679584493</v>
      </c>
      <c r="O444" s="298">
        <f t="shared" si="193"/>
        <v>5.2735501215417875</v>
      </c>
    </row>
    <row r="445" spans="1:15" ht="14.5" customHeight="1" x14ac:dyDescent="0.25">
      <c r="A445" s="287"/>
      <c r="B445" s="286" t="s">
        <v>4732</v>
      </c>
      <c r="C445" s="288" t="s">
        <v>137</v>
      </c>
      <c r="D445" s="285" t="s">
        <v>135</v>
      </c>
      <c r="E445" s="289" t="s">
        <v>55</v>
      </c>
      <c r="F445" s="259">
        <v>136.13017049999999</v>
      </c>
      <c r="G445" s="290">
        <v>111.3198996</v>
      </c>
      <c r="H445" s="291">
        <v>103.61094730000001</v>
      </c>
      <c r="I445" s="292">
        <v>45.936206210000002</v>
      </c>
      <c r="J445" s="293">
        <v>48.101922649999999</v>
      </c>
      <c r="K445" s="294">
        <v>49.281908469999998</v>
      </c>
      <c r="L445" s="295">
        <f t="shared" si="198"/>
        <v>2.9634613245524264</v>
      </c>
      <c r="M445" s="296">
        <f t="shared" si="198"/>
        <v>2.3142505219591261</v>
      </c>
      <c r="N445" s="297">
        <f t="shared" si="198"/>
        <v>2.1024134518465822</v>
      </c>
      <c r="O445" s="298">
        <f t="shared" si="193"/>
        <v>2.4494901336905759</v>
      </c>
    </row>
    <row r="446" spans="1:15" ht="14.5" customHeight="1" x14ac:dyDescent="0.25">
      <c r="A446" s="287"/>
      <c r="B446" s="286" t="s">
        <v>4733</v>
      </c>
      <c r="C446" s="288" t="s">
        <v>137</v>
      </c>
      <c r="D446" s="285" t="s">
        <v>135</v>
      </c>
      <c r="E446" s="289" t="s">
        <v>55</v>
      </c>
      <c r="F446" s="259">
        <v>26.520312310000001</v>
      </c>
      <c r="G446" s="290">
        <v>27.593447439999998</v>
      </c>
      <c r="H446" s="291">
        <v>6.4514512929999999</v>
      </c>
      <c r="I446" s="292">
        <v>49.273823110000002</v>
      </c>
      <c r="J446" s="293">
        <v>48.849571830000002</v>
      </c>
      <c r="K446" s="294">
        <v>30.254144499999999</v>
      </c>
      <c r="L446" s="295">
        <f t="shared" si="198"/>
        <v>0.53822315047069624</v>
      </c>
      <c r="M446" s="296">
        <f t="shared" si="198"/>
        <v>0.56486569700195466</v>
      </c>
      <c r="N446" s="297">
        <f t="shared" si="198"/>
        <v>0.21324190122116987</v>
      </c>
      <c r="O446" s="298">
        <f t="shared" si="193"/>
        <v>0.47177420058986608</v>
      </c>
    </row>
    <row r="447" spans="1:15" ht="14.5" customHeight="1" x14ac:dyDescent="0.25">
      <c r="A447" s="287"/>
      <c r="B447" s="286" t="s">
        <v>4734</v>
      </c>
      <c r="C447" s="288" t="s">
        <v>137</v>
      </c>
      <c r="D447" s="285" t="s">
        <v>135</v>
      </c>
      <c r="E447" s="289" t="s">
        <v>55</v>
      </c>
      <c r="F447" s="259">
        <v>41.168241360000003</v>
      </c>
      <c r="G447" s="290">
        <v>41.361375369999998</v>
      </c>
      <c r="H447" s="291">
        <v>9.7781213489999992</v>
      </c>
      <c r="I447" s="292">
        <v>33.605968740000002</v>
      </c>
      <c r="J447" s="293">
        <v>33.998271729999999</v>
      </c>
      <c r="K447" s="294">
        <v>20.94611342</v>
      </c>
      <c r="L447" s="295">
        <f t="shared" si="198"/>
        <v>1.2250276633447823</v>
      </c>
      <c r="M447" s="296">
        <f t="shared" si="198"/>
        <v>1.2165728804827103</v>
      </c>
      <c r="N447" s="297">
        <f t="shared" si="198"/>
        <v>0.466822706099908</v>
      </c>
      <c r="O447" s="298">
        <f t="shared" si="193"/>
        <v>1.0424321758630974</v>
      </c>
    </row>
    <row r="448" spans="1:15" ht="14.5" customHeight="1" x14ac:dyDescent="0.25">
      <c r="A448" s="287" t="s">
        <v>951</v>
      </c>
      <c r="B448" s="286" t="s">
        <v>4904</v>
      </c>
      <c r="C448" s="288" t="s">
        <v>0</v>
      </c>
      <c r="D448" s="285" t="s">
        <v>135</v>
      </c>
      <c r="E448" s="289" t="s">
        <v>952</v>
      </c>
      <c r="F448" s="259">
        <v>1.8598662749999999</v>
      </c>
      <c r="G448" s="290">
        <v>1.9777317560000001</v>
      </c>
      <c r="H448" s="291">
        <v>1.1668286649999999</v>
      </c>
      <c r="I448" s="292">
        <v>1.6098710839999999</v>
      </c>
      <c r="J448" s="293">
        <v>1.6958343010000001</v>
      </c>
      <c r="K448" s="294">
        <v>0.42745951999999998</v>
      </c>
      <c r="L448" s="295">
        <f t="shared" si="198"/>
        <v>1.1552889504536252</v>
      </c>
      <c r="M448" s="296">
        <f t="shared" si="198"/>
        <v>1.1662293626410143</v>
      </c>
      <c r="N448" s="297">
        <f t="shared" si="198"/>
        <v>2.7296822515498076</v>
      </c>
      <c r="O448" s="298">
        <f t="shared" si="193"/>
        <v>1.3405319141668079</v>
      </c>
    </row>
    <row r="449" spans="1:15" ht="14.5" customHeight="1" x14ac:dyDescent="0.25">
      <c r="A449" s="287"/>
      <c r="B449" s="286" t="s">
        <v>4905</v>
      </c>
      <c r="C449" s="288" t="s">
        <v>0</v>
      </c>
      <c r="D449" s="285" t="s">
        <v>135</v>
      </c>
      <c r="E449" s="289" t="s">
        <v>952</v>
      </c>
      <c r="F449" s="259">
        <v>3.1302842929999999</v>
      </c>
      <c r="G449" s="290">
        <v>3.0449709760000001</v>
      </c>
      <c r="H449" s="291">
        <v>1.8838899039999999</v>
      </c>
      <c r="I449" s="292">
        <v>0.76645057299999997</v>
      </c>
      <c r="J449" s="293">
        <v>0.95830028899999997</v>
      </c>
      <c r="K449" s="294">
        <v>0.21567172200000001</v>
      </c>
      <c r="L449" s="295">
        <f t="shared" si="198"/>
        <v>4.0841306710067524</v>
      </c>
      <c r="M449" s="296">
        <f t="shared" si="198"/>
        <v>3.1774705809360348</v>
      </c>
      <c r="N449" s="297">
        <f t="shared" si="198"/>
        <v>8.7349880018113808</v>
      </c>
      <c r="O449" s="298">
        <f t="shared" si="193"/>
        <v>4.1532938440588669</v>
      </c>
    </row>
    <row r="450" spans="1:15" s="299" customFormat="1" ht="14.5" customHeight="1" x14ac:dyDescent="0.25">
      <c r="A450" s="311"/>
      <c r="C450" s="300"/>
      <c r="E450" s="301" t="s">
        <v>55</v>
      </c>
      <c r="F450" s="302">
        <f t="shared" ref="F450:K450" si="199">SUM(F444:F449)</f>
        <v>397.40838533800002</v>
      </c>
      <c r="G450" s="303">
        <f t="shared" si="199"/>
        <v>339.11493214200004</v>
      </c>
      <c r="H450" s="304">
        <f t="shared" si="199"/>
        <v>260.806976711</v>
      </c>
      <c r="I450" s="305">
        <f t="shared" si="199"/>
        <v>160.400121407</v>
      </c>
      <c r="J450" s="306">
        <f t="shared" si="199"/>
        <v>163.97492065999998</v>
      </c>
      <c r="K450" s="307">
        <f t="shared" si="199"/>
        <v>132.62985345199999</v>
      </c>
      <c r="L450" s="308">
        <f t="shared" si="198"/>
        <v>2.4776065120899391</v>
      </c>
      <c r="M450" s="309">
        <f t="shared" si="198"/>
        <v>2.0680902346350316</v>
      </c>
      <c r="N450" s="310">
        <f t="shared" si="198"/>
        <v>1.9664273911407777</v>
      </c>
      <c r="O450" s="298">
        <f t="shared" si="193"/>
        <v>2.1823186227761888</v>
      </c>
    </row>
    <row r="451" spans="1:15" ht="14.5" customHeight="1" x14ac:dyDescent="0.25">
      <c r="A451" s="287"/>
      <c r="F451" s="259"/>
      <c r="G451" s="290"/>
      <c r="H451" s="291"/>
      <c r="I451" s="292"/>
      <c r="J451" s="293"/>
      <c r="K451" s="294"/>
      <c r="L451" s="295"/>
      <c r="M451" s="296"/>
      <c r="N451" s="297"/>
      <c r="O451" s="298"/>
    </row>
    <row r="452" spans="1:15" ht="14.5" customHeight="1" x14ac:dyDescent="0.25">
      <c r="A452" s="287" t="s">
        <v>110</v>
      </c>
      <c r="B452" s="286" t="s">
        <v>4906</v>
      </c>
      <c r="C452" s="288" t="s">
        <v>54</v>
      </c>
      <c r="D452" s="285" t="s">
        <v>53</v>
      </c>
      <c r="E452" s="289" t="s">
        <v>111</v>
      </c>
      <c r="F452" s="259">
        <v>1.960640333</v>
      </c>
      <c r="G452" s="290">
        <v>0.52626541100000002</v>
      </c>
      <c r="H452" s="291">
        <v>0.75175740499999999</v>
      </c>
      <c r="I452" s="292">
        <v>0.299520905</v>
      </c>
      <c r="J452" s="293">
        <v>0.57709273100000003</v>
      </c>
      <c r="K452" s="294">
        <v>0.88090740899999997</v>
      </c>
      <c r="L452" s="295">
        <f t="shared" ref="L452:N454" si="200">F452/I452</f>
        <v>6.5459215042101988</v>
      </c>
      <c r="M452" s="296">
        <f t="shared" si="200"/>
        <v>0.91192521189458542</v>
      </c>
      <c r="N452" s="297">
        <f t="shared" si="200"/>
        <v>0.85338980841742473</v>
      </c>
      <c r="O452" s="298">
        <f t="shared" si="193"/>
        <v>1.8427450175994904</v>
      </c>
    </row>
    <row r="453" spans="1:15" ht="14.5" customHeight="1" x14ac:dyDescent="0.25">
      <c r="A453" s="287"/>
      <c r="B453" s="286" t="s">
        <v>4735</v>
      </c>
      <c r="C453" s="288" t="s">
        <v>54</v>
      </c>
      <c r="D453" s="285" t="s">
        <v>53</v>
      </c>
      <c r="E453" s="289" t="s">
        <v>62</v>
      </c>
      <c r="F453" s="259">
        <v>47.354024590000002</v>
      </c>
      <c r="G453" s="290">
        <v>41.857465840000003</v>
      </c>
      <c r="H453" s="291">
        <v>58.026449169999999</v>
      </c>
      <c r="I453" s="292">
        <v>35.494111140000001</v>
      </c>
      <c r="J453" s="293">
        <v>34.763706890000002</v>
      </c>
      <c r="K453" s="294">
        <v>30.94497325</v>
      </c>
      <c r="L453" s="295">
        <f t="shared" si="200"/>
        <v>1.3341374968715445</v>
      </c>
      <c r="M453" s="296">
        <f t="shared" si="200"/>
        <v>1.2040564595843075</v>
      </c>
      <c r="N453" s="297">
        <f t="shared" si="200"/>
        <v>1.875149437073758</v>
      </c>
      <c r="O453" s="298">
        <f t="shared" si="193"/>
        <v>1.4548802235368541</v>
      </c>
    </row>
    <row r="454" spans="1:15" ht="14.5" customHeight="1" x14ac:dyDescent="0.25">
      <c r="A454" s="287"/>
      <c r="B454" s="286" t="s">
        <v>4736</v>
      </c>
      <c r="C454" s="288" t="s">
        <v>54</v>
      </c>
      <c r="D454" s="285" t="s">
        <v>53</v>
      </c>
      <c r="E454" s="289" t="s">
        <v>62</v>
      </c>
      <c r="F454" s="259">
        <v>75.959371610000005</v>
      </c>
      <c r="G454" s="290">
        <v>67.692538909999996</v>
      </c>
      <c r="H454" s="291">
        <v>94.371582309999994</v>
      </c>
      <c r="I454" s="292">
        <v>22.061529620000002</v>
      </c>
      <c r="J454" s="293">
        <v>23.533627259999999</v>
      </c>
      <c r="K454" s="294">
        <v>20.397341569999998</v>
      </c>
      <c r="L454" s="295">
        <f t="shared" si="200"/>
        <v>3.4430691306707319</v>
      </c>
      <c r="M454" s="296">
        <f t="shared" si="200"/>
        <v>2.876417568874166</v>
      </c>
      <c r="N454" s="297">
        <f t="shared" si="200"/>
        <v>4.6266608805923921</v>
      </c>
      <c r="O454" s="298">
        <f t="shared" si="193"/>
        <v>3.6068265093848715</v>
      </c>
    </row>
    <row r="455" spans="1:15" ht="14.5" customHeight="1" x14ac:dyDescent="0.25">
      <c r="A455" s="287"/>
      <c r="B455" s="286" t="s">
        <v>4737</v>
      </c>
      <c r="C455" s="288" t="s">
        <v>54</v>
      </c>
      <c r="D455" s="285" t="s">
        <v>53</v>
      </c>
      <c r="E455" s="289" t="s">
        <v>62</v>
      </c>
      <c r="F455" s="259">
        <v>10.07848437</v>
      </c>
      <c r="G455" s="290">
        <v>6.7592543459999996</v>
      </c>
      <c r="H455" s="291">
        <v>5.434063461</v>
      </c>
      <c r="I455" s="292">
        <v>8.7544340000000002E-3</v>
      </c>
      <c r="J455" s="293">
        <v>1.7472120000000001E-2</v>
      </c>
      <c r="K455" s="294">
        <v>0</v>
      </c>
      <c r="L455" s="295">
        <f>F455/I455</f>
        <v>1151.2434007726827</v>
      </c>
      <c r="M455" s="296">
        <f>G455/J455</f>
        <v>386.85942781986381</v>
      </c>
      <c r="N455" s="297"/>
      <c r="O455" s="298">
        <f t="shared" si="193"/>
        <v>849.2081032452835</v>
      </c>
    </row>
    <row r="456" spans="1:15" ht="14.5" customHeight="1" x14ac:dyDescent="0.25">
      <c r="A456" s="287"/>
      <c r="B456" s="286" t="s">
        <v>4738</v>
      </c>
      <c r="C456" s="288" t="s">
        <v>54</v>
      </c>
      <c r="D456" s="285" t="s">
        <v>53</v>
      </c>
      <c r="E456" s="289" t="s">
        <v>62</v>
      </c>
      <c r="F456" s="259">
        <v>6.9403097599999999</v>
      </c>
      <c r="G456" s="290">
        <v>5.1365459549999999</v>
      </c>
      <c r="H456" s="291">
        <v>4.8207407780000002</v>
      </c>
      <c r="I456" s="292">
        <v>0</v>
      </c>
      <c r="J456" s="293">
        <v>0</v>
      </c>
      <c r="K456" s="294">
        <v>0</v>
      </c>
      <c r="L456" s="295"/>
      <c r="M456" s="296"/>
      <c r="N456" s="297"/>
      <c r="O456" s="298"/>
    </row>
    <row r="457" spans="1:15" s="299" customFormat="1" ht="14.5" customHeight="1" x14ac:dyDescent="0.25">
      <c r="A457" s="311"/>
      <c r="C457" s="300"/>
      <c r="E457" s="301" t="s">
        <v>56</v>
      </c>
      <c r="F457" s="302">
        <f t="shared" ref="F457:K457" si="201">SUM(F452:F456)</f>
        <v>142.29283066300002</v>
      </c>
      <c r="G457" s="303">
        <f t="shared" si="201"/>
        <v>121.972070462</v>
      </c>
      <c r="H457" s="304">
        <f t="shared" si="201"/>
        <v>163.40459312399997</v>
      </c>
      <c r="I457" s="305">
        <f t="shared" si="201"/>
        <v>57.863916099000001</v>
      </c>
      <c r="J457" s="306">
        <f t="shared" si="201"/>
        <v>58.891899001000006</v>
      </c>
      <c r="K457" s="307">
        <f t="shared" si="201"/>
        <v>52.223222229000001</v>
      </c>
      <c r="L457" s="308">
        <f>F457/I457</f>
        <v>2.4590943761834176</v>
      </c>
      <c r="M457" s="309">
        <f>G457/J457</f>
        <v>2.071117972608234</v>
      </c>
      <c r="N457" s="310">
        <f>H457/K457</f>
        <v>3.1289642069090866</v>
      </c>
      <c r="O457" s="298">
        <f t="shared" si="193"/>
        <v>2.5309026551993727</v>
      </c>
    </row>
    <row r="458" spans="1:15" ht="14.5" customHeight="1" x14ac:dyDescent="0.25">
      <c r="A458" s="287"/>
      <c r="F458" s="259"/>
      <c r="G458" s="290"/>
      <c r="H458" s="291"/>
      <c r="I458" s="292"/>
      <c r="J458" s="293"/>
      <c r="K458" s="294"/>
      <c r="L458" s="295"/>
      <c r="M458" s="296"/>
      <c r="N458" s="297"/>
      <c r="O458" s="298"/>
    </row>
    <row r="459" spans="1:15" ht="14.5" customHeight="1" x14ac:dyDescent="0.25">
      <c r="A459" s="287" t="s">
        <v>119</v>
      </c>
      <c r="B459" s="286" t="s">
        <v>4740</v>
      </c>
      <c r="C459" s="288" t="s">
        <v>54</v>
      </c>
      <c r="D459" s="285" t="s">
        <v>120</v>
      </c>
      <c r="E459" s="289" t="s">
        <v>121</v>
      </c>
      <c r="F459" s="259">
        <v>59.981182050000001</v>
      </c>
      <c r="G459" s="290">
        <v>32.923329729999999</v>
      </c>
      <c r="H459" s="291">
        <v>60.118277200000001</v>
      </c>
      <c r="I459" s="292">
        <v>204.2164453</v>
      </c>
      <c r="J459" s="293">
        <v>262.61853309999998</v>
      </c>
      <c r="K459" s="294">
        <v>326.45440589999998</v>
      </c>
      <c r="L459" s="295">
        <f t="shared" ref="L459:N463" si="202">F459/I459</f>
        <v>0.29371377002418131</v>
      </c>
      <c r="M459" s="296">
        <f t="shared" si="202"/>
        <v>0.1253655990739368</v>
      </c>
      <c r="N459" s="297">
        <f t="shared" si="202"/>
        <v>0.18415520242179095</v>
      </c>
      <c r="O459" s="298">
        <f t="shared" si="193"/>
        <v>0.1928965545341661</v>
      </c>
    </row>
    <row r="460" spans="1:15" ht="14.5" customHeight="1" x14ac:dyDescent="0.25">
      <c r="A460" s="287"/>
      <c r="B460" s="286" t="s">
        <v>4741</v>
      </c>
      <c r="C460" s="288" t="s">
        <v>54</v>
      </c>
      <c r="D460" s="285" t="s">
        <v>120</v>
      </c>
      <c r="E460" s="289" t="s">
        <v>121</v>
      </c>
      <c r="F460" s="259">
        <v>40.748885680000001</v>
      </c>
      <c r="G460" s="290">
        <v>48.000093960000001</v>
      </c>
      <c r="H460" s="291">
        <v>24.899943220000001</v>
      </c>
      <c r="I460" s="292">
        <v>59.057126369999999</v>
      </c>
      <c r="J460" s="293">
        <v>57.895473299999999</v>
      </c>
      <c r="K460" s="294">
        <v>54.828367229999998</v>
      </c>
      <c r="L460" s="295">
        <f t="shared" si="202"/>
        <v>0.68999099998031277</v>
      </c>
      <c r="M460" s="296">
        <f t="shared" si="202"/>
        <v>0.8290819855859094</v>
      </c>
      <c r="N460" s="297">
        <f t="shared" si="202"/>
        <v>0.45414343847860744</v>
      </c>
      <c r="O460" s="298">
        <f t="shared" si="193"/>
        <v>0.66159205475982208</v>
      </c>
    </row>
    <row r="461" spans="1:15" ht="14.5" customHeight="1" x14ac:dyDescent="0.25">
      <c r="A461" s="287" t="s">
        <v>122</v>
      </c>
      <c r="B461" s="286" t="s">
        <v>4742</v>
      </c>
      <c r="C461" s="288" t="s">
        <v>54</v>
      </c>
      <c r="D461" s="285" t="s">
        <v>124</v>
      </c>
      <c r="E461" s="289" t="s">
        <v>123</v>
      </c>
      <c r="F461" s="259">
        <v>3.7680814960000002</v>
      </c>
      <c r="G461" s="290">
        <v>4.9026499189999999</v>
      </c>
      <c r="H461" s="291">
        <v>1.307952223</v>
      </c>
      <c r="I461" s="292">
        <v>8.7243406980000007</v>
      </c>
      <c r="J461" s="293">
        <v>7.439888754</v>
      </c>
      <c r="K461" s="294">
        <v>4.4841782080000003</v>
      </c>
      <c r="L461" s="295">
        <f t="shared" si="202"/>
        <v>0.4319044414283143</v>
      </c>
      <c r="M461" s="296">
        <f t="shared" si="202"/>
        <v>0.65896817561473986</v>
      </c>
      <c r="N461" s="297">
        <f t="shared" si="202"/>
        <v>0.29168158853868636</v>
      </c>
      <c r="O461" s="298">
        <f t="shared" si="193"/>
        <v>0.48326649697693924</v>
      </c>
    </row>
    <row r="462" spans="1:15" ht="14.5" customHeight="1" x14ac:dyDescent="0.25">
      <c r="A462" s="287"/>
      <c r="B462" s="286" t="s">
        <v>4743</v>
      </c>
      <c r="C462" s="288" t="s">
        <v>54</v>
      </c>
      <c r="D462" s="285" t="s">
        <v>364</v>
      </c>
      <c r="E462" s="289" t="s">
        <v>363</v>
      </c>
      <c r="F462" s="259">
        <v>7.3264329149999998</v>
      </c>
      <c r="G462" s="290">
        <v>9.1093200040000006</v>
      </c>
      <c r="H462" s="291">
        <v>2.6061809669999998</v>
      </c>
      <c r="I462" s="292">
        <v>5.3723765730000004</v>
      </c>
      <c r="J462" s="293">
        <v>4.9186476790000002</v>
      </c>
      <c r="K462" s="294">
        <v>3.2704546909999999</v>
      </c>
      <c r="L462" s="295">
        <f t="shared" si="202"/>
        <v>1.3637228916194217</v>
      </c>
      <c r="M462" s="296">
        <f t="shared" si="202"/>
        <v>1.8519968492339742</v>
      </c>
      <c r="N462" s="297">
        <f t="shared" si="202"/>
        <v>0.79688643116566571</v>
      </c>
      <c r="O462" s="298">
        <f t="shared" si="193"/>
        <v>1.4041192679673657</v>
      </c>
    </row>
    <row r="463" spans="1:15" s="299" customFormat="1" ht="14.5" customHeight="1" x14ac:dyDescent="0.25">
      <c r="A463" s="311"/>
      <c r="C463" s="300"/>
      <c r="E463" s="301" t="s">
        <v>57</v>
      </c>
      <c r="F463" s="302">
        <f t="shared" ref="F463:K463" si="203">SUM(F459:F462)</f>
        <v>111.82458214099999</v>
      </c>
      <c r="G463" s="303">
        <f t="shared" si="203"/>
        <v>94.935393612999988</v>
      </c>
      <c r="H463" s="304">
        <f t="shared" si="203"/>
        <v>88.932353610000007</v>
      </c>
      <c r="I463" s="305">
        <f t="shared" si="203"/>
        <v>277.37028894100001</v>
      </c>
      <c r="J463" s="306">
        <f t="shared" si="203"/>
        <v>332.87254283299995</v>
      </c>
      <c r="K463" s="307">
        <f t="shared" si="203"/>
        <v>389.03740602900001</v>
      </c>
      <c r="L463" s="308">
        <f t="shared" si="202"/>
        <v>0.40315991510102378</v>
      </c>
      <c r="M463" s="309">
        <f t="shared" si="202"/>
        <v>0.28520043379074517</v>
      </c>
      <c r="N463" s="310">
        <f t="shared" si="202"/>
        <v>0.22859589394694535</v>
      </c>
      <c r="O463" s="298">
        <f t="shared" si="193"/>
        <v>0.29590531082062022</v>
      </c>
    </row>
    <row r="464" spans="1:15" ht="14.5" customHeight="1" x14ac:dyDescent="0.25">
      <c r="A464" s="287"/>
      <c r="F464" s="259"/>
      <c r="G464" s="290"/>
      <c r="H464" s="291"/>
      <c r="I464" s="292"/>
      <c r="J464" s="293"/>
      <c r="K464" s="294"/>
      <c r="L464" s="295"/>
      <c r="M464" s="296"/>
      <c r="N464" s="297"/>
      <c r="O464" s="298"/>
    </row>
    <row r="465" spans="1:15" ht="14.5" customHeight="1" x14ac:dyDescent="0.25">
      <c r="A465" s="287" t="s">
        <v>125</v>
      </c>
      <c r="B465" s="286" t="s">
        <v>4745</v>
      </c>
      <c r="C465" s="288" t="s">
        <v>954</v>
      </c>
      <c r="D465" s="285" t="s">
        <v>368</v>
      </c>
      <c r="E465" s="289" t="s">
        <v>61</v>
      </c>
      <c r="F465" s="259">
        <v>20.038937170000001</v>
      </c>
      <c r="G465" s="290">
        <v>13.33336899</v>
      </c>
      <c r="H465" s="291">
        <v>16.31446051</v>
      </c>
      <c r="I465" s="292">
        <v>21.691992800000001</v>
      </c>
      <c r="J465" s="293">
        <v>18.96801207</v>
      </c>
      <c r="K465" s="294">
        <v>20.760043159999999</v>
      </c>
      <c r="L465" s="295">
        <f t="shared" ref="L465:N471" si="204">F465/I465</f>
        <v>0.92379420160972947</v>
      </c>
      <c r="M465" s="296">
        <f t="shared" si="204"/>
        <v>0.70293971454648063</v>
      </c>
      <c r="N465" s="297">
        <f t="shared" si="204"/>
        <v>0.78585869905291661</v>
      </c>
      <c r="O465" s="298">
        <f t="shared" si="193"/>
        <v>0.80896658768047525</v>
      </c>
    </row>
    <row r="466" spans="1:15" ht="14.5" customHeight="1" x14ac:dyDescent="0.25">
      <c r="A466" s="287"/>
      <c r="B466" s="286" t="s">
        <v>4744</v>
      </c>
      <c r="C466" s="288" t="s">
        <v>954</v>
      </c>
      <c r="D466" s="285" t="s">
        <v>127</v>
      </c>
      <c r="E466" s="289" t="s">
        <v>61</v>
      </c>
      <c r="F466" s="259">
        <v>8.6368670040000008</v>
      </c>
      <c r="G466" s="290">
        <v>7.81474622</v>
      </c>
      <c r="H466" s="291">
        <v>9.1773185650000002</v>
      </c>
      <c r="I466" s="292">
        <v>17.319544960000002</v>
      </c>
      <c r="J466" s="293">
        <v>15.19387745</v>
      </c>
      <c r="K466" s="294">
        <v>9.6841208220000006</v>
      </c>
      <c r="L466" s="295">
        <f t="shared" si="204"/>
        <v>0.49867747818704816</v>
      </c>
      <c r="M466" s="296">
        <f t="shared" si="204"/>
        <v>0.51433521467556653</v>
      </c>
      <c r="N466" s="297">
        <f t="shared" si="204"/>
        <v>0.94766667348380584</v>
      </c>
      <c r="O466" s="298">
        <f t="shared" si="193"/>
        <v>0.60735601710491527</v>
      </c>
    </row>
    <row r="467" spans="1:15" ht="14.5" customHeight="1" x14ac:dyDescent="0.25">
      <c r="A467" s="287"/>
      <c r="B467" s="286" t="s">
        <v>4746</v>
      </c>
      <c r="C467" s="288" t="s">
        <v>954</v>
      </c>
      <c r="D467" s="285" t="s">
        <v>126</v>
      </c>
      <c r="E467" s="289" t="s">
        <v>128</v>
      </c>
      <c r="F467" s="259">
        <v>19.894604319999999</v>
      </c>
      <c r="G467" s="290">
        <v>14.653023230000001</v>
      </c>
      <c r="H467" s="291">
        <v>18.106250840000001</v>
      </c>
      <c r="I467" s="292">
        <v>14.85925033</v>
      </c>
      <c r="J467" s="293">
        <v>12.845475179999999</v>
      </c>
      <c r="K467" s="294">
        <v>11.38739919</v>
      </c>
      <c r="L467" s="295">
        <f t="shared" si="204"/>
        <v>1.3388699886046</v>
      </c>
      <c r="M467" s="296">
        <f t="shared" si="204"/>
        <v>1.1407147672368163</v>
      </c>
      <c r="N467" s="297">
        <f t="shared" si="204"/>
        <v>1.5900251267120109</v>
      </c>
      <c r="O467" s="298">
        <f t="shared" si="193"/>
        <v>1.346917794672849</v>
      </c>
    </row>
    <row r="468" spans="1:15" ht="14.5" customHeight="1" x14ac:dyDescent="0.25">
      <c r="A468" s="287" t="s">
        <v>129</v>
      </c>
      <c r="B468" s="286" t="s">
        <v>4747</v>
      </c>
      <c r="C468" s="288" t="s">
        <v>137</v>
      </c>
      <c r="D468" s="285" t="s">
        <v>130</v>
      </c>
      <c r="E468" s="289" t="s">
        <v>131</v>
      </c>
      <c r="F468" s="259">
        <v>5.5834188339999997</v>
      </c>
      <c r="G468" s="290">
        <v>8.1997834419999993</v>
      </c>
      <c r="H468" s="291">
        <v>5.2054016609999998</v>
      </c>
      <c r="I468" s="292">
        <v>7.111417705</v>
      </c>
      <c r="J468" s="293">
        <v>7.1616415269999996</v>
      </c>
      <c r="K468" s="294">
        <v>11.844731019999999</v>
      </c>
      <c r="L468" s="295">
        <f t="shared" si="204"/>
        <v>0.78513442264463351</v>
      </c>
      <c r="M468" s="296">
        <f t="shared" si="204"/>
        <v>1.1449586538346155</v>
      </c>
      <c r="N468" s="297">
        <f t="shared" si="204"/>
        <v>0.43946980747900516</v>
      </c>
      <c r="O468" s="298">
        <f t="shared" si="193"/>
        <v>0.72703715566235261</v>
      </c>
    </row>
    <row r="469" spans="1:15" ht="14.5" customHeight="1" x14ac:dyDescent="0.25">
      <c r="A469" s="287"/>
      <c r="B469" s="286" t="s">
        <v>4748</v>
      </c>
      <c r="C469" s="288" t="s">
        <v>137</v>
      </c>
      <c r="D469" s="285" t="s">
        <v>130</v>
      </c>
      <c r="E469" s="289" t="s">
        <v>131</v>
      </c>
      <c r="F469" s="259">
        <v>8.5991066000000007</v>
      </c>
      <c r="G469" s="290">
        <v>12.696752979999999</v>
      </c>
      <c r="H469" s="291">
        <v>7.5623417560000004</v>
      </c>
      <c r="I469" s="292">
        <v>5.207099522</v>
      </c>
      <c r="J469" s="293">
        <v>5.1519310970000003</v>
      </c>
      <c r="K469" s="294">
        <v>8.9294293979999999</v>
      </c>
      <c r="L469" s="295">
        <f t="shared" si="204"/>
        <v>1.6514196749397179</v>
      </c>
      <c r="M469" s="296">
        <f t="shared" si="204"/>
        <v>2.464464827061331</v>
      </c>
      <c r="N469" s="297">
        <f t="shared" si="204"/>
        <v>0.84690089578330752</v>
      </c>
      <c r="O469" s="298">
        <f t="shared" si="193"/>
        <v>1.4961381733205064</v>
      </c>
    </row>
    <row r="470" spans="1:15" ht="14.5" customHeight="1" x14ac:dyDescent="0.25">
      <c r="A470" s="287"/>
      <c r="B470" s="286" t="s">
        <v>4749</v>
      </c>
      <c r="C470" s="288" t="s">
        <v>137</v>
      </c>
      <c r="D470" s="285" t="s">
        <v>130</v>
      </c>
      <c r="E470" s="289" t="s">
        <v>131</v>
      </c>
      <c r="F470" s="259">
        <v>5.6886366759999998</v>
      </c>
      <c r="G470" s="290">
        <v>9.3239068070000002</v>
      </c>
      <c r="H470" s="291">
        <v>6.4702991839999999</v>
      </c>
      <c r="I470" s="292">
        <v>1.3375857200000001</v>
      </c>
      <c r="J470" s="293">
        <v>1.541420265</v>
      </c>
      <c r="K470" s="294">
        <v>1.396336582</v>
      </c>
      <c r="L470" s="295">
        <f t="shared" si="204"/>
        <v>4.252913731764421</v>
      </c>
      <c r="M470" s="296">
        <f t="shared" si="204"/>
        <v>6.0489063357422514</v>
      </c>
      <c r="N470" s="297">
        <f t="shared" si="204"/>
        <v>4.6337675796851681</v>
      </c>
      <c r="O470" s="298">
        <f t="shared" si="193"/>
        <v>5.024823702507299</v>
      </c>
    </row>
    <row r="471" spans="1:15" s="299" customFormat="1" ht="14.5" customHeight="1" x14ac:dyDescent="0.25">
      <c r="A471" s="311"/>
      <c r="C471" s="300"/>
      <c r="E471" s="301" t="s">
        <v>946</v>
      </c>
      <c r="F471" s="302">
        <f t="shared" ref="F471:K471" si="205">SUM(F465:F470)</f>
        <v>68.441570603999992</v>
      </c>
      <c r="G471" s="303">
        <f t="shared" si="205"/>
        <v>66.021581669</v>
      </c>
      <c r="H471" s="304">
        <f t="shared" si="205"/>
        <v>62.836072515999994</v>
      </c>
      <c r="I471" s="305">
        <f t="shared" si="205"/>
        <v>67.526891037000013</v>
      </c>
      <c r="J471" s="306">
        <f t="shared" si="205"/>
        <v>60.862357589000005</v>
      </c>
      <c r="K471" s="307">
        <f t="shared" si="205"/>
        <v>64.002060172</v>
      </c>
      <c r="L471" s="308">
        <f t="shared" si="204"/>
        <v>1.0135454121010665</v>
      </c>
      <c r="M471" s="309">
        <f t="shared" si="204"/>
        <v>1.0847687188662645</v>
      </c>
      <c r="N471" s="310">
        <f t="shared" si="204"/>
        <v>0.98178202931489211</v>
      </c>
      <c r="O471" s="298">
        <f t="shared" si="193"/>
        <v>1.0255100712275576</v>
      </c>
    </row>
    <row r="472" spans="1:15" ht="14.5" customHeight="1" x14ac:dyDescent="0.25">
      <c r="A472" s="287"/>
      <c r="F472" s="259"/>
      <c r="G472" s="290"/>
      <c r="H472" s="291"/>
      <c r="I472" s="292"/>
      <c r="J472" s="293"/>
      <c r="K472" s="294"/>
      <c r="L472" s="295"/>
      <c r="M472" s="296"/>
      <c r="N472" s="297"/>
      <c r="O472" s="298"/>
    </row>
    <row r="473" spans="1:15" ht="14.5" customHeight="1" x14ac:dyDescent="0.25">
      <c r="A473" s="287" t="s">
        <v>423</v>
      </c>
      <c r="B473" s="286" t="s">
        <v>4907</v>
      </c>
      <c r="C473" s="288" t="s">
        <v>425</v>
      </c>
      <c r="D473" s="285" t="s">
        <v>420</v>
      </c>
      <c r="E473" s="289" t="s">
        <v>424</v>
      </c>
      <c r="F473" s="259">
        <v>25.891994610000001</v>
      </c>
      <c r="G473" s="290">
        <v>30.363264749999999</v>
      </c>
      <c r="H473" s="291">
        <v>31.07333156</v>
      </c>
      <c r="I473" s="292">
        <v>12.18518433</v>
      </c>
      <c r="J473" s="293">
        <v>14.58235417</v>
      </c>
      <c r="K473" s="294">
        <v>12.11916881</v>
      </c>
      <c r="L473" s="295">
        <f t="shared" ref="L473:N480" si="206">F473/I473</f>
        <v>2.1248750867275557</v>
      </c>
      <c r="M473" s="296">
        <f t="shared" si="206"/>
        <v>2.0821922438604439</v>
      </c>
      <c r="N473" s="297">
        <f t="shared" si="206"/>
        <v>2.5639820722985704</v>
      </c>
      <c r="O473" s="298">
        <f t="shared" si="193"/>
        <v>2.2457183176715714</v>
      </c>
    </row>
    <row r="474" spans="1:15" ht="14.5" customHeight="1" x14ac:dyDescent="0.25">
      <c r="A474" s="287" t="s">
        <v>428</v>
      </c>
      <c r="B474" s="286" t="s">
        <v>4908</v>
      </c>
      <c r="C474" s="288" t="s">
        <v>430</v>
      </c>
      <c r="D474" s="285" t="s">
        <v>420</v>
      </c>
      <c r="E474" s="289" t="s">
        <v>429</v>
      </c>
      <c r="F474" s="259">
        <v>23.292964730000001</v>
      </c>
      <c r="G474" s="290">
        <v>38.01145854</v>
      </c>
      <c r="H474" s="291">
        <v>15.20370361</v>
      </c>
      <c r="I474" s="292">
        <v>5.176594519</v>
      </c>
      <c r="J474" s="293">
        <v>7.8471504300000001</v>
      </c>
      <c r="K474" s="294">
        <v>7.3861621739999999</v>
      </c>
      <c r="L474" s="295">
        <f t="shared" si="206"/>
        <v>4.4996695500306778</v>
      </c>
      <c r="M474" s="296">
        <f t="shared" si="206"/>
        <v>4.8439823957854209</v>
      </c>
      <c r="N474" s="297">
        <f t="shared" si="206"/>
        <v>2.0584037084263458</v>
      </c>
      <c r="O474" s="298">
        <f t="shared" si="193"/>
        <v>3.7485779047854026</v>
      </c>
    </row>
    <row r="475" spans="1:15" ht="14.5" customHeight="1" x14ac:dyDescent="0.25">
      <c r="A475" s="287" t="s">
        <v>426</v>
      </c>
      <c r="B475" s="286" t="s">
        <v>4909</v>
      </c>
      <c r="C475" s="288" t="s">
        <v>953</v>
      </c>
      <c r="D475" s="285" t="s">
        <v>420</v>
      </c>
      <c r="E475" s="289" t="s">
        <v>427</v>
      </c>
      <c r="F475" s="259">
        <v>27.58513932</v>
      </c>
      <c r="G475" s="290">
        <v>30.81759929</v>
      </c>
      <c r="H475" s="291">
        <v>16.92214255</v>
      </c>
      <c r="I475" s="292">
        <v>36.502334329999996</v>
      </c>
      <c r="J475" s="293">
        <v>33.02299644</v>
      </c>
      <c r="K475" s="294">
        <v>25.651087050000001</v>
      </c>
      <c r="L475" s="295">
        <f t="shared" si="206"/>
        <v>0.75570891084981195</v>
      </c>
      <c r="M475" s="296">
        <f t="shared" si="206"/>
        <v>0.93321632232838048</v>
      </c>
      <c r="N475" s="297">
        <f t="shared" si="206"/>
        <v>0.65970469465932435</v>
      </c>
      <c r="O475" s="298">
        <f t="shared" si="193"/>
        <v>0.79142378842683792</v>
      </c>
    </row>
    <row r="476" spans="1:15" ht="14.5" customHeight="1" x14ac:dyDescent="0.25">
      <c r="A476" s="287" t="s">
        <v>421</v>
      </c>
      <c r="B476" s="286" t="s">
        <v>4910</v>
      </c>
      <c r="C476" s="288" t="s">
        <v>137</v>
      </c>
      <c r="D476" s="285" t="s">
        <v>420</v>
      </c>
      <c r="E476" s="289" t="s">
        <v>422</v>
      </c>
      <c r="F476" s="259">
        <v>243.0104303</v>
      </c>
      <c r="G476" s="290">
        <v>198.64777609999999</v>
      </c>
      <c r="H476" s="291">
        <v>55.3244629</v>
      </c>
      <c r="I476" s="292">
        <v>88.411856139999998</v>
      </c>
      <c r="J476" s="293">
        <v>91.602282239999994</v>
      </c>
      <c r="K476" s="294">
        <v>85.758691519999999</v>
      </c>
      <c r="L476" s="295">
        <f t="shared" si="206"/>
        <v>2.7486181255508702</v>
      </c>
      <c r="M476" s="296">
        <f t="shared" si="206"/>
        <v>2.1685898128557368</v>
      </c>
      <c r="N476" s="297">
        <f t="shared" si="206"/>
        <v>0.64511785242312891</v>
      </c>
      <c r="O476" s="298">
        <f t="shared" si="193"/>
        <v>1.869952882267895</v>
      </c>
    </row>
    <row r="477" spans="1:15" ht="14.5" customHeight="1" x14ac:dyDescent="0.25">
      <c r="A477" s="287"/>
      <c r="B477" s="286" t="s">
        <v>4911</v>
      </c>
      <c r="C477" s="288" t="s">
        <v>137</v>
      </c>
      <c r="D477" s="285" t="s">
        <v>420</v>
      </c>
      <c r="E477" s="289" t="s">
        <v>422</v>
      </c>
      <c r="F477" s="259">
        <v>36.696263020000004</v>
      </c>
      <c r="G477" s="290">
        <v>66.459552840000001</v>
      </c>
      <c r="H477" s="291">
        <v>4.9880904089999998</v>
      </c>
      <c r="I477" s="292">
        <v>19.810666340000001</v>
      </c>
      <c r="J477" s="293">
        <v>22.800200969999999</v>
      </c>
      <c r="K477" s="294">
        <v>15.39373239</v>
      </c>
      <c r="L477" s="295">
        <f t="shared" si="206"/>
        <v>1.8523487494161694</v>
      </c>
      <c r="M477" s="296">
        <f t="shared" si="206"/>
        <v>2.9148669754028051</v>
      </c>
      <c r="N477" s="297">
        <f t="shared" si="206"/>
        <v>0.32403385239049226</v>
      </c>
      <c r="O477" s="298">
        <f t="shared" si="193"/>
        <v>1.8644022513442156</v>
      </c>
    </row>
    <row r="478" spans="1:15" ht="14.5" customHeight="1" x14ac:dyDescent="0.25">
      <c r="A478" s="287"/>
      <c r="B478" s="286" t="s">
        <v>4912</v>
      </c>
      <c r="C478" s="288" t="s">
        <v>137</v>
      </c>
      <c r="D478" s="285" t="s">
        <v>420</v>
      </c>
      <c r="E478" s="289" t="s">
        <v>422</v>
      </c>
      <c r="F478" s="259">
        <v>3.8289997329999998</v>
      </c>
      <c r="G478" s="290">
        <v>8.9295144830000002</v>
      </c>
      <c r="H478" s="291">
        <v>0.63241826400000001</v>
      </c>
      <c r="I478" s="292">
        <v>91.205418859999995</v>
      </c>
      <c r="J478" s="293">
        <v>115.5656584</v>
      </c>
      <c r="K478" s="294">
        <v>95.772789790000004</v>
      </c>
      <c r="L478" s="295">
        <f t="shared" si="206"/>
        <v>4.1982151728040429E-2</v>
      </c>
      <c r="M478" s="296">
        <f t="shared" si="206"/>
        <v>7.7267889151748217E-2</v>
      </c>
      <c r="N478" s="297">
        <f t="shared" si="206"/>
        <v>6.6033188067998955E-3</v>
      </c>
      <c r="O478" s="298">
        <f t="shared" si="193"/>
        <v>4.4261126859289283E-2</v>
      </c>
    </row>
    <row r="479" spans="1:15" ht="14.5" customHeight="1" x14ac:dyDescent="0.25">
      <c r="A479" s="287"/>
      <c r="B479" s="286" t="s">
        <v>4913</v>
      </c>
      <c r="C479" s="288" t="s">
        <v>137</v>
      </c>
      <c r="D479" s="285" t="s">
        <v>420</v>
      </c>
      <c r="E479" s="289" t="s">
        <v>422</v>
      </c>
      <c r="F479" s="259">
        <v>140.87076970000001</v>
      </c>
      <c r="G479" s="290">
        <v>113.9649582</v>
      </c>
      <c r="H479" s="291">
        <v>32.87744507</v>
      </c>
      <c r="I479" s="292">
        <v>300.52693040000003</v>
      </c>
      <c r="J479" s="293">
        <v>323.51793029999999</v>
      </c>
      <c r="K479" s="294">
        <v>300.94467450000002</v>
      </c>
      <c r="L479" s="295">
        <f t="shared" si="206"/>
        <v>0.46874591076580602</v>
      </c>
      <c r="M479" s="296">
        <f t="shared" si="206"/>
        <v>0.35226782668373174</v>
      </c>
      <c r="N479" s="297">
        <f t="shared" si="206"/>
        <v>0.10924747256160533</v>
      </c>
      <c r="O479" s="298">
        <f t="shared" si="193"/>
        <v>0.31104478701782401</v>
      </c>
    </row>
    <row r="480" spans="1:15" s="299" customFormat="1" ht="14.5" customHeight="1" x14ac:dyDescent="0.25">
      <c r="A480" s="311"/>
      <c r="C480" s="300"/>
      <c r="E480" s="301" t="s">
        <v>431</v>
      </c>
      <c r="F480" s="302">
        <f t="shared" ref="F480:K480" si="207">SUM(F473:F479)</f>
        <v>501.17656141299994</v>
      </c>
      <c r="G480" s="303">
        <f t="shared" si="207"/>
        <v>487.194124203</v>
      </c>
      <c r="H480" s="304">
        <f t="shared" si="207"/>
        <v>157.02159436299999</v>
      </c>
      <c r="I480" s="305">
        <f t="shared" si="207"/>
        <v>553.81898491900006</v>
      </c>
      <c r="J480" s="306">
        <f t="shared" si="207"/>
        <v>608.93857294999998</v>
      </c>
      <c r="K480" s="307">
        <f t="shared" si="207"/>
        <v>543.026306234</v>
      </c>
      <c r="L480" s="308">
        <f t="shared" si="206"/>
        <v>0.90494651693152151</v>
      </c>
      <c r="M480" s="309">
        <f t="shared" si="206"/>
        <v>0.8000710512437903</v>
      </c>
      <c r="N480" s="310">
        <f t="shared" si="206"/>
        <v>0.28916019824523292</v>
      </c>
      <c r="O480" s="298">
        <f t="shared" si="193"/>
        <v>0.67147562131578342</v>
      </c>
    </row>
    <row r="481" spans="1:15" ht="14.5" customHeight="1" x14ac:dyDescent="0.25">
      <c r="A481" s="287"/>
      <c r="F481" s="259"/>
      <c r="G481" s="290"/>
      <c r="H481" s="291"/>
      <c r="I481" s="292"/>
      <c r="J481" s="293"/>
      <c r="K481" s="294"/>
      <c r="L481" s="295"/>
      <c r="M481" s="296"/>
      <c r="N481" s="297"/>
      <c r="O481" s="298"/>
    </row>
    <row r="482" spans="1:15" ht="14.5" customHeight="1" x14ac:dyDescent="0.25">
      <c r="A482" s="287" t="s">
        <v>117</v>
      </c>
      <c r="B482" s="285" t="s">
        <v>4771</v>
      </c>
      <c r="D482" s="285" t="s">
        <v>955</v>
      </c>
      <c r="E482" s="289" t="s">
        <v>957</v>
      </c>
      <c r="F482" s="259">
        <v>13.698096380000001</v>
      </c>
      <c r="G482" s="290">
        <v>14.259162290000001</v>
      </c>
      <c r="H482" s="291">
        <v>8.3171795199999998</v>
      </c>
      <c r="I482" s="292">
        <v>42.913418120000003</v>
      </c>
      <c r="J482" s="293">
        <v>39.607304669999998</v>
      </c>
      <c r="K482" s="294">
        <v>35.702722639999998</v>
      </c>
      <c r="L482" s="295">
        <f t="shared" ref="L482:N484" si="208">F482/I482</f>
        <v>0.31920310662962403</v>
      </c>
      <c r="M482" s="296">
        <f t="shared" si="208"/>
        <v>0.36001344723667617</v>
      </c>
      <c r="N482" s="297">
        <f t="shared" si="208"/>
        <v>0.23295644995661319</v>
      </c>
      <c r="O482" s="298">
        <f t="shared" si="193"/>
        <v>0.30682947919563097</v>
      </c>
    </row>
    <row r="483" spans="1:15" ht="14.5" customHeight="1" x14ac:dyDescent="0.25">
      <c r="A483" s="287"/>
      <c r="B483" s="285" t="s">
        <v>4772</v>
      </c>
      <c r="D483" s="285" t="s">
        <v>956</v>
      </c>
      <c r="E483" s="289" t="s">
        <v>957</v>
      </c>
      <c r="F483" s="259">
        <v>29.609969360000001</v>
      </c>
      <c r="G483" s="290">
        <v>28.558055230000001</v>
      </c>
      <c r="H483" s="291">
        <v>16.95111554</v>
      </c>
      <c r="I483" s="292">
        <v>38.803487599999997</v>
      </c>
      <c r="J483" s="293">
        <v>33.819646560000002</v>
      </c>
      <c r="K483" s="294">
        <v>30.627090750000001</v>
      </c>
      <c r="L483" s="295">
        <f t="shared" si="208"/>
        <v>0.76307494999495884</v>
      </c>
      <c r="M483" s="296">
        <f t="shared" si="208"/>
        <v>0.84442204856679015</v>
      </c>
      <c r="N483" s="297">
        <f t="shared" si="208"/>
        <v>0.55346802862756395</v>
      </c>
      <c r="O483" s="298">
        <f t="shared" si="193"/>
        <v>0.72754456656611655</v>
      </c>
    </row>
    <row r="484" spans="1:15" s="299" customFormat="1" ht="14.5" customHeight="1" x14ac:dyDescent="0.25">
      <c r="A484" s="311"/>
      <c r="C484" s="300"/>
      <c r="E484" s="301" t="s">
        <v>1556</v>
      </c>
      <c r="F484" s="302">
        <f t="shared" ref="F484:K484" si="209">SUM(F482:F483)</f>
        <v>43.308065740000004</v>
      </c>
      <c r="G484" s="303">
        <f t="shared" si="209"/>
        <v>42.81721752</v>
      </c>
      <c r="H484" s="304">
        <f t="shared" si="209"/>
        <v>25.26829506</v>
      </c>
      <c r="I484" s="305">
        <f t="shared" si="209"/>
        <v>81.71690572</v>
      </c>
      <c r="J484" s="306">
        <f t="shared" si="209"/>
        <v>73.42695123</v>
      </c>
      <c r="K484" s="307">
        <f t="shared" si="209"/>
        <v>66.329813389999998</v>
      </c>
      <c r="L484" s="308">
        <f t="shared" si="208"/>
        <v>0.52997681885304748</v>
      </c>
      <c r="M484" s="309">
        <f t="shared" si="208"/>
        <v>0.58312672394473863</v>
      </c>
      <c r="N484" s="310">
        <f t="shared" si="208"/>
        <v>0.38094928612914647</v>
      </c>
      <c r="O484" s="298">
        <f t="shared" si="193"/>
        <v>0.50296533284968725</v>
      </c>
    </row>
    <row r="485" spans="1:15" ht="14.5" customHeight="1" x14ac:dyDescent="0.25">
      <c r="A485" s="287"/>
      <c r="F485" s="259"/>
      <c r="G485" s="290"/>
      <c r="H485" s="291"/>
      <c r="I485" s="292"/>
      <c r="J485" s="293"/>
      <c r="K485" s="294"/>
      <c r="L485" s="295"/>
      <c r="M485" s="296"/>
      <c r="N485" s="297"/>
      <c r="O485" s="298"/>
    </row>
    <row r="486" spans="1:15" ht="14.5" customHeight="1" x14ac:dyDescent="0.25">
      <c r="A486" s="287" t="s">
        <v>489</v>
      </c>
      <c r="B486" s="286" t="s">
        <v>4914</v>
      </c>
      <c r="D486" s="286" t="s">
        <v>488</v>
      </c>
      <c r="E486" s="289" t="s">
        <v>490</v>
      </c>
      <c r="F486" s="259">
        <v>11.584404019999999</v>
      </c>
      <c r="G486" s="290">
        <v>9.8775862920000002</v>
      </c>
      <c r="H486" s="291">
        <v>4.3694348930000002</v>
      </c>
      <c r="I486" s="292">
        <v>28.08552062</v>
      </c>
      <c r="J486" s="293">
        <v>26.846235570000001</v>
      </c>
      <c r="K486" s="294">
        <v>20.526157479999998</v>
      </c>
      <c r="L486" s="295">
        <f t="shared" ref="L486:N488" si="210">F486/I486</f>
        <v>0.41246890797354924</v>
      </c>
      <c r="M486" s="296">
        <f t="shared" si="210"/>
        <v>0.36793189370050661</v>
      </c>
      <c r="N486" s="297">
        <f t="shared" si="210"/>
        <v>0.21287154681812373</v>
      </c>
      <c r="O486" s="298">
        <f t="shared" si="193"/>
        <v>0.34232890824372036</v>
      </c>
    </row>
    <row r="487" spans="1:15" ht="14.5" customHeight="1" x14ac:dyDescent="0.25">
      <c r="A487" s="287"/>
      <c r="B487" s="286" t="s">
        <v>4915</v>
      </c>
      <c r="D487" s="286" t="s">
        <v>488</v>
      </c>
      <c r="E487" s="289" t="s">
        <v>958</v>
      </c>
      <c r="F487" s="259">
        <v>21.484214909999999</v>
      </c>
      <c r="G487" s="290">
        <v>18.590684670000002</v>
      </c>
      <c r="H487" s="291">
        <v>7.0782489269999997</v>
      </c>
      <c r="I487" s="292">
        <v>13.25400527</v>
      </c>
      <c r="J487" s="293">
        <v>11.9806098</v>
      </c>
      <c r="K487" s="294">
        <v>10.40618785</v>
      </c>
      <c r="L487" s="295">
        <f t="shared" si="210"/>
        <v>1.6209601907001503</v>
      </c>
      <c r="M487" s="296">
        <f t="shared" si="210"/>
        <v>1.5517310871772154</v>
      </c>
      <c r="N487" s="297">
        <f t="shared" si="210"/>
        <v>0.68019615146578383</v>
      </c>
      <c r="O487" s="298">
        <f t="shared" si="193"/>
        <v>1.3230102759705167</v>
      </c>
    </row>
    <row r="488" spans="1:15" s="299" customFormat="1" ht="14.5" customHeight="1" x14ac:dyDescent="0.25">
      <c r="A488" s="311"/>
      <c r="C488" s="300"/>
      <c r="E488" s="301" t="s">
        <v>491</v>
      </c>
      <c r="F488" s="302">
        <f t="shared" ref="F488:K488" si="211">SUM(F486:F487)</f>
        <v>33.06861893</v>
      </c>
      <c r="G488" s="303">
        <f t="shared" si="211"/>
        <v>28.468270962000002</v>
      </c>
      <c r="H488" s="304">
        <f t="shared" si="211"/>
        <v>11.44768382</v>
      </c>
      <c r="I488" s="305">
        <f t="shared" si="211"/>
        <v>41.339525890000004</v>
      </c>
      <c r="J488" s="306">
        <f t="shared" si="211"/>
        <v>38.826845370000001</v>
      </c>
      <c r="K488" s="307">
        <f t="shared" si="211"/>
        <v>30.932345329999997</v>
      </c>
      <c r="L488" s="308">
        <f t="shared" si="210"/>
        <v>0.79992738712079114</v>
      </c>
      <c r="M488" s="309">
        <f t="shared" si="210"/>
        <v>0.73321102167100938</v>
      </c>
      <c r="N488" s="310">
        <f t="shared" si="210"/>
        <v>0.37008780607713465</v>
      </c>
      <c r="O488" s="298">
        <f t="shared" si="193"/>
        <v>0.65693444489861319</v>
      </c>
    </row>
    <row r="489" spans="1:15" ht="14.5" customHeight="1" x14ac:dyDescent="0.25">
      <c r="A489" s="287"/>
      <c r="F489" s="259"/>
      <c r="G489" s="290"/>
      <c r="H489" s="291"/>
      <c r="I489" s="292"/>
      <c r="J489" s="293"/>
      <c r="K489" s="294"/>
      <c r="L489" s="295"/>
      <c r="M489" s="296"/>
      <c r="N489" s="297"/>
      <c r="O489" s="298"/>
    </row>
    <row r="490" spans="1:15" ht="14.5" customHeight="1" x14ac:dyDescent="0.25">
      <c r="A490" s="287" t="s">
        <v>479</v>
      </c>
      <c r="B490" s="286" t="s">
        <v>4916</v>
      </c>
      <c r="C490" s="288" t="s">
        <v>480</v>
      </c>
      <c r="D490" s="286" t="s">
        <v>959</v>
      </c>
      <c r="E490" s="289" t="s">
        <v>481</v>
      </c>
      <c r="F490" s="259">
        <v>21.63052905</v>
      </c>
      <c r="G490" s="290">
        <v>24.08207208</v>
      </c>
      <c r="H490" s="291">
        <v>8.2891004850000005</v>
      </c>
      <c r="I490" s="292">
        <v>13.80171007</v>
      </c>
      <c r="J490" s="293">
        <v>16.434952070000001</v>
      </c>
      <c r="K490" s="294">
        <v>14.80701406</v>
      </c>
      <c r="L490" s="295">
        <f t="shared" ref="L490:N492" si="212">F490/I490</f>
        <v>1.5672354324423219</v>
      </c>
      <c r="M490" s="296">
        <f t="shared" si="212"/>
        <v>1.4652961552567521</v>
      </c>
      <c r="N490" s="297">
        <f t="shared" si="212"/>
        <v>0.55980905072497789</v>
      </c>
      <c r="O490" s="298">
        <f t="shared" si="193"/>
        <v>1.1988742076740175</v>
      </c>
    </row>
    <row r="491" spans="1:15" ht="14.5" customHeight="1" x14ac:dyDescent="0.25">
      <c r="A491" s="287"/>
      <c r="B491" s="286" t="s">
        <v>4917</v>
      </c>
      <c r="C491" s="288" t="s">
        <v>480</v>
      </c>
      <c r="D491" s="286" t="s">
        <v>959</v>
      </c>
      <c r="E491" s="289" t="s">
        <v>481</v>
      </c>
      <c r="F491" s="259">
        <v>22.351754540000002</v>
      </c>
      <c r="G491" s="290">
        <v>24.495996000000002</v>
      </c>
      <c r="H491" s="291">
        <v>8.1754582159999991</v>
      </c>
      <c r="I491" s="292">
        <v>11.11109147</v>
      </c>
      <c r="J491" s="293">
        <v>12.592781779999999</v>
      </c>
      <c r="K491" s="294">
        <v>11.849192779999999</v>
      </c>
      <c r="L491" s="295">
        <f t="shared" si="212"/>
        <v>2.011661464613971</v>
      </c>
      <c r="M491" s="296">
        <f t="shared" si="212"/>
        <v>1.9452410458588922</v>
      </c>
      <c r="N491" s="297">
        <f t="shared" si="212"/>
        <v>0.6899590856348613</v>
      </c>
      <c r="O491" s="298">
        <f t="shared" si="193"/>
        <v>1.5476361085024544</v>
      </c>
    </row>
    <row r="492" spans="1:15" s="299" customFormat="1" ht="14.5" customHeight="1" x14ac:dyDescent="0.25">
      <c r="A492" s="311"/>
      <c r="B492" s="312"/>
      <c r="C492" s="300"/>
      <c r="D492" s="312"/>
      <c r="E492" s="301" t="s">
        <v>485</v>
      </c>
      <c r="F492" s="302">
        <f t="shared" ref="F492:K492" si="213">SUM(F490:F491)</f>
        <v>43.982283590000002</v>
      </c>
      <c r="G492" s="303">
        <f t="shared" si="213"/>
        <v>48.578068080000001</v>
      </c>
      <c r="H492" s="304">
        <f t="shared" si="213"/>
        <v>16.464558701000001</v>
      </c>
      <c r="I492" s="305">
        <f t="shared" si="213"/>
        <v>24.91280154</v>
      </c>
      <c r="J492" s="306">
        <f t="shared" si="213"/>
        <v>29.027733850000001</v>
      </c>
      <c r="K492" s="307">
        <f t="shared" si="213"/>
        <v>26.656206839999999</v>
      </c>
      <c r="L492" s="308">
        <f t="shared" si="212"/>
        <v>1.7654491213837207</v>
      </c>
      <c r="M492" s="309">
        <f t="shared" si="212"/>
        <v>1.6735053563266704</v>
      </c>
      <c r="N492" s="310">
        <f t="shared" si="212"/>
        <v>0.61766322567295928</v>
      </c>
      <c r="O492" s="298">
        <f t="shared" si="193"/>
        <v>1.3527210573831154</v>
      </c>
    </row>
    <row r="493" spans="1:15" ht="14.5" customHeight="1" x14ac:dyDescent="0.25">
      <c r="A493" s="287"/>
      <c r="B493" s="286"/>
      <c r="D493" s="286"/>
      <c r="F493" s="259"/>
      <c r="G493" s="290"/>
      <c r="H493" s="291"/>
      <c r="I493" s="292"/>
      <c r="J493" s="293"/>
      <c r="K493" s="294"/>
      <c r="L493" s="295"/>
      <c r="M493" s="296"/>
      <c r="N493" s="297"/>
      <c r="O493" s="298"/>
    </row>
    <row r="494" spans="1:15" ht="14.5" customHeight="1" x14ac:dyDescent="0.25">
      <c r="A494" s="287" t="s">
        <v>474</v>
      </c>
      <c r="B494" s="286" t="s">
        <v>4918</v>
      </c>
      <c r="C494" s="288" t="s">
        <v>308</v>
      </c>
      <c r="D494" s="286" t="s">
        <v>475</v>
      </c>
      <c r="E494" s="289" t="s">
        <v>476</v>
      </c>
      <c r="F494" s="259">
        <v>2.9289734119999999</v>
      </c>
      <c r="G494" s="290">
        <v>2.2025668760000001</v>
      </c>
      <c r="H494" s="291">
        <v>1.000235022</v>
      </c>
      <c r="I494" s="292">
        <v>6.972827176</v>
      </c>
      <c r="J494" s="293">
        <v>6.3534597059999998</v>
      </c>
      <c r="K494" s="294">
        <v>3.47384016</v>
      </c>
      <c r="L494" s="295">
        <f t="shared" ref="L494:N498" si="214">F494/I494</f>
        <v>0.42005535747126049</v>
      </c>
      <c r="M494" s="296">
        <f t="shared" si="214"/>
        <v>0.34667204608537422</v>
      </c>
      <c r="N494" s="297">
        <f t="shared" si="214"/>
        <v>0.28793351908281239</v>
      </c>
      <c r="O494" s="298">
        <f t="shared" si="193"/>
        <v>0.3649838655785565</v>
      </c>
    </row>
    <row r="495" spans="1:15" ht="14.5" customHeight="1" x14ac:dyDescent="0.25">
      <c r="A495" s="287"/>
      <c r="B495" s="286" t="s">
        <v>4919</v>
      </c>
      <c r="C495" s="288" t="s">
        <v>308</v>
      </c>
      <c r="D495" s="286" t="s">
        <v>475</v>
      </c>
      <c r="E495" s="289" t="s">
        <v>476</v>
      </c>
      <c r="F495" s="259">
        <v>5.2599932740000002</v>
      </c>
      <c r="G495" s="290">
        <v>4.1751976470000001</v>
      </c>
      <c r="H495" s="291">
        <v>1.6242431589999999</v>
      </c>
      <c r="I495" s="292">
        <v>4.929991104</v>
      </c>
      <c r="J495" s="293">
        <v>4.571546916</v>
      </c>
      <c r="K495" s="294">
        <v>2.6447337169999998</v>
      </c>
      <c r="L495" s="295">
        <f t="shared" si="214"/>
        <v>1.066937680624261</v>
      </c>
      <c r="M495" s="296">
        <f t="shared" si="214"/>
        <v>0.91330084186321847</v>
      </c>
      <c r="N495" s="297">
        <f t="shared" si="214"/>
        <v>0.61414241765043454</v>
      </c>
      <c r="O495" s="298">
        <f t="shared" si="193"/>
        <v>0.91052088405948695</v>
      </c>
    </row>
    <row r="496" spans="1:15" ht="14.5" customHeight="1" x14ac:dyDescent="0.25">
      <c r="A496" s="287" t="s">
        <v>482</v>
      </c>
      <c r="B496" s="286" t="s">
        <v>4920</v>
      </c>
      <c r="C496" s="288" t="s">
        <v>960</v>
      </c>
      <c r="D496" s="286" t="s">
        <v>475</v>
      </c>
      <c r="E496" s="289" t="s">
        <v>483</v>
      </c>
      <c r="F496" s="259">
        <v>2.3765770310000001</v>
      </c>
      <c r="G496" s="290">
        <v>1.60919703</v>
      </c>
      <c r="H496" s="291">
        <v>0.92439920099999995</v>
      </c>
      <c r="I496" s="292">
        <v>2.5586812129999998</v>
      </c>
      <c r="J496" s="293">
        <v>2.5886899109999999</v>
      </c>
      <c r="K496" s="294">
        <v>2.0810435159999998</v>
      </c>
      <c r="L496" s="295">
        <f t="shared" si="214"/>
        <v>0.92882889002554314</v>
      </c>
      <c r="M496" s="296">
        <f t="shared" si="214"/>
        <v>0.62162602912079723</v>
      </c>
      <c r="N496" s="297">
        <f t="shared" si="214"/>
        <v>0.44419984199888302</v>
      </c>
      <c r="O496" s="298">
        <f t="shared" si="193"/>
        <v>0.6792877147401718</v>
      </c>
    </row>
    <row r="497" spans="1:15" ht="14.5" customHeight="1" x14ac:dyDescent="0.25">
      <c r="A497" s="287"/>
      <c r="B497" s="286" t="s">
        <v>4921</v>
      </c>
      <c r="C497" s="288" t="s">
        <v>960</v>
      </c>
      <c r="D497" s="286" t="s">
        <v>475</v>
      </c>
      <c r="E497" s="289" t="s">
        <v>483</v>
      </c>
      <c r="F497" s="259">
        <v>1.1343677830000001</v>
      </c>
      <c r="G497" s="290">
        <v>0.77891711900000005</v>
      </c>
      <c r="H497" s="291">
        <v>0.63432320799999997</v>
      </c>
      <c r="I497" s="292">
        <v>0.97222947199999998</v>
      </c>
      <c r="J497" s="293">
        <v>0.90275669400000003</v>
      </c>
      <c r="K497" s="294">
        <v>0.56758640100000002</v>
      </c>
      <c r="L497" s="295">
        <f t="shared" si="214"/>
        <v>1.1667695905848863</v>
      </c>
      <c r="M497" s="296">
        <f t="shared" si="214"/>
        <v>0.8628206516516842</v>
      </c>
      <c r="N497" s="297">
        <f t="shared" si="214"/>
        <v>1.1175799964241919</v>
      </c>
      <c r="O497" s="298">
        <f t="shared" si="193"/>
        <v>1.0430020153419663</v>
      </c>
    </row>
    <row r="498" spans="1:15" s="299" customFormat="1" ht="14.5" customHeight="1" x14ac:dyDescent="0.25">
      <c r="A498" s="311"/>
      <c r="B498" s="312"/>
      <c r="C498" s="300"/>
      <c r="D498" s="312"/>
      <c r="E498" s="301" t="s">
        <v>486</v>
      </c>
      <c r="F498" s="302">
        <f t="shared" ref="F498:K498" si="215">SUM(F494:F497)</f>
        <v>11.699911500000001</v>
      </c>
      <c r="G498" s="303">
        <f t="shared" si="215"/>
        <v>8.7658786719999995</v>
      </c>
      <c r="H498" s="304">
        <f t="shared" si="215"/>
        <v>4.1832005899999993</v>
      </c>
      <c r="I498" s="305">
        <f t="shared" si="215"/>
        <v>15.433728965</v>
      </c>
      <c r="J498" s="306">
        <f t="shared" si="215"/>
        <v>14.416453227</v>
      </c>
      <c r="K498" s="307">
        <f t="shared" si="215"/>
        <v>8.7672037939999985</v>
      </c>
      <c r="L498" s="308">
        <f t="shared" si="214"/>
        <v>0.75807418456891373</v>
      </c>
      <c r="M498" s="309">
        <f t="shared" si="214"/>
        <v>0.60804682913150476</v>
      </c>
      <c r="N498" s="310">
        <f t="shared" si="214"/>
        <v>0.47714193582027276</v>
      </c>
      <c r="O498" s="298">
        <f t="shared" si="193"/>
        <v>0.63828739653522959</v>
      </c>
    </row>
    <row r="499" spans="1:15" ht="14.5" customHeight="1" x14ac:dyDescent="0.25">
      <c r="A499" s="287"/>
      <c r="B499" s="286"/>
      <c r="D499" s="286"/>
      <c r="F499" s="259"/>
      <c r="G499" s="290"/>
      <c r="H499" s="291"/>
      <c r="I499" s="292"/>
      <c r="J499" s="293"/>
      <c r="K499" s="294"/>
      <c r="L499" s="295"/>
      <c r="M499" s="296"/>
      <c r="N499" s="297"/>
      <c r="O499" s="298"/>
    </row>
    <row r="500" spans="1:15" ht="14.5" customHeight="1" x14ac:dyDescent="0.25">
      <c r="A500" s="287" t="s">
        <v>442</v>
      </c>
      <c r="B500" s="286" t="s">
        <v>4922</v>
      </c>
      <c r="D500" s="286" t="s">
        <v>443</v>
      </c>
      <c r="E500" s="289" t="s">
        <v>444</v>
      </c>
      <c r="F500" s="259">
        <v>2.554849237</v>
      </c>
      <c r="G500" s="290">
        <v>1.3110344270000001</v>
      </c>
      <c r="H500" s="291">
        <v>0.74552734399999998</v>
      </c>
      <c r="I500" s="292">
        <v>2.4970210719999999</v>
      </c>
      <c r="J500" s="293">
        <v>2.6006365709999999</v>
      </c>
      <c r="K500" s="294">
        <v>1.62532955</v>
      </c>
      <c r="L500" s="295">
        <f t="shared" ref="L500:N503" si="216">F500/I500</f>
        <v>1.0231588614323075</v>
      </c>
      <c r="M500" s="296">
        <f t="shared" si="216"/>
        <v>0.50412058402142657</v>
      </c>
      <c r="N500" s="297">
        <f t="shared" si="216"/>
        <v>0.45869303489867636</v>
      </c>
      <c r="O500" s="298">
        <f t="shared" ref="O500:O561" si="217">AVERAGE(F500:H500)/AVERAGE(I500:K500)</f>
        <v>0.68591697048023814</v>
      </c>
    </row>
    <row r="501" spans="1:15" ht="14.5" customHeight="1" x14ac:dyDescent="0.25">
      <c r="A501" s="287"/>
      <c r="B501" s="286" t="s">
        <v>4923</v>
      </c>
      <c r="D501" s="286" t="s">
        <v>443</v>
      </c>
      <c r="E501" s="289" t="s">
        <v>444</v>
      </c>
      <c r="F501" s="259">
        <v>6.7577485199999998</v>
      </c>
      <c r="G501" s="290">
        <v>4.8801917660000003</v>
      </c>
      <c r="H501" s="291">
        <v>2.0776274510000001</v>
      </c>
      <c r="I501" s="292">
        <v>6.2184125659999996</v>
      </c>
      <c r="J501" s="293">
        <v>7.8792228089999998</v>
      </c>
      <c r="K501" s="294">
        <v>6.25645103</v>
      </c>
      <c r="L501" s="295">
        <f t="shared" si="216"/>
        <v>1.0867320957359587</v>
      </c>
      <c r="M501" s="296">
        <f t="shared" si="216"/>
        <v>0.61937476376802381</v>
      </c>
      <c r="N501" s="297">
        <f t="shared" si="216"/>
        <v>0.33207763331602391</v>
      </c>
      <c r="O501" s="298">
        <f t="shared" si="217"/>
        <v>0.67384835969010903</v>
      </c>
    </row>
    <row r="502" spans="1:15" ht="14.5" customHeight="1" x14ac:dyDescent="0.25">
      <c r="A502" s="287"/>
      <c r="B502" s="286" t="s">
        <v>4924</v>
      </c>
      <c r="D502" s="286" t="s">
        <v>443</v>
      </c>
      <c r="E502" s="289" t="s">
        <v>444</v>
      </c>
      <c r="F502" s="259">
        <v>7.622431551</v>
      </c>
      <c r="G502" s="290">
        <v>5.0398364290000002</v>
      </c>
      <c r="H502" s="291">
        <v>2.6170882440000001</v>
      </c>
      <c r="I502" s="292">
        <v>4.8238302119999998</v>
      </c>
      <c r="J502" s="293">
        <v>5.0321613569999997</v>
      </c>
      <c r="K502" s="294">
        <v>3.928927979</v>
      </c>
      <c r="L502" s="295">
        <f t="shared" si="216"/>
        <v>1.5801616590977976</v>
      </c>
      <c r="M502" s="296">
        <f t="shared" si="216"/>
        <v>1.0015252038747375</v>
      </c>
      <c r="N502" s="297">
        <f t="shared" si="216"/>
        <v>0.66610746187974346</v>
      </c>
      <c r="O502" s="298">
        <f t="shared" si="217"/>
        <v>1.1084109827987223</v>
      </c>
    </row>
    <row r="503" spans="1:15" s="299" customFormat="1" ht="14.5" customHeight="1" x14ac:dyDescent="0.25">
      <c r="A503" s="311"/>
      <c r="C503" s="300"/>
      <c r="E503" s="301" t="s">
        <v>445</v>
      </c>
      <c r="F503" s="302">
        <f t="shared" ref="F503:K503" si="218">SUM(F500:F502)</f>
        <v>16.935029307999997</v>
      </c>
      <c r="G503" s="303">
        <f t="shared" si="218"/>
        <v>11.231062622</v>
      </c>
      <c r="H503" s="304">
        <f t="shared" si="218"/>
        <v>5.4402430390000003</v>
      </c>
      <c r="I503" s="305">
        <f t="shared" si="218"/>
        <v>13.539263850000001</v>
      </c>
      <c r="J503" s="306">
        <f t="shared" si="218"/>
        <v>15.512020737</v>
      </c>
      <c r="K503" s="307">
        <f t="shared" si="218"/>
        <v>11.810708559</v>
      </c>
      <c r="L503" s="308">
        <f t="shared" si="216"/>
        <v>1.2508087216278008</v>
      </c>
      <c r="M503" s="309">
        <f t="shared" si="216"/>
        <v>0.72402318256390297</v>
      </c>
      <c r="N503" s="310">
        <f t="shared" si="216"/>
        <v>0.46061953115034954</v>
      </c>
      <c r="O503" s="298">
        <f t="shared" si="217"/>
        <v>0.82243504003645818</v>
      </c>
    </row>
    <row r="504" spans="1:15" ht="14.5" customHeight="1" x14ac:dyDescent="0.25">
      <c r="A504" s="287"/>
      <c r="B504" s="286"/>
      <c r="F504" s="259"/>
      <c r="G504" s="290"/>
      <c r="H504" s="291"/>
      <c r="I504" s="292"/>
      <c r="J504" s="293"/>
      <c r="K504" s="294"/>
      <c r="L504" s="295"/>
      <c r="M504" s="296"/>
      <c r="N504" s="297"/>
      <c r="O504" s="298"/>
    </row>
    <row r="505" spans="1:15" ht="14.5" customHeight="1" x14ac:dyDescent="0.25">
      <c r="A505" s="287" t="s">
        <v>461</v>
      </c>
      <c r="B505" s="286" t="s">
        <v>4925</v>
      </c>
      <c r="D505" s="285" t="s">
        <v>462</v>
      </c>
      <c r="E505" s="289" t="s">
        <v>463</v>
      </c>
      <c r="F505" s="259">
        <v>12.492819300000001</v>
      </c>
      <c r="G505" s="290">
        <v>9.6204475980000002</v>
      </c>
      <c r="H505" s="291">
        <v>7.3001755529999999</v>
      </c>
      <c r="I505" s="292">
        <v>14.90721523</v>
      </c>
      <c r="J505" s="293">
        <v>13.653869459999999</v>
      </c>
      <c r="K505" s="294">
        <v>9.1011529240000009</v>
      </c>
      <c r="L505" s="295">
        <f t="shared" ref="L505:N507" si="219">F505/I505</f>
        <v>0.83803843355389729</v>
      </c>
      <c r="M505" s="296">
        <f t="shared" si="219"/>
        <v>0.70459495941306594</v>
      </c>
      <c r="N505" s="297">
        <f t="shared" si="219"/>
        <v>0.80211546976089454</v>
      </c>
      <c r="O505" s="298">
        <f t="shared" si="217"/>
        <v>0.78097968454392308</v>
      </c>
    </row>
    <row r="506" spans="1:15" ht="14.5" customHeight="1" x14ac:dyDescent="0.25">
      <c r="A506" s="287"/>
      <c r="B506" s="286" t="s">
        <v>4926</v>
      </c>
      <c r="D506" s="285" t="s">
        <v>462</v>
      </c>
      <c r="E506" s="289" t="s">
        <v>463</v>
      </c>
      <c r="F506" s="259">
        <v>24.484387300000002</v>
      </c>
      <c r="G506" s="290">
        <v>17.77141159</v>
      </c>
      <c r="H506" s="291">
        <v>13.02587368</v>
      </c>
      <c r="I506" s="292">
        <v>14.55299102</v>
      </c>
      <c r="J506" s="293">
        <v>13.75481244</v>
      </c>
      <c r="K506" s="294">
        <v>10.04552964</v>
      </c>
      <c r="L506" s="295">
        <f t="shared" si="219"/>
        <v>1.6824299050519169</v>
      </c>
      <c r="M506" s="296">
        <f t="shared" si="219"/>
        <v>1.2920140981580697</v>
      </c>
      <c r="N506" s="297">
        <f t="shared" si="219"/>
        <v>1.2966836141852247</v>
      </c>
      <c r="O506" s="298">
        <f t="shared" si="217"/>
        <v>1.4413785739524161</v>
      </c>
    </row>
    <row r="507" spans="1:15" s="299" customFormat="1" ht="14.5" customHeight="1" x14ac:dyDescent="0.25">
      <c r="A507" s="311"/>
      <c r="C507" s="300"/>
      <c r="E507" s="301" t="s">
        <v>472</v>
      </c>
      <c r="F507" s="302">
        <f t="shared" ref="F507:K507" si="220">SUM(F505:F506)</f>
        <v>36.977206600000002</v>
      </c>
      <c r="G507" s="303">
        <f t="shared" si="220"/>
        <v>27.391859187999998</v>
      </c>
      <c r="H507" s="304">
        <f t="shared" si="220"/>
        <v>20.326049232999999</v>
      </c>
      <c r="I507" s="305">
        <f t="shared" si="220"/>
        <v>29.460206249999999</v>
      </c>
      <c r="J507" s="306">
        <f t="shared" si="220"/>
        <v>27.408681899999998</v>
      </c>
      <c r="K507" s="307">
        <f t="shared" si="220"/>
        <v>19.146682564000002</v>
      </c>
      <c r="L507" s="308">
        <f t="shared" si="219"/>
        <v>1.2551577638734286</v>
      </c>
      <c r="M507" s="309">
        <f t="shared" si="219"/>
        <v>0.99938622688747392</v>
      </c>
      <c r="N507" s="310">
        <f t="shared" si="219"/>
        <v>1.0615963974468072</v>
      </c>
      <c r="O507" s="298">
        <f t="shared" si="217"/>
        <v>1.1141811371732746</v>
      </c>
    </row>
    <row r="508" spans="1:15" ht="14.5" customHeight="1" x14ac:dyDescent="0.25">
      <c r="A508" s="287"/>
      <c r="B508" s="286"/>
      <c r="D508" s="286"/>
      <c r="F508" s="259"/>
      <c r="G508" s="290"/>
      <c r="H508" s="291"/>
      <c r="I508" s="292"/>
      <c r="J508" s="293"/>
      <c r="K508" s="294"/>
      <c r="L508" s="295"/>
      <c r="M508" s="296"/>
      <c r="N508" s="297"/>
      <c r="O508" s="298"/>
    </row>
    <row r="509" spans="1:15" ht="14.5" customHeight="1" x14ac:dyDescent="0.25">
      <c r="A509" s="287" t="s">
        <v>961</v>
      </c>
      <c r="B509" s="286" t="s">
        <v>4927</v>
      </c>
      <c r="C509" s="288" t="s">
        <v>953</v>
      </c>
      <c r="D509" s="286" t="s">
        <v>963</v>
      </c>
      <c r="E509" s="289" t="s">
        <v>964</v>
      </c>
      <c r="F509" s="259">
        <v>17.329529279999999</v>
      </c>
      <c r="G509" s="290">
        <v>17.294652280000001</v>
      </c>
      <c r="H509" s="291">
        <v>13.96941037</v>
      </c>
      <c r="I509" s="292">
        <v>26.410660069999999</v>
      </c>
      <c r="J509" s="293">
        <v>25.485172250000002</v>
      </c>
      <c r="K509" s="294">
        <v>19.241800510000001</v>
      </c>
      <c r="L509" s="295">
        <f t="shared" ref="L509:N513" si="221">F509/I509</f>
        <v>0.65615661380931178</v>
      </c>
      <c r="M509" s="296">
        <f t="shared" si="221"/>
        <v>0.67861626008825582</v>
      </c>
      <c r="N509" s="297">
        <f t="shared" si="221"/>
        <v>0.72599289046469795</v>
      </c>
      <c r="O509" s="298">
        <f t="shared" si="217"/>
        <v>0.68309261915034114</v>
      </c>
    </row>
    <row r="510" spans="1:15" ht="14.5" customHeight="1" x14ac:dyDescent="0.25">
      <c r="A510" s="287"/>
      <c r="B510" s="286" t="s">
        <v>4928</v>
      </c>
      <c r="C510" s="288" t="s">
        <v>953</v>
      </c>
      <c r="D510" s="286" t="s">
        <v>963</v>
      </c>
      <c r="E510" s="289" t="s">
        <v>964</v>
      </c>
      <c r="F510" s="259">
        <v>1.256278784</v>
      </c>
      <c r="G510" s="290">
        <v>1.8076869209999999</v>
      </c>
      <c r="H510" s="291">
        <v>3.2298701630000002</v>
      </c>
      <c r="I510" s="292">
        <v>0.92576510499999998</v>
      </c>
      <c r="J510" s="293">
        <v>1.2892821249999999</v>
      </c>
      <c r="K510" s="294">
        <v>5.7937031340000003</v>
      </c>
      <c r="L510" s="295">
        <f t="shared" si="221"/>
        <v>1.3570167823510695</v>
      </c>
      <c r="M510" s="296">
        <f t="shared" si="221"/>
        <v>1.4020879417683698</v>
      </c>
      <c r="N510" s="297">
        <f t="shared" si="221"/>
        <v>0.55747940277535113</v>
      </c>
      <c r="O510" s="298">
        <f t="shared" si="217"/>
        <v>0.7858699025370196</v>
      </c>
    </row>
    <row r="511" spans="1:15" ht="14.5" customHeight="1" x14ac:dyDescent="0.25">
      <c r="A511" s="287"/>
      <c r="B511" s="286" t="s">
        <v>4929</v>
      </c>
      <c r="C511" s="288" t="s">
        <v>953</v>
      </c>
      <c r="D511" s="286" t="s">
        <v>963</v>
      </c>
      <c r="E511" s="289" t="s">
        <v>964</v>
      </c>
      <c r="F511" s="259">
        <v>18.2679221</v>
      </c>
      <c r="G511" s="290">
        <v>17.24543092</v>
      </c>
      <c r="H511" s="291">
        <v>13.777516289999999</v>
      </c>
      <c r="I511" s="292">
        <v>12.42218257</v>
      </c>
      <c r="J511" s="293">
        <v>11.134263600000001</v>
      </c>
      <c r="K511" s="294">
        <v>7.3533783670000004</v>
      </c>
      <c r="L511" s="295">
        <f t="shared" si="221"/>
        <v>1.4705887630501955</v>
      </c>
      <c r="M511" s="296">
        <f t="shared" si="221"/>
        <v>1.5488613831632296</v>
      </c>
      <c r="N511" s="297">
        <f t="shared" si="221"/>
        <v>1.8736308132639843</v>
      </c>
      <c r="O511" s="298">
        <f t="shared" si="217"/>
        <v>1.5946667458754844</v>
      </c>
    </row>
    <row r="512" spans="1:15" ht="14.5" customHeight="1" x14ac:dyDescent="0.25">
      <c r="A512" s="287"/>
      <c r="B512" s="286" t="s">
        <v>4930</v>
      </c>
      <c r="C512" s="288" t="s">
        <v>953</v>
      </c>
      <c r="D512" s="286" t="s">
        <v>963</v>
      </c>
      <c r="E512" s="289" t="s">
        <v>964</v>
      </c>
      <c r="F512" s="259">
        <v>1.9657306059999999</v>
      </c>
      <c r="G512" s="290">
        <v>3.4789727099999999</v>
      </c>
      <c r="H512" s="291">
        <v>5.532703508</v>
      </c>
      <c r="I512" s="292">
        <v>0.69195298199999999</v>
      </c>
      <c r="J512" s="293">
        <v>0.92023203200000003</v>
      </c>
      <c r="K512" s="294">
        <v>3.6645884049999999</v>
      </c>
      <c r="L512" s="295">
        <f t="shared" si="221"/>
        <v>2.840844186144428</v>
      </c>
      <c r="M512" s="296">
        <f t="shared" si="221"/>
        <v>3.7805385913799614</v>
      </c>
      <c r="N512" s="297">
        <f t="shared" si="221"/>
        <v>1.5097748768868902</v>
      </c>
      <c r="O512" s="298">
        <f t="shared" si="217"/>
        <v>2.0803255990628315</v>
      </c>
    </row>
    <row r="513" spans="1:15" s="299" customFormat="1" ht="14.5" customHeight="1" x14ac:dyDescent="0.25">
      <c r="A513" s="311"/>
      <c r="B513" s="312"/>
      <c r="C513" s="300"/>
      <c r="D513" s="312"/>
      <c r="E513" s="301" t="s">
        <v>964</v>
      </c>
      <c r="F513" s="302">
        <f t="shared" ref="F513:K513" si="222">SUM(F509:F512)</f>
        <v>38.819460769999999</v>
      </c>
      <c r="G513" s="303">
        <f t="shared" si="222"/>
        <v>39.826742830999997</v>
      </c>
      <c r="H513" s="304">
        <f t="shared" si="222"/>
        <v>36.509500330999998</v>
      </c>
      <c r="I513" s="305">
        <f t="shared" si="222"/>
        <v>40.450560726999996</v>
      </c>
      <c r="J513" s="306">
        <f t="shared" si="222"/>
        <v>38.828950007000003</v>
      </c>
      <c r="K513" s="307">
        <f t="shared" si="222"/>
        <v>36.053470415999996</v>
      </c>
      <c r="L513" s="308">
        <f t="shared" si="221"/>
        <v>0.95967670342054701</v>
      </c>
      <c r="M513" s="309">
        <f t="shared" si="221"/>
        <v>1.0256971363845819</v>
      </c>
      <c r="N513" s="310">
        <f t="shared" si="221"/>
        <v>1.0126487106438891</v>
      </c>
      <c r="O513" s="298">
        <f t="shared" si="217"/>
        <v>0.99846290960111894</v>
      </c>
    </row>
    <row r="514" spans="1:15" ht="14.5" customHeight="1" x14ac:dyDescent="0.25">
      <c r="A514" s="287"/>
      <c r="B514" s="286"/>
      <c r="D514" s="286"/>
      <c r="F514" s="259"/>
      <c r="G514" s="290"/>
      <c r="H514" s="291"/>
      <c r="I514" s="292"/>
      <c r="J514" s="293"/>
      <c r="K514" s="294"/>
      <c r="L514" s="295"/>
      <c r="M514" s="296"/>
      <c r="N514" s="297"/>
      <c r="O514" s="298"/>
    </row>
    <row r="515" spans="1:15" ht="14.5" customHeight="1" x14ac:dyDescent="0.25">
      <c r="A515" s="287" t="s">
        <v>118</v>
      </c>
      <c r="B515" s="286" t="s">
        <v>4777</v>
      </c>
      <c r="C515" s="288" t="s">
        <v>54</v>
      </c>
      <c r="D515" s="286" t="s">
        <v>965</v>
      </c>
      <c r="E515" s="289" t="s">
        <v>966</v>
      </c>
      <c r="F515" s="259">
        <v>40.312297979999997</v>
      </c>
      <c r="G515" s="290">
        <v>42.057500830000002</v>
      </c>
      <c r="H515" s="291">
        <v>16.780499819999999</v>
      </c>
      <c r="I515" s="292">
        <v>25.808786680000001</v>
      </c>
      <c r="J515" s="293">
        <v>20.851036870000001</v>
      </c>
      <c r="K515" s="294">
        <v>17.30117606</v>
      </c>
      <c r="L515" s="295">
        <f t="shared" ref="L515:N518" si="223">F515/I515</f>
        <v>1.5619602145512403</v>
      </c>
      <c r="M515" s="296">
        <f t="shared" si="223"/>
        <v>2.0170460151318124</v>
      </c>
      <c r="N515" s="297">
        <f t="shared" si="223"/>
        <v>0.96990515337256211</v>
      </c>
      <c r="O515" s="298">
        <f t="shared" si="217"/>
        <v>1.5501680592011622</v>
      </c>
    </row>
    <row r="516" spans="1:15" ht="14.5" customHeight="1" x14ac:dyDescent="0.25">
      <c r="A516" s="287" t="s">
        <v>459</v>
      </c>
      <c r="B516" s="286" t="s">
        <v>4931</v>
      </c>
      <c r="C516" s="288" t="s">
        <v>54</v>
      </c>
      <c r="D516" s="286" t="s">
        <v>965</v>
      </c>
      <c r="E516" s="289" t="s">
        <v>967</v>
      </c>
      <c r="F516" s="259">
        <v>28.20752508</v>
      </c>
      <c r="G516" s="290">
        <v>14.80460392</v>
      </c>
      <c r="H516" s="291">
        <v>40.166995470000003</v>
      </c>
      <c r="I516" s="292">
        <v>24.389632880000001</v>
      </c>
      <c r="J516" s="293">
        <v>25.906490860000002</v>
      </c>
      <c r="K516" s="294">
        <v>39.450178749999999</v>
      </c>
      <c r="L516" s="295">
        <f t="shared" si="223"/>
        <v>1.1565375017649713</v>
      </c>
      <c r="M516" s="296">
        <f t="shared" si="223"/>
        <v>0.57146311324080268</v>
      </c>
      <c r="N516" s="297">
        <f t="shared" si="223"/>
        <v>1.018170176732089</v>
      </c>
      <c r="O516" s="298">
        <f t="shared" si="217"/>
        <v>0.92682508540413966</v>
      </c>
    </row>
    <row r="517" spans="1:15" ht="14.5" customHeight="1" x14ac:dyDescent="0.25">
      <c r="A517" s="287"/>
      <c r="B517" s="286" t="s">
        <v>4932</v>
      </c>
      <c r="C517" s="288" t="s">
        <v>54</v>
      </c>
      <c r="D517" s="286" t="s">
        <v>965</v>
      </c>
      <c r="E517" s="289" t="s">
        <v>967</v>
      </c>
      <c r="F517" s="259">
        <v>12.64211663</v>
      </c>
      <c r="G517" s="290">
        <v>7.9955598569999999</v>
      </c>
      <c r="H517" s="291">
        <v>12.0738536</v>
      </c>
      <c r="I517" s="292">
        <v>15.837962449999999</v>
      </c>
      <c r="J517" s="293">
        <v>17.281947630000001</v>
      </c>
      <c r="K517" s="294">
        <v>18.36072734</v>
      </c>
      <c r="L517" s="295">
        <f t="shared" si="223"/>
        <v>0.79821610070808069</v>
      </c>
      <c r="M517" s="296">
        <f t="shared" si="223"/>
        <v>0.4626538644938597</v>
      </c>
      <c r="N517" s="297">
        <f t="shared" si="223"/>
        <v>0.65759124768964627</v>
      </c>
      <c r="O517" s="298">
        <f t="shared" si="217"/>
        <v>0.63541423972912425</v>
      </c>
    </row>
    <row r="518" spans="1:15" s="299" customFormat="1" ht="14.5" customHeight="1" x14ac:dyDescent="0.25">
      <c r="A518" s="311"/>
      <c r="B518" s="312"/>
      <c r="C518" s="300"/>
      <c r="D518" s="312"/>
      <c r="E518" s="301" t="s">
        <v>969</v>
      </c>
      <c r="F518" s="302">
        <f t="shared" ref="F518:K518" si="224">SUM(F515:F517)</f>
        <v>81.161939689999997</v>
      </c>
      <c r="G518" s="303">
        <f t="shared" si="224"/>
        <v>64.857664607000004</v>
      </c>
      <c r="H518" s="304">
        <f t="shared" si="224"/>
        <v>69.021348890000013</v>
      </c>
      <c r="I518" s="305">
        <f t="shared" si="224"/>
        <v>66.036382010000011</v>
      </c>
      <c r="J518" s="306">
        <f t="shared" si="224"/>
        <v>64.039475360000012</v>
      </c>
      <c r="K518" s="307">
        <f t="shared" si="224"/>
        <v>75.112082149999992</v>
      </c>
      <c r="L518" s="308">
        <f t="shared" si="223"/>
        <v>1.2290488548828962</v>
      </c>
      <c r="M518" s="309">
        <f t="shared" si="223"/>
        <v>1.01277632651424</v>
      </c>
      <c r="N518" s="310">
        <f t="shared" si="223"/>
        <v>0.91891140432192131</v>
      </c>
      <c r="O518" s="298">
        <f t="shared" si="217"/>
        <v>1.0480194581126421</v>
      </c>
    </row>
    <row r="519" spans="1:15" ht="14.5" customHeight="1" x14ac:dyDescent="0.25">
      <c r="A519" s="287"/>
      <c r="B519" s="286"/>
      <c r="D519" s="286"/>
      <c r="F519" s="259"/>
      <c r="G519" s="290"/>
      <c r="H519" s="291"/>
      <c r="I519" s="292"/>
      <c r="J519" s="293"/>
      <c r="K519" s="294"/>
      <c r="L519" s="295"/>
      <c r="M519" s="296"/>
      <c r="N519" s="297"/>
      <c r="O519" s="298"/>
    </row>
    <row r="520" spans="1:15" ht="14.5" customHeight="1" x14ac:dyDescent="0.25">
      <c r="A520" s="287" t="s">
        <v>434</v>
      </c>
      <c r="B520" s="286" t="s">
        <v>4933</v>
      </c>
      <c r="D520" s="285" t="s">
        <v>435</v>
      </c>
      <c r="E520" s="289" t="s">
        <v>968</v>
      </c>
      <c r="F520" s="259">
        <v>13.49781114</v>
      </c>
      <c r="G520" s="290">
        <v>17.04473789</v>
      </c>
      <c r="H520" s="291">
        <v>12.53939555</v>
      </c>
      <c r="I520" s="292">
        <v>16.47613548</v>
      </c>
      <c r="J520" s="293">
        <v>15.293167690000001</v>
      </c>
      <c r="K520" s="294">
        <v>15.366626800000001</v>
      </c>
      <c r="L520" s="295">
        <f t="shared" ref="L520:N524" si="225">F520/I520</f>
        <v>0.81923404650226872</v>
      </c>
      <c r="M520" s="296">
        <f t="shared" si="225"/>
        <v>1.1145328577770928</v>
      </c>
      <c r="N520" s="297">
        <f t="shared" si="225"/>
        <v>0.81601484263286717</v>
      </c>
      <c r="O520" s="298">
        <f t="shared" si="217"/>
        <v>0.91399373275163576</v>
      </c>
    </row>
    <row r="521" spans="1:15" ht="14.5" customHeight="1" x14ac:dyDescent="0.25">
      <c r="A521" s="287"/>
      <c r="B521" s="286" t="s">
        <v>4934</v>
      </c>
      <c r="D521" s="285" t="s">
        <v>435</v>
      </c>
      <c r="E521" s="289" t="s">
        <v>968</v>
      </c>
      <c r="F521" s="259">
        <v>16.790396149999999</v>
      </c>
      <c r="G521" s="290">
        <v>22.295444369999998</v>
      </c>
      <c r="H521" s="291">
        <v>16.269224810000001</v>
      </c>
      <c r="I521" s="292">
        <v>15.65863824</v>
      </c>
      <c r="J521" s="293">
        <v>13.15176728</v>
      </c>
      <c r="K521" s="294">
        <v>13.443895339999999</v>
      </c>
      <c r="L521" s="295">
        <f t="shared" si="225"/>
        <v>1.0722769050956757</v>
      </c>
      <c r="M521" s="296">
        <f t="shared" si="225"/>
        <v>1.6952432243767621</v>
      </c>
      <c r="N521" s="297">
        <f t="shared" si="225"/>
        <v>1.2101570563104369</v>
      </c>
      <c r="O521" s="298">
        <f t="shared" si="217"/>
        <v>1.3100457043037206</v>
      </c>
    </row>
    <row r="522" spans="1:15" ht="14.5" customHeight="1" x14ac:dyDescent="0.25">
      <c r="A522" s="287" t="s">
        <v>432</v>
      </c>
      <c r="B522" s="285" t="s">
        <v>4935</v>
      </c>
      <c r="D522" s="285" t="s">
        <v>435</v>
      </c>
      <c r="E522" s="289" t="s">
        <v>433</v>
      </c>
      <c r="F522" s="259">
        <v>14.02808596</v>
      </c>
      <c r="G522" s="290">
        <v>10.415522960000001</v>
      </c>
      <c r="H522" s="291">
        <v>27.177905819999999</v>
      </c>
      <c r="I522" s="292">
        <v>18.595193030000001</v>
      </c>
      <c r="J522" s="293">
        <v>18.360845900000001</v>
      </c>
      <c r="K522" s="294">
        <v>24.260323400000001</v>
      </c>
      <c r="L522" s="295">
        <f t="shared" si="225"/>
        <v>0.7543931346863787</v>
      </c>
      <c r="M522" s="296">
        <f t="shared" si="225"/>
        <v>0.56726814313059504</v>
      </c>
      <c r="N522" s="297">
        <f t="shared" si="225"/>
        <v>1.1202614809331024</v>
      </c>
      <c r="O522" s="298">
        <f t="shared" si="217"/>
        <v>0.84326334945750425</v>
      </c>
    </row>
    <row r="523" spans="1:15" ht="14.5" customHeight="1" x14ac:dyDescent="0.25">
      <c r="A523" s="287"/>
      <c r="B523" s="285" t="s">
        <v>4936</v>
      </c>
      <c r="D523" s="285" t="s">
        <v>435</v>
      </c>
      <c r="E523" s="289" t="s">
        <v>433</v>
      </c>
      <c r="F523" s="259">
        <v>21.17186379</v>
      </c>
      <c r="G523" s="290">
        <v>15.399615239999999</v>
      </c>
      <c r="H523" s="291">
        <v>37.083630280000001</v>
      </c>
      <c r="I523" s="292">
        <v>15.483095860000001</v>
      </c>
      <c r="J523" s="293">
        <v>14.17548013</v>
      </c>
      <c r="K523" s="294">
        <v>19.192110889999999</v>
      </c>
      <c r="L523" s="295">
        <f t="shared" si="225"/>
        <v>1.3674179880715405</v>
      </c>
      <c r="M523" s="296">
        <f t="shared" si="225"/>
        <v>1.0863558129088922</v>
      </c>
      <c r="N523" s="297">
        <f t="shared" si="225"/>
        <v>1.932233014520687</v>
      </c>
      <c r="O523" s="298">
        <f t="shared" si="217"/>
        <v>1.5077599520950689</v>
      </c>
    </row>
    <row r="524" spans="1:15" s="299" customFormat="1" ht="14.5" customHeight="1" x14ac:dyDescent="0.25">
      <c r="A524" s="311"/>
      <c r="B524" s="312"/>
      <c r="C524" s="300"/>
      <c r="D524" s="312"/>
      <c r="E524" s="301" t="s">
        <v>433</v>
      </c>
      <c r="F524" s="302">
        <f t="shared" ref="F524:K524" si="226">SUM(F520:F523)</f>
        <v>65.488157040000004</v>
      </c>
      <c r="G524" s="303">
        <f t="shared" si="226"/>
        <v>65.155320459999999</v>
      </c>
      <c r="H524" s="304">
        <f t="shared" si="226"/>
        <v>93.070156459999993</v>
      </c>
      <c r="I524" s="305">
        <f t="shared" si="226"/>
        <v>66.213062610000009</v>
      </c>
      <c r="J524" s="306">
        <f t="shared" si="226"/>
        <v>60.981261000000003</v>
      </c>
      <c r="K524" s="307">
        <f t="shared" si="226"/>
        <v>72.262956430000003</v>
      </c>
      <c r="L524" s="308">
        <f t="shared" si="225"/>
        <v>0.98905192508206796</v>
      </c>
      <c r="M524" s="309">
        <f t="shared" si="225"/>
        <v>1.0684482313345405</v>
      </c>
      <c r="N524" s="310">
        <f t="shared" si="225"/>
        <v>1.2879372926037922</v>
      </c>
      <c r="O524" s="298">
        <f t="shared" si="217"/>
        <v>1.1216117752891022</v>
      </c>
    </row>
    <row r="525" spans="1:15" ht="14.5" customHeight="1" x14ac:dyDescent="0.25">
      <c r="A525" s="287"/>
      <c r="F525" s="259"/>
      <c r="G525" s="290"/>
      <c r="H525" s="291"/>
      <c r="I525" s="292"/>
      <c r="J525" s="293"/>
      <c r="K525" s="294"/>
      <c r="L525" s="295"/>
      <c r="M525" s="296"/>
      <c r="N525" s="297"/>
      <c r="O525" s="298"/>
    </row>
    <row r="526" spans="1:15" ht="14.5" customHeight="1" x14ac:dyDescent="0.25">
      <c r="A526" s="287" t="s">
        <v>464</v>
      </c>
      <c r="B526" s="286" t="s">
        <v>4937</v>
      </c>
      <c r="D526" s="285" t="s">
        <v>466</v>
      </c>
      <c r="E526" s="289" t="s">
        <v>465</v>
      </c>
      <c r="F526" s="259">
        <v>125.4479899</v>
      </c>
      <c r="G526" s="290">
        <v>143.84349</v>
      </c>
      <c r="H526" s="291">
        <v>14.215693809999999</v>
      </c>
      <c r="I526" s="292">
        <v>131.013845</v>
      </c>
      <c r="J526" s="293">
        <v>95.76898636</v>
      </c>
      <c r="K526" s="294">
        <v>48.812519680000001</v>
      </c>
      <c r="L526" s="295">
        <f t="shared" ref="L526:N528" si="227">F526/I526</f>
        <v>0.95751704638544111</v>
      </c>
      <c r="M526" s="296">
        <f t="shared" si="227"/>
        <v>1.5019840500272785</v>
      </c>
      <c r="N526" s="297">
        <f t="shared" si="227"/>
        <v>0.2912304856047947</v>
      </c>
      <c r="O526" s="298">
        <f t="shared" si="217"/>
        <v>1.0287081136896672</v>
      </c>
    </row>
    <row r="527" spans="1:15" ht="14.5" customHeight="1" x14ac:dyDescent="0.25">
      <c r="A527" s="287"/>
      <c r="B527" s="286" t="s">
        <v>4938</v>
      </c>
      <c r="D527" s="285" t="s">
        <v>466</v>
      </c>
      <c r="E527" s="289" t="s">
        <v>465</v>
      </c>
      <c r="F527" s="259">
        <v>159.02251430000001</v>
      </c>
      <c r="G527" s="290">
        <v>184.54308800000001</v>
      </c>
      <c r="H527" s="291">
        <v>17.306996560000002</v>
      </c>
      <c r="I527" s="292">
        <v>90.318877000000001</v>
      </c>
      <c r="J527" s="293">
        <v>65.754765649999996</v>
      </c>
      <c r="K527" s="294">
        <v>36.073735759999998</v>
      </c>
      <c r="L527" s="295">
        <f t="shared" si="227"/>
        <v>1.760678604318785</v>
      </c>
      <c r="M527" s="296">
        <f t="shared" si="227"/>
        <v>2.8065355594495989</v>
      </c>
      <c r="N527" s="297">
        <f t="shared" si="227"/>
        <v>0.47976723772509006</v>
      </c>
      <c r="O527" s="298">
        <f t="shared" si="217"/>
        <v>1.8781031614700343</v>
      </c>
    </row>
    <row r="528" spans="1:15" s="299" customFormat="1" ht="14.5" customHeight="1" x14ac:dyDescent="0.25">
      <c r="A528" s="311"/>
      <c r="C528" s="300"/>
      <c r="E528" s="301" t="s">
        <v>471</v>
      </c>
      <c r="F528" s="302">
        <f t="shared" ref="F528:K528" si="228">SUM(F526:F527)</f>
        <v>284.47050419999999</v>
      </c>
      <c r="G528" s="303">
        <f t="shared" si="228"/>
        <v>328.38657799999999</v>
      </c>
      <c r="H528" s="304">
        <f t="shared" si="228"/>
        <v>31.522690369999999</v>
      </c>
      <c r="I528" s="305">
        <f t="shared" si="228"/>
        <v>221.33272199999999</v>
      </c>
      <c r="J528" s="306">
        <f t="shared" si="228"/>
        <v>161.52375201000001</v>
      </c>
      <c r="K528" s="307">
        <f t="shared" si="228"/>
        <v>84.886255439999999</v>
      </c>
      <c r="L528" s="308">
        <f t="shared" si="227"/>
        <v>1.2852618520636094</v>
      </c>
      <c r="M528" s="309">
        <f t="shared" si="227"/>
        <v>2.0330544202543623</v>
      </c>
      <c r="N528" s="310">
        <f t="shared" si="227"/>
        <v>0.37135211356190789</v>
      </c>
      <c r="O528" s="298">
        <f t="shared" si="217"/>
        <v>1.3776371753072469</v>
      </c>
    </row>
    <row r="529" spans="1:15" ht="14.5" customHeight="1" x14ac:dyDescent="0.25">
      <c r="A529" s="287"/>
      <c r="F529" s="259"/>
      <c r="G529" s="290"/>
      <c r="H529" s="291"/>
      <c r="I529" s="292"/>
      <c r="J529" s="293"/>
      <c r="K529" s="294"/>
      <c r="L529" s="295"/>
      <c r="M529" s="296"/>
      <c r="N529" s="297"/>
      <c r="O529" s="298"/>
    </row>
    <row r="530" spans="1:15" ht="14.5" customHeight="1" x14ac:dyDescent="0.25">
      <c r="A530" s="287" t="s">
        <v>453</v>
      </c>
      <c r="B530" s="286" t="s">
        <v>4939</v>
      </c>
      <c r="D530" s="286" t="s">
        <v>454</v>
      </c>
      <c r="E530" s="289" t="s">
        <v>455</v>
      </c>
      <c r="F530" s="259">
        <v>28.878761910000001</v>
      </c>
      <c r="G530" s="290">
        <v>31.887137930000002</v>
      </c>
      <c r="H530" s="291">
        <v>25.016258700000002</v>
      </c>
      <c r="I530" s="292">
        <v>20.542607279999999</v>
      </c>
      <c r="J530" s="293">
        <v>19.018794010000001</v>
      </c>
      <c r="K530" s="294">
        <v>20.549344290000001</v>
      </c>
      <c r="L530" s="295">
        <f t="shared" ref="L530:N535" si="229">F530/I530</f>
        <v>1.4057982765467152</v>
      </c>
      <c r="M530" s="296">
        <f t="shared" si="229"/>
        <v>1.6766119825070864</v>
      </c>
      <c r="N530" s="297">
        <f t="shared" si="229"/>
        <v>1.2173750338191449</v>
      </c>
      <c r="O530" s="298">
        <f t="shared" si="217"/>
        <v>1.4270686166391753</v>
      </c>
    </row>
    <row r="531" spans="1:15" ht="14.5" customHeight="1" x14ac:dyDescent="0.25">
      <c r="A531" s="287"/>
      <c r="B531" s="286" t="s">
        <v>4940</v>
      </c>
      <c r="D531" s="286" t="s">
        <v>454</v>
      </c>
      <c r="E531" s="289" t="s">
        <v>455</v>
      </c>
      <c r="F531" s="259">
        <v>8.2765637240000007</v>
      </c>
      <c r="G531" s="290">
        <v>7.786738508</v>
      </c>
      <c r="H531" s="291">
        <v>7.3083752400000002</v>
      </c>
      <c r="I531" s="292">
        <v>6.0825515970000001</v>
      </c>
      <c r="J531" s="293">
        <v>6.7559163099999999</v>
      </c>
      <c r="K531" s="294">
        <v>6.5721843770000001</v>
      </c>
      <c r="L531" s="295">
        <f t="shared" si="229"/>
        <v>1.3607058800918546</v>
      </c>
      <c r="M531" s="296">
        <f t="shared" si="229"/>
        <v>1.1525806642208094</v>
      </c>
      <c r="N531" s="297">
        <f t="shared" si="229"/>
        <v>1.1120161609550048</v>
      </c>
      <c r="O531" s="298">
        <f t="shared" si="217"/>
        <v>1.2040645069545155</v>
      </c>
    </row>
    <row r="532" spans="1:15" ht="14.5" customHeight="1" x14ac:dyDescent="0.25">
      <c r="A532" s="287"/>
      <c r="B532" s="286" t="s">
        <v>4941</v>
      </c>
      <c r="D532" s="286" t="s">
        <v>454</v>
      </c>
      <c r="E532" s="289" t="s">
        <v>455</v>
      </c>
      <c r="F532" s="259">
        <v>24.436603120000001</v>
      </c>
      <c r="G532" s="290">
        <v>22.78810915</v>
      </c>
      <c r="H532" s="291">
        <v>11.07822176</v>
      </c>
      <c r="I532" s="292">
        <v>28.131885069999999</v>
      </c>
      <c r="J532" s="293">
        <v>27.12355183</v>
      </c>
      <c r="K532" s="294">
        <v>28.423869209999999</v>
      </c>
      <c r="L532" s="295">
        <f t="shared" si="229"/>
        <v>0.86864435352252067</v>
      </c>
      <c r="M532" s="296">
        <f t="shared" si="229"/>
        <v>0.84015947811065128</v>
      </c>
      <c r="N532" s="297">
        <f t="shared" si="229"/>
        <v>0.38975065914328416</v>
      </c>
      <c r="O532" s="298">
        <f t="shared" si="217"/>
        <v>0.69674256085917241</v>
      </c>
    </row>
    <row r="533" spans="1:15" ht="14.5" customHeight="1" x14ac:dyDescent="0.25">
      <c r="A533" s="287"/>
      <c r="B533" s="286" t="s">
        <v>4942</v>
      </c>
      <c r="D533" s="286" t="s">
        <v>454</v>
      </c>
      <c r="E533" s="289" t="s">
        <v>455</v>
      </c>
      <c r="F533" s="259">
        <v>47.413092489999997</v>
      </c>
      <c r="G533" s="290">
        <v>52.755739300000002</v>
      </c>
      <c r="H533" s="291">
        <v>39.05741957</v>
      </c>
      <c r="I533" s="292">
        <v>23.170832740000002</v>
      </c>
      <c r="J533" s="293">
        <v>22.524138730000001</v>
      </c>
      <c r="K533" s="294">
        <v>25.29970806</v>
      </c>
      <c r="L533" s="295">
        <f t="shared" si="229"/>
        <v>2.0462403324913905</v>
      </c>
      <c r="M533" s="296">
        <f t="shared" si="229"/>
        <v>2.342186750507552</v>
      </c>
      <c r="N533" s="297">
        <f t="shared" si="229"/>
        <v>1.5437893384924695</v>
      </c>
      <c r="O533" s="298">
        <f t="shared" si="217"/>
        <v>1.9610800736295682</v>
      </c>
    </row>
    <row r="534" spans="1:15" ht="14.5" customHeight="1" x14ac:dyDescent="0.25">
      <c r="A534" s="287"/>
      <c r="B534" s="286" t="s">
        <v>4943</v>
      </c>
      <c r="D534" s="286" t="s">
        <v>454</v>
      </c>
      <c r="E534" s="289" t="s">
        <v>970</v>
      </c>
      <c r="F534" s="259">
        <v>30.114108229999999</v>
      </c>
      <c r="G534" s="290">
        <v>27.700966130000001</v>
      </c>
      <c r="H534" s="291">
        <v>13.16718537</v>
      </c>
      <c r="I534" s="292">
        <v>18.560092789999999</v>
      </c>
      <c r="J534" s="293">
        <v>17.943236429999999</v>
      </c>
      <c r="K534" s="294">
        <v>19.209580590000002</v>
      </c>
      <c r="L534" s="295">
        <f t="shared" si="229"/>
        <v>1.6225192713597421</v>
      </c>
      <c r="M534" s="296">
        <f t="shared" si="229"/>
        <v>1.5438110197158006</v>
      </c>
      <c r="N534" s="297">
        <f t="shared" si="229"/>
        <v>0.68544887319687176</v>
      </c>
      <c r="O534" s="298">
        <f t="shared" si="217"/>
        <v>1.2740720233797458</v>
      </c>
    </row>
    <row r="535" spans="1:15" s="299" customFormat="1" ht="14.5" customHeight="1" x14ac:dyDescent="0.25">
      <c r="A535" s="311"/>
      <c r="C535" s="300"/>
      <c r="E535" s="301" t="s">
        <v>456</v>
      </c>
      <c r="F535" s="302">
        <f t="shared" ref="F535:K535" si="230">SUM(F530:F534)</f>
        <v>139.119129474</v>
      </c>
      <c r="G535" s="303">
        <f t="shared" si="230"/>
        <v>142.918691018</v>
      </c>
      <c r="H535" s="304">
        <f t="shared" si="230"/>
        <v>95.627460639999995</v>
      </c>
      <c r="I535" s="305">
        <f t="shared" si="230"/>
        <v>96.487969477000007</v>
      </c>
      <c r="J535" s="306">
        <f t="shared" si="230"/>
        <v>93.365637309999997</v>
      </c>
      <c r="K535" s="307">
        <f t="shared" si="230"/>
        <v>100.054686527</v>
      </c>
      <c r="L535" s="308">
        <f t="shared" si="229"/>
        <v>1.4418287609126448</v>
      </c>
      <c r="M535" s="309">
        <f t="shared" si="229"/>
        <v>1.5307418782294606</v>
      </c>
      <c r="N535" s="310">
        <f t="shared" si="229"/>
        <v>0.95575193885790344</v>
      </c>
      <c r="O535" s="298">
        <f t="shared" si="217"/>
        <v>1.3027060275331632</v>
      </c>
    </row>
    <row r="536" spans="1:15" ht="14.5" customHeight="1" x14ac:dyDescent="0.25">
      <c r="A536" s="287"/>
      <c r="F536" s="259"/>
      <c r="G536" s="290"/>
      <c r="H536" s="291"/>
      <c r="I536" s="292"/>
      <c r="J536" s="293"/>
      <c r="K536" s="294"/>
      <c r="L536" s="295"/>
      <c r="M536" s="296"/>
      <c r="N536" s="297"/>
      <c r="O536" s="298"/>
    </row>
    <row r="537" spans="1:15" ht="14.5" customHeight="1" x14ac:dyDescent="0.25">
      <c r="A537" s="287" t="s">
        <v>971</v>
      </c>
      <c r="B537" s="286" t="s">
        <v>4780</v>
      </c>
      <c r="D537" s="285" t="s">
        <v>972</v>
      </c>
      <c r="E537" s="289" t="s">
        <v>494</v>
      </c>
      <c r="F537" s="259">
        <v>6.2244885989999998</v>
      </c>
      <c r="G537" s="290">
        <v>5.1293171180000003</v>
      </c>
      <c r="H537" s="291">
        <v>3.5271014699999998</v>
      </c>
      <c r="I537" s="292">
        <v>2.9846155140000001</v>
      </c>
      <c r="J537" s="293">
        <v>4.2531893199999997</v>
      </c>
      <c r="K537" s="294">
        <v>4.4776623899999999</v>
      </c>
      <c r="L537" s="295">
        <f t="shared" ref="L537:N541" si="231">F537/I537</f>
        <v>2.0855244401842237</v>
      </c>
      <c r="M537" s="296">
        <f t="shared" si="231"/>
        <v>1.2059931341123562</v>
      </c>
      <c r="N537" s="297">
        <f t="shared" si="231"/>
        <v>0.78771045308755405</v>
      </c>
      <c r="O537" s="298">
        <f t="shared" si="217"/>
        <v>1.2701932327987195</v>
      </c>
    </row>
    <row r="538" spans="1:15" ht="14.5" customHeight="1" x14ac:dyDescent="0.25">
      <c r="A538" s="287"/>
      <c r="B538" s="286" t="s">
        <v>4781</v>
      </c>
      <c r="D538" s="285" t="s">
        <v>972</v>
      </c>
      <c r="E538" s="289" t="s">
        <v>494</v>
      </c>
      <c r="F538" s="259">
        <v>9.4586018379999999</v>
      </c>
      <c r="G538" s="290">
        <v>11.340972710000001</v>
      </c>
      <c r="H538" s="291">
        <v>12.44257423</v>
      </c>
      <c r="I538" s="292">
        <v>8.8593330800000007</v>
      </c>
      <c r="J538" s="293">
        <v>9.0025718609999998</v>
      </c>
      <c r="K538" s="294">
        <v>9.6789861479999999</v>
      </c>
      <c r="L538" s="295">
        <f t="shared" si="231"/>
        <v>1.0676426490107762</v>
      </c>
      <c r="M538" s="296">
        <f t="shared" si="231"/>
        <v>1.2597480903351825</v>
      </c>
      <c r="N538" s="297">
        <f t="shared" si="231"/>
        <v>1.2855245414904379</v>
      </c>
      <c r="O538" s="298">
        <f t="shared" si="217"/>
        <v>1.2070106472073128</v>
      </c>
    </row>
    <row r="539" spans="1:15" ht="14.5" customHeight="1" x14ac:dyDescent="0.25">
      <c r="A539" s="287"/>
      <c r="B539" s="286" t="s">
        <v>4782</v>
      </c>
      <c r="D539" s="286" t="s">
        <v>972</v>
      </c>
      <c r="E539" s="289" t="s">
        <v>493</v>
      </c>
      <c r="F539" s="259">
        <v>29.211640469999999</v>
      </c>
      <c r="G539" s="290">
        <v>4.7787511609999997</v>
      </c>
      <c r="H539" s="291">
        <v>9.8902760759999993</v>
      </c>
      <c r="I539" s="292">
        <v>60.83312918</v>
      </c>
      <c r="J539" s="293">
        <v>53.249260849999999</v>
      </c>
      <c r="K539" s="294">
        <v>80.207137560000007</v>
      </c>
      <c r="L539" s="295">
        <f t="shared" si="231"/>
        <v>0.48019296169304831</v>
      </c>
      <c r="M539" s="296">
        <f t="shared" si="231"/>
        <v>8.9743051541343599E-2</v>
      </c>
      <c r="N539" s="297">
        <f t="shared" si="231"/>
        <v>0.12330917642586918</v>
      </c>
      <c r="O539" s="298">
        <f t="shared" si="217"/>
        <v>0.22585194503946349</v>
      </c>
    </row>
    <row r="540" spans="1:15" ht="14.5" customHeight="1" x14ac:dyDescent="0.25">
      <c r="A540" s="287"/>
      <c r="B540" s="286" t="s">
        <v>4783</v>
      </c>
      <c r="D540" s="286" t="s">
        <v>972</v>
      </c>
      <c r="E540" s="289" t="s">
        <v>493</v>
      </c>
      <c r="F540" s="259">
        <v>62.281236730000003</v>
      </c>
      <c r="G540" s="290">
        <v>10.87492638</v>
      </c>
      <c r="H540" s="291">
        <v>21.154003840000001</v>
      </c>
      <c r="I540" s="292">
        <v>48.913846210000003</v>
      </c>
      <c r="J540" s="293">
        <v>41.618672709999998</v>
      </c>
      <c r="K540" s="294">
        <v>62.04927919</v>
      </c>
      <c r="L540" s="295">
        <f t="shared" si="231"/>
        <v>1.2732843878727156</v>
      </c>
      <c r="M540" s="296">
        <f t="shared" si="231"/>
        <v>0.26129921191328642</v>
      </c>
      <c r="N540" s="297">
        <f t="shared" si="231"/>
        <v>0.34092263626825864</v>
      </c>
      <c r="O540" s="298">
        <f t="shared" si="217"/>
        <v>0.618095789394286</v>
      </c>
    </row>
    <row r="541" spans="1:15" s="299" customFormat="1" ht="14.5" customHeight="1" x14ac:dyDescent="0.25">
      <c r="A541" s="311"/>
      <c r="B541" s="312"/>
      <c r="C541" s="300"/>
      <c r="D541" s="312"/>
      <c r="E541" s="301" t="s">
        <v>495</v>
      </c>
      <c r="F541" s="302">
        <f t="shared" ref="F541:K541" si="232">SUM(F537:F540)</f>
        <v>107.175967637</v>
      </c>
      <c r="G541" s="303">
        <f t="shared" si="232"/>
        <v>32.123967368999999</v>
      </c>
      <c r="H541" s="304">
        <f t="shared" si="232"/>
        <v>47.013955616000004</v>
      </c>
      <c r="I541" s="305">
        <f t="shared" si="232"/>
        <v>121.590923984</v>
      </c>
      <c r="J541" s="306">
        <f t="shared" si="232"/>
        <v>108.12369474099999</v>
      </c>
      <c r="K541" s="307">
        <f t="shared" si="232"/>
        <v>156.41306528800001</v>
      </c>
      <c r="L541" s="308">
        <f t="shared" si="231"/>
        <v>0.88144710250826908</v>
      </c>
      <c r="M541" s="309">
        <f t="shared" si="231"/>
        <v>0.29710386281147627</v>
      </c>
      <c r="N541" s="310">
        <f t="shared" si="231"/>
        <v>0.30057562985185554</v>
      </c>
      <c r="O541" s="298">
        <f t="shared" si="217"/>
        <v>0.48251886185847076</v>
      </c>
    </row>
    <row r="542" spans="1:15" ht="14.5" customHeight="1" x14ac:dyDescent="0.25">
      <c r="A542" s="287"/>
      <c r="F542" s="259"/>
      <c r="G542" s="290"/>
      <c r="H542" s="291"/>
      <c r="I542" s="292"/>
      <c r="J542" s="293"/>
      <c r="K542" s="294"/>
      <c r="L542" s="295"/>
      <c r="M542" s="296"/>
      <c r="N542" s="297"/>
      <c r="O542" s="298"/>
    </row>
    <row r="543" spans="1:15" ht="14.5" customHeight="1" x14ac:dyDescent="0.25">
      <c r="A543" s="287" t="s">
        <v>468</v>
      </c>
      <c r="B543" s="286" t="s">
        <v>4944</v>
      </c>
      <c r="C543" s="288" t="s">
        <v>467</v>
      </c>
      <c r="D543" s="286" t="s">
        <v>469</v>
      </c>
      <c r="E543" s="289" t="s">
        <v>470</v>
      </c>
      <c r="F543" s="259">
        <v>11.95811327</v>
      </c>
      <c r="G543" s="290">
        <v>8.584213965</v>
      </c>
      <c r="H543" s="291">
        <v>3.330956622</v>
      </c>
      <c r="I543" s="292">
        <v>9.9716995900000001</v>
      </c>
      <c r="J543" s="293">
        <v>8.6297001009999992</v>
      </c>
      <c r="K543" s="294">
        <v>7.8334755700000001</v>
      </c>
      <c r="L543" s="295">
        <f t="shared" ref="L543:N545" si="233">F543/I543</f>
        <v>1.199205126675903</v>
      </c>
      <c r="M543" s="296">
        <f t="shared" si="233"/>
        <v>0.99472911741223446</v>
      </c>
      <c r="N543" s="297">
        <f t="shared" si="233"/>
        <v>0.42522078383146089</v>
      </c>
      <c r="O543" s="298">
        <f t="shared" si="217"/>
        <v>0.90309803323418081</v>
      </c>
    </row>
    <row r="544" spans="1:15" ht="14.5" customHeight="1" x14ac:dyDescent="0.25">
      <c r="A544" s="287"/>
      <c r="B544" s="286" t="s">
        <v>4945</v>
      </c>
      <c r="C544" s="288" t="s">
        <v>467</v>
      </c>
      <c r="D544" s="286" t="s">
        <v>469</v>
      </c>
      <c r="E544" s="289" t="s">
        <v>470</v>
      </c>
      <c r="F544" s="259">
        <v>19.14547769</v>
      </c>
      <c r="G544" s="290">
        <v>13.70799852</v>
      </c>
      <c r="H544" s="291">
        <v>5.6492801070000001</v>
      </c>
      <c r="I544" s="292">
        <v>6.3367048739999996</v>
      </c>
      <c r="J544" s="293">
        <v>5.7753333600000003</v>
      </c>
      <c r="K544" s="294">
        <v>5.0771454020000002</v>
      </c>
      <c r="L544" s="295">
        <f t="shared" si="233"/>
        <v>3.0213617441070051</v>
      </c>
      <c r="M544" s="296">
        <f t="shared" si="233"/>
        <v>2.3735423854390283</v>
      </c>
      <c r="N544" s="297">
        <f t="shared" si="233"/>
        <v>1.1126882647037493</v>
      </c>
      <c r="O544" s="298">
        <f t="shared" si="217"/>
        <v>2.2399409496307974</v>
      </c>
    </row>
    <row r="545" spans="1:15" s="299" customFormat="1" ht="14.5" customHeight="1" x14ac:dyDescent="0.25">
      <c r="A545" s="311"/>
      <c r="C545" s="300"/>
      <c r="E545" s="301" t="s">
        <v>473</v>
      </c>
      <c r="F545" s="302">
        <f t="shared" ref="F545:K545" si="234">SUM(F543:F544)</f>
        <v>31.103590959999998</v>
      </c>
      <c r="G545" s="303">
        <f t="shared" si="234"/>
        <v>22.292212485</v>
      </c>
      <c r="H545" s="304">
        <f t="shared" si="234"/>
        <v>8.9802367289999996</v>
      </c>
      <c r="I545" s="305">
        <f t="shared" si="234"/>
        <v>16.308404463999999</v>
      </c>
      <c r="J545" s="306">
        <f t="shared" si="234"/>
        <v>14.405033460999999</v>
      </c>
      <c r="K545" s="307">
        <f t="shared" si="234"/>
        <v>12.910620972</v>
      </c>
      <c r="L545" s="308">
        <f t="shared" si="233"/>
        <v>1.9072123841826247</v>
      </c>
      <c r="M545" s="309">
        <f t="shared" si="233"/>
        <v>1.5475293789045093</v>
      </c>
      <c r="N545" s="310">
        <f t="shared" si="233"/>
        <v>0.69556969788486167</v>
      </c>
      <c r="O545" s="298">
        <f t="shared" si="217"/>
        <v>1.4298541160801879</v>
      </c>
    </row>
    <row r="546" spans="1:15" ht="14.5" customHeight="1" x14ac:dyDescent="0.25">
      <c r="A546" s="287"/>
      <c r="F546" s="259"/>
      <c r="G546" s="290"/>
      <c r="H546" s="291"/>
      <c r="I546" s="292"/>
      <c r="J546" s="293"/>
      <c r="K546" s="294"/>
      <c r="L546" s="295"/>
      <c r="M546" s="296"/>
      <c r="N546" s="297"/>
      <c r="O546" s="298"/>
    </row>
    <row r="547" spans="1:15" ht="14.5" customHeight="1" x14ac:dyDescent="0.25">
      <c r="A547" s="287" t="s">
        <v>447</v>
      </c>
      <c r="B547" s="286" t="s">
        <v>4784</v>
      </c>
      <c r="C547" s="288" t="s">
        <v>436</v>
      </c>
      <c r="D547" s="285" t="s">
        <v>448</v>
      </c>
      <c r="E547" s="289" t="s">
        <v>449</v>
      </c>
      <c r="F547" s="259">
        <v>50.54668135</v>
      </c>
      <c r="G547" s="290">
        <v>58.234593050000001</v>
      </c>
      <c r="H547" s="291">
        <v>53.202340560000003</v>
      </c>
      <c r="I547" s="292">
        <v>22.38780225</v>
      </c>
      <c r="J547" s="293">
        <v>19.798326849999999</v>
      </c>
      <c r="K547" s="294">
        <v>21.764372229999999</v>
      </c>
      <c r="L547" s="295">
        <f t="shared" ref="L547:N549" si="235">F547/I547</f>
        <v>2.2577777302816759</v>
      </c>
      <c r="M547" s="296">
        <f t="shared" si="235"/>
        <v>2.9413896179817844</v>
      </c>
      <c r="N547" s="297">
        <f t="shared" si="235"/>
        <v>2.4444693372164408</v>
      </c>
      <c r="O547" s="298">
        <f t="shared" si="217"/>
        <v>2.5329530119572561</v>
      </c>
    </row>
    <row r="548" spans="1:15" ht="14.5" customHeight="1" x14ac:dyDescent="0.25">
      <c r="A548" s="287" t="s">
        <v>450</v>
      </c>
      <c r="B548" s="286" t="s">
        <v>4785</v>
      </c>
      <c r="C548" s="288" t="s">
        <v>436</v>
      </c>
      <c r="D548" s="285" t="s">
        <v>446</v>
      </c>
      <c r="E548" s="289" t="s">
        <v>451</v>
      </c>
      <c r="F548" s="259">
        <v>40.064503289999998</v>
      </c>
      <c r="G548" s="290">
        <v>23.41131592</v>
      </c>
      <c r="H548" s="291">
        <v>39.411982279999997</v>
      </c>
      <c r="I548" s="292">
        <v>189.90738999999999</v>
      </c>
      <c r="J548" s="293">
        <v>180.57614950000001</v>
      </c>
      <c r="K548" s="294">
        <v>153.42309879999999</v>
      </c>
      <c r="L548" s="295">
        <f t="shared" si="235"/>
        <v>0.21096863734476051</v>
      </c>
      <c r="M548" s="296">
        <f t="shared" si="235"/>
        <v>0.12964788530946053</v>
      </c>
      <c r="N548" s="297">
        <f t="shared" si="235"/>
        <v>0.25688428006122371</v>
      </c>
      <c r="O548" s="298">
        <f t="shared" si="217"/>
        <v>0.19638575648488782</v>
      </c>
    </row>
    <row r="549" spans="1:15" s="299" customFormat="1" ht="14.5" customHeight="1" x14ac:dyDescent="0.25">
      <c r="A549" s="311"/>
      <c r="C549" s="300"/>
      <c r="E549" s="301" t="s">
        <v>452</v>
      </c>
      <c r="F549" s="302">
        <f t="shared" ref="F549:K549" si="236">SUM(F547:F548)</f>
        <v>90.611184640000005</v>
      </c>
      <c r="G549" s="303">
        <f t="shared" si="236"/>
        <v>81.645908969999994</v>
      </c>
      <c r="H549" s="304">
        <f t="shared" si="236"/>
        <v>92.61432284</v>
      </c>
      <c r="I549" s="305">
        <f t="shared" si="236"/>
        <v>212.29519224999999</v>
      </c>
      <c r="J549" s="306">
        <f t="shared" si="236"/>
        <v>200.37447635000001</v>
      </c>
      <c r="K549" s="307">
        <f t="shared" si="236"/>
        <v>175.18747102999998</v>
      </c>
      <c r="L549" s="308">
        <f t="shared" si="235"/>
        <v>0.42681694144677462</v>
      </c>
      <c r="M549" s="309">
        <f t="shared" si="235"/>
        <v>0.40746661180232696</v>
      </c>
      <c r="N549" s="310">
        <f t="shared" si="235"/>
        <v>0.52865836977657066</v>
      </c>
      <c r="O549" s="298">
        <f t="shared" si="217"/>
        <v>0.45057106326328067</v>
      </c>
    </row>
    <row r="550" spans="1:15" ht="14.5" customHeight="1" x14ac:dyDescent="0.25">
      <c r="A550" s="287"/>
      <c r="F550" s="259"/>
      <c r="G550" s="290"/>
      <c r="H550" s="291"/>
      <c r="I550" s="292"/>
      <c r="J550" s="293"/>
      <c r="K550" s="294"/>
      <c r="L550" s="295"/>
      <c r="M550" s="296"/>
      <c r="N550" s="297"/>
      <c r="O550" s="298"/>
    </row>
    <row r="551" spans="1:15" ht="14.5" customHeight="1" x14ac:dyDescent="0.25">
      <c r="A551" s="287" t="s">
        <v>973</v>
      </c>
      <c r="B551" s="286" t="s">
        <v>4946</v>
      </c>
      <c r="C551" s="288" t="s">
        <v>395</v>
      </c>
      <c r="D551" s="285" t="s">
        <v>406</v>
      </c>
      <c r="E551" s="289" t="s">
        <v>397</v>
      </c>
      <c r="F551" s="259">
        <v>11.09181933</v>
      </c>
      <c r="G551" s="290">
        <v>10.2054805</v>
      </c>
      <c r="H551" s="291">
        <v>2.2606622409999999</v>
      </c>
      <c r="I551" s="292">
        <v>19.715724179999999</v>
      </c>
      <c r="J551" s="293">
        <v>15.53346264</v>
      </c>
      <c r="K551" s="294">
        <v>14.03221192</v>
      </c>
      <c r="L551" s="295">
        <f t="shared" ref="L551:N557" si="237">F551/I551</f>
        <v>0.56258746717768293</v>
      </c>
      <c r="M551" s="296">
        <f t="shared" si="237"/>
        <v>0.65699971323328854</v>
      </c>
      <c r="N551" s="297">
        <f t="shared" si="237"/>
        <v>0.16110519523852801</v>
      </c>
      <c r="O551" s="298">
        <f t="shared" si="217"/>
        <v>0.47802949334469308</v>
      </c>
    </row>
    <row r="552" spans="1:15" ht="14.5" customHeight="1" x14ac:dyDescent="0.25">
      <c r="A552" s="287"/>
      <c r="B552" s="286" t="s">
        <v>4947</v>
      </c>
      <c r="C552" s="288" t="s">
        <v>395</v>
      </c>
      <c r="D552" s="285" t="s">
        <v>393</v>
      </c>
      <c r="E552" s="289" t="s">
        <v>397</v>
      </c>
      <c r="F552" s="259">
        <v>3.881044143</v>
      </c>
      <c r="G552" s="290">
        <v>2.3272417820000002</v>
      </c>
      <c r="H552" s="291">
        <v>1.5224870509999999</v>
      </c>
      <c r="I552" s="292">
        <v>4.0098716669999996</v>
      </c>
      <c r="J552" s="293">
        <v>4.0034040190000004</v>
      </c>
      <c r="K552" s="294">
        <v>6.4315926689999996</v>
      </c>
      <c r="L552" s="295">
        <f t="shared" si="237"/>
        <v>0.96787240722434831</v>
      </c>
      <c r="M552" s="296">
        <f t="shared" si="237"/>
        <v>0.58131574304142197</v>
      </c>
      <c r="N552" s="297">
        <f t="shared" si="237"/>
        <v>0.23672006754070762</v>
      </c>
      <c r="O552" s="298">
        <f t="shared" si="217"/>
        <v>0.53519165325754181</v>
      </c>
    </row>
    <row r="553" spans="1:15" ht="14.5" customHeight="1" x14ac:dyDescent="0.25">
      <c r="A553" s="287"/>
      <c r="B553" s="286" t="s">
        <v>4948</v>
      </c>
      <c r="C553" s="288" t="s">
        <v>395</v>
      </c>
      <c r="D553" s="285" t="s">
        <v>393</v>
      </c>
      <c r="E553" s="289" t="s">
        <v>397</v>
      </c>
      <c r="F553" s="259">
        <v>13.39178939</v>
      </c>
      <c r="G553" s="290">
        <v>12.4124175</v>
      </c>
      <c r="H553" s="291">
        <v>2.6332899080000001</v>
      </c>
      <c r="I553" s="292">
        <v>14.49061131</v>
      </c>
      <c r="J553" s="293">
        <v>12.5197293</v>
      </c>
      <c r="K553" s="294">
        <v>11.281133929999999</v>
      </c>
      <c r="L553" s="295">
        <f t="shared" si="237"/>
        <v>0.92417007837055831</v>
      </c>
      <c r="M553" s="296">
        <f t="shared" si="237"/>
        <v>0.99142858464200179</v>
      </c>
      <c r="N553" s="297">
        <f t="shared" si="237"/>
        <v>0.23342422174399274</v>
      </c>
      <c r="O553" s="298">
        <f t="shared" si="217"/>
        <v>0.74265870248202781</v>
      </c>
    </row>
    <row r="554" spans="1:15" ht="14.5" customHeight="1" x14ac:dyDescent="0.25">
      <c r="A554" s="287"/>
      <c r="B554" s="286" t="s">
        <v>4949</v>
      </c>
      <c r="C554" s="288" t="s">
        <v>395</v>
      </c>
      <c r="D554" s="285" t="s">
        <v>393</v>
      </c>
      <c r="E554" s="289" t="s">
        <v>397</v>
      </c>
      <c r="F554" s="259">
        <v>2.24894536</v>
      </c>
      <c r="G554" s="290">
        <v>2.3115164610000001</v>
      </c>
      <c r="H554" s="291">
        <v>1.6365896470000001</v>
      </c>
      <c r="I554" s="292">
        <v>0.69888600700000003</v>
      </c>
      <c r="J554" s="293">
        <v>0.64952233100000001</v>
      </c>
      <c r="K554" s="294">
        <v>0.18792426700000001</v>
      </c>
      <c r="L554" s="295">
        <f t="shared" si="237"/>
        <v>3.2179001117130679</v>
      </c>
      <c r="M554" s="296">
        <f t="shared" si="237"/>
        <v>3.5587944412029771</v>
      </c>
      <c r="N554" s="297">
        <f t="shared" si="237"/>
        <v>8.708772278994708</v>
      </c>
      <c r="O554" s="298">
        <f t="shared" si="217"/>
        <v>4.0336652674243014</v>
      </c>
    </row>
    <row r="555" spans="1:15" ht="14.5" customHeight="1" x14ac:dyDescent="0.25">
      <c r="A555" s="287"/>
      <c r="B555" s="286" t="s">
        <v>4950</v>
      </c>
      <c r="C555" s="288" t="s">
        <v>395</v>
      </c>
      <c r="D555" s="285" t="s">
        <v>393</v>
      </c>
      <c r="E555" s="289" t="s">
        <v>396</v>
      </c>
      <c r="F555" s="259">
        <v>8.8564034219999996</v>
      </c>
      <c r="G555" s="290">
        <v>7.0373916090000002</v>
      </c>
      <c r="H555" s="291">
        <v>4.8367516779999997</v>
      </c>
      <c r="I555" s="292">
        <v>6.9136270389999996</v>
      </c>
      <c r="J555" s="293">
        <v>8.0106649819999998</v>
      </c>
      <c r="K555" s="294">
        <v>7.9818939530000002</v>
      </c>
      <c r="L555" s="295">
        <f t="shared" si="237"/>
        <v>1.2810068249329525</v>
      </c>
      <c r="M555" s="296">
        <f t="shared" si="237"/>
        <v>0.87850279905763762</v>
      </c>
      <c r="N555" s="297">
        <f t="shared" si="237"/>
        <v>0.60596541453449193</v>
      </c>
      <c r="O555" s="298">
        <f t="shared" si="217"/>
        <v>0.90501957560854995</v>
      </c>
    </row>
    <row r="556" spans="1:15" ht="14.5" customHeight="1" x14ac:dyDescent="0.25">
      <c r="A556" s="287" t="s">
        <v>394</v>
      </c>
      <c r="B556" s="286" t="s">
        <v>4951</v>
      </c>
      <c r="C556" s="288" t="s">
        <v>395</v>
      </c>
      <c r="D556" s="285" t="s">
        <v>393</v>
      </c>
      <c r="E556" s="289" t="s">
        <v>974</v>
      </c>
      <c r="F556" s="259">
        <v>5.6668024619999997</v>
      </c>
      <c r="G556" s="290">
        <v>3.9909067110000001</v>
      </c>
      <c r="H556" s="291">
        <v>3.250117296</v>
      </c>
      <c r="I556" s="292">
        <v>9.5136369730000006</v>
      </c>
      <c r="J556" s="293">
        <v>8.2331433409999999</v>
      </c>
      <c r="K556" s="294">
        <v>6.9630943030000001</v>
      </c>
      <c r="L556" s="295">
        <f t="shared" si="237"/>
        <v>0.59565048341476157</v>
      </c>
      <c r="M556" s="296">
        <f t="shared" si="237"/>
        <v>0.48473669723759033</v>
      </c>
      <c r="N556" s="297">
        <f t="shared" si="237"/>
        <v>0.46676336045021105</v>
      </c>
      <c r="O556" s="298">
        <f t="shared" si="217"/>
        <v>0.5223752313222837</v>
      </c>
    </row>
    <row r="557" spans="1:15" s="299" customFormat="1" ht="14.5" customHeight="1" x14ac:dyDescent="0.25">
      <c r="A557" s="311"/>
      <c r="C557" s="300"/>
      <c r="E557" s="301" t="s">
        <v>722</v>
      </c>
      <c r="F557" s="302">
        <f t="shared" ref="F557:K557" si="238">SUM(F551:F556)</f>
        <v>45.136804106999996</v>
      </c>
      <c r="G557" s="303">
        <f t="shared" si="238"/>
        <v>38.284954562999999</v>
      </c>
      <c r="H557" s="304">
        <f t="shared" si="238"/>
        <v>16.139897820999998</v>
      </c>
      <c r="I557" s="305">
        <f t="shared" si="238"/>
        <v>55.342357175999993</v>
      </c>
      <c r="J557" s="306">
        <f t="shared" si="238"/>
        <v>48.949926613000002</v>
      </c>
      <c r="K557" s="307">
        <f t="shared" si="238"/>
        <v>46.877851041999996</v>
      </c>
      <c r="L557" s="308">
        <f t="shared" si="237"/>
        <v>0.81559236740595897</v>
      </c>
      <c r="M557" s="309">
        <f t="shared" si="237"/>
        <v>0.78212486130331349</v>
      </c>
      <c r="N557" s="310">
        <f t="shared" si="237"/>
        <v>0.34429687927758312</v>
      </c>
      <c r="O557" s="298">
        <f t="shared" si="217"/>
        <v>0.65860665271155938</v>
      </c>
    </row>
    <row r="558" spans="1:15" ht="14.5" customHeight="1" x14ac:dyDescent="0.25">
      <c r="A558" s="287"/>
      <c r="B558" s="286"/>
      <c r="F558" s="259"/>
      <c r="G558" s="290"/>
      <c r="H558" s="291"/>
      <c r="I558" s="292"/>
      <c r="J558" s="293"/>
      <c r="K558" s="294"/>
      <c r="L558" s="295"/>
      <c r="M558" s="296"/>
      <c r="N558" s="297"/>
      <c r="O558" s="298"/>
    </row>
    <row r="559" spans="1:15" ht="14.5" customHeight="1" x14ac:dyDescent="0.25">
      <c r="A559" s="287" t="s">
        <v>400</v>
      </c>
      <c r="B559" s="286" t="s">
        <v>4778</v>
      </c>
      <c r="C559" s="288" t="s">
        <v>54</v>
      </c>
      <c r="D559" s="286" t="s">
        <v>402</v>
      </c>
      <c r="E559" s="289" t="s">
        <v>401</v>
      </c>
      <c r="F559" s="259">
        <v>103.4331589</v>
      </c>
      <c r="G559" s="290">
        <v>115.53153949999999</v>
      </c>
      <c r="H559" s="291">
        <v>130.55063960000001</v>
      </c>
      <c r="I559" s="292">
        <v>113.3047749</v>
      </c>
      <c r="J559" s="293">
        <v>123.2039901</v>
      </c>
      <c r="K559" s="294">
        <v>197.6981601</v>
      </c>
      <c r="L559" s="295">
        <f t="shared" ref="L559:N561" si="239">F559/I559</f>
        <v>0.91287555172575519</v>
      </c>
      <c r="M559" s="296">
        <f t="shared" si="239"/>
        <v>0.93772563215061</v>
      </c>
      <c r="N559" s="297">
        <f t="shared" si="239"/>
        <v>0.66035333628782722</v>
      </c>
      <c r="O559" s="298">
        <f t="shared" si="217"/>
        <v>0.80495109081805838</v>
      </c>
    </row>
    <row r="560" spans="1:15" ht="14.5" customHeight="1" x14ac:dyDescent="0.25">
      <c r="A560" s="287"/>
      <c r="B560" s="286" t="s">
        <v>4779</v>
      </c>
      <c r="C560" s="288" t="s">
        <v>54</v>
      </c>
      <c r="D560" s="286" t="s">
        <v>402</v>
      </c>
      <c r="E560" s="289" t="s">
        <v>401</v>
      </c>
      <c r="F560" s="259">
        <v>245.15221679999999</v>
      </c>
      <c r="G560" s="290">
        <v>268.93578710000003</v>
      </c>
      <c r="H560" s="291">
        <v>303.8974394</v>
      </c>
      <c r="I560" s="292">
        <v>84.980064769999998</v>
      </c>
      <c r="J560" s="293">
        <v>95.306874379999996</v>
      </c>
      <c r="K560" s="294">
        <v>168.95630729999999</v>
      </c>
      <c r="L560" s="295">
        <f t="shared" si="239"/>
        <v>2.8848203100751766</v>
      </c>
      <c r="M560" s="296">
        <f t="shared" si="239"/>
        <v>2.8217879229542313</v>
      </c>
      <c r="N560" s="297">
        <f t="shared" si="239"/>
        <v>1.798674723994752</v>
      </c>
      <c r="O560" s="298">
        <f t="shared" si="217"/>
        <v>2.3421653864883205</v>
      </c>
    </row>
    <row r="561" spans="1:15" s="299" customFormat="1" ht="14.5" customHeight="1" x14ac:dyDescent="0.25">
      <c r="A561" s="311"/>
      <c r="B561" s="312"/>
      <c r="C561" s="300"/>
      <c r="D561" s="312"/>
      <c r="E561" s="301" t="s">
        <v>401</v>
      </c>
      <c r="F561" s="302">
        <f t="shared" ref="F561:K561" si="240">SUM(F559:F560)</f>
        <v>348.58537569999999</v>
      </c>
      <c r="G561" s="303">
        <f t="shared" si="240"/>
        <v>384.46732660000004</v>
      </c>
      <c r="H561" s="304">
        <f t="shared" si="240"/>
        <v>434.44807900000001</v>
      </c>
      <c r="I561" s="305">
        <f t="shared" si="240"/>
        <v>198.28483967</v>
      </c>
      <c r="J561" s="306">
        <f t="shared" si="240"/>
        <v>218.51086448000001</v>
      </c>
      <c r="K561" s="307">
        <f t="shared" si="240"/>
        <v>366.65446739999999</v>
      </c>
      <c r="L561" s="308">
        <f t="shared" si="239"/>
        <v>1.7580031649426202</v>
      </c>
      <c r="M561" s="309">
        <f t="shared" si="239"/>
        <v>1.75948837836935</v>
      </c>
      <c r="N561" s="310">
        <f t="shared" si="239"/>
        <v>1.184897819684932</v>
      </c>
      <c r="O561" s="298">
        <f t="shared" si="217"/>
        <v>1.4902042576494474</v>
      </c>
    </row>
    <row r="562" spans="1:15" ht="14.5" customHeight="1" x14ac:dyDescent="0.25">
      <c r="A562" s="287"/>
      <c r="F562" s="259"/>
      <c r="G562" s="290"/>
      <c r="H562" s="291"/>
      <c r="I562" s="292"/>
      <c r="J562" s="293"/>
      <c r="K562" s="294"/>
      <c r="L562" s="295"/>
      <c r="M562" s="296"/>
      <c r="N562" s="297"/>
      <c r="O562" s="298"/>
    </row>
    <row r="563" spans="1:15" ht="14.5" customHeight="1" x14ac:dyDescent="0.25">
      <c r="A563" s="287" t="s">
        <v>439</v>
      </c>
      <c r="B563" s="286" t="s">
        <v>4952</v>
      </c>
      <c r="D563" s="286" t="s">
        <v>438</v>
      </c>
      <c r="E563" s="289" t="s">
        <v>440</v>
      </c>
      <c r="F563" s="259">
        <v>5.7719208389999999</v>
      </c>
      <c r="G563" s="290">
        <v>5.7153344080000004</v>
      </c>
      <c r="H563" s="291">
        <v>3.5995535049999998</v>
      </c>
      <c r="I563" s="292">
        <v>26.06249695</v>
      </c>
      <c r="J563" s="293">
        <v>22.525538959999999</v>
      </c>
      <c r="K563" s="294">
        <v>20.92929007</v>
      </c>
      <c r="L563" s="295">
        <f t="shared" ref="L563:N569" si="241">F563/I563</f>
        <v>0.22146461446396448</v>
      </c>
      <c r="M563" s="296">
        <f t="shared" si="241"/>
        <v>0.25372686612067641</v>
      </c>
      <c r="N563" s="297">
        <f t="shared" si="241"/>
        <v>0.17198641200733283</v>
      </c>
      <c r="O563" s="298">
        <f t="shared" ref="O563:O626" si="242">AVERAGE(F563:H563)/AVERAGE(I563:K563)</f>
        <v>0.21702228242122609</v>
      </c>
    </row>
    <row r="564" spans="1:15" ht="14.5" customHeight="1" x14ac:dyDescent="0.25">
      <c r="A564" s="287"/>
      <c r="B564" s="286" t="s">
        <v>4953</v>
      </c>
      <c r="D564" s="286" t="s">
        <v>438</v>
      </c>
      <c r="E564" s="289" t="s">
        <v>440</v>
      </c>
      <c r="F564" s="259">
        <v>39.885194499999997</v>
      </c>
      <c r="G564" s="290">
        <v>68.7082604</v>
      </c>
      <c r="H564" s="291">
        <v>101.7752579</v>
      </c>
      <c r="I564" s="292">
        <v>25.843581390000001</v>
      </c>
      <c r="J564" s="293">
        <v>35.96227219</v>
      </c>
      <c r="K564" s="294">
        <v>79.872872790000002</v>
      </c>
      <c r="L564" s="295">
        <f t="shared" si="241"/>
        <v>1.5433307751778282</v>
      </c>
      <c r="M564" s="296">
        <f t="shared" si="241"/>
        <v>1.9105650509787768</v>
      </c>
      <c r="N564" s="297">
        <f t="shared" si="241"/>
        <v>1.2742155671248394</v>
      </c>
      <c r="O564" s="298">
        <f t="shared" si="242"/>
        <v>1.4848292202360234</v>
      </c>
    </row>
    <row r="565" spans="1:15" ht="14.5" customHeight="1" x14ac:dyDescent="0.25">
      <c r="A565" s="287"/>
      <c r="B565" s="286" t="s">
        <v>4954</v>
      </c>
      <c r="D565" s="286" t="s">
        <v>438</v>
      </c>
      <c r="E565" s="289" t="s">
        <v>440</v>
      </c>
      <c r="F565" s="259">
        <v>1.0372308960000001</v>
      </c>
      <c r="G565" s="290">
        <v>4.4521261150000004</v>
      </c>
      <c r="H565" s="291">
        <v>1.6910143259999999</v>
      </c>
      <c r="I565" s="292">
        <v>3.5882107159999999</v>
      </c>
      <c r="J565" s="293">
        <v>8.9568028910000006</v>
      </c>
      <c r="K565" s="294">
        <v>8.2080402249999995</v>
      </c>
      <c r="L565" s="295">
        <f t="shared" si="241"/>
        <v>0.28906632806566762</v>
      </c>
      <c r="M565" s="296">
        <f t="shared" si="241"/>
        <v>0.49706643868132883</v>
      </c>
      <c r="N565" s="297">
        <f t="shared" si="241"/>
        <v>0.20601925424896417</v>
      </c>
      <c r="O565" s="298">
        <f t="shared" si="242"/>
        <v>0.34599107172980426</v>
      </c>
    </row>
    <row r="566" spans="1:15" ht="14.5" customHeight="1" x14ac:dyDescent="0.25">
      <c r="A566" s="287"/>
      <c r="B566" s="286" t="s">
        <v>4955</v>
      </c>
      <c r="D566" s="286" t="s">
        <v>438</v>
      </c>
      <c r="E566" s="289" t="s">
        <v>440</v>
      </c>
      <c r="F566" s="259">
        <v>1.373930812</v>
      </c>
      <c r="G566" s="290">
        <v>7.5425975870000004</v>
      </c>
      <c r="H566" s="291">
        <v>3.593598004</v>
      </c>
      <c r="I566" s="292">
        <v>2.2016346580000001</v>
      </c>
      <c r="J566" s="293">
        <v>5.794536892</v>
      </c>
      <c r="K566" s="294">
        <v>3.460872089</v>
      </c>
      <c r="L566" s="295">
        <f t="shared" si="241"/>
        <v>0.62405031961483592</v>
      </c>
      <c r="M566" s="296">
        <f t="shared" si="241"/>
        <v>1.3016739262482548</v>
      </c>
      <c r="N566" s="297">
        <f t="shared" si="241"/>
        <v>1.0383504248602122</v>
      </c>
      <c r="O566" s="298">
        <f t="shared" si="242"/>
        <v>1.0919157504485089</v>
      </c>
    </row>
    <row r="567" spans="1:15" ht="14.5" customHeight="1" x14ac:dyDescent="0.25">
      <c r="A567" s="287"/>
      <c r="B567" s="286" t="s">
        <v>4956</v>
      </c>
      <c r="D567" s="286" t="s">
        <v>438</v>
      </c>
      <c r="E567" s="289" t="s">
        <v>440</v>
      </c>
      <c r="F567" s="259">
        <v>46.792142050000002</v>
      </c>
      <c r="G567" s="290">
        <v>81.790180829999997</v>
      </c>
      <c r="H567" s="291">
        <v>122.2278069</v>
      </c>
      <c r="I567" s="292">
        <v>22.183824420000001</v>
      </c>
      <c r="J567" s="293">
        <v>30.851419490000001</v>
      </c>
      <c r="K567" s="294">
        <v>67.531915339999998</v>
      </c>
      <c r="L567" s="295">
        <f t="shared" si="241"/>
        <v>2.1092910385557406</v>
      </c>
      <c r="M567" s="296">
        <f t="shared" si="241"/>
        <v>2.6510994366567471</v>
      </c>
      <c r="N567" s="297">
        <f t="shared" si="241"/>
        <v>1.8099265552387338</v>
      </c>
      <c r="O567" s="298">
        <f t="shared" si="242"/>
        <v>2.0802524612853892</v>
      </c>
    </row>
    <row r="568" spans="1:15" ht="14.5" customHeight="1" x14ac:dyDescent="0.25">
      <c r="A568" s="287"/>
      <c r="B568" s="286" t="s">
        <v>4957</v>
      </c>
      <c r="D568" s="286" t="s">
        <v>438</v>
      </c>
      <c r="E568" s="289" t="s">
        <v>440</v>
      </c>
      <c r="F568" s="259">
        <v>5.3263439220000004</v>
      </c>
      <c r="G568" s="290">
        <v>13.21975194</v>
      </c>
      <c r="H568" s="291">
        <v>7.2449355989999997</v>
      </c>
      <c r="I568" s="292">
        <v>4.9709581549999999</v>
      </c>
      <c r="J568" s="293">
        <v>7.7438557780000004</v>
      </c>
      <c r="K568" s="294">
        <v>7.1894257100000001</v>
      </c>
      <c r="L568" s="295">
        <f t="shared" si="241"/>
        <v>1.0714924076845302</v>
      </c>
      <c r="M568" s="296">
        <f t="shared" si="241"/>
        <v>1.7071278596841657</v>
      </c>
      <c r="N568" s="297">
        <f t="shared" si="241"/>
        <v>1.0077210463309731</v>
      </c>
      <c r="O568" s="298">
        <f t="shared" si="242"/>
        <v>1.2957556743480172</v>
      </c>
    </row>
    <row r="569" spans="1:15" s="299" customFormat="1" ht="14.5" customHeight="1" x14ac:dyDescent="0.25">
      <c r="A569" s="311"/>
      <c r="C569" s="300"/>
      <c r="E569" s="301" t="s">
        <v>441</v>
      </c>
      <c r="F569" s="302">
        <f t="shared" ref="F569:K569" si="243">SUM(F563:F568)</f>
        <v>100.18676301900001</v>
      </c>
      <c r="G569" s="303">
        <f t="shared" si="243"/>
        <v>181.42825128000001</v>
      </c>
      <c r="H569" s="304">
        <f t="shared" si="243"/>
        <v>240.13216623400001</v>
      </c>
      <c r="I569" s="305">
        <f t="shared" si="243"/>
        <v>84.850706289000016</v>
      </c>
      <c r="J569" s="306">
        <f t="shared" si="243"/>
        <v>111.83442620099999</v>
      </c>
      <c r="K569" s="307">
        <f t="shared" si="243"/>
        <v>187.19241622400003</v>
      </c>
      <c r="L569" s="308">
        <f t="shared" si="241"/>
        <v>1.1807416508445512</v>
      </c>
      <c r="M569" s="309">
        <f t="shared" si="241"/>
        <v>1.6222933978658689</v>
      </c>
      <c r="N569" s="310">
        <f t="shared" si="241"/>
        <v>1.2828092669451454</v>
      </c>
      <c r="O569" s="298">
        <f t="shared" si="242"/>
        <v>1.3591500265667189</v>
      </c>
    </row>
    <row r="570" spans="1:15" ht="14.5" customHeight="1" x14ac:dyDescent="0.25">
      <c r="A570" s="287"/>
      <c r="F570" s="259"/>
      <c r="G570" s="290"/>
      <c r="H570" s="291"/>
      <c r="I570" s="292"/>
      <c r="J570" s="293"/>
      <c r="K570" s="294"/>
      <c r="L570" s="295"/>
      <c r="M570" s="296"/>
      <c r="N570" s="297"/>
      <c r="O570" s="298"/>
    </row>
    <row r="571" spans="1:15" ht="14.5" customHeight="1" x14ac:dyDescent="0.25">
      <c r="A571" s="287" t="s">
        <v>477</v>
      </c>
      <c r="B571" s="286" t="s">
        <v>4958</v>
      </c>
      <c r="C571" s="288" t="s">
        <v>497</v>
      </c>
      <c r="D571" s="286" t="s">
        <v>478</v>
      </c>
      <c r="E571" s="289" t="s">
        <v>484</v>
      </c>
      <c r="F571" s="259">
        <v>420.8375499</v>
      </c>
      <c r="G571" s="290">
        <v>440.27508139999998</v>
      </c>
      <c r="H571" s="291">
        <v>352.95960239999999</v>
      </c>
      <c r="I571" s="292">
        <v>394.16086389999998</v>
      </c>
      <c r="J571" s="293">
        <v>293.78843790000002</v>
      </c>
      <c r="K571" s="294">
        <v>377.01762389999999</v>
      </c>
      <c r="L571" s="295">
        <f t="shared" ref="L571:N573" si="244">F571/I571</f>
        <v>1.0676796923369034</v>
      </c>
      <c r="M571" s="296">
        <f t="shared" si="244"/>
        <v>1.4986126906391777</v>
      </c>
      <c r="N571" s="297">
        <f t="shared" si="244"/>
        <v>0.93618860240236113</v>
      </c>
      <c r="O571" s="298">
        <f t="shared" si="242"/>
        <v>1.1400093321226792</v>
      </c>
    </row>
    <row r="572" spans="1:15" ht="14.5" customHeight="1" x14ac:dyDescent="0.25">
      <c r="A572" s="287"/>
      <c r="B572" s="286" t="s">
        <v>4959</v>
      </c>
      <c r="C572" s="288" t="s">
        <v>497</v>
      </c>
      <c r="D572" s="286" t="s">
        <v>478</v>
      </c>
      <c r="E572" s="289" t="s">
        <v>484</v>
      </c>
      <c r="F572" s="259">
        <v>597.67814339999995</v>
      </c>
      <c r="G572" s="290">
        <v>617.3729237</v>
      </c>
      <c r="H572" s="291">
        <v>498.60126639999999</v>
      </c>
      <c r="I572" s="292">
        <v>267.39051280000001</v>
      </c>
      <c r="J572" s="293">
        <v>194.94415190000001</v>
      </c>
      <c r="K572" s="294">
        <v>237.2137745</v>
      </c>
      <c r="L572" s="295">
        <f t="shared" si="244"/>
        <v>2.2352256897276122</v>
      </c>
      <c r="M572" s="296">
        <f t="shared" si="244"/>
        <v>3.1669220014186021</v>
      </c>
      <c r="N572" s="297">
        <f t="shared" si="244"/>
        <v>2.1019068873675377</v>
      </c>
      <c r="O572" s="298">
        <f t="shared" si="242"/>
        <v>2.4496550023894326</v>
      </c>
    </row>
    <row r="573" spans="1:15" s="299" customFormat="1" ht="14.5" customHeight="1" x14ac:dyDescent="0.25">
      <c r="A573" s="311"/>
      <c r="C573" s="300"/>
      <c r="E573" s="301" t="s">
        <v>487</v>
      </c>
      <c r="F573" s="302">
        <f t="shared" ref="F573:K573" si="245">SUM(F571:F572)</f>
        <v>1018.5156933</v>
      </c>
      <c r="G573" s="303">
        <f t="shared" si="245"/>
        <v>1057.6480050999999</v>
      </c>
      <c r="H573" s="304">
        <f t="shared" si="245"/>
        <v>851.56086879999998</v>
      </c>
      <c r="I573" s="305">
        <f t="shared" si="245"/>
        <v>661.55137669999999</v>
      </c>
      <c r="J573" s="306">
        <f t="shared" si="245"/>
        <v>488.73258980000003</v>
      </c>
      <c r="K573" s="307">
        <f t="shared" si="245"/>
        <v>614.23139839999999</v>
      </c>
      <c r="L573" s="308">
        <f t="shared" si="244"/>
        <v>1.5395866884604428</v>
      </c>
      <c r="M573" s="309">
        <f t="shared" si="244"/>
        <v>2.1640627761958995</v>
      </c>
      <c r="N573" s="310">
        <f t="shared" si="244"/>
        <v>1.3863844652328343</v>
      </c>
      <c r="O573" s="298">
        <f t="shared" si="242"/>
        <v>1.6592230509513994</v>
      </c>
    </row>
    <row r="574" spans="1:15" ht="14.5" customHeight="1" x14ac:dyDescent="0.25">
      <c r="A574" s="287"/>
      <c r="F574" s="259"/>
      <c r="G574" s="290"/>
      <c r="H574" s="291"/>
      <c r="I574" s="292"/>
      <c r="J574" s="293"/>
      <c r="K574" s="294"/>
      <c r="L574" s="295"/>
      <c r="M574" s="296"/>
      <c r="N574" s="297"/>
      <c r="O574" s="298"/>
    </row>
    <row r="575" spans="1:15" s="26" customFormat="1" ht="14.5" customHeight="1" x14ac:dyDescent="0.25">
      <c r="A575" s="37"/>
      <c r="B575" s="38"/>
      <c r="C575" s="36"/>
      <c r="D575" s="38"/>
      <c r="E575" s="355" t="s">
        <v>1522</v>
      </c>
      <c r="F575" s="349">
        <f t="shared" ref="F575:K575" si="246">SUM(F450,F457,F463,F471,F480,F484,F488,F492,F498,F503,F507,F513,F518,F524,F528,F535,F541,F545,F549,F557,F561,F569,F573)</f>
        <v>3757.4896163639996</v>
      </c>
      <c r="G575" s="350">
        <f t="shared" si="246"/>
        <v>3715.5260824160005</v>
      </c>
      <c r="H575" s="351">
        <f t="shared" si="246"/>
        <v>2832.7723044979994</v>
      </c>
      <c r="I575" s="352">
        <f t="shared" si="246"/>
        <v>3164.1271319749994</v>
      </c>
      <c r="J575" s="353">
        <f t="shared" si="246"/>
        <v>3033.8290666799999</v>
      </c>
      <c r="K575" s="354">
        <f t="shared" si="246"/>
        <v>3272.3985499120008</v>
      </c>
      <c r="L575" s="111">
        <f t="shared" ref="L575:N576" si="247">F575/I575</f>
        <v>1.187528016302756</v>
      </c>
      <c r="M575" s="112">
        <f t="shared" si="247"/>
        <v>1.2246985577476848</v>
      </c>
      <c r="N575" s="113">
        <f t="shared" si="247"/>
        <v>0.86565626444681576</v>
      </c>
      <c r="O575" s="120">
        <f t="shared" si="242"/>
        <v>1.0882156241124348</v>
      </c>
    </row>
    <row r="576" spans="1:15" s="43" customFormat="1" ht="14.5" customHeight="1" x14ac:dyDescent="0.25">
      <c r="A576" s="39"/>
      <c r="B576" s="356"/>
      <c r="C576" s="41"/>
      <c r="D576" s="356"/>
      <c r="E576" s="357" t="s">
        <v>1523</v>
      </c>
      <c r="F576" s="179">
        <f>F575/23</f>
        <v>163.36911375495652</v>
      </c>
      <c r="G576" s="180">
        <f>G575/23</f>
        <v>161.54461227895655</v>
      </c>
      <c r="H576" s="181">
        <f t="shared" ref="H576:K576" si="248">H575/23</f>
        <v>123.16401323904346</v>
      </c>
      <c r="I576" s="358">
        <f t="shared" si="248"/>
        <v>137.57074486847824</v>
      </c>
      <c r="J576" s="182">
        <f t="shared" si="248"/>
        <v>131.90561159478261</v>
      </c>
      <c r="K576" s="183">
        <f t="shared" si="248"/>
        <v>142.27819782226089</v>
      </c>
      <c r="L576" s="117">
        <f t="shared" si="247"/>
        <v>1.187528016302756</v>
      </c>
      <c r="M576" s="118">
        <f t="shared" si="247"/>
        <v>1.2246985577476848</v>
      </c>
      <c r="N576" s="119">
        <f t="shared" si="247"/>
        <v>0.86565626444681587</v>
      </c>
      <c r="O576" s="121">
        <f t="shared" si="242"/>
        <v>1.0882156241124352</v>
      </c>
    </row>
    <row r="577" spans="1:15" ht="14.5" customHeight="1" x14ac:dyDescent="0.25">
      <c r="A577" s="287"/>
      <c r="F577" s="259"/>
      <c r="G577" s="290"/>
      <c r="H577" s="291"/>
      <c r="I577" s="292"/>
      <c r="J577" s="293"/>
      <c r="K577" s="294"/>
      <c r="L577" s="295"/>
      <c r="M577" s="296"/>
      <c r="N577" s="297"/>
      <c r="O577" s="298"/>
    </row>
    <row r="578" spans="1:15" s="286" customFormat="1" ht="14.5" customHeight="1" x14ac:dyDescent="0.25">
      <c r="A578" s="359" t="s">
        <v>1524</v>
      </c>
      <c r="F578" s="313"/>
      <c r="G578" s="314"/>
      <c r="H578" s="315"/>
      <c r="I578" s="316"/>
      <c r="J578" s="317"/>
      <c r="K578" s="318"/>
      <c r="L578" s="319"/>
      <c r="M578" s="320"/>
      <c r="N578" s="321"/>
      <c r="O578" s="322"/>
    </row>
    <row r="579" spans="1:15" ht="14.5" customHeight="1" x14ac:dyDescent="0.25">
      <c r="A579" s="287" t="s">
        <v>978</v>
      </c>
      <c r="B579" s="286" t="s">
        <v>4960</v>
      </c>
      <c r="D579" s="285" t="s">
        <v>975</v>
      </c>
      <c r="E579" s="289" t="s">
        <v>977</v>
      </c>
      <c r="F579" s="259">
        <v>5.0536635280000004</v>
      </c>
      <c r="G579" s="290">
        <v>7.0756210069999996</v>
      </c>
      <c r="H579" s="291">
        <v>4.4263452599999997</v>
      </c>
      <c r="I579" s="292">
        <v>6.938769336</v>
      </c>
      <c r="J579" s="293">
        <v>6.254244946</v>
      </c>
      <c r="K579" s="294">
        <v>6.5628014529999996</v>
      </c>
      <c r="L579" s="295">
        <f t="shared" ref="L579:N584" si="249">F579/I579</f>
        <v>0.72832274475249981</v>
      </c>
      <c r="M579" s="296">
        <f t="shared" si="249"/>
        <v>1.1313309708992647</v>
      </c>
      <c r="N579" s="297">
        <f t="shared" si="249"/>
        <v>0.67445972450935887</v>
      </c>
      <c r="O579" s="298">
        <f t="shared" si="242"/>
        <v>0.8380129687922504</v>
      </c>
    </row>
    <row r="580" spans="1:15" ht="14.5" customHeight="1" x14ac:dyDescent="0.25">
      <c r="A580" s="287"/>
      <c r="B580" s="286" t="s">
        <v>4961</v>
      </c>
      <c r="D580" s="285" t="s">
        <v>975</v>
      </c>
      <c r="E580" s="289" t="s">
        <v>977</v>
      </c>
      <c r="F580" s="259">
        <v>11.36649437</v>
      </c>
      <c r="G580" s="290">
        <v>14.469011679999999</v>
      </c>
      <c r="H580" s="291">
        <v>13.45622053</v>
      </c>
      <c r="I580" s="292">
        <v>16.147798510000001</v>
      </c>
      <c r="J580" s="293">
        <v>15.97503691</v>
      </c>
      <c r="K580" s="294">
        <v>16.146565630000001</v>
      </c>
      <c r="L580" s="295">
        <f t="shared" si="249"/>
        <v>0.70390365367520302</v>
      </c>
      <c r="M580" s="296">
        <f t="shared" si="249"/>
        <v>0.90572633800568791</v>
      </c>
      <c r="N580" s="297">
        <f t="shared" si="249"/>
        <v>0.83337973153861322</v>
      </c>
      <c r="O580" s="298">
        <f t="shared" si="242"/>
        <v>0.81400899379918867</v>
      </c>
    </row>
    <row r="581" spans="1:15" ht="14.5" customHeight="1" x14ac:dyDescent="0.25">
      <c r="A581" s="287"/>
      <c r="B581" s="286" t="s">
        <v>4962</v>
      </c>
      <c r="D581" s="285" t="s">
        <v>975</v>
      </c>
      <c r="E581" s="289" t="s">
        <v>976</v>
      </c>
      <c r="F581" s="259">
        <v>8.0271768469999998</v>
      </c>
      <c r="G581" s="290">
        <v>10.77911697</v>
      </c>
      <c r="H581" s="291">
        <v>6.4876167970000003</v>
      </c>
      <c r="I581" s="292">
        <v>7.0165044080000003</v>
      </c>
      <c r="J581" s="293">
        <v>6.2920460550000001</v>
      </c>
      <c r="K581" s="294">
        <v>7.3624937829999997</v>
      </c>
      <c r="L581" s="295">
        <f t="shared" si="249"/>
        <v>1.1440421583499132</v>
      </c>
      <c r="M581" s="296">
        <f t="shared" si="249"/>
        <v>1.7131338321076546</v>
      </c>
      <c r="N581" s="297">
        <f t="shared" si="249"/>
        <v>0.88117110699365331</v>
      </c>
      <c r="O581" s="298">
        <f t="shared" si="242"/>
        <v>1.2236397113268507</v>
      </c>
    </row>
    <row r="582" spans="1:15" ht="14.5" customHeight="1" x14ac:dyDescent="0.25">
      <c r="A582" s="287"/>
      <c r="B582" s="286" t="s">
        <v>4963</v>
      </c>
      <c r="D582" s="285" t="s">
        <v>975</v>
      </c>
      <c r="E582" s="289" t="s">
        <v>976</v>
      </c>
      <c r="F582" s="259">
        <v>13.792830560000001</v>
      </c>
      <c r="G582" s="290">
        <v>17.12767315</v>
      </c>
      <c r="H582" s="291">
        <v>16.01609543</v>
      </c>
      <c r="I582" s="292">
        <v>14.995814169999999</v>
      </c>
      <c r="J582" s="293">
        <v>15.090657289999999</v>
      </c>
      <c r="K582" s="294">
        <v>15.602287889999999</v>
      </c>
      <c r="L582" s="295">
        <f t="shared" si="249"/>
        <v>0.91977870648686499</v>
      </c>
      <c r="M582" s="296">
        <f t="shared" si="249"/>
        <v>1.1349852309845943</v>
      </c>
      <c r="N582" s="297">
        <f t="shared" si="249"/>
        <v>1.0265222346182461</v>
      </c>
      <c r="O582" s="298">
        <f t="shared" si="242"/>
        <v>1.0273117459907564</v>
      </c>
    </row>
    <row r="583" spans="1:15" ht="14.5" customHeight="1" x14ac:dyDescent="0.25">
      <c r="A583" s="287"/>
      <c r="B583" s="286" t="s">
        <v>4964</v>
      </c>
      <c r="D583" s="285" t="s">
        <v>975</v>
      </c>
      <c r="E583" s="289" t="s">
        <v>976</v>
      </c>
      <c r="F583" s="259">
        <v>1.601387911</v>
      </c>
      <c r="G583" s="290">
        <v>2.0566418679999998</v>
      </c>
      <c r="H583" s="291">
        <v>2.1699329810000001</v>
      </c>
      <c r="I583" s="292">
        <v>5.0085019099999997</v>
      </c>
      <c r="J583" s="293">
        <v>4.6975259930000002</v>
      </c>
      <c r="K583" s="294">
        <v>6.9985169279999999</v>
      </c>
      <c r="L583" s="295">
        <f t="shared" si="249"/>
        <v>0.31973391241054755</v>
      </c>
      <c r="M583" s="296">
        <f t="shared" si="249"/>
        <v>0.43781383457264456</v>
      </c>
      <c r="N583" s="297">
        <f t="shared" si="249"/>
        <v>0.31005611664929023</v>
      </c>
      <c r="O583" s="298">
        <f t="shared" si="242"/>
        <v>0.34888485851973466</v>
      </c>
    </row>
    <row r="584" spans="1:15" s="299" customFormat="1" ht="14.5" customHeight="1" x14ac:dyDescent="0.25">
      <c r="A584" s="311"/>
      <c r="B584" s="312"/>
      <c r="C584" s="300"/>
      <c r="E584" s="301" t="s">
        <v>979</v>
      </c>
      <c r="F584" s="302">
        <f t="shared" ref="F584:K584" si="250">SUM(F579:F583)</f>
        <v>39.841553216000001</v>
      </c>
      <c r="G584" s="303">
        <f t="shared" si="250"/>
        <v>51.508064675</v>
      </c>
      <c r="H584" s="304">
        <f t="shared" si="250"/>
        <v>42.556210998000005</v>
      </c>
      <c r="I584" s="305">
        <f t="shared" si="250"/>
        <v>50.107388333999999</v>
      </c>
      <c r="J584" s="306">
        <f t="shared" si="250"/>
        <v>48.309511193999995</v>
      </c>
      <c r="K584" s="307">
        <f t="shared" si="250"/>
        <v>52.672665684000002</v>
      </c>
      <c r="L584" s="308">
        <f t="shared" si="249"/>
        <v>0.79512332493621118</v>
      </c>
      <c r="M584" s="309">
        <f t="shared" si="249"/>
        <v>1.0662096014210398</v>
      </c>
      <c r="N584" s="310">
        <f t="shared" si="249"/>
        <v>0.80793729433228589</v>
      </c>
      <c r="O584" s="298">
        <f t="shared" si="242"/>
        <v>0.8862678815781303</v>
      </c>
    </row>
    <row r="585" spans="1:15" ht="14.5" customHeight="1" x14ac:dyDescent="0.25">
      <c r="A585" s="287"/>
      <c r="B585" s="286"/>
      <c r="D585" s="286"/>
      <c r="F585" s="259"/>
      <c r="G585" s="290"/>
      <c r="H585" s="291"/>
      <c r="I585" s="292"/>
      <c r="J585" s="293"/>
      <c r="K585" s="294"/>
      <c r="L585" s="295"/>
      <c r="M585" s="296"/>
      <c r="N585" s="297"/>
      <c r="O585" s="298"/>
    </row>
    <row r="586" spans="1:15" ht="14.5" customHeight="1" x14ac:dyDescent="0.25">
      <c r="A586" s="287" t="s">
        <v>407</v>
      </c>
      <c r="B586" s="286" t="s">
        <v>4896</v>
      </c>
      <c r="C586" s="288" t="s">
        <v>947</v>
      </c>
      <c r="D586" s="286" t="s">
        <v>948</v>
      </c>
      <c r="E586" s="289" t="s">
        <v>408</v>
      </c>
      <c r="F586" s="259">
        <v>10.719551109999999</v>
      </c>
      <c r="G586" s="290">
        <v>12.973403680000001</v>
      </c>
      <c r="H586" s="291">
        <v>9.599453767</v>
      </c>
      <c r="I586" s="292">
        <v>10.37134972</v>
      </c>
      <c r="J586" s="293">
        <v>11.888164099999999</v>
      </c>
      <c r="K586" s="294">
        <v>17.590573899999999</v>
      </c>
      <c r="L586" s="295">
        <f t="shared" ref="L586:L594" si="251">F586/I586</f>
        <v>1.0335733920271275</v>
      </c>
      <c r="M586" s="296">
        <f t="shared" ref="M586:M594" si="252">G586/J586</f>
        <v>1.0912873990358194</v>
      </c>
      <c r="N586" s="297">
        <f t="shared" ref="N586:N594" si="253">H586/K586</f>
        <v>0.54571578059769843</v>
      </c>
      <c r="O586" s="298">
        <f t="shared" si="242"/>
        <v>0.83544128662711015</v>
      </c>
    </row>
    <row r="587" spans="1:15" ht="14.5" customHeight="1" x14ac:dyDescent="0.25">
      <c r="A587" s="287"/>
      <c r="B587" s="286" t="s">
        <v>4897</v>
      </c>
      <c r="C587" s="288" t="s">
        <v>947</v>
      </c>
      <c r="D587" s="286" t="s">
        <v>948</v>
      </c>
      <c r="E587" s="289" t="s">
        <v>408</v>
      </c>
      <c r="F587" s="259">
        <v>14.705809650000001</v>
      </c>
      <c r="G587" s="290">
        <v>17.46814968</v>
      </c>
      <c r="H587" s="291">
        <v>12.834687479999999</v>
      </c>
      <c r="I587" s="292">
        <v>8.0569744760000006</v>
      </c>
      <c r="J587" s="293">
        <v>9.3704605149999995</v>
      </c>
      <c r="K587" s="294">
        <v>13.94693687</v>
      </c>
      <c r="L587" s="295">
        <f t="shared" si="251"/>
        <v>1.825227285230387</v>
      </c>
      <c r="M587" s="296">
        <f t="shared" si="252"/>
        <v>1.8641719531326577</v>
      </c>
      <c r="N587" s="297">
        <f t="shared" si="253"/>
        <v>0.92025134978616985</v>
      </c>
      <c r="O587" s="298">
        <f t="shared" si="242"/>
        <v>1.4345672643074689</v>
      </c>
    </row>
    <row r="588" spans="1:15" ht="14.5" customHeight="1" x14ac:dyDescent="0.25">
      <c r="A588" s="287" t="s">
        <v>411</v>
      </c>
      <c r="B588" s="286" t="s">
        <v>4898</v>
      </c>
      <c r="C588" s="288" t="s">
        <v>947</v>
      </c>
      <c r="D588" s="286" t="s">
        <v>948</v>
      </c>
      <c r="E588" s="289" t="s">
        <v>412</v>
      </c>
      <c r="F588" s="259">
        <v>18.592559479999998</v>
      </c>
      <c r="G588" s="290">
        <v>15.927343199999999</v>
      </c>
      <c r="H588" s="291">
        <v>5.2218134310000002</v>
      </c>
      <c r="I588" s="292">
        <v>28.07067889</v>
      </c>
      <c r="J588" s="293">
        <v>21.15562649</v>
      </c>
      <c r="K588" s="294">
        <v>17.762728689999999</v>
      </c>
      <c r="L588" s="295">
        <f t="shared" si="251"/>
        <v>0.66234805196049173</v>
      </c>
      <c r="M588" s="296">
        <f t="shared" si="252"/>
        <v>0.7528655890918029</v>
      </c>
      <c r="N588" s="297">
        <f t="shared" si="253"/>
        <v>0.29397585934754267</v>
      </c>
      <c r="O588" s="298">
        <f t="shared" si="242"/>
        <v>0.59325704068925689</v>
      </c>
    </row>
    <row r="589" spans="1:15" ht="14.5" customHeight="1" x14ac:dyDescent="0.25">
      <c r="A589" s="287"/>
      <c r="B589" s="286" t="s">
        <v>4899</v>
      </c>
      <c r="C589" s="288" t="s">
        <v>947</v>
      </c>
      <c r="D589" s="286" t="s">
        <v>948</v>
      </c>
      <c r="E589" s="289" t="s">
        <v>412</v>
      </c>
      <c r="F589" s="259">
        <v>22.57893674</v>
      </c>
      <c r="G589" s="290">
        <v>22.838176520000001</v>
      </c>
      <c r="H589" s="291">
        <v>6.9711474329999996</v>
      </c>
      <c r="I589" s="292">
        <v>21.35417374</v>
      </c>
      <c r="J589" s="293">
        <v>17.235537449999999</v>
      </c>
      <c r="K589" s="294">
        <v>12.123526099999999</v>
      </c>
      <c r="L589" s="295">
        <f t="shared" si="251"/>
        <v>1.0573547361238242</v>
      </c>
      <c r="M589" s="296">
        <f t="shared" si="252"/>
        <v>1.3250632065436405</v>
      </c>
      <c r="N589" s="297">
        <f t="shared" si="253"/>
        <v>0.57500989196534169</v>
      </c>
      <c r="O589" s="298">
        <f t="shared" si="242"/>
        <v>1.0330293133018011</v>
      </c>
    </row>
    <row r="590" spans="1:15" ht="14.5" customHeight="1" x14ac:dyDescent="0.25">
      <c r="A590" s="287"/>
      <c r="B590" s="286" t="s">
        <v>4900</v>
      </c>
      <c r="C590" s="288" t="s">
        <v>947</v>
      </c>
      <c r="D590" s="286" t="s">
        <v>948</v>
      </c>
      <c r="E590" s="289" t="s">
        <v>412</v>
      </c>
      <c r="F590" s="259">
        <v>7.9026269969999996</v>
      </c>
      <c r="G590" s="290">
        <v>5.96588765</v>
      </c>
      <c r="H590" s="291">
        <v>1.9896289119999999</v>
      </c>
      <c r="I590" s="292">
        <v>9.3280072759999992</v>
      </c>
      <c r="J590" s="293">
        <v>7.4322871209999999</v>
      </c>
      <c r="K590" s="294">
        <v>9.0364364889999997</v>
      </c>
      <c r="L590" s="295">
        <f t="shared" si="251"/>
        <v>0.84719348550816898</v>
      </c>
      <c r="M590" s="296">
        <f t="shared" si="252"/>
        <v>0.80269875919396683</v>
      </c>
      <c r="N590" s="297">
        <f t="shared" si="253"/>
        <v>0.22017848677650348</v>
      </c>
      <c r="O590" s="298">
        <f t="shared" si="242"/>
        <v>0.61473462002141854</v>
      </c>
    </row>
    <row r="591" spans="1:15" ht="14.5" customHeight="1" x14ac:dyDescent="0.25">
      <c r="A591" s="287" t="s">
        <v>413</v>
      </c>
      <c r="B591" s="286" t="s">
        <v>4901</v>
      </c>
      <c r="C591" s="288" t="s">
        <v>415</v>
      </c>
      <c r="D591" s="286" t="s">
        <v>949</v>
      </c>
      <c r="E591" s="289" t="s">
        <v>414</v>
      </c>
      <c r="F591" s="259">
        <v>14.05585514</v>
      </c>
      <c r="G591" s="290">
        <v>14.40778401</v>
      </c>
      <c r="H591" s="291">
        <v>9.9981941939999999</v>
      </c>
      <c r="I591" s="292">
        <v>19.352610680000002</v>
      </c>
      <c r="J591" s="293">
        <v>19.387358630000001</v>
      </c>
      <c r="K591" s="294">
        <v>23.3024348</v>
      </c>
      <c r="L591" s="295">
        <f t="shared" si="251"/>
        <v>0.72630279048221924</v>
      </c>
      <c r="M591" s="296">
        <f t="shared" si="252"/>
        <v>0.74315353034762521</v>
      </c>
      <c r="N591" s="297">
        <f t="shared" si="253"/>
        <v>0.42906221087248786</v>
      </c>
      <c r="O591" s="298">
        <f t="shared" si="242"/>
        <v>0.61992815874458862</v>
      </c>
    </row>
    <row r="592" spans="1:15" ht="14.5" customHeight="1" x14ac:dyDescent="0.25">
      <c r="A592" s="287"/>
      <c r="B592" s="286" t="s">
        <v>4902</v>
      </c>
      <c r="C592" s="288" t="s">
        <v>415</v>
      </c>
      <c r="D592" s="286" t="s">
        <v>949</v>
      </c>
      <c r="E592" s="289" t="s">
        <v>414</v>
      </c>
      <c r="F592" s="259">
        <v>23.116751740000002</v>
      </c>
      <c r="G592" s="290">
        <v>23.02465728</v>
      </c>
      <c r="H592" s="291">
        <v>16.058606359999999</v>
      </c>
      <c r="I592" s="292">
        <v>19.95594865</v>
      </c>
      <c r="J592" s="293">
        <v>20.307555829999998</v>
      </c>
      <c r="K592" s="294">
        <v>24.191357960000001</v>
      </c>
      <c r="L592" s="295">
        <f t="shared" si="251"/>
        <v>1.1583890170012039</v>
      </c>
      <c r="M592" s="296">
        <f t="shared" si="252"/>
        <v>1.1337975614961044</v>
      </c>
      <c r="N592" s="297">
        <f t="shared" si="253"/>
        <v>0.66381582987414889</v>
      </c>
      <c r="O592" s="298">
        <f t="shared" si="242"/>
        <v>0.9650166492543677</v>
      </c>
    </row>
    <row r="593" spans="1:15" ht="14.5" customHeight="1" x14ac:dyDescent="0.25">
      <c r="A593" s="287" t="s">
        <v>409</v>
      </c>
      <c r="B593" s="286" t="s">
        <v>4903</v>
      </c>
      <c r="C593" s="288" t="s">
        <v>54</v>
      </c>
      <c r="D593" s="286" t="s">
        <v>950</v>
      </c>
      <c r="E593" s="289" t="s">
        <v>410</v>
      </c>
      <c r="F593" s="259">
        <v>13.53775486</v>
      </c>
      <c r="G593" s="290">
        <v>10.1553796</v>
      </c>
      <c r="H593" s="291">
        <v>8.2587164499999997</v>
      </c>
      <c r="I593" s="292">
        <v>10.82506208</v>
      </c>
      <c r="J593" s="293">
        <v>10.584438990000001</v>
      </c>
      <c r="K593" s="294">
        <v>9.9287018650000007</v>
      </c>
      <c r="L593" s="295">
        <f t="shared" si="251"/>
        <v>1.2505937388582624</v>
      </c>
      <c r="M593" s="296">
        <f t="shared" si="252"/>
        <v>0.95946319021675419</v>
      </c>
      <c r="N593" s="297">
        <f t="shared" si="253"/>
        <v>0.83180223983893375</v>
      </c>
      <c r="O593" s="298">
        <f t="shared" si="242"/>
        <v>1.0195814666294933</v>
      </c>
    </row>
    <row r="594" spans="1:15" s="299" customFormat="1" ht="14.5" customHeight="1" x14ac:dyDescent="0.25">
      <c r="A594" s="311"/>
      <c r="C594" s="300"/>
      <c r="E594" s="301" t="s">
        <v>719</v>
      </c>
      <c r="F594" s="302">
        <f t="shared" ref="F594:K594" si="254">SUM(F586:F593)</f>
        <v>125.20984571700001</v>
      </c>
      <c r="G594" s="303">
        <f t="shared" si="254"/>
        <v>122.76078162</v>
      </c>
      <c r="H594" s="304">
        <f t="shared" si="254"/>
        <v>70.932248027</v>
      </c>
      <c r="I594" s="305">
        <f t="shared" si="254"/>
        <v>127.31480551199999</v>
      </c>
      <c r="J594" s="306">
        <f t="shared" si="254"/>
        <v>117.361429126</v>
      </c>
      <c r="K594" s="307">
        <f t="shared" si="254"/>
        <v>127.88269667400002</v>
      </c>
      <c r="L594" s="308">
        <f t="shared" si="251"/>
        <v>0.98346649640208905</v>
      </c>
      <c r="M594" s="309">
        <f t="shared" si="252"/>
        <v>1.0460061924450768</v>
      </c>
      <c r="N594" s="310">
        <f t="shared" si="253"/>
        <v>0.5546665019726732</v>
      </c>
      <c r="O594" s="298">
        <f t="shared" si="242"/>
        <v>0.85597968149885617</v>
      </c>
    </row>
    <row r="595" spans="1:15" ht="14.5" customHeight="1" x14ac:dyDescent="0.25">
      <c r="A595" s="287"/>
      <c r="E595" s="285"/>
      <c r="F595" s="259"/>
      <c r="G595" s="290"/>
      <c r="H595" s="291"/>
      <c r="I595" s="292"/>
      <c r="J595" s="293"/>
      <c r="K595" s="294"/>
      <c r="L595" s="295"/>
      <c r="M595" s="296"/>
      <c r="N595" s="297"/>
      <c r="O595" s="298"/>
    </row>
    <row r="596" spans="1:15" ht="14.5" customHeight="1" x14ac:dyDescent="0.25">
      <c r="A596" s="287" t="s">
        <v>980</v>
      </c>
      <c r="B596" s="286" t="s">
        <v>4965</v>
      </c>
      <c r="C596" s="288" t="s">
        <v>981</v>
      </c>
      <c r="D596" s="286" t="s">
        <v>982</v>
      </c>
      <c r="E596" s="289" t="s">
        <v>983</v>
      </c>
      <c r="F596" s="259">
        <v>33.620379679999999</v>
      </c>
      <c r="G596" s="290">
        <v>28.614871820000001</v>
      </c>
      <c r="H596" s="291">
        <v>28.522382520000001</v>
      </c>
      <c r="I596" s="292">
        <v>25.049131160000002</v>
      </c>
      <c r="J596" s="293">
        <v>23.42174163</v>
      </c>
      <c r="K596" s="294">
        <v>29.424698190000001</v>
      </c>
      <c r="L596" s="295">
        <f t="shared" ref="L596:N598" si="255">F596/I596</f>
        <v>1.342177477743703</v>
      </c>
      <c r="M596" s="296">
        <f t="shared" si="255"/>
        <v>1.2217226315633301</v>
      </c>
      <c r="N596" s="297">
        <f t="shared" si="255"/>
        <v>0.96933475190897112</v>
      </c>
      <c r="O596" s="298">
        <f t="shared" si="242"/>
        <v>1.165119311382959</v>
      </c>
    </row>
    <row r="597" spans="1:15" ht="14.5" customHeight="1" x14ac:dyDescent="0.25">
      <c r="A597" s="287"/>
      <c r="B597" s="286" t="s">
        <v>4966</v>
      </c>
      <c r="C597" s="288" t="s">
        <v>981</v>
      </c>
      <c r="D597" s="286" t="s">
        <v>982</v>
      </c>
      <c r="E597" s="289" t="s">
        <v>983</v>
      </c>
      <c r="F597" s="259">
        <v>36.056078300000003</v>
      </c>
      <c r="G597" s="290">
        <v>31.312849369999999</v>
      </c>
      <c r="H597" s="291">
        <v>30.41925453</v>
      </c>
      <c r="I597" s="292">
        <v>16.486087269999999</v>
      </c>
      <c r="J597" s="293">
        <v>15.40652626</v>
      </c>
      <c r="K597" s="294">
        <v>19.704758290000001</v>
      </c>
      <c r="L597" s="295">
        <f t="shared" si="255"/>
        <v>2.1870609872126443</v>
      </c>
      <c r="M597" s="296">
        <f t="shared" si="255"/>
        <v>2.0324405931334191</v>
      </c>
      <c r="N597" s="297">
        <f t="shared" si="255"/>
        <v>1.5437517214021101</v>
      </c>
      <c r="O597" s="298">
        <f t="shared" si="242"/>
        <v>1.8952163404977089</v>
      </c>
    </row>
    <row r="598" spans="1:15" s="299" customFormat="1" ht="14.5" customHeight="1" x14ac:dyDescent="0.25">
      <c r="A598" s="311"/>
      <c r="B598" s="312"/>
      <c r="C598" s="300"/>
      <c r="E598" s="301" t="s">
        <v>984</v>
      </c>
      <c r="F598" s="302">
        <f t="shared" ref="F598:K598" si="256">SUM(F596:F597)</f>
        <v>69.676457980000009</v>
      </c>
      <c r="G598" s="303">
        <f t="shared" si="256"/>
        <v>59.92772119</v>
      </c>
      <c r="H598" s="304">
        <f t="shared" si="256"/>
        <v>58.941637049999997</v>
      </c>
      <c r="I598" s="305">
        <f t="shared" si="256"/>
        <v>41.53521843</v>
      </c>
      <c r="J598" s="306">
        <f t="shared" si="256"/>
        <v>38.828267889999999</v>
      </c>
      <c r="K598" s="307">
        <f t="shared" si="256"/>
        <v>49.129456480000002</v>
      </c>
      <c r="L598" s="308">
        <f t="shared" si="255"/>
        <v>1.677527183284877</v>
      </c>
      <c r="M598" s="309">
        <f t="shared" si="255"/>
        <v>1.5434044433754937</v>
      </c>
      <c r="N598" s="310">
        <f t="shared" si="255"/>
        <v>1.1997209265686546</v>
      </c>
      <c r="O598" s="298">
        <f t="shared" si="242"/>
        <v>1.4560315963411719</v>
      </c>
    </row>
    <row r="599" spans="1:15" ht="14.5" customHeight="1" x14ac:dyDescent="0.25">
      <c r="A599" s="287"/>
      <c r="B599" s="286"/>
      <c r="F599" s="259"/>
      <c r="G599" s="290"/>
      <c r="H599" s="291"/>
      <c r="I599" s="292"/>
      <c r="J599" s="293"/>
      <c r="K599" s="294"/>
      <c r="L599" s="295"/>
      <c r="M599" s="296"/>
      <c r="N599" s="297"/>
      <c r="O599" s="298"/>
    </row>
    <row r="600" spans="1:15" s="26" customFormat="1" ht="14.5" customHeight="1" x14ac:dyDescent="0.25">
      <c r="A600" s="37"/>
      <c r="B600" s="360"/>
      <c r="C600" s="36"/>
      <c r="D600" s="38"/>
      <c r="E600" s="355" t="s">
        <v>1525</v>
      </c>
      <c r="F600" s="349">
        <f>SUM(F584,F594,F598)</f>
        <v>234.72785691300001</v>
      </c>
      <c r="G600" s="350">
        <f t="shared" ref="G600:K600" si="257">SUM(G584,G594,G598)</f>
        <v>234.196567485</v>
      </c>
      <c r="H600" s="351">
        <f t="shared" si="257"/>
        <v>172.43009607499999</v>
      </c>
      <c r="I600" s="352">
        <f t="shared" si="257"/>
        <v>218.95741227600001</v>
      </c>
      <c r="J600" s="353">
        <f t="shared" si="257"/>
        <v>204.49920821000001</v>
      </c>
      <c r="K600" s="354">
        <f t="shared" si="257"/>
        <v>229.68481883800001</v>
      </c>
      <c r="L600" s="111">
        <f t="shared" ref="L600:N601" si="258">F600/I600</f>
        <v>1.0720251690640235</v>
      </c>
      <c r="M600" s="112">
        <f t="shared" si="258"/>
        <v>1.1452199230253439</v>
      </c>
      <c r="N600" s="113">
        <f t="shared" si="258"/>
        <v>0.75072482781988914</v>
      </c>
      <c r="O600" s="120">
        <f t="shared" si="242"/>
        <v>0.9819534971426721</v>
      </c>
    </row>
    <row r="601" spans="1:15" s="43" customFormat="1" ht="14.5" customHeight="1" x14ac:dyDescent="0.25">
      <c r="A601" s="39"/>
      <c r="B601" s="40"/>
      <c r="C601" s="41"/>
      <c r="D601" s="356"/>
      <c r="E601" s="357" t="s">
        <v>1526</v>
      </c>
      <c r="F601" s="179">
        <f>F600/3</f>
        <v>78.242618970999999</v>
      </c>
      <c r="G601" s="180">
        <f>G600/3</f>
        <v>78.065522494999996</v>
      </c>
      <c r="H601" s="181">
        <f t="shared" ref="H601:K601" si="259">H600/3</f>
        <v>57.476698691666662</v>
      </c>
      <c r="I601" s="358">
        <f t="shared" si="259"/>
        <v>72.985804092000009</v>
      </c>
      <c r="J601" s="182">
        <f t="shared" si="259"/>
        <v>68.166402736666669</v>
      </c>
      <c r="K601" s="183">
        <f t="shared" si="259"/>
        <v>76.561606279333333</v>
      </c>
      <c r="L601" s="117">
        <f t="shared" si="258"/>
        <v>1.0720251690640235</v>
      </c>
      <c r="M601" s="118">
        <f t="shared" si="258"/>
        <v>1.1452199230253439</v>
      </c>
      <c r="N601" s="119">
        <f t="shared" si="258"/>
        <v>0.75072482781988914</v>
      </c>
      <c r="O601" s="121">
        <f t="shared" si="242"/>
        <v>0.98195349714267166</v>
      </c>
    </row>
    <row r="602" spans="1:15" ht="14.5" customHeight="1" x14ac:dyDescent="0.25">
      <c r="A602" s="287"/>
      <c r="F602" s="259"/>
      <c r="G602" s="290"/>
      <c r="H602" s="291"/>
      <c r="I602" s="292"/>
      <c r="J602" s="293"/>
      <c r="K602" s="294"/>
      <c r="L602" s="295"/>
      <c r="M602" s="296"/>
      <c r="N602" s="297"/>
      <c r="O602" s="298"/>
    </row>
    <row r="603" spans="1:15" s="286" customFormat="1" ht="14.5" customHeight="1" x14ac:dyDescent="0.25">
      <c r="A603" s="359" t="s">
        <v>1527</v>
      </c>
      <c r="F603" s="313"/>
      <c r="G603" s="314"/>
      <c r="H603" s="315"/>
      <c r="I603" s="316"/>
      <c r="J603" s="317"/>
      <c r="K603" s="318"/>
      <c r="L603" s="319"/>
      <c r="M603" s="320"/>
      <c r="N603" s="321"/>
      <c r="O603" s="322"/>
    </row>
    <row r="604" spans="1:15" ht="14.5" customHeight="1" x14ac:dyDescent="0.25">
      <c r="A604" s="287" t="s">
        <v>545</v>
      </c>
      <c r="B604" s="286" t="s">
        <v>4967</v>
      </c>
      <c r="D604" s="285" t="s">
        <v>546</v>
      </c>
      <c r="E604" s="289" t="s">
        <v>547</v>
      </c>
      <c r="F604" s="259">
        <v>39.897423250000003</v>
      </c>
      <c r="G604" s="290">
        <v>40.072003619999997</v>
      </c>
      <c r="H604" s="291">
        <v>15.85875034</v>
      </c>
      <c r="I604" s="292">
        <v>56.869439300000003</v>
      </c>
      <c r="J604" s="293">
        <v>52.006343860000001</v>
      </c>
      <c r="K604" s="294">
        <v>36.818146679999998</v>
      </c>
      <c r="L604" s="295">
        <f t="shared" ref="L604:N606" si="260">F604/I604</f>
        <v>0.70156174812154337</v>
      </c>
      <c r="M604" s="296">
        <f t="shared" si="260"/>
        <v>0.77052145268802208</v>
      </c>
      <c r="N604" s="297">
        <f t="shared" si="260"/>
        <v>0.43073190179381404</v>
      </c>
      <c r="O604" s="298">
        <f t="shared" si="242"/>
        <v>0.65773623729717356</v>
      </c>
    </row>
    <row r="605" spans="1:15" ht="14.5" customHeight="1" x14ac:dyDescent="0.25">
      <c r="A605" s="287"/>
      <c r="B605" s="286" t="s">
        <v>4968</v>
      </c>
      <c r="D605" s="285" t="s">
        <v>546</v>
      </c>
      <c r="E605" s="289" t="s">
        <v>547</v>
      </c>
      <c r="F605" s="259">
        <v>47.662572230000002</v>
      </c>
      <c r="G605" s="290">
        <v>47.101693580000003</v>
      </c>
      <c r="H605" s="291">
        <v>18.477447420000001</v>
      </c>
      <c r="I605" s="292">
        <v>47.419223080000002</v>
      </c>
      <c r="J605" s="293">
        <v>43.688109019999999</v>
      </c>
      <c r="K605" s="294">
        <v>31.727773299999999</v>
      </c>
      <c r="L605" s="295">
        <f t="shared" si="260"/>
        <v>1.0051318670824583</v>
      </c>
      <c r="M605" s="296">
        <f t="shared" si="260"/>
        <v>1.0781353241550762</v>
      </c>
      <c r="N605" s="297">
        <f t="shared" si="260"/>
        <v>0.58237454123513932</v>
      </c>
      <c r="O605" s="298">
        <f t="shared" si="242"/>
        <v>0.92190024066198262</v>
      </c>
    </row>
    <row r="606" spans="1:15" s="299" customFormat="1" ht="14.5" customHeight="1" x14ac:dyDescent="0.25">
      <c r="A606" s="311"/>
      <c r="C606" s="300"/>
      <c r="E606" s="301" t="s">
        <v>563</v>
      </c>
      <c r="F606" s="302">
        <f t="shared" ref="F606:K606" si="261">SUM(F604:F605)</f>
        <v>87.559995479999998</v>
      </c>
      <c r="G606" s="303">
        <f t="shared" si="261"/>
        <v>87.173697199999992</v>
      </c>
      <c r="H606" s="304">
        <f t="shared" si="261"/>
        <v>34.336197760000005</v>
      </c>
      <c r="I606" s="305">
        <f t="shared" si="261"/>
        <v>104.28866238000001</v>
      </c>
      <c r="J606" s="306">
        <f t="shared" si="261"/>
        <v>95.69445288</v>
      </c>
      <c r="K606" s="307">
        <f t="shared" si="261"/>
        <v>68.545919979999994</v>
      </c>
      <c r="L606" s="308">
        <f t="shared" si="260"/>
        <v>0.83959266023524959</v>
      </c>
      <c r="M606" s="309">
        <f t="shared" si="260"/>
        <v>0.91095872933528388</v>
      </c>
      <c r="N606" s="310">
        <f t="shared" si="260"/>
        <v>0.5009225606720058</v>
      </c>
      <c r="O606" s="298">
        <f t="shared" si="242"/>
        <v>0.77857461578835263</v>
      </c>
    </row>
    <row r="607" spans="1:15" ht="14.5" customHeight="1" x14ac:dyDescent="0.25">
      <c r="A607" s="287"/>
      <c r="F607" s="259"/>
      <c r="G607" s="290"/>
      <c r="H607" s="291"/>
      <c r="I607" s="292"/>
      <c r="J607" s="293"/>
      <c r="K607" s="294"/>
      <c r="L607" s="295"/>
      <c r="M607" s="296"/>
      <c r="N607" s="297"/>
      <c r="O607" s="298"/>
    </row>
    <row r="608" spans="1:15" ht="14.5" customHeight="1" x14ac:dyDescent="0.25">
      <c r="A608" s="287" t="s">
        <v>556</v>
      </c>
      <c r="B608" s="286" t="s">
        <v>4969</v>
      </c>
      <c r="D608" s="285" t="s">
        <v>555</v>
      </c>
      <c r="E608" s="289" t="s">
        <v>557</v>
      </c>
      <c r="F608" s="259">
        <v>13.85730674</v>
      </c>
      <c r="G608" s="290">
        <v>9.0987523340000003</v>
      </c>
      <c r="H608" s="291">
        <v>20.398150730000001</v>
      </c>
      <c r="I608" s="292">
        <v>17.195195869999999</v>
      </c>
      <c r="J608" s="293">
        <v>16.803965989999998</v>
      </c>
      <c r="K608" s="294">
        <v>15.37739601</v>
      </c>
      <c r="L608" s="295">
        <f t="shared" ref="L608:N613" si="262">F608/I608</f>
        <v>0.80588245954071824</v>
      </c>
      <c r="M608" s="296">
        <f t="shared" si="262"/>
        <v>0.54146457683945848</v>
      </c>
      <c r="N608" s="297">
        <f t="shared" si="262"/>
        <v>1.3265022710434835</v>
      </c>
      <c r="O608" s="298">
        <f t="shared" si="242"/>
        <v>0.87803224190200135</v>
      </c>
    </row>
    <row r="609" spans="1:15" ht="14.5" customHeight="1" x14ac:dyDescent="0.25">
      <c r="A609" s="287"/>
      <c r="B609" s="286" t="s">
        <v>4970</v>
      </c>
      <c r="D609" s="285" t="s">
        <v>555</v>
      </c>
      <c r="E609" s="289" t="s">
        <v>557</v>
      </c>
      <c r="F609" s="259">
        <v>14.780524720000001</v>
      </c>
      <c r="G609" s="290">
        <v>13.26855518</v>
      </c>
      <c r="H609" s="291">
        <v>17.243504999999999</v>
      </c>
      <c r="I609" s="292">
        <v>25.757226079999999</v>
      </c>
      <c r="J609" s="293">
        <v>27.931480029999999</v>
      </c>
      <c r="K609" s="294">
        <v>33.714156170000003</v>
      </c>
      <c r="L609" s="295">
        <f t="shared" si="262"/>
        <v>0.57383992647705184</v>
      </c>
      <c r="M609" s="296">
        <f t="shared" si="262"/>
        <v>0.47503945962579913</v>
      </c>
      <c r="N609" s="297">
        <f t="shared" si="262"/>
        <v>0.51146185931664678</v>
      </c>
      <c r="O609" s="298">
        <f t="shared" si="242"/>
        <v>0.51820482440154714</v>
      </c>
    </row>
    <row r="610" spans="1:15" ht="14.5" customHeight="1" x14ac:dyDescent="0.25">
      <c r="A610" s="287"/>
      <c r="B610" s="286" t="s">
        <v>4971</v>
      </c>
      <c r="D610" s="285" t="s">
        <v>555</v>
      </c>
      <c r="E610" s="289" t="s">
        <v>557</v>
      </c>
      <c r="F610" s="259">
        <v>20.98516029</v>
      </c>
      <c r="G610" s="290">
        <v>18.620892080000001</v>
      </c>
      <c r="H610" s="291">
        <v>24.834611519999999</v>
      </c>
      <c r="I610" s="292">
        <v>13.10830477</v>
      </c>
      <c r="J610" s="293">
        <v>14.47663258</v>
      </c>
      <c r="K610" s="294">
        <v>16.765723229999999</v>
      </c>
      <c r="L610" s="295">
        <f t="shared" si="262"/>
        <v>1.6009057355781939</v>
      </c>
      <c r="M610" s="296">
        <f t="shared" si="262"/>
        <v>1.286272341105448</v>
      </c>
      <c r="N610" s="297">
        <f t="shared" si="262"/>
        <v>1.4812729030121297</v>
      </c>
      <c r="O610" s="298">
        <f t="shared" si="242"/>
        <v>1.4529809262651574</v>
      </c>
    </row>
    <row r="611" spans="1:15" ht="14.5" customHeight="1" x14ac:dyDescent="0.25">
      <c r="A611" s="287"/>
      <c r="B611" s="286" t="s">
        <v>4972</v>
      </c>
      <c r="D611" s="285" t="s">
        <v>555</v>
      </c>
      <c r="E611" s="289" t="s">
        <v>557</v>
      </c>
      <c r="F611" s="259">
        <v>21.856707350000001</v>
      </c>
      <c r="G611" s="290">
        <v>14.89459293</v>
      </c>
      <c r="H611" s="291">
        <v>33.407548810000002</v>
      </c>
      <c r="I611" s="292">
        <v>9.6107144180000006</v>
      </c>
      <c r="J611" s="293">
        <v>8.5277385559999992</v>
      </c>
      <c r="K611" s="294">
        <v>8.1837544599999994</v>
      </c>
      <c r="L611" s="295">
        <f t="shared" si="262"/>
        <v>2.2742021455828882</v>
      </c>
      <c r="M611" s="296">
        <f t="shared" si="262"/>
        <v>1.7466052497024982</v>
      </c>
      <c r="N611" s="297">
        <f t="shared" si="262"/>
        <v>4.0821787815466797</v>
      </c>
      <c r="O611" s="298">
        <f t="shared" si="242"/>
        <v>2.6653862243854545</v>
      </c>
    </row>
    <row r="612" spans="1:15" ht="14.5" customHeight="1" x14ac:dyDescent="0.25">
      <c r="A612" s="287"/>
      <c r="B612" s="286" t="s">
        <v>4973</v>
      </c>
      <c r="D612" s="285" t="s">
        <v>555</v>
      </c>
      <c r="E612" s="289" t="s">
        <v>557</v>
      </c>
      <c r="F612" s="259">
        <v>0.42089517500000001</v>
      </c>
      <c r="G612" s="290">
        <v>5.1489511000000002E-2</v>
      </c>
      <c r="H612" s="291">
        <v>0</v>
      </c>
      <c r="I612" s="292">
        <v>5.0297488960000001</v>
      </c>
      <c r="J612" s="293">
        <v>5.7224131920000003</v>
      </c>
      <c r="K612" s="294">
        <v>5.4072382640000001</v>
      </c>
      <c r="L612" s="295">
        <f t="shared" si="262"/>
        <v>8.3681150630546305E-2</v>
      </c>
      <c r="M612" s="296">
        <f t="shared" si="262"/>
        <v>8.9978666818367695E-3</v>
      </c>
      <c r="N612" s="297">
        <f t="shared" si="262"/>
        <v>0</v>
      </c>
      <c r="O612" s="298">
        <f t="shared" si="242"/>
        <v>2.9232810358679827E-2</v>
      </c>
    </row>
    <row r="613" spans="1:15" s="299" customFormat="1" ht="14.5" customHeight="1" x14ac:dyDescent="0.25">
      <c r="A613" s="311"/>
      <c r="C613" s="300"/>
      <c r="E613" s="301" t="s">
        <v>985</v>
      </c>
      <c r="F613" s="302">
        <f t="shared" ref="F613:K613" si="263">SUM(F608:F612)</f>
        <v>71.900594275000003</v>
      </c>
      <c r="G613" s="303">
        <f t="shared" si="263"/>
        <v>55.934282035000003</v>
      </c>
      <c r="H613" s="304">
        <f t="shared" si="263"/>
        <v>95.883816059999987</v>
      </c>
      <c r="I613" s="305">
        <f t="shared" si="263"/>
        <v>70.701190034000007</v>
      </c>
      <c r="J613" s="306">
        <f t="shared" si="263"/>
        <v>73.462230348000006</v>
      </c>
      <c r="K613" s="307">
        <f t="shared" si="263"/>
        <v>79.448268134000003</v>
      </c>
      <c r="L613" s="308">
        <f t="shared" si="262"/>
        <v>1.0169644137591349</v>
      </c>
      <c r="M613" s="309">
        <f t="shared" si="262"/>
        <v>0.76140190367256932</v>
      </c>
      <c r="N613" s="310">
        <f t="shared" si="262"/>
        <v>1.2068710660662767</v>
      </c>
      <c r="O613" s="298">
        <f t="shared" si="242"/>
        <v>1.0004785253164095</v>
      </c>
    </row>
    <row r="614" spans="1:15" ht="14.5" customHeight="1" x14ac:dyDescent="0.25">
      <c r="A614" s="287"/>
      <c r="F614" s="259"/>
      <c r="G614" s="290"/>
      <c r="H614" s="291"/>
      <c r="I614" s="292"/>
      <c r="J614" s="293"/>
      <c r="K614" s="294"/>
      <c r="L614" s="295"/>
      <c r="M614" s="296"/>
      <c r="N614" s="297"/>
      <c r="O614" s="298"/>
    </row>
    <row r="615" spans="1:15" ht="14.5" customHeight="1" x14ac:dyDescent="0.25">
      <c r="A615" s="287" t="s">
        <v>572</v>
      </c>
      <c r="B615" s="286" t="s">
        <v>4974</v>
      </c>
      <c r="D615" s="285" t="s">
        <v>573</v>
      </c>
      <c r="E615" s="289" t="s">
        <v>574</v>
      </c>
      <c r="F615" s="259">
        <v>20.347860749999999</v>
      </c>
      <c r="G615" s="290">
        <v>16.915092210000001</v>
      </c>
      <c r="H615" s="291">
        <v>2.9764122739999999</v>
      </c>
      <c r="I615" s="292">
        <v>55.430591360000001</v>
      </c>
      <c r="J615" s="293">
        <v>44.048672150000002</v>
      </c>
      <c r="K615" s="294">
        <v>27.061655559999998</v>
      </c>
      <c r="L615" s="295">
        <f t="shared" ref="L615:N617" si="264">F615/I615</f>
        <v>0.36708720312667431</v>
      </c>
      <c r="M615" s="296">
        <f t="shared" si="264"/>
        <v>0.3840091286383987</v>
      </c>
      <c r="N615" s="297">
        <f t="shared" si="264"/>
        <v>0.10998633351905689</v>
      </c>
      <c r="O615" s="298">
        <f t="shared" si="242"/>
        <v>0.31799488679025917</v>
      </c>
    </row>
    <row r="616" spans="1:15" ht="14.5" customHeight="1" x14ac:dyDescent="0.25">
      <c r="A616" s="287"/>
      <c r="B616" s="286" t="s">
        <v>4975</v>
      </c>
      <c r="D616" s="285" t="s">
        <v>573</v>
      </c>
      <c r="E616" s="289" t="s">
        <v>574</v>
      </c>
      <c r="F616" s="259">
        <v>37.562851299999998</v>
      </c>
      <c r="G616" s="290">
        <v>30.208488509999999</v>
      </c>
      <c r="H616" s="291">
        <v>4.9614363900000003</v>
      </c>
      <c r="I616" s="292">
        <v>34.777159400000002</v>
      </c>
      <c r="J616" s="293">
        <v>27.915627220000001</v>
      </c>
      <c r="K616" s="294">
        <v>17.78589161</v>
      </c>
      <c r="L616" s="295">
        <f t="shared" si="264"/>
        <v>1.0801011913583718</v>
      </c>
      <c r="M616" s="296">
        <f t="shared" si="264"/>
        <v>1.0821354029386554</v>
      </c>
      <c r="N616" s="297">
        <f t="shared" si="264"/>
        <v>0.27895348171415063</v>
      </c>
      <c r="O616" s="298">
        <f t="shared" si="242"/>
        <v>0.90375212167547048</v>
      </c>
    </row>
    <row r="617" spans="1:15" s="299" customFormat="1" ht="14.5" customHeight="1" x14ac:dyDescent="0.25">
      <c r="A617" s="311"/>
      <c r="C617" s="300"/>
      <c r="E617" s="301" t="s">
        <v>986</v>
      </c>
      <c r="F617" s="302">
        <f t="shared" ref="F617:K617" si="265">SUM(F615:F616)</f>
        <v>57.910712050000001</v>
      </c>
      <c r="G617" s="303">
        <f t="shared" si="265"/>
        <v>47.12358072</v>
      </c>
      <c r="H617" s="304">
        <f t="shared" si="265"/>
        <v>7.9378486640000006</v>
      </c>
      <c r="I617" s="305">
        <f t="shared" si="265"/>
        <v>90.20775076000001</v>
      </c>
      <c r="J617" s="306">
        <f t="shared" si="265"/>
        <v>71.964299370000006</v>
      </c>
      <c r="K617" s="307">
        <f t="shared" si="265"/>
        <v>44.847547169999999</v>
      </c>
      <c r="L617" s="308">
        <f t="shared" si="264"/>
        <v>0.64197046885774711</v>
      </c>
      <c r="M617" s="309">
        <f t="shared" si="264"/>
        <v>0.65481886341610884</v>
      </c>
      <c r="N617" s="310">
        <f t="shared" si="264"/>
        <v>0.17699627214640379</v>
      </c>
      <c r="O617" s="298">
        <f t="shared" si="242"/>
        <v>0.54570747362766703</v>
      </c>
    </row>
    <row r="618" spans="1:15" ht="14.5" customHeight="1" x14ac:dyDescent="0.25">
      <c r="A618" s="287"/>
      <c r="F618" s="259"/>
      <c r="G618" s="290"/>
      <c r="H618" s="291"/>
      <c r="I618" s="292"/>
      <c r="J618" s="293"/>
      <c r="K618" s="294"/>
      <c r="L618" s="295"/>
      <c r="M618" s="296"/>
      <c r="N618" s="297"/>
      <c r="O618" s="298"/>
    </row>
    <row r="619" spans="1:15" ht="14.5" customHeight="1" x14ac:dyDescent="0.25">
      <c r="A619" s="287" t="s">
        <v>550</v>
      </c>
      <c r="B619" s="286" t="s">
        <v>4976</v>
      </c>
      <c r="C619" s="288" t="s">
        <v>988</v>
      </c>
      <c r="D619" s="285" t="s">
        <v>549</v>
      </c>
      <c r="E619" s="289" t="s">
        <v>551</v>
      </c>
      <c r="F619" s="259">
        <v>10.731510569999999</v>
      </c>
      <c r="G619" s="290">
        <v>11.03079359</v>
      </c>
      <c r="H619" s="291">
        <v>4.6894154370000001</v>
      </c>
      <c r="I619" s="292">
        <v>11.2680492</v>
      </c>
      <c r="J619" s="293">
        <v>10.93564078</v>
      </c>
      <c r="K619" s="294">
        <v>6.6803484510000004</v>
      </c>
      <c r="L619" s="295">
        <f t="shared" ref="L619:N624" si="266">F619/I619</f>
        <v>0.95238407105996659</v>
      </c>
      <c r="M619" s="296">
        <f t="shared" si="266"/>
        <v>1.0087011645603816</v>
      </c>
      <c r="N619" s="297">
        <f t="shared" si="266"/>
        <v>0.70197168177627445</v>
      </c>
      <c r="O619" s="298">
        <f t="shared" si="242"/>
        <v>0.91579020919077936</v>
      </c>
    </row>
    <row r="620" spans="1:15" ht="14.5" customHeight="1" x14ac:dyDescent="0.25">
      <c r="A620" s="287"/>
      <c r="B620" s="286" t="s">
        <v>4977</v>
      </c>
      <c r="C620" s="288" t="s">
        <v>987</v>
      </c>
      <c r="D620" s="285" t="s">
        <v>549</v>
      </c>
      <c r="E620" s="289" t="s">
        <v>551</v>
      </c>
      <c r="F620" s="259">
        <v>14.37876282</v>
      </c>
      <c r="G620" s="290">
        <v>14.96297279</v>
      </c>
      <c r="H620" s="291">
        <v>6.6899490039999998</v>
      </c>
      <c r="I620" s="292">
        <v>9.8662733449999998</v>
      </c>
      <c r="J620" s="293">
        <v>9.1080753859999994</v>
      </c>
      <c r="K620" s="294">
        <v>6.107091617</v>
      </c>
      <c r="L620" s="295">
        <f t="shared" si="266"/>
        <v>1.4573651385086372</v>
      </c>
      <c r="M620" s="296">
        <f t="shared" si="266"/>
        <v>1.6428248730790644</v>
      </c>
      <c r="N620" s="297">
        <f t="shared" si="266"/>
        <v>1.0954394372236909</v>
      </c>
      <c r="O620" s="298">
        <f t="shared" si="242"/>
        <v>1.4365875370021632</v>
      </c>
    </row>
    <row r="621" spans="1:15" ht="14.5" customHeight="1" x14ac:dyDescent="0.25">
      <c r="A621" s="287" t="s">
        <v>548</v>
      </c>
      <c r="B621" s="286" t="s">
        <v>4978</v>
      </c>
      <c r="C621" s="288" t="s">
        <v>436</v>
      </c>
      <c r="D621" s="285" t="s">
        <v>549</v>
      </c>
      <c r="E621" s="289" t="s">
        <v>989</v>
      </c>
      <c r="F621" s="259">
        <v>12.71388089</v>
      </c>
      <c r="G621" s="290">
        <v>11.333433879999999</v>
      </c>
      <c r="H621" s="291">
        <v>4.4600505610000001</v>
      </c>
      <c r="I621" s="292">
        <v>10.787280709999999</v>
      </c>
      <c r="J621" s="293">
        <v>10.37096858</v>
      </c>
      <c r="K621" s="294">
        <v>8.6471518280000002</v>
      </c>
      <c r="L621" s="295">
        <f t="shared" si="266"/>
        <v>1.1785992440350614</v>
      </c>
      <c r="M621" s="296">
        <f t="shared" si="266"/>
        <v>1.0928038005877365</v>
      </c>
      <c r="N621" s="297">
        <f t="shared" si="266"/>
        <v>0.5157826125543542</v>
      </c>
      <c r="O621" s="298">
        <f t="shared" si="242"/>
        <v>0.95644964542295341</v>
      </c>
    </row>
    <row r="622" spans="1:15" ht="14.5" customHeight="1" x14ac:dyDescent="0.25">
      <c r="A622" s="287"/>
      <c r="B622" s="286" t="s">
        <v>4979</v>
      </c>
      <c r="C622" s="288" t="s">
        <v>436</v>
      </c>
      <c r="D622" s="285" t="s">
        <v>549</v>
      </c>
      <c r="E622" s="289" t="s">
        <v>989</v>
      </c>
      <c r="F622" s="259">
        <v>6.8160046000000003</v>
      </c>
      <c r="G622" s="290">
        <v>6.5270047050000004</v>
      </c>
      <c r="H622" s="291">
        <v>3.512812673</v>
      </c>
      <c r="I622" s="292">
        <v>12.94071074</v>
      </c>
      <c r="J622" s="293">
        <v>13.14960063</v>
      </c>
      <c r="K622" s="294">
        <v>14.93483563</v>
      </c>
      <c r="L622" s="295">
        <f t="shared" si="266"/>
        <v>0.52671021993649791</v>
      </c>
      <c r="M622" s="296">
        <f t="shared" si="266"/>
        <v>0.49636524246288083</v>
      </c>
      <c r="N622" s="297">
        <f t="shared" si="266"/>
        <v>0.23520932938449754</v>
      </c>
      <c r="O622" s="298">
        <f t="shared" si="242"/>
        <v>0.41086560830604701</v>
      </c>
    </row>
    <row r="623" spans="1:15" ht="14.5" customHeight="1" x14ac:dyDescent="0.25">
      <c r="A623" s="287"/>
      <c r="B623" s="286" t="s">
        <v>4980</v>
      </c>
      <c r="C623" s="288" t="s">
        <v>436</v>
      </c>
      <c r="D623" s="285" t="s">
        <v>549</v>
      </c>
      <c r="E623" s="289" t="s">
        <v>989</v>
      </c>
      <c r="F623" s="259">
        <v>9.2490222600000003</v>
      </c>
      <c r="G623" s="290">
        <v>8.9400189250000004</v>
      </c>
      <c r="H623" s="291">
        <v>4.6750244969999999</v>
      </c>
      <c r="I623" s="292">
        <v>7.5465479000000002</v>
      </c>
      <c r="J623" s="293">
        <v>7.5772203879999998</v>
      </c>
      <c r="K623" s="294">
        <v>8.6213547209999994</v>
      </c>
      <c r="L623" s="295">
        <f t="shared" si="266"/>
        <v>1.225596442580057</v>
      </c>
      <c r="M623" s="296">
        <f t="shared" si="266"/>
        <v>1.1798546785254203</v>
      </c>
      <c r="N623" s="297">
        <f t="shared" si="266"/>
        <v>0.54226100749717665</v>
      </c>
      <c r="O623" s="298">
        <f t="shared" si="242"/>
        <v>0.96289523003666655</v>
      </c>
    </row>
    <row r="624" spans="1:15" s="299" customFormat="1" ht="14.5" customHeight="1" x14ac:dyDescent="0.25">
      <c r="A624" s="311"/>
      <c r="C624" s="300"/>
      <c r="E624" s="301" t="s">
        <v>990</v>
      </c>
      <c r="F624" s="302">
        <f t="shared" ref="F624:K624" si="267">SUM(F619:F623)</f>
        <v>53.889181140000005</v>
      </c>
      <c r="G624" s="303">
        <f t="shared" si="267"/>
        <v>52.794223889999998</v>
      </c>
      <c r="H624" s="304">
        <f t="shared" si="267"/>
        <v>24.027252171999997</v>
      </c>
      <c r="I624" s="305">
        <f t="shared" si="267"/>
        <v>52.408861895000001</v>
      </c>
      <c r="J624" s="306">
        <f t="shared" si="267"/>
        <v>51.141505764000001</v>
      </c>
      <c r="K624" s="307">
        <f t="shared" si="267"/>
        <v>44.990782246999999</v>
      </c>
      <c r="L624" s="308">
        <f t="shared" si="266"/>
        <v>1.0282455903729752</v>
      </c>
      <c r="M624" s="309">
        <f t="shared" si="266"/>
        <v>1.0323165714679328</v>
      </c>
      <c r="N624" s="310">
        <f t="shared" si="266"/>
        <v>0.53404833105790561</v>
      </c>
      <c r="O624" s="298">
        <f t="shared" si="242"/>
        <v>0.87996260487222899</v>
      </c>
    </row>
    <row r="625" spans="1:15" ht="14.5" customHeight="1" x14ac:dyDescent="0.25">
      <c r="A625" s="287"/>
      <c r="F625" s="259"/>
      <c r="G625" s="290"/>
      <c r="H625" s="291"/>
      <c r="I625" s="292"/>
      <c r="J625" s="293"/>
      <c r="K625" s="294"/>
      <c r="L625" s="295"/>
      <c r="M625" s="296"/>
      <c r="N625" s="297"/>
      <c r="O625" s="298"/>
    </row>
    <row r="626" spans="1:15" ht="14.5" customHeight="1" x14ac:dyDescent="0.25">
      <c r="A626" s="287" t="s">
        <v>558</v>
      </c>
      <c r="B626" s="286" t="s">
        <v>4981</v>
      </c>
      <c r="D626" s="285" t="s">
        <v>559</v>
      </c>
      <c r="E626" s="289" t="s">
        <v>560</v>
      </c>
      <c r="F626" s="259">
        <v>10.62328041</v>
      </c>
      <c r="G626" s="290">
        <v>6.0898375920000003</v>
      </c>
      <c r="H626" s="291">
        <v>2.541421733</v>
      </c>
      <c r="I626" s="292">
        <v>36.41506459</v>
      </c>
      <c r="J626" s="293">
        <v>37.791383510000003</v>
      </c>
      <c r="K626" s="294">
        <v>16.231365950000001</v>
      </c>
      <c r="L626" s="295">
        <f t="shared" ref="L626:N632" si="268">F626/I626</f>
        <v>0.2917276278267889</v>
      </c>
      <c r="M626" s="296">
        <f t="shared" si="268"/>
        <v>0.16114354718949531</v>
      </c>
      <c r="N626" s="297">
        <f t="shared" si="268"/>
        <v>0.15657472949773521</v>
      </c>
      <c r="O626" s="298">
        <f t="shared" si="242"/>
        <v>0.21290363922722436</v>
      </c>
    </row>
    <row r="627" spans="1:15" ht="14.5" customHeight="1" x14ac:dyDescent="0.25">
      <c r="A627" s="287"/>
      <c r="B627" s="286" t="s">
        <v>4982</v>
      </c>
      <c r="D627" s="285" t="s">
        <v>559</v>
      </c>
      <c r="E627" s="289" t="s">
        <v>560</v>
      </c>
      <c r="F627" s="259">
        <v>139.84283429999999</v>
      </c>
      <c r="G627" s="290">
        <v>118.5545192</v>
      </c>
      <c r="H627" s="291">
        <v>15.962273890000001</v>
      </c>
      <c r="I627" s="292">
        <v>100.2838576</v>
      </c>
      <c r="J627" s="293">
        <v>73.563308789999994</v>
      </c>
      <c r="K627" s="294">
        <v>21.431222170000002</v>
      </c>
      <c r="L627" s="295">
        <f t="shared" si="268"/>
        <v>1.3944700338292531</v>
      </c>
      <c r="M627" s="296">
        <f t="shared" si="268"/>
        <v>1.611598514939502</v>
      </c>
      <c r="N627" s="297">
        <f t="shared" si="268"/>
        <v>0.74481398043385594</v>
      </c>
      <c r="O627" s="298">
        <f t="shared" ref="O627:O690" si="269">AVERAGE(F627:H627)/AVERAGE(I627:K627)</f>
        <v>1.4049666704705628</v>
      </c>
    </row>
    <row r="628" spans="1:15" ht="14.5" customHeight="1" x14ac:dyDescent="0.25">
      <c r="A628" s="287"/>
      <c r="B628" s="286" t="s">
        <v>4983</v>
      </c>
      <c r="D628" s="285" t="s">
        <v>561</v>
      </c>
      <c r="E628" s="289" t="s">
        <v>560</v>
      </c>
      <c r="F628" s="259">
        <v>230.6805555</v>
      </c>
      <c r="G628" s="290">
        <v>227.45634200000001</v>
      </c>
      <c r="H628" s="291">
        <v>30.36769301</v>
      </c>
      <c r="I628" s="292">
        <v>17.18132696</v>
      </c>
      <c r="J628" s="293">
        <v>11.88656396</v>
      </c>
      <c r="K628" s="294">
        <v>3.7225357790000002</v>
      </c>
      <c r="L628" s="295">
        <f t="shared" si="268"/>
        <v>13.42623628763072</v>
      </c>
      <c r="M628" s="296">
        <f t="shared" si="268"/>
        <v>19.135583905106923</v>
      </c>
      <c r="N628" s="297">
        <f t="shared" si="268"/>
        <v>8.157797483455699</v>
      </c>
      <c r="O628" s="298">
        <f t="shared" si="269"/>
        <v>14.897780836895842</v>
      </c>
    </row>
    <row r="629" spans="1:15" ht="14.5" customHeight="1" x14ac:dyDescent="0.25">
      <c r="A629" s="287"/>
      <c r="B629" s="286" t="s">
        <v>4984</v>
      </c>
      <c r="D629" s="285" t="s">
        <v>561</v>
      </c>
      <c r="E629" s="289" t="s">
        <v>560</v>
      </c>
      <c r="F629" s="259">
        <v>134.5043762</v>
      </c>
      <c r="G629" s="290">
        <v>104.7973851</v>
      </c>
      <c r="H629" s="291">
        <v>14.78034532</v>
      </c>
      <c r="I629" s="292">
        <v>36.74011273</v>
      </c>
      <c r="J629" s="293">
        <v>29.321790140000001</v>
      </c>
      <c r="K629" s="294">
        <v>9.9836089999999995</v>
      </c>
      <c r="L629" s="295">
        <f t="shared" si="268"/>
        <v>3.6609679776559574</v>
      </c>
      <c r="M629" s="296">
        <f t="shared" si="268"/>
        <v>3.5740445791213209</v>
      </c>
      <c r="N629" s="297">
        <f t="shared" si="268"/>
        <v>1.480461155880604</v>
      </c>
      <c r="O629" s="298">
        <f t="shared" si="269"/>
        <v>3.3411847770102994</v>
      </c>
    </row>
    <row r="630" spans="1:15" ht="14.5" customHeight="1" x14ac:dyDescent="0.25">
      <c r="A630" s="287"/>
      <c r="B630" s="286" t="s">
        <v>4985</v>
      </c>
      <c r="D630" s="285" t="s">
        <v>561</v>
      </c>
      <c r="E630" s="289" t="s">
        <v>560</v>
      </c>
      <c r="F630" s="259">
        <v>13.96992813</v>
      </c>
      <c r="G630" s="290">
        <v>7.5838977700000001</v>
      </c>
      <c r="H630" s="291">
        <v>3.1712859120000001</v>
      </c>
      <c r="I630" s="292">
        <v>21.348235840000001</v>
      </c>
      <c r="J630" s="293">
        <v>21.415734220000001</v>
      </c>
      <c r="K630" s="294">
        <v>7.4914042140000001</v>
      </c>
      <c r="L630" s="295">
        <f t="shared" si="268"/>
        <v>0.65438325839668066</v>
      </c>
      <c r="M630" s="296">
        <f t="shared" si="268"/>
        <v>0.3541273762595285</v>
      </c>
      <c r="N630" s="297">
        <f t="shared" si="268"/>
        <v>0.4233232944597321</v>
      </c>
      <c r="O630" s="298">
        <f t="shared" si="269"/>
        <v>0.49198940748495679</v>
      </c>
    </row>
    <row r="631" spans="1:15" ht="14.5" customHeight="1" x14ac:dyDescent="0.25">
      <c r="A631" s="287"/>
      <c r="B631" s="286" t="s">
        <v>4986</v>
      </c>
      <c r="D631" s="285" t="s">
        <v>561</v>
      </c>
      <c r="E631" s="289" t="s">
        <v>560</v>
      </c>
      <c r="F631" s="259">
        <v>12.98015359</v>
      </c>
      <c r="G631" s="290">
        <v>5.8410481040000004</v>
      </c>
      <c r="H631" s="291">
        <v>2.7796804239999999</v>
      </c>
      <c r="I631" s="292">
        <v>12.91091993</v>
      </c>
      <c r="J631" s="293">
        <v>13.253383299999999</v>
      </c>
      <c r="K631" s="294">
        <v>4.7882514870000001</v>
      </c>
      <c r="L631" s="295">
        <f t="shared" si="268"/>
        <v>1.0053624110733681</v>
      </c>
      <c r="M631" s="296">
        <f t="shared" si="268"/>
        <v>0.440721283900391</v>
      </c>
      <c r="N631" s="297">
        <f t="shared" si="268"/>
        <v>0.58052097546396064</v>
      </c>
      <c r="O631" s="298">
        <f t="shared" si="269"/>
        <v>0.69787073524293608</v>
      </c>
    </row>
    <row r="632" spans="1:15" s="299" customFormat="1" ht="14.5" customHeight="1" x14ac:dyDescent="0.25">
      <c r="A632" s="311"/>
      <c r="C632" s="300"/>
      <c r="E632" s="301" t="s">
        <v>564</v>
      </c>
      <c r="F632" s="302">
        <f t="shared" ref="F632:K632" si="270">SUM(F626:F631)</f>
        <v>542.60112813000001</v>
      </c>
      <c r="G632" s="303">
        <f t="shared" si="270"/>
        <v>470.32302976599999</v>
      </c>
      <c r="H632" s="304">
        <f t="shared" si="270"/>
        <v>69.602700288999998</v>
      </c>
      <c r="I632" s="305">
        <f t="shared" si="270"/>
        <v>224.87951765000003</v>
      </c>
      <c r="J632" s="306">
        <f t="shared" si="270"/>
        <v>187.23216391999998</v>
      </c>
      <c r="K632" s="307">
        <f t="shared" si="270"/>
        <v>63.648388600000004</v>
      </c>
      <c r="L632" s="308">
        <f t="shared" si="268"/>
        <v>2.4128525968047403</v>
      </c>
      <c r="M632" s="309">
        <f t="shared" si="268"/>
        <v>2.5119777495439206</v>
      </c>
      <c r="N632" s="310">
        <f t="shared" si="268"/>
        <v>1.0935500775427329</v>
      </c>
      <c r="O632" s="298">
        <f t="shared" si="269"/>
        <v>2.2753629950453567</v>
      </c>
    </row>
    <row r="633" spans="1:15" ht="14.5" customHeight="1" x14ac:dyDescent="0.25">
      <c r="A633" s="287"/>
      <c r="F633" s="259"/>
      <c r="G633" s="290"/>
      <c r="H633" s="291"/>
      <c r="I633" s="292"/>
      <c r="J633" s="293"/>
      <c r="K633" s="294"/>
      <c r="L633" s="295"/>
      <c r="M633" s="296"/>
      <c r="N633" s="297"/>
      <c r="O633" s="298"/>
    </row>
    <row r="634" spans="1:15" ht="14.5" customHeight="1" x14ac:dyDescent="0.25">
      <c r="A634" s="287" t="s">
        <v>569</v>
      </c>
      <c r="B634" s="286" t="s">
        <v>4987</v>
      </c>
      <c r="D634" s="285" t="s">
        <v>570</v>
      </c>
      <c r="E634" s="289" t="s">
        <v>571</v>
      </c>
      <c r="F634" s="259">
        <v>74.275477559999999</v>
      </c>
      <c r="G634" s="290">
        <v>41.064872309999998</v>
      </c>
      <c r="H634" s="291">
        <v>2.2741295300000002</v>
      </c>
      <c r="I634" s="292">
        <v>51.071316629999998</v>
      </c>
      <c r="J634" s="293">
        <v>44.307856389999998</v>
      </c>
      <c r="K634" s="294">
        <v>33.84121313</v>
      </c>
      <c r="L634" s="295">
        <f t="shared" ref="L634:N636" si="271">F634/I634</f>
        <v>1.4543482028886945</v>
      </c>
      <c r="M634" s="296">
        <f t="shared" si="271"/>
        <v>0.92680792202053086</v>
      </c>
      <c r="N634" s="297">
        <f t="shared" si="271"/>
        <v>6.7200000226469422E-2</v>
      </c>
      <c r="O634" s="298">
        <f t="shared" si="269"/>
        <v>0.91018517204763838</v>
      </c>
    </row>
    <row r="635" spans="1:15" ht="14.5" customHeight="1" x14ac:dyDescent="0.25">
      <c r="A635" s="287"/>
      <c r="B635" s="286" t="s">
        <v>4988</v>
      </c>
      <c r="D635" s="285" t="s">
        <v>570</v>
      </c>
      <c r="E635" s="289" t="s">
        <v>571</v>
      </c>
      <c r="F635" s="259">
        <v>8.2667073470000005</v>
      </c>
      <c r="G635" s="290">
        <v>4.3209625389999999</v>
      </c>
      <c r="H635" s="291">
        <v>4.4172149669999996</v>
      </c>
      <c r="I635" s="292">
        <v>26.75163586</v>
      </c>
      <c r="J635" s="293">
        <v>31.506056399999999</v>
      </c>
      <c r="K635" s="294">
        <v>27.591706049999999</v>
      </c>
      <c r="L635" s="295">
        <f t="shared" si="271"/>
        <v>0.30901689116367931</v>
      </c>
      <c r="M635" s="296">
        <f t="shared" si="271"/>
        <v>0.13714704513129736</v>
      </c>
      <c r="N635" s="297">
        <f t="shared" si="271"/>
        <v>0.16009212909833823</v>
      </c>
      <c r="O635" s="298">
        <f t="shared" si="269"/>
        <v>0.19807809009442084</v>
      </c>
    </row>
    <row r="636" spans="1:15" s="299" customFormat="1" ht="14.5" customHeight="1" x14ac:dyDescent="0.25">
      <c r="A636" s="311"/>
      <c r="C636" s="300"/>
      <c r="E636" s="301" t="s">
        <v>991</v>
      </c>
      <c r="F636" s="302">
        <f t="shared" ref="F636:K636" si="272">SUM(F634:F635)</f>
        <v>82.542184907000006</v>
      </c>
      <c r="G636" s="303">
        <f t="shared" si="272"/>
        <v>45.385834848999998</v>
      </c>
      <c r="H636" s="304">
        <f t="shared" si="272"/>
        <v>6.6913444969999993</v>
      </c>
      <c r="I636" s="305">
        <f t="shared" si="272"/>
        <v>77.822952490000006</v>
      </c>
      <c r="J636" s="306">
        <f t="shared" si="272"/>
        <v>75.813912789999989</v>
      </c>
      <c r="K636" s="307">
        <f t="shared" si="272"/>
        <v>61.432919179999999</v>
      </c>
      <c r="L636" s="308">
        <f t="shared" si="271"/>
        <v>1.0606406242118147</v>
      </c>
      <c r="M636" s="309">
        <f t="shared" si="271"/>
        <v>0.59864783624499174</v>
      </c>
      <c r="N636" s="310">
        <f t="shared" si="271"/>
        <v>0.10892115475408537</v>
      </c>
      <c r="O636" s="298">
        <f t="shared" si="269"/>
        <v>0.62593341315240558</v>
      </c>
    </row>
    <row r="637" spans="1:15" ht="14.5" customHeight="1" x14ac:dyDescent="0.25">
      <c r="A637" s="287"/>
      <c r="F637" s="259"/>
      <c r="G637" s="290"/>
      <c r="H637" s="291"/>
      <c r="I637" s="292"/>
      <c r="J637" s="293"/>
      <c r="K637" s="294"/>
      <c r="L637" s="295"/>
      <c r="M637" s="296"/>
      <c r="N637" s="297"/>
      <c r="O637" s="298"/>
    </row>
    <row r="638" spans="1:15" ht="14.5" customHeight="1" x14ac:dyDescent="0.25">
      <c r="A638" s="287" t="s">
        <v>537</v>
      </c>
      <c r="B638" s="286" t="s">
        <v>4989</v>
      </c>
      <c r="C638" s="288" t="s">
        <v>539</v>
      </c>
      <c r="D638" s="285" t="s">
        <v>562</v>
      </c>
      <c r="E638" s="289" t="s">
        <v>538</v>
      </c>
      <c r="F638" s="259">
        <v>6.8958289759999998</v>
      </c>
      <c r="G638" s="290">
        <v>9.3319345400000007</v>
      </c>
      <c r="H638" s="291">
        <v>5.0169275259999999</v>
      </c>
      <c r="I638" s="292">
        <v>4.5296030189999996</v>
      </c>
      <c r="J638" s="293">
        <v>2.5055715040000002</v>
      </c>
      <c r="K638" s="294">
        <v>2.4012201549999999</v>
      </c>
      <c r="L638" s="295">
        <f t="shared" ref="L638:L647" si="273">F638/I638</f>
        <v>1.5223914650079846</v>
      </c>
      <c r="M638" s="296">
        <f t="shared" ref="M638:M647" si="274">G638/J638</f>
        <v>3.7244734485134852</v>
      </c>
      <c r="N638" s="297">
        <f t="shared" ref="N638:N647" si="275">H638/K638</f>
        <v>2.0893242610651002</v>
      </c>
      <c r="O638" s="298">
        <f t="shared" si="269"/>
        <v>2.2513567699250485</v>
      </c>
    </row>
    <row r="639" spans="1:15" ht="14.5" customHeight="1" x14ac:dyDescent="0.25">
      <c r="A639" s="287"/>
      <c r="B639" s="286" t="s">
        <v>4990</v>
      </c>
      <c r="C639" s="288" t="s">
        <v>539</v>
      </c>
      <c r="D639" s="285" t="s">
        <v>562</v>
      </c>
      <c r="E639" s="289" t="s">
        <v>538</v>
      </c>
      <c r="F639" s="259">
        <v>16.68155762</v>
      </c>
      <c r="G639" s="290">
        <v>16.13871396</v>
      </c>
      <c r="H639" s="291">
        <v>8.4071722750000006</v>
      </c>
      <c r="I639" s="292">
        <v>6.5972925089999999</v>
      </c>
      <c r="J639" s="293">
        <v>6.9170111439999999</v>
      </c>
      <c r="K639" s="294">
        <v>3.0959308029999999</v>
      </c>
      <c r="L639" s="295">
        <f t="shared" si="273"/>
        <v>2.5285460053867683</v>
      </c>
      <c r="M639" s="296">
        <f t="shared" si="274"/>
        <v>2.3331918402356706</v>
      </c>
      <c r="N639" s="297">
        <f t="shared" si="275"/>
        <v>2.7155556147615876</v>
      </c>
      <c r="O639" s="298">
        <f t="shared" si="269"/>
        <v>2.4820506877377455</v>
      </c>
    </row>
    <row r="640" spans="1:15" ht="14.5" customHeight="1" x14ac:dyDescent="0.25">
      <c r="A640" s="287"/>
      <c r="B640" s="286" t="s">
        <v>4991</v>
      </c>
      <c r="C640" s="288" t="s">
        <v>539</v>
      </c>
      <c r="D640" s="285" t="s">
        <v>562</v>
      </c>
      <c r="E640" s="289" t="s">
        <v>538</v>
      </c>
      <c r="F640" s="259">
        <v>18.257529550000001</v>
      </c>
      <c r="G640" s="290">
        <v>16.231251230000002</v>
      </c>
      <c r="H640" s="291">
        <v>8.3699943720000007</v>
      </c>
      <c r="I640" s="292">
        <v>32.15684486</v>
      </c>
      <c r="J640" s="293">
        <v>29.666425159999999</v>
      </c>
      <c r="K640" s="294">
        <v>28.470813750000001</v>
      </c>
      <c r="L640" s="295">
        <f t="shared" si="273"/>
        <v>0.56776495422629603</v>
      </c>
      <c r="M640" s="296">
        <f t="shared" si="274"/>
        <v>0.54712528194617172</v>
      </c>
      <c r="N640" s="297">
        <f t="shared" si="275"/>
        <v>0.29398507698080811</v>
      </c>
      <c r="O640" s="298">
        <f t="shared" si="269"/>
        <v>0.47465762276486745</v>
      </c>
    </row>
    <row r="641" spans="1:15" ht="14.5" customHeight="1" x14ac:dyDescent="0.25">
      <c r="A641" s="287"/>
      <c r="B641" s="286" t="s">
        <v>4992</v>
      </c>
      <c r="C641" s="288" t="s">
        <v>539</v>
      </c>
      <c r="D641" s="285" t="s">
        <v>562</v>
      </c>
      <c r="E641" s="289" t="s">
        <v>538</v>
      </c>
      <c r="F641" s="259">
        <v>23.151228769999999</v>
      </c>
      <c r="G641" s="290">
        <v>20.867049779999999</v>
      </c>
      <c r="H641" s="291">
        <v>10.68615904</v>
      </c>
      <c r="I641" s="292">
        <v>25.706874089999999</v>
      </c>
      <c r="J641" s="293">
        <v>23.709154179999999</v>
      </c>
      <c r="K641" s="294">
        <v>22.289539909999998</v>
      </c>
      <c r="L641" s="295">
        <f t="shared" si="273"/>
        <v>0.90058513878223145</v>
      </c>
      <c r="M641" s="296">
        <f t="shared" si="274"/>
        <v>0.88012628462311515</v>
      </c>
      <c r="N641" s="297">
        <f t="shared" si="275"/>
        <v>0.47942483708269601</v>
      </c>
      <c r="O641" s="298">
        <f t="shared" si="269"/>
        <v>0.76290362071572104</v>
      </c>
    </row>
    <row r="642" spans="1:15" ht="14.5" customHeight="1" x14ac:dyDescent="0.25">
      <c r="A642" s="287" t="s">
        <v>540</v>
      </c>
      <c r="B642" s="286" t="s">
        <v>4993</v>
      </c>
      <c r="C642" s="288" t="s">
        <v>54</v>
      </c>
      <c r="D642" s="285" t="s">
        <v>562</v>
      </c>
      <c r="E642" s="289" t="s">
        <v>541</v>
      </c>
      <c r="F642" s="259">
        <v>1.431060166</v>
      </c>
      <c r="G642" s="290">
        <v>2.1182327540000001</v>
      </c>
      <c r="H642" s="291">
        <v>0.82429739099999999</v>
      </c>
      <c r="I642" s="292">
        <v>3.6724036010000001</v>
      </c>
      <c r="J642" s="293">
        <v>2.4020950280000002</v>
      </c>
      <c r="K642" s="294">
        <v>3.3552777680000001</v>
      </c>
      <c r="L642" s="295">
        <f t="shared" si="273"/>
        <v>0.38967943654404447</v>
      </c>
      <c r="M642" s="296">
        <f t="shared" si="274"/>
        <v>0.8818272088775998</v>
      </c>
      <c r="N642" s="297">
        <f t="shared" si="275"/>
        <v>0.24567187815610977</v>
      </c>
      <c r="O642" s="298">
        <f t="shared" si="269"/>
        <v>0.46380636473961556</v>
      </c>
    </row>
    <row r="643" spans="1:15" ht="14.5" customHeight="1" x14ac:dyDescent="0.25">
      <c r="A643" s="287" t="s">
        <v>542</v>
      </c>
      <c r="B643" s="286" t="s">
        <v>4994</v>
      </c>
      <c r="C643" s="288" t="s">
        <v>992</v>
      </c>
      <c r="D643" s="285" t="s">
        <v>562</v>
      </c>
      <c r="E643" s="289" t="s">
        <v>543</v>
      </c>
      <c r="F643" s="259">
        <v>4.9763900320000003</v>
      </c>
      <c r="G643" s="290">
        <v>4.3914260079999998</v>
      </c>
      <c r="H643" s="291">
        <v>1.4140029030000001</v>
      </c>
      <c r="I643" s="292">
        <v>3.8570555720000002</v>
      </c>
      <c r="J643" s="293">
        <v>5.1448580530000001</v>
      </c>
      <c r="K643" s="294">
        <v>5.5950401000000003</v>
      </c>
      <c r="L643" s="295">
        <f t="shared" si="273"/>
        <v>1.2902043901378355</v>
      </c>
      <c r="M643" s="296">
        <f t="shared" si="274"/>
        <v>0.8535563008272562</v>
      </c>
      <c r="N643" s="297">
        <f t="shared" si="275"/>
        <v>0.25272435545189392</v>
      </c>
      <c r="O643" s="298">
        <f t="shared" si="269"/>
        <v>0.73863486492624342</v>
      </c>
    </row>
    <row r="644" spans="1:15" ht="14.5" customHeight="1" x14ac:dyDescent="0.25">
      <c r="A644" s="287"/>
      <c r="B644" s="286" t="s">
        <v>4995</v>
      </c>
      <c r="C644" s="288" t="s">
        <v>994</v>
      </c>
      <c r="D644" s="285" t="s">
        <v>562</v>
      </c>
      <c r="E644" s="289" t="s">
        <v>543</v>
      </c>
      <c r="F644" s="259">
        <v>36.997774759999999</v>
      </c>
      <c r="G644" s="290">
        <v>39.69984127</v>
      </c>
      <c r="H644" s="291">
        <v>19.578041020000001</v>
      </c>
      <c r="I644" s="292">
        <v>52.915089109999997</v>
      </c>
      <c r="J644" s="293">
        <v>50.135093349999998</v>
      </c>
      <c r="K644" s="294">
        <v>47.561526999999998</v>
      </c>
      <c r="L644" s="295">
        <f t="shared" si="273"/>
        <v>0.69919139100548333</v>
      </c>
      <c r="M644" s="296">
        <f t="shared" si="274"/>
        <v>0.79185733220540622</v>
      </c>
      <c r="N644" s="297">
        <f t="shared" si="275"/>
        <v>0.41163609023738873</v>
      </c>
      <c r="O644" s="298">
        <f t="shared" si="269"/>
        <v>0.63923088978396636</v>
      </c>
    </row>
    <row r="645" spans="1:15" ht="14.5" customHeight="1" x14ac:dyDescent="0.25">
      <c r="A645" s="287"/>
      <c r="B645" s="286" t="s">
        <v>4996</v>
      </c>
      <c r="C645" s="288" t="s">
        <v>992</v>
      </c>
      <c r="D645" s="285" t="s">
        <v>562</v>
      </c>
      <c r="E645" s="289" t="s">
        <v>543</v>
      </c>
      <c r="F645" s="259">
        <v>2.8758371650000001</v>
      </c>
      <c r="G645" s="290">
        <v>3.802009457</v>
      </c>
      <c r="H645" s="291">
        <v>2.1881038529999999</v>
      </c>
      <c r="I645" s="292">
        <v>4.0695869</v>
      </c>
      <c r="J645" s="293">
        <v>3.8898178639999998</v>
      </c>
      <c r="K645" s="294">
        <v>3.1172822920000001</v>
      </c>
      <c r="L645" s="295">
        <f t="shared" si="273"/>
        <v>0.70666562372706676</v>
      </c>
      <c r="M645" s="296">
        <f t="shared" si="274"/>
        <v>0.97742608778352824</v>
      </c>
      <c r="N645" s="297">
        <f t="shared" si="275"/>
        <v>0.70192675800180626</v>
      </c>
      <c r="O645" s="298">
        <f t="shared" si="269"/>
        <v>0.80041536157668258</v>
      </c>
    </row>
    <row r="646" spans="1:15" ht="14.5" customHeight="1" x14ac:dyDescent="0.25">
      <c r="A646" s="287"/>
      <c r="B646" s="286" t="s">
        <v>4997</v>
      </c>
      <c r="C646" s="288" t="s">
        <v>992</v>
      </c>
      <c r="D646" s="285" t="s">
        <v>562</v>
      </c>
      <c r="E646" s="289" t="s">
        <v>543</v>
      </c>
      <c r="F646" s="259">
        <v>41.77639885</v>
      </c>
      <c r="G646" s="290">
        <v>45.714959890000003</v>
      </c>
      <c r="H646" s="291">
        <v>22.880970749999999</v>
      </c>
      <c r="I646" s="292">
        <v>47.093622160000002</v>
      </c>
      <c r="J646" s="293">
        <v>44.593608449999998</v>
      </c>
      <c r="K646" s="294">
        <v>43.378196109999998</v>
      </c>
      <c r="L646" s="295">
        <f t="shared" si="273"/>
        <v>0.88709249647574773</v>
      </c>
      <c r="M646" s="296">
        <f t="shared" si="274"/>
        <v>1.0251460126008261</v>
      </c>
      <c r="N646" s="297">
        <f t="shared" si="275"/>
        <v>0.52747630841950199</v>
      </c>
      <c r="O646" s="298">
        <f t="shared" si="269"/>
        <v>0.81717677254897736</v>
      </c>
    </row>
    <row r="647" spans="1:15" s="299" customFormat="1" ht="14.5" customHeight="1" x14ac:dyDescent="0.25">
      <c r="A647" s="311"/>
      <c r="C647" s="300"/>
      <c r="E647" s="301" t="s">
        <v>993</v>
      </c>
      <c r="F647" s="302">
        <f t="shared" ref="F647:K647" si="276">SUM(F638:F646)</f>
        <v>153.04360588899999</v>
      </c>
      <c r="G647" s="303">
        <f t="shared" si="276"/>
        <v>158.29541888900002</v>
      </c>
      <c r="H647" s="304">
        <f t="shared" si="276"/>
        <v>79.365669130000001</v>
      </c>
      <c r="I647" s="305">
        <f t="shared" si="276"/>
        <v>180.59837182099997</v>
      </c>
      <c r="J647" s="306">
        <f t="shared" si="276"/>
        <v>168.96363473299999</v>
      </c>
      <c r="K647" s="307">
        <f t="shared" si="276"/>
        <v>159.26482788799999</v>
      </c>
      <c r="L647" s="308">
        <f t="shared" si="273"/>
        <v>0.84742516970578852</v>
      </c>
      <c r="M647" s="309">
        <f t="shared" si="274"/>
        <v>0.93686087624204983</v>
      </c>
      <c r="N647" s="310">
        <f t="shared" si="275"/>
        <v>0.49832514926530058</v>
      </c>
      <c r="O647" s="298">
        <f t="shared" si="269"/>
        <v>0.7678539484586393</v>
      </c>
    </row>
    <row r="648" spans="1:15" ht="14.5" customHeight="1" x14ac:dyDescent="0.25">
      <c r="A648" s="287"/>
      <c r="F648" s="259"/>
      <c r="G648" s="290"/>
      <c r="H648" s="291"/>
      <c r="I648" s="292"/>
      <c r="J648" s="293"/>
      <c r="K648" s="294"/>
      <c r="L648" s="295"/>
      <c r="M648" s="296"/>
      <c r="N648" s="297"/>
      <c r="O648" s="298"/>
    </row>
    <row r="649" spans="1:15" ht="14.5" customHeight="1" x14ac:dyDescent="0.25">
      <c r="A649" s="287" t="s">
        <v>575</v>
      </c>
      <c r="B649" s="286" t="s">
        <v>4998</v>
      </c>
      <c r="D649" s="285" t="s">
        <v>576</v>
      </c>
      <c r="E649" s="289" t="s">
        <v>577</v>
      </c>
      <c r="F649" s="259">
        <v>20.195342839999999</v>
      </c>
      <c r="G649" s="290">
        <v>19.29123615</v>
      </c>
      <c r="H649" s="291">
        <v>12.545664309999999</v>
      </c>
      <c r="I649" s="292">
        <v>32.082583130000003</v>
      </c>
      <c r="J649" s="293">
        <v>33.499831810000003</v>
      </c>
      <c r="K649" s="294">
        <v>41.605574429999997</v>
      </c>
      <c r="L649" s="295">
        <f t="shared" ref="L649:N653" si="277">F649/I649</f>
        <v>0.62947995048178018</v>
      </c>
      <c r="M649" s="296">
        <f t="shared" si="277"/>
        <v>0.57586068668683255</v>
      </c>
      <c r="N649" s="297">
        <f t="shared" si="277"/>
        <v>0.30153806267253119</v>
      </c>
      <c r="O649" s="298">
        <f t="shared" si="269"/>
        <v>0.48542979120907825</v>
      </c>
    </row>
    <row r="650" spans="1:15" ht="14.5" customHeight="1" x14ac:dyDescent="0.25">
      <c r="A650" s="287"/>
      <c r="B650" s="286" t="s">
        <v>4999</v>
      </c>
      <c r="D650" s="285" t="s">
        <v>576</v>
      </c>
      <c r="E650" s="289" t="s">
        <v>577</v>
      </c>
      <c r="F650" s="259">
        <v>30.279073709999999</v>
      </c>
      <c r="G650" s="290">
        <v>27.471376670000001</v>
      </c>
      <c r="H650" s="291">
        <v>17.69439916</v>
      </c>
      <c r="I650" s="292">
        <v>22.987875290000002</v>
      </c>
      <c r="J650" s="293">
        <v>23.538471229999999</v>
      </c>
      <c r="K650" s="294">
        <v>30.855889770000001</v>
      </c>
      <c r="L650" s="295">
        <f t="shared" si="277"/>
        <v>1.3171758297806564</v>
      </c>
      <c r="M650" s="296">
        <f t="shared" si="277"/>
        <v>1.1670841492453206</v>
      </c>
      <c r="N650" s="297">
        <f t="shared" si="277"/>
        <v>0.57345288993103627</v>
      </c>
      <c r="O650" s="298">
        <f t="shared" si="269"/>
        <v>0.97496341740836512</v>
      </c>
    </row>
    <row r="651" spans="1:15" ht="14.5" customHeight="1" x14ac:dyDescent="0.25">
      <c r="A651" s="287" t="s">
        <v>578</v>
      </c>
      <c r="B651" s="286" t="s">
        <v>5000</v>
      </c>
      <c r="D651" s="285" t="s">
        <v>576</v>
      </c>
      <c r="E651" s="289" t="s">
        <v>579</v>
      </c>
      <c r="F651" s="259">
        <v>10.624963960000001</v>
      </c>
      <c r="G651" s="290">
        <v>5.0156039229999996</v>
      </c>
      <c r="H651" s="291">
        <v>4.297671051</v>
      </c>
      <c r="I651" s="292">
        <v>37.41368885</v>
      </c>
      <c r="J651" s="293">
        <v>29.994484580000002</v>
      </c>
      <c r="K651" s="294">
        <v>18.096922360000001</v>
      </c>
      <c r="L651" s="295">
        <f t="shared" si="277"/>
        <v>0.28398600316044487</v>
      </c>
      <c r="M651" s="296">
        <f t="shared" si="277"/>
        <v>0.16721753993213639</v>
      </c>
      <c r="N651" s="297">
        <f t="shared" si="277"/>
        <v>0.23748076968596774</v>
      </c>
      <c r="O651" s="298">
        <f t="shared" si="269"/>
        <v>0.2331818793931088</v>
      </c>
    </row>
    <row r="652" spans="1:15" ht="14.5" customHeight="1" x14ac:dyDescent="0.25">
      <c r="A652" s="287"/>
      <c r="B652" s="286" t="s">
        <v>5001</v>
      </c>
      <c r="D652" s="285" t="s">
        <v>576</v>
      </c>
      <c r="E652" s="289" t="s">
        <v>579</v>
      </c>
      <c r="F652" s="259">
        <v>23.44238898</v>
      </c>
      <c r="G652" s="290">
        <v>10.894806000000001</v>
      </c>
      <c r="H652" s="291">
        <v>9.4830521310000009</v>
      </c>
      <c r="I652" s="292">
        <v>32.311831329999997</v>
      </c>
      <c r="J652" s="293">
        <v>26.786077349999999</v>
      </c>
      <c r="K652" s="294">
        <v>15.37572692</v>
      </c>
      <c r="L652" s="295">
        <f t="shared" si="277"/>
        <v>0.72550480783906723</v>
      </c>
      <c r="M652" s="296">
        <f t="shared" si="277"/>
        <v>0.40673391096587724</v>
      </c>
      <c r="N652" s="297">
        <f t="shared" si="277"/>
        <v>0.61675471867706666</v>
      </c>
      <c r="O652" s="298">
        <f t="shared" si="269"/>
        <v>0.58839946187614345</v>
      </c>
    </row>
    <row r="653" spans="1:15" s="299" customFormat="1" ht="14.5" customHeight="1" x14ac:dyDescent="0.25">
      <c r="A653" s="311"/>
      <c r="C653" s="300"/>
      <c r="E653" s="301" t="s">
        <v>580</v>
      </c>
      <c r="F653" s="302">
        <f t="shared" ref="F653:K653" si="278">SUM(F649:F652)</f>
        <v>84.541769490000007</v>
      </c>
      <c r="G653" s="303">
        <f t="shared" si="278"/>
        <v>62.673022743000004</v>
      </c>
      <c r="H653" s="304">
        <f t="shared" si="278"/>
        <v>44.020786651999998</v>
      </c>
      <c r="I653" s="305">
        <f t="shared" si="278"/>
        <v>124.79597860000001</v>
      </c>
      <c r="J653" s="306">
        <f t="shared" si="278"/>
        <v>113.81886497000001</v>
      </c>
      <c r="K653" s="307">
        <f t="shared" si="278"/>
        <v>105.93411348000001</v>
      </c>
      <c r="L653" s="308">
        <f t="shared" si="277"/>
        <v>0.67743985373900506</v>
      </c>
      <c r="M653" s="309">
        <f t="shared" si="277"/>
        <v>0.55063826861671084</v>
      </c>
      <c r="N653" s="310">
        <f t="shared" si="277"/>
        <v>0.41554873313128704</v>
      </c>
      <c r="O653" s="298">
        <f t="shared" si="269"/>
        <v>0.55503165797494614</v>
      </c>
    </row>
    <row r="654" spans="1:15" ht="14.5" customHeight="1" x14ac:dyDescent="0.25">
      <c r="A654" s="287"/>
      <c r="F654" s="259"/>
      <c r="G654" s="290"/>
      <c r="H654" s="291"/>
      <c r="I654" s="292"/>
      <c r="J654" s="293"/>
      <c r="K654" s="294"/>
      <c r="L654" s="295"/>
      <c r="M654" s="296"/>
      <c r="N654" s="297"/>
      <c r="O654" s="298"/>
    </row>
    <row r="655" spans="1:15" ht="14.5" customHeight="1" x14ac:dyDescent="0.25">
      <c r="A655" s="287" t="s">
        <v>581</v>
      </c>
      <c r="B655" s="286" t="s">
        <v>5002</v>
      </c>
      <c r="C655" s="288" t="s">
        <v>995</v>
      </c>
      <c r="D655" s="285" t="s">
        <v>582</v>
      </c>
      <c r="E655" s="289" t="s">
        <v>996</v>
      </c>
      <c r="F655" s="259">
        <v>10.42187539</v>
      </c>
      <c r="G655" s="290">
        <v>11.03472017</v>
      </c>
      <c r="H655" s="291">
        <v>4.5805952999999997</v>
      </c>
      <c r="I655" s="292">
        <v>24.574557939999998</v>
      </c>
      <c r="J655" s="293">
        <v>24.32028656</v>
      </c>
      <c r="K655" s="294">
        <v>25.541026460000001</v>
      </c>
      <c r="L655" s="295">
        <f t="shared" ref="L655:N660" si="279">F655/I655</f>
        <v>0.42409207992451076</v>
      </c>
      <c r="M655" s="296">
        <f t="shared" si="279"/>
        <v>0.45372492395500785</v>
      </c>
      <c r="N655" s="297">
        <f t="shared" si="279"/>
        <v>0.17934264729625121</v>
      </c>
      <c r="O655" s="298">
        <f t="shared" si="269"/>
        <v>0.3497935944618924</v>
      </c>
    </row>
    <row r="656" spans="1:15" ht="14.5" customHeight="1" x14ac:dyDescent="0.25">
      <c r="A656" s="287"/>
      <c r="B656" s="286" t="s">
        <v>5003</v>
      </c>
      <c r="C656" s="288" t="s">
        <v>995</v>
      </c>
      <c r="D656" s="285" t="s">
        <v>582</v>
      </c>
      <c r="E656" s="289" t="s">
        <v>996</v>
      </c>
      <c r="F656" s="259">
        <v>14.094254039999999</v>
      </c>
      <c r="G656" s="290">
        <v>14.085674109999999</v>
      </c>
      <c r="H656" s="291">
        <v>5.9277738170000003</v>
      </c>
      <c r="I656" s="292">
        <v>19.117380659999998</v>
      </c>
      <c r="J656" s="293">
        <v>18.671688929999998</v>
      </c>
      <c r="K656" s="294">
        <v>19.042667829999999</v>
      </c>
      <c r="L656" s="295">
        <f t="shared" si="279"/>
        <v>0.737248176968612</v>
      </c>
      <c r="M656" s="296">
        <f t="shared" si="279"/>
        <v>0.75438671685282843</v>
      </c>
      <c r="N656" s="297">
        <f t="shared" si="279"/>
        <v>0.31128904153131998</v>
      </c>
      <c r="O656" s="298">
        <f t="shared" si="269"/>
        <v>0.60015237111151476</v>
      </c>
    </row>
    <row r="657" spans="1:15" ht="14.5" customHeight="1" x14ac:dyDescent="0.25">
      <c r="A657" s="287" t="s">
        <v>586</v>
      </c>
      <c r="B657" s="286" t="s">
        <v>5004</v>
      </c>
      <c r="C657" s="288" t="s">
        <v>584</v>
      </c>
      <c r="D657" s="285" t="s">
        <v>582</v>
      </c>
      <c r="E657" s="289" t="s">
        <v>583</v>
      </c>
      <c r="F657" s="259">
        <v>22.942853660000001</v>
      </c>
      <c r="G657" s="290">
        <v>28.64366291</v>
      </c>
      <c r="H657" s="291">
        <v>21.285086119999999</v>
      </c>
      <c r="I657" s="292">
        <v>26.827091639999999</v>
      </c>
      <c r="J657" s="293">
        <v>26.626516169999999</v>
      </c>
      <c r="K657" s="294">
        <v>28.719528610000001</v>
      </c>
      <c r="L657" s="295">
        <f t="shared" si="279"/>
        <v>0.85521211049920587</v>
      </c>
      <c r="M657" s="296">
        <f t="shared" si="279"/>
        <v>1.0757570658933111</v>
      </c>
      <c r="N657" s="297">
        <f t="shared" si="279"/>
        <v>0.74113633301727089</v>
      </c>
      <c r="O657" s="298">
        <f t="shared" si="269"/>
        <v>0.88680566258955518</v>
      </c>
    </row>
    <row r="658" spans="1:15" ht="14.5" customHeight="1" x14ac:dyDescent="0.25">
      <c r="A658" s="287"/>
      <c r="B658" s="286" t="s">
        <v>5005</v>
      </c>
      <c r="C658" s="288" t="s">
        <v>584</v>
      </c>
      <c r="D658" s="285" t="s">
        <v>582</v>
      </c>
      <c r="E658" s="289" t="s">
        <v>583</v>
      </c>
      <c r="F658" s="259">
        <v>5.3531721719999998</v>
      </c>
      <c r="G658" s="290">
        <v>5.0249076910000001</v>
      </c>
      <c r="H658" s="291">
        <v>2.8388609200000001</v>
      </c>
      <c r="I658" s="292">
        <v>4.8370328320000002</v>
      </c>
      <c r="J658" s="293">
        <v>4.7367054089999998</v>
      </c>
      <c r="K658" s="294">
        <v>5.1615640420000002</v>
      </c>
      <c r="L658" s="295">
        <f t="shared" si="279"/>
        <v>1.106705775612151</v>
      </c>
      <c r="M658" s="296">
        <f t="shared" si="279"/>
        <v>1.0608444598332842</v>
      </c>
      <c r="N658" s="297">
        <f t="shared" si="279"/>
        <v>0.55000013501721456</v>
      </c>
      <c r="O658" s="298">
        <f t="shared" si="269"/>
        <v>0.89695756009350958</v>
      </c>
    </row>
    <row r="659" spans="1:15" ht="14.5" customHeight="1" x14ac:dyDescent="0.25">
      <c r="A659" s="287"/>
      <c r="B659" s="286" t="s">
        <v>5006</v>
      </c>
      <c r="C659" s="288" t="s">
        <v>584</v>
      </c>
      <c r="D659" s="285" t="s">
        <v>582</v>
      </c>
      <c r="E659" s="289" t="s">
        <v>583</v>
      </c>
      <c r="F659" s="259">
        <v>6.8428486499999996</v>
      </c>
      <c r="G659" s="290">
        <v>6.5529423109999998</v>
      </c>
      <c r="H659" s="291">
        <v>3.6553022830000002</v>
      </c>
      <c r="I659" s="292">
        <v>3.101291104</v>
      </c>
      <c r="J659" s="293">
        <v>2.9598956620000001</v>
      </c>
      <c r="K659" s="294">
        <v>3.1123565919999998</v>
      </c>
      <c r="L659" s="295">
        <f t="shared" si="279"/>
        <v>2.2064515779167566</v>
      </c>
      <c r="M659" s="296">
        <f t="shared" si="279"/>
        <v>2.2139099006524372</v>
      </c>
      <c r="N659" s="297">
        <f t="shared" si="279"/>
        <v>1.1744484203370487</v>
      </c>
      <c r="O659" s="298">
        <f t="shared" si="269"/>
        <v>1.8587248763729014</v>
      </c>
    </row>
    <row r="660" spans="1:15" s="299" customFormat="1" ht="14.5" customHeight="1" x14ac:dyDescent="0.25">
      <c r="A660" s="311"/>
      <c r="C660" s="300"/>
      <c r="E660" s="301" t="s">
        <v>585</v>
      </c>
      <c r="F660" s="302">
        <f t="shared" ref="F660:K660" si="280">SUM(F655:F659)</f>
        <v>59.655003912000005</v>
      </c>
      <c r="G660" s="303">
        <f t="shared" si="280"/>
        <v>65.341907192000008</v>
      </c>
      <c r="H660" s="304">
        <f t="shared" si="280"/>
        <v>38.287618439999996</v>
      </c>
      <c r="I660" s="305">
        <f t="shared" si="280"/>
        <v>78.45735417600001</v>
      </c>
      <c r="J660" s="306">
        <f t="shared" si="280"/>
        <v>77.315092730999993</v>
      </c>
      <c r="K660" s="307">
        <f t="shared" si="280"/>
        <v>81.577143533999987</v>
      </c>
      <c r="L660" s="308">
        <f t="shared" si="279"/>
        <v>0.7603494221609679</v>
      </c>
      <c r="M660" s="309">
        <f t="shared" si="279"/>
        <v>0.84513779760107233</v>
      </c>
      <c r="N660" s="310">
        <f t="shared" si="279"/>
        <v>0.46934247488136621</v>
      </c>
      <c r="O660" s="298">
        <f t="shared" si="269"/>
        <v>0.68794948936130151</v>
      </c>
    </row>
    <row r="661" spans="1:15" ht="14.5" customHeight="1" x14ac:dyDescent="0.25">
      <c r="A661" s="287"/>
      <c r="F661" s="259"/>
      <c r="G661" s="290"/>
      <c r="H661" s="291"/>
      <c r="I661" s="292"/>
      <c r="J661" s="293"/>
      <c r="K661" s="294"/>
      <c r="L661" s="295"/>
      <c r="M661" s="296"/>
      <c r="N661" s="297"/>
      <c r="O661" s="298"/>
    </row>
    <row r="662" spans="1:15" ht="14.5" customHeight="1" x14ac:dyDescent="0.25">
      <c r="A662" s="287" t="s">
        <v>134</v>
      </c>
      <c r="B662" s="286" t="s">
        <v>4753</v>
      </c>
      <c r="C662" s="288" t="s">
        <v>54</v>
      </c>
      <c r="D662" s="285" t="s">
        <v>587</v>
      </c>
      <c r="E662" s="289" t="s">
        <v>933</v>
      </c>
      <c r="F662" s="259">
        <v>32.425753589999999</v>
      </c>
      <c r="G662" s="290">
        <v>16.841356359999999</v>
      </c>
      <c r="H662" s="291">
        <v>54.420386610000001</v>
      </c>
      <c r="I662" s="292">
        <v>34.737834159999998</v>
      </c>
      <c r="J662" s="293">
        <v>37.247567289999999</v>
      </c>
      <c r="K662" s="294">
        <v>47.288268449999997</v>
      </c>
      <c r="L662" s="295">
        <f t="shared" ref="L662:N666" si="281">F662/I662</f>
        <v>0.93344200564287572</v>
      </c>
      <c r="M662" s="296">
        <f t="shared" si="281"/>
        <v>0.45214647788612666</v>
      </c>
      <c r="N662" s="297">
        <f t="shared" si="281"/>
        <v>1.1508221466713486</v>
      </c>
      <c r="O662" s="298">
        <f t="shared" si="269"/>
        <v>0.86932427456061712</v>
      </c>
    </row>
    <row r="663" spans="1:15" ht="14.5" customHeight="1" x14ac:dyDescent="0.25">
      <c r="A663" s="287"/>
      <c r="B663" s="286" t="s">
        <v>4752</v>
      </c>
      <c r="C663" s="288" t="s">
        <v>54</v>
      </c>
      <c r="D663" s="285" t="s">
        <v>587</v>
      </c>
      <c r="E663" s="289" t="s">
        <v>933</v>
      </c>
      <c r="F663" s="259">
        <v>46.761793089999998</v>
      </c>
      <c r="G663" s="290">
        <v>23.417604770000001</v>
      </c>
      <c r="H663" s="291">
        <v>76.311591780000001</v>
      </c>
      <c r="I663" s="292">
        <v>25.092735430000001</v>
      </c>
      <c r="J663" s="293">
        <v>26.61395113</v>
      </c>
      <c r="K663" s="294">
        <v>34.341472199999998</v>
      </c>
      <c r="L663" s="295">
        <f t="shared" si="281"/>
        <v>1.8635590057707787</v>
      </c>
      <c r="M663" s="296">
        <f t="shared" si="281"/>
        <v>0.8798995930973591</v>
      </c>
      <c r="N663" s="297">
        <f t="shared" si="281"/>
        <v>2.2221409535261567</v>
      </c>
      <c r="O663" s="298">
        <f t="shared" si="269"/>
        <v>1.7024302640639093</v>
      </c>
    </row>
    <row r="664" spans="1:15" ht="14.5" customHeight="1" x14ac:dyDescent="0.25">
      <c r="A664" s="287" t="s">
        <v>369</v>
      </c>
      <c r="B664" s="286" t="s">
        <v>4850</v>
      </c>
      <c r="C664" s="288" t="s">
        <v>54</v>
      </c>
      <c r="D664" s="285" t="s">
        <v>587</v>
      </c>
      <c r="E664" s="289" t="s">
        <v>997</v>
      </c>
      <c r="F664" s="259">
        <v>11.085780529999999</v>
      </c>
      <c r="G664" s="290">
        <v>13.494437830000001</v>
      </c>
      <c r="H664" s="291">
        <v>15.068769809999999</v>
      </c>
      <c r="I664" s="292">
        <v>35.779390149999998</v>
      </c>
      <c r="J664" s="293">
        <v>30.084259280000001</v>
      </c>
      <c r="K664" s="294">
        <v>24.89184788</v>
      </c>
      <c r="L664" s="295">
        <f t="shared" si="281"/>
        <v>0.3098370453918986</v>
      </c>
      <c r="M664" s="296">
        <f t="shared" si="281"/>
        <v>0.44855476428402863</v>
      </c>
      <c r="N664" s="297">
        <f t="shared" si="281"/>
        <v>0.60536967294048882</v>
      </c>
      <c r="O664" s="298">
        <f t="shared" si="269"/>
        <v>0.43687698646582401</v>
      </c>
    </row>
    <row r="665" spans="1:15" ht="14.5" customHeight="1" x14ac:dyDescent="0.25">
      <c r="A665" s="287"/>
      <c r="B665" s="286" t="s">
        <v>4851</v>
      </c>
      <c r="C665" s="288" t="s">
        <v>54</v>
      </c>
      <c r="D665" s="285" t="s">
        <v>587</v>
      </c>
      <c r="E665" s="289" t="s">
        <v>997</v>
      </c>
      <c r="F665" s="259">
        <v>13.252082209999999</v>
      </c>
      <c r="G665" s="290">
        <v>15.439596549999999</v>
      </c>
      <c r="H665" s="291">
        <v>15.792777299999999</v>
      </c>
      <c r="I665" s="292">
        <v>8.4596225749999991</v>
      </c>
      <c r="J665" s="293">
        <v>7.2722706170000002</v>
      </c>
      <c r="K665" s="294">
        <v>5.24469239</v>
      </c>
      <c r="L665" s="295">
        <f t="shared" si="281"/>
        <v>1.5665098640644735</v>
      </c>
      <c r="M665" s="296">
        <f t="shared" si="281"/>
        <v>2.1230778340271987</v>
      </c>
      <c r="N665" s="297">
        <f t="shared" si="281"/>
        <v>3.0111922922518626</v>
      </c>
      <c r="O665" s="298">
        <f t="shared" si="269"/>
        <v>2.1206719218485248</v>
      </c>
    </row>
    <row r="666" spans="1:15" s="299" customFormat="1" ht="14.5" customHeight="1" x14ac:dyDescent="0.25">
      <c r="A666" s="311"/>
      <c r="B666" s="312"/>
      <c r="C666" s="300"/>
      <c r="E666" s="301" t="s">
        <v>588</v>
      </c>
      <c r="F666" s="302">
        <f t="shared" ref="F666:K666" si="282">SUM(F662:F665)</f>
        <v>103.52540941999999</v>
      </c>
      <c r="G666" s="303">
        <f t="shared" si="282"/>
        <v>69.192995510000003</v>
      </c>
      <c r="H666" s="304">
        <f t="shared" si="282"/>
        <v>161.5935255</v>
      </c>
      <c r="I666" s="305">
        <f t="shared" si="282"/>
        <v>104.06958231499999</v>
      </c>
      <c r="J666" s="306">
        <f t="shared" si="282"/>
        <v>101.218048317</v>
      </c>
      <c r="K666" s="307">
        <f t="shared" si="282"/>
        <v>111.76628092</v>
      </c>
      <c r="L666" s="308">
        <f t="shared" si="281"/>
        <v>0.99477106679113125</v>
      </c>
      <c r="M666" s="309">
        <f t="shared" si="281"/>
        <v>0.68360333616883961</v>
      </c>
      <c r="N666" s="310">
        <f t="shared" si="281"/>
        <v>1.4458164320209002</v>
      </c>
      <c r="O666" s="298">
        <f t="shared" si="269"/>
        <v>1.0544324427146186</v>
      </c>
    </row>
    <row r="667" spans="1:15" ht="14.5" customHeight="1" x14ac:dyDescent="0.25">
      <c r="A667" s="287"/>
      <c r="B667" s="286"/>
      <c r="F667" s="259"/>
      <c r="G667" s="290"/>
      <c r="H667" s="291"/>
      <c r="I667" s="292"/>
      <c r="J667" s="293"/>
      <c r="K667" s="294"/>
      <c r="L667" s="295"/>
      <c r="M667" s="296"/>
      <c r="N667" s="297"/>
      <c r="O667" s="298"/>
    </row>
    <row r="668" spans="1:15" ht="14.5" customHeight="1" x14ac:dyDescent="0.25">
      <c r="A668" s="287" t="s">
        <v>565</v>
      </c>
      <c r="B668" s="286" t="s">
        <v>5007</v>
      </c>
      <c r="D668" s="285" t="s">
        <v>566</v>
      </c>
      <c r="E668" s="289" t="s">
        <v>567</v>
      </c>
      <c r="F668" s="259">
        <v>37.02284822</v>
      </c>
      <c r="G668" s="290">
        <v>21.36761984</v>
      </c>
      <c r="H668" s="291">
        <v>11.4494229</v>
      </c>
      <c r="I668" s="292">
        <v>17.780494900000001</v>
      </c>
      <c r="J668" s="293">
        <v>16.864224109999999</v>
      </c>
      <c r="K668" s="294">
        <v>15.5187297</v>
      </c>
      <c r="L668" s="295">
        <f t="shared" ref="L668:N670" si="283">F668/I668</f>
        <v>2.0822169702374258</v>
      </c>
      <c r="M668" s="296">
        <f t="shared" si="283"/>
        <v>1.2670384181700727</v>
      </c>
      <c r="N668" s="297">
        <f t="shared" si="283"/>
        <v>0.73778093447945037</v>
      </c>
      <c r="O668" s="298">
        <f t="shared" si="269"/>
        <v>1.3922466009813543</v>
      </c>
    </row>
    <row r="669" spans="1:15" ht="14.5" customHeight="1" x14ac:dyDescent="0.25">
      <c r="A669" s="287"/>
      <c r="B669" s="286" t="s">
        <v>5008</v>
      </c>
      <c r="D669" s="285" t="s">
        <v>566</v>
      </c>
      <c r="E669" s="289" t="s">
        <v>567</v>
      </c>
      <c r="F669" s="259">
        <v>23.63690441</v>
      </c>
      <c r="G669" s="290">
        <v>14.445592469999999</v>
      </c>
      <c r="H669" s="291">
        <v>9.5289763690000004</v>
      </c>
      <c r="I669" s="292">
        <v>44.69124832</v>
      </c>
      <c r="J669" s="293">
        <v>45.372310640000002</v>
      </c>
      <c r="K669" s="294">
        <v>57.118099630000003</v>
      </c>
      <c r="L669" s="295">
        <f t="shared" si="283"/>
        <v>0.52889335828693185</v>
      </c>
      <c r="M669" s="296">
        <f t="shared" si="283"/>
        <v>0.31837903483947405</v>
      </c>
      <c r="N669" s="297">
        <f t="shared" si="283"/>
        <v>0.16682936636069592</v>
      </c>
      <c r="O669" s="298">
        <f t="shared" si="269"/>
        <v>0.32348781570419727</v>
      </c>
    </row>
    <row r="670" spans="1:15" s="299" customFormat="1" ht="14.5" customHeight="1" x14ac:dyDescent="0.25">
      <c r="A670" s="311"/>
      <c r="B670" s="312"/>
      <c r="C670" s="300"/>
      <c r="E670" s="301" t="s">
        <v>568</v>
      </c>
      <c r="F670" s="302">
        <f t="shared" ref="F670:K670" si="284">SUM(F668:F669)</f>
        <v>60.65975263</v>
      </c>
      <c r="G670" s="303">
        <f t="shared" si="284"/>
        <v>35.813212309999997</v>
      </c>
      <c r="H670" s="304">
        <f t="shared" si="284"/>
        <v>20.978399269000001</v>
      </c>
      <c r="I670" s="305">
        <f t="shared" si="284"/>
        <v>62.47174322</v>
      </c>
      <c r="J670" s="306">
        <f t="shared" si="284"/>
        <v>62.236534750000004</v>
      </c>
      <c r="K670" s="307">
        <f t="shared" si="284"/>
        <v>72.636829329999998</v>
      </c>
      <c r="L670" s="308">
        <f t="shared" si="283"/>
        <v>0.97099503717034263</v>
      </c>
      <c r="M670" s="309">
        <f t="shared" si="283"/>
        <v>0.57543711991452084</v>
      </c>
      <c r="N670" s="310">
        <f t="shared" si="283"/>
        <v>0.28881215579622826</v>
      </c>
      <c r="O670" s="298">
        <f t="shared" si="269"/>
        <v>0.59515721375576247</v>
      </c>
    </row>
    <row r="671" spans="1:15" ht="14.5" customHeight="1" x14ac:dyDescent="0.25">
      <c r="A671" s="287"/>
      <c r="F671" s="259"/>
      <c r="G671" s="290"/>
      <c r="H671" s="291"/>
      <c r="I671" s="292"/>
      <c r="J671" s="293"/>
      <c r="K671" s="294"/>
      <c r="L671" s="295"/>
      <c r="M671" s="296"/>
      <c r="N671" s="297"/>
      <c r="O671" s="298"/>
    </row>
    <row r="672" spans="1:15" ht="14.5" customHeight="1" x14ac:dyDescent="0.25">
      <c r="A672" s="287" t="s">
        <v>593</v>
      </c>
      <c r="B672" s="286" t="s">
        <v>5009</v>
      </c>
      <c r="D672" s="285" t="s">
        <v>592</v>
      </c>
      <c r="E672" s="289" t="s">
        <v>594</v>
      </c>
      <c r="F672" s="259">
        <v>20.615702720000002</v>
      </c>
      <c r="G672" s="290">
        <v>8.4395564350000001</v>
      </c>
      <c r="H672" s="291">
        <v>8.1072922060000003</v>
      </c>
      <c r="I672" s="292">
        <v>100.84849509999999</v>
      </c>
      <c r="J672" s="293">
        <v>105.9128292</v>
      </c>
      <c r="K672" s="294">
        <v>106.75408880000001</v>
      </c>
      <c r="L672" s="295">
        <f t="shared" ref="L672:N676" si="285">F672/I672</f>
        <v>0.20442251220068036</v>
      </c>
      <c r="M672" s="296">
        <f t="shared" si="285"/>
        <v>7.9683986338078105E-2</v>
      </c>
      <c r="N672" s="297">
        <f t="shared" si="285"/>
        <v>7.5943622367371094E-2</v>
      </c>
      <c r="O672" s="298">
        <f t="shared" si="269"/>
        <v>0.1185350059620402</v>
      </c>
    </row>
    <row r="673" spans="1:15" ht="14.5" customHeight="1" x14ac:dyDescent="0.25">
      <c r="A673" s="287"/>
      <c r="B673" s="286" t="s">
        <v>5010</v>
      </c>
      <c r="D673" s="285" t="s">
        <v>592</v>
      </c>
      <c r="E673" s="289" t="s">
        <v>594</v>
      </c>
      <c r="F673" s="259">
        <v>10.44302886</v>
      </c>
      <c r="G673" s="290">
        <v>12.343816260000001</v>
      </c>
      <c r="H673" s="291">
        <v>6.8535480120000001</v>
      </c>
      <c r="I673" s="292">
        <v>25.074479960000001</v>
      </c>
      <c r="J673" s="293">
        <v>22.827104909999999</v>
      </c>
      <c r="K673" s="294">
        <v>20.025106189999999</v>
      </c>
      <c r="L673" s="295">
        <f t="shared" si="285"/>
        <v>0.41648037672802046</v>
      </c>
      <c r="M673" s="296">
        <f t="shared" si="285"/>
        <v>0.54075259690914523</v>
      </c>
      <c r="N673" s="297">
        <f t="shared" si="285"/>
        <v>0.34224777371829757</v>
      </c>
      <c r="O673" s="298">
        <f t="shared" si="269"/>
        <v>0.43635856052252697</v>
      </c>
    </row>
    <row r="674" spans="1:15" ht="14.5" customHeight="1" x14ac:dyDescent="0.25">
      <c r="A674" s="287"/>
      <c r="B674" s="286" t="s">
        <v>5011</v>
      </c>
      <c r="D674" s="285" t="s">
        <v>592</v>
      </c>
      <c r="E674" s="289" t="s">
        <v>594</v>
      </c>
      <c r="F674" s="259">
        <v>31.565609970000001</v>
      </c>
      <c r="G674" s="290">
        <v>33.277927439999999</v>
      </c>
      <c r="H674" s="291">
        <v>19.515815530000001</v>
      </c>
      <c r="I674" s="292">
        <v>20.59903761</v>
      </c>
      <c r="J674" s="293">
        <v>20.11979943</v>
      </c>
      <c r="K674" s="294">
        <v>19.960520760000001</v>
      </c>
      <c r="L674" s="295">
        <f t="shared" si="285"/>
        <v>1.5323827533901959</v>
      </c>
      <c r="M674" s="296">
        <f t="shared" si="285"/>
        <v>1.653989024879658</v>
      </c>
      <c r="N674" s="297">
        <f t="shared" si="285"/>
        <v>0.97772076012710196</v>
      </c>
      <c r="O674" s="298">
        <f t="shared" si="269"/>
        <v>1.3902479524923383</v>
      </c>
    </row>
    <row r="675" spans="1:15" ht="14.5" customHeight="1" x14ac:dyDescent="0.25">
      <c r="A675" s="287"/>
      <c r="B675" s="286" t="s">
        <v>5012</v>
      </c>
      <c r="D675" s="285" t="s">
        <v>592</v>
      </c>
      <c r="E675" s="289" t="s">
        <v>594</v>
      </c>
      <c r="F675" s="259">
        <v>42.363139629999999</v>
      </c>
      <c r="G675" s="290">
        <v>17.956057170000001</v>
      </c>
      <c r="H675" s="291">
        <v>15.73682329</v>
      </c>
      <c r="I675" s="292">
        <v>61.215568159999997</v>
      </c>
      <c r="J675" s="293">
        <v>64.928671989999998</v>
      </c>
      <c r="K675" s="294">
        <v>68.030305819999995</v>
      </c>
      <c r="L675" s="295">
        <f t="shared" si="285"/>
        <v>0.69203212358128996</v>
      </c>
      <c r="M675" s="296">
        <f t="shared" si="285"/>
        <v>0.27655050718988228</v>
      </c>
      <c r="N675" s="297">
        <f t="shared" si="285"/>
        <v>0.23132077829603973</v>
      </c>
      <c r="O675" s="298">
        <f t="shared" si="269"/>
        <v>0.39168892972074038</v>
      </c>
    </row>
    <row r="676" spans="1:15" s="299" customFormat="1" ht="14.5" customHeight="1" x14ac:dyDescent="0.25">
      <c r="A676" s="311"/>
      <c r="C676" s="300"/>
      <c r="E676" s="301" t="s">
        <v>998</v>
      </c>
      <c r="F676" s="302">
        <f t="shared" ref="F676:K676" si="286">SUM(F672:F675)</f>
        <v>104.98748118</v>
      </c>
      <c r="G676" s="303">
        <f t="shared" si="286"/>
        <v>72.01735730499999</v>
      </c>
      <c r="H676" s="304">
        <f t="shared" si="286"/>
        <v>50.213479038000003</v>
      </c>
      <c r="I676" s="305">
        <f t="shared" si="286"/>
        <v>207.73758083000001</v>
      </c>
      <c r="J676" s="306">
        <f t="shared" si="286"/>
        <v>213.78840553000001</v>
      </c>
      <c r="K676" s="307">
        <f t="shared" si="286"/>
        <v>214.77002157000001</v>
      </c>
      <c r="L676" s="308">
        <f t="shared" si="285"/>
        <v>0.50538511501159467</v>
      </c>
      <c r="M676" s="309">
        <f t="shared" si="285"/>
        <v>0.33686278321063629</v>
      </c>
      <c r="N676" s="310">
        <f t="shared" si="285"/>
        <v>0.23380115469995388</v>
      </c>
      <c r="O676" s="298">
        <f t="shared" si="269"/>
        <v>0.35709530578729742</v>
      </c>
    </row>
    <row r="677" spans="1:15" ht="14.5" customHeight="1" x14ac:dyDescent="0.25">
      <c r="A677" s="287"/>
      <c r="F677" s="259"/>
      <c r="G677" s="290"/>
      <c r="H677" s="291"/>
      <c r="I677" s="292"/>
      <c r="J677" s="293"/>
      <c r="K677" s="294"/>
      <c r="L677" s="295"/>
      <c r="M677" s="296"/>
      <c r="N677" s="297"/>
      <c r="O677" s="298"/>
    </row>
    <row r="678" spans="1:15" ht="14.5" customHeight="1" x14ac:dyDescent="0.25">
      <c r="A678" s="287" t="s">
        <v>552</v>
      </c>
      <c r="B678" s="286" t="s">
        <v>5013</v>
      </c>
      <c r="C678" s="288" t="s">
        <v>54</v>
      </c>
      <c r="D678" s="285" t="s">
        <v>553</v>
      </c>
      <c r="E678" s="289" t="s">
        <v>554</v>
      </c>
      <c r="F678" s="259">
        <v>15.52918455</v>
      </c>
      <c r="G678" s="290">
        <v>17.053041709999999</v>
      </c>
      <c r="H678" s="291">
        <v>17.7517101</v>
      </c>
      <c r="I678" s="292">
        <v>20.750415189999998</v>
      </c>
      <c r="J678" s="293">
        <v>22.860055200000001</v>
      </c>
      <c r="K678" s="294">
        <v>24.321821079999999</v>
      </c>
      <c r="L678" s="295">
        <f t="shared" ref="L678:N680" si="287">F678/I678</f>
        <v>0.74837946170271308</v>
      </c>
      <c r="M678" s="296">
        <f t="shared" si="287"/>
        <v>0.74597552634081121</v>
      </c>
      <c r="N678" s="297">
        <f t="shared" si="287"/>
        <v>0.7298676378553477</v>
      </c>
      <c r="O678" s="298">
        <f t="shared" si="269"/>
        <v>0.74094271326366612</v>
      </c>
    </row>
    <row r="679" spans="1:15" ht="14.5" customHeight="1" x14ac:dyDescent="0.25">
      <c r="A679" s="287"/>
      <c r="B679" s="286" t="s">
        <v>5014</v>
      </c>
      <c r="C679" s="288" t="s">
        <v>54</v>
      </c>
      <c r="D679" s="285" t="s">
        <v>553</v>
      </c>
      <c r="E679" s="289" t="s">
        <v>554</v>
      </c>
      <c r="F679" s="259">
        <v>27.058276150000001</v>
      </c>
      <c r="G679" s="290">
        <v>29.987842830000002</v>
      </c>
      <c r="H679" s="291">
        <v>30.247707930000001</v>
      </c>
      <c r="I679" s="292">
        <v>18.720226449999998</v>
      </c>
      <c r="J679" s="293">
        <v>20.00331963</v>
      </c>
      <c r="K679" s="294">
        <v>20.773633390000001</v>
      </c>
      <c r="L679" s="295">
        <f t="shared" si="287"/>
        <v>1.4454032499163494</v>
      </c>
      <c r="M679" s="296">
        <f t="shared" si="287"/>
        <v>1.4991433114444517</v>
      </c>
      <c r="N679" s="297">
        <f t="shared" si="287"/>
        <v>1.4560624692915118</v>
      </c>
      <c r="O679" s="298">
        <f t="shared" si="269"/>
        <v>1.4671926919496376</v>
      </c>
    </row>
    <row r="680" spans="1:15" s="299" customFormat="1" ht="14.5" customHeight="1" x14ac:dyDescent="0.25">
      <c r="A680" s="311"/>
      <c r="C680" s="300"/>
      <c r="E680" s="301" t="s">
        <v>999</v>
      </c>
      <c r="F680" s="302">
        <f t="shared" ref="F680:K680" si="288">SUM(F678:F679)</f>
        <v>42.587460700000001</v>
      </c>
      <c r="G680" s="303">
        <f t="shared" si="288"/>
        <v>47.04088454</v>
      </c>
      <c r="H680" s="304">
        <f t="shared" si="288"/>
        <v>47.999418030000001</v>
      </c>
      <c r="I680" s="305">
        <f t="shared" si="288"/>
        <v>39.470641639999997</v>
      </c>
      <c r="J680" s="306">
        <f t="shared" si="288"/>
        <v>42.863374829999998</v>
      </c>
      <c r="K680" s="307">
        <f t="shared" si="288"/>
        <v>45.09545447</v>
      </c>
      <c r="L680" s="308">
        <f t="shared" si="287"/>
        <v>1.0789655027254836</v>
      </c>
      <c r="M680" s="309">
        <f t="shared" si="287"/>
        <v>1.0974610544915882</v>
      </c>
      <c r="N680" s="310">
        <f t="shared" si="287"/>
        <v>1.0643959262442266</v>
      </c>
      <c r="O680" s="298">
        <f t="shared" si="269"/>
        <v>1.0800308771179146</v>
      </c>
    </row>
    <row r="681" spans="1:15" ht="14.5" customHeight="1" x14ac:dyDescent="0.25">
      <c r="A681" s="287"/>
      <c r="F681" s="259"/>
      <c r="G681" s="290"/>
      <c r="H681" s="291"/>
      <c r="I681" s="292"/>
      <c r="J681" s="293"/>
      <c r="K681" s="294"/>
      <c r="L681" s="295"/>
      <c r="M681" s="296"/>
      <c r="N681" s="297"/>
      <c r="O681" s="298"/>
    </row>
    <row r="682" spans="1:15" ht="14.5" customHeight="1" x14ac:dyDescent="0.25">
      <c r="A682" s="287" t="s">
        <v>595</v>
      </c>
      <c r="B682" s="286" t="s">
        <v>5015</v>
      </c>
      <c r="D682" s="285" t="s">
        <v>596</v>
      </c>
      <c r="E682" s="289" t="s">
        <v>597</v>
      </c>
      <c r="F682" s="259">
        <v>11.01353009</v>
      </c>
      <c r="G682" s="290">
        <v>6.2250906439999998</v>
      </c>
      <c r="H682" s="291">
        <v>10.87829895</v>
      </c>
      <c r="I682" s="292">
        <v>4.1051878249999998</v>
      </c>
      <c r="J682" s="293">
        <v>4.3213392019999999</v>
      </c>
      <c r="K682" s="294">
        <v>4.8259576329999998</v>
      </c>
      <c r="L682" s="295">
        <f t="shared" ref="L682:N684" si="289">F682/I682</f>
        <v>2.6828322014718049</v>
      </c>
      <c r="M682" s="296">
        <f t="shared" si="289"/>
        <v>1.4405466345060129</v>
      </c>
      <c r="N682" s="297">
        <f t="shared" si="289"/>
        <v>2.2541223477831553</v>
      </c>
      <c r="O682" s="298">
        <f t="shared" si="269"/>
        <v>2.1216338222873299</v>
      </c>
    </row>
    <row r="683" spans="1:15" ht="14.5" customHeight="1" x14ac:dyDescent="0.25">
      <c r="A683" s="287"/>
      <c r="B683" s="286" t="s">
        <v>5016</v>
      </c>
      <c r="D683" s="285" t="s">
        <v>596</v>
      </c>
      <c r="E683" s="289" t="s">
        <v>597</v>
      </c>
      <c r="F683" s="259">
        <v>12.49778332</v>
      </c>
      <c r="G683" s="290">
        <v>6.7901648760000004</v>
      </c>
      <c r="H683" s="291">
        <v>11.847216850000001</v>
      </c>
      <c r="I683" s="292">
        <v>3.606927352</v>
      </c>
      <c r="J683" s="293">
        <v>3.4707985689999998</v>
      </c>
      <c r="K683" s="294">
        <v>3.94695046</v>
      </c>
      <c r="L683" s="295">
        <f t="shared" si="289"/>
        <v>3.4649390188216911</v>
      </c>
      <c r="M683" s="296">
        <f t="shared" si="289"/>
        <v>1.95636961955887</v>
      </c>
      <c r="N683" s="297">
        <f t="shared" si="289"/>
        <v>3.0016127564975821</v>
      </c>
      <c r="O683" s="298">
        <f t="shared" si="269"/>
        <v>2.8241341487046783</v>
      </c>
    </row>
    <row r="684" spans="1:15" s="299" customFormat="1" ht="14.5" customHeight="1" x14ac:dyDescent="0.25">
      <c r="A684" s="311"/>
      <c r="C684" s="300"/>
      <c r="E684" s="301" t="s">
        <v>598</v>
      </c>
      <c r="F684" s="302">
        <f t="shared" ref="F684:K684" si="290">SUM(F682:F683)</f>
        <v>23.51131341</v>
      </c>
      <c r="G684" s="303">
        <f t="shared" si="290"/>
        <v>13.01525552</v>
      </c>
      <c r="H684" s="304">
        <f t="shared" si="290"/>
        <v>22.7255158</v>
      </c>
      <c r="I684" s="305">
        <f t="shared" si="290"/>
        <v>7.7121151769999994</v>
      </c>
      <c r="J684" s="306">
        <f t="shared" si="290"/>
        <v>7.7921377710000002</v>
      </c>
      <c r="K684" s="307">
        <f t="shared" si="290"/>
        <v>8.7729080929999999</v>
      </c>
      <c r="L684" s="308">
        <f t="shared" si="289"/>
        <v>3.0486206274665446</v>
      </c>
      <c r="M684" s="309">
        <f t="shared" si="289"/>
        <v>1.6703061345294583</v>
      </c>
      <c r="N684" s="310">
        <f t="shared" si="289"/>
        <v>2.5904199108312715</v>
      </c>
      <c r="O684" s="298">
        <f t="shared" si="269"/>
        <v>2.4406513030882517</v>
      </c>
    </row>
    <row r="685" spans="1:15" ht="14.5" customHeight="1" x14ac:dyDescent="0.25">
      <c r="A685" s="287"/>
      <c r="E685" s="285"/>
      <c r="F685" s="259"/>
      <c r="G685" s="290"/>
      <c r="H685" s="291"/>
      <c r="I685" s="292"/>
      <c r="J685" s="293"/>
      <c r="K685" s="294"/>
      <c r="L685" s="295"/>
      <c r="M685" s="296"/>
      <c r="N685" s="297"/>
      <c r="O685" s="298"/>
    </row>
    <row r="686" spans="1:15" ht="14.5" customHeight="1" x14ac:dyDescent="0.25">
      <c r="A686" s="287" t="s">
        <v>589</v>
      </c>
      <c r="B686" s="286" t="s">
        <v>5017</v>
      </c>
      <c r="C686" s="288" t="s">
        <v>544</v>
      </c>
      <c r="D686" s="285" t="s">
        <v>590</v>
      </c>
      <c r="E686" s="289" t="s">
        <v>591</v>
      </c>
      <c r="F686" s="259">
        <v>13.756772489999999</v>
      </c>
      <c r="G686" s="290">
        <v>14.512322879999999</v>
      </c>
      <c r="H686" s="291">
        <v>8.0162218500000009</v>
      </c>
      <c r="I686" s="292">
        <v>16.276480769999999</v>
      </c>
      <c r="J686" s="293">
        <v>14.40195376</v>
      </c>
      <c r="K686" s="294">
        <v>11.45363736</v>
      </c>
      <c r="L686" s="295">
        <f t="shared" ref="L686:N688" si="291">F686/I686</f>
        <v>0.84519329973072554</v>
      </c>
      <c r="M686" s="296">
        <f t="shared" si="291"/>
        <v>1.0076634824579522</v>
      </c>
      <c r="N686" s="297">
        <f t="shared" si="291"/>
        <v>0.69988437716697538</v>
      </c>
      <c r="O686" s="298">
        <f t="shared" si="269"/>
        <v>0.86122793378723628</v>
      </c>
    </row>
    <row r="687" spans="1:15" ht="14.5" customHeight="1" x14ac:dyDescent="0.25">
      <c r="A687" s="287"/>
      <c r="B687" s="286" t="s">
        <v>5018</v>
      </c>
      <c r="C687" s="288" t="s">
        <v>544</v>
      </c>
      <c r="D687" s="285" t="s">
        <v>590</v>
      </c>
      <c r="E687" s="289" t="s">
        <v>591</v>
      </c>
      <c r="F687" s="259">
        <v>18.930320779999999</v>
      </c>
      <c r="G687" s="290">
        <v>19.06592384</v>
      </c>
      <c r="H687" s="291">
        <v>10.460681940000001</v>
      </c>
      <c r="I687" s="292">
        <v>11.3538388</v>
      </c>
      <c r="J687" s="293">
        <v>10.44059436</v>
      </c>
      <c r="K687" s="294">
        <v>8.4008525049999996</v>
      </c>
      <c r="L687" s="295">
        <f t="shared" si="291"/>
        <v>1.6673057556533213</v>
      </c>
      <c r="M687" s="296">
        <f t="shared" si="291"/>
        <v>1.82613395201382</v>
      </c>
      <c r="N687" s="297">
        <f t="shared" si="291"/>
        <v>1.2451929055740518</v>
      </c>
      <c r="O687" s="298">
        <f t="shared" si="269"/>
        <v>1.604784505025149</v>
      </c>
    </row>
    <row r="688" spans="1:15" s="299" customFormat="1" ht="14.5" customHeight="1" x14ac:dyDescent="0.25">
      <c r="A688" s="311"/>
      <c r="C688" s="300"/>
      <c r="E688" s="301" t="s">
        <v>1450</v>
      </c>
      <c r="F688" s="302">
        <f t="shared" ref="F688:K688" si="292">SUM(F686:F687)</f>
        <v>32.687093269999998</v>
      </c>
      <c r="G688" s="303">
        <f t="shared" si="292"/>
        <v>33.578246719999996</v>
      </c>
      <c r="H688" s="304">
        <f t="shared" si="292"/>
        <v>18.476903790000001</v>
      </c>
      <c r="I688" s="305">
        <f t="shared" si="292"/>
        <v>27.630319569999997</v>
      </c>
      <c r="J688" s="306">
        <f t="shared" si="292"/>
        <v>24.84254812</v>
      </c>
      <c r="K688" s="307">
        <f t="shared" si="292"/>
        <v>19.854489864999998</v>
      </c>
      <c r="L688" s="308">
        <f t="shared" si="291"/>
        <v>1.1830153895682938</v>
      </c>
      <c r="M688" s="309">
        <f t="shared" si="291"/>
        <v>1.3516426156368051</v>
      </c>
      <c r="N688" s="310">
        <f t="shared" si="291"/>
        <v>0.93061589170173342</v>
      </c>
      <c r="O688" s="298">
        <f t="shared" si="269"/>
        <v>1.1716485524244313</v>
      </c>
    </row>
    <row r="689" spans="1:15" ht="14.5" customHeight="1" x14ac:dyDescent="0.25">
      <c r="A689" s="287"/>
      <c r="F689" s="259"/>
      <c r="G689" s="290"/>
      <c r="H689" s="291"/>
      <c r="I689" s="292"/>
      <c r="J689" s="293"/>
      <c r="K689" s="294"/>
      <c r="L689" s="295"/>
      <c r="M689" s="296"/>
      <c r="N689" s="297"/>
      <c r="O689" s="298"/>
    </row>
    <row r="690" spans="1:15" s="26" customFormat="1" ht="14.5" customHeight="1" x14ac:dyDescent="0.25">
      <c r="A690" s="37"/>
      <c r="B690" s="38"/>
      <c r="C690" s="36"/>
      <c r="D690" s="38"/>
      <c r="E690" s="355" t="s">
        <v>1528</v>
      </c>
      <c r="F690" s="349">
        <f t="shared" ref="F690:K690" si="293">SUM(F606,F613,F617,F624,F632,F636,F647,F653,F660,F666,F670,F676,F680,F684,F688)</f>
        <v>1561.602685883</v>
      </c>
      <c r="G690" s="350">
        <f t="shared" si="293"/>
        <v>1315.7029491889998</v>
      </c>
      <c r="H690" s="351">
        <f t="shared" si="293"/>
        <v>722.1404750910001</v>
      </c>
      <c r="I690" s="352">
        <f t="shared" si="293"/>
        <v>1453.252622558</v>
      </c>
      <c r="J690" s="353">
        <f t="shared" si="293"/>
        <v>1368.1472068239998</v>
      </c>
      <c r="K690" s="354">
        <f t="shared" si="293"/>
        <v>1182.5858944610002</v>
      </c>
      <c r="L690" s="111">
        <f t="shared" ref="L690:N691" si="294">F690/I690</f>
        <v>1.0745569363806022</v>
      </c>
      <c r="M690" s="112">
        <f t="shared" si="294"/>
        <v>0.96166767919897789</v>
      </c>
      <c r="N690" s="113">
        <f t="shared" si="294"/>
        <v>0.61064526346319881</v>
      </c>
      <c r="O690" s="120">
        <f t="shared" si="269"/>
        <v>0.89896577021465363</v>
      </c>
    </row>
    <row r="691" spans="1:15" s="43" customFormat="1" ht="14.5" customHeight="1" x14ac:dyDescent="0.25">
      <c r="A691" s="39"/>
      <c r="B691" s="356"/>
      <c r="C691" s="41"/>
      <c r="D691" s="356"/>
      <c r="E691" s="357" t="s">
        <v>1529</v>
      </c>
      <c r="F691" s="179">
        <f>F690/15</f>
        <v>104.10684572553333</v>
      </c>
      <c r="G691" s="180">
        <f>G690/15</f>
        <v>87.713529945933317</v>
      </c>
      <c r="H691" s="181">
        <f t="shared" ref="H691:K691" si="295">H690/15</f>
        <v>48.142698339400006</v>
      </c>
      <c r="I691" s="358">
        <f t="shared" si="295"/>
        <v>96.883508170533332</v>
      </c>
      <c r="J691" s="182">
        <f t="shared" si="295"/>
        <v>91.209813788266658</v>
      </c>
      <c r="K691" s="183">
        <f t="shared" si="295"/>
        <v>78.839059630733345</v>
      </c>
      <c r="L691" s="117">
        <f t="shared" si="294"/>
        <v>1.0745569363806022</v>
      </c>
      <c r="M691" s="118">
        <f t="shared" si="294"/>
        <v>0.96166767919897778</v>
      </c>
      <c r="N691" s="119">
        <f t="shared" si="294"/>
        <v>0.61064526346319881</v>
      </c>
      <c r="O691" s="121">
        <f t="shared" ref="O691:O753" si="296">AVERAGE(F691:H691)/AVERAGE(I691:K691)</f>
        <v>0.89896577021465351</v>
      </c>
    </row>
    <row r="692" spans="1:15" ht="14.5" customHeight="1" x14ac:dyDescent="0.25">
      <c r="A692" s="287"/>
      <c r="F692" s="259"/>
      <c r="G692" s="290"/>
      <c r="H692" s="291"/>
      <c r="I692" s="292"/>
      <c r="J692" s="293"/>
      <c r="K692" s="294"/>
      <c r="L692" s="295"/>
      <c r="M692" s="296"/>
      <c r="N692" s="297"/>
      <c r="O692" s="298"/>
    </row>
    <row r="693" spans="1:15" s="286" customFormat="1" ht="14.5" customHeight="1" x14ac:dyDescent="0.25">
      <c r="A693" s="359" t="s">
        <v>1530</v>
      </c>
      <c r="F693" s="313"/>
      <c r="G693" s="314"/>
      <c r="H693" s="315"/>
      <c r="I693" s="316"/>
      <c r="J693" s="317"/>
      <c r="K693" s="318"/>
      <c r="L693" s="319"/>
      <c r="M693" s="320"/>
      <c r="N693" s="321"/>
      <c r="O693" s="322"/>
    </row>
    <row r="694" spans="1:15" ht="14.5" customHeight="1" x14ac:dyDescent="0.25">
      <c r="A694" s="287" t="s">
        <v>686</v>
      </c>
      <c r="B694" s="286" t="s">
        <v>5019</v>
      </c>
      <c r="D694" s="285" t="s">
        <v>687</v>
      </c>
      <c r="E694" s="289" t="s">
        <v>688</v>
      </c>
      <c r="F694" s="259">
        <v>20.072900829999998</v>
      </c>
      <c r="G694" s="290">
        <v>5.5442572380000001</v>
      </c>
      <c r="H694" s="291">
        <v>8.3916242479999994</v>
      </c>
      <c r="I694" s="292">
        <v>62.674218590000002</v>
      </c>
      <c r="J694" s="293">
        <v>45.309580959999998</v>
      </c>
      <c r="K694" s="294">
        <v>39.994085730000002</v>
      </c>
      <c r="L694" s="295">
        <f t="shared" ref="L694:L710" si="297">F694/I694</f>
        <v>0.32027365129691038</v>
      </c>
      <c r="M694" s="296">
        <f t="shared" ref="M694:M710" si="298">G694/J694</f>
        <v>0.12236390451049539</v>
      </c>
      <c r="N694" s="297">
        <f t="shared" ref="N694:N710" si="299">H694/K694</f>
        <v>0.20982162974425367</v>
      </c>
      <c r="O694" s="298">
        <f t="shared" si="296"/>
        <v>0.22982341078634441</v>
      </c>
    </row>
    <row r="695" spans="1:15" ht="14.5" customHeight="1" x14ac:dyDescent="0.25">
      <c r="A695" s="287"/>
      <c r="B695" s="286" t="s">
        <v>5020</v>
      </c>
      <c r="D695" s="285" t="s">
        <v>687</v>
      </c>
      <c r="E695" s="289" t="s">
        <v>688</v>
      </c>
      <c r="F695" s="259">
        <v>2.8804958329999999</v>
      </c>
      <c r="G695" s="290">
        <v>4.510035985</v>
      </c>
      <c r="H695" s="291">
        <v>3.3897994869999999</v>
      </c>
      <c r="I695" s="292">
        <v>19.336387909999999</v>
      </c>
      <c r="J695" s="293">
        <v>14.5551884</v>
      </c>
      <c r="K695" s="294">
        <v>11.351174759999999</v>
      </c>
      <c r="L695" s="295">
        <f t="shared" si="297"/>
        <v>0.14896762758417376</v>
      </c>
      <c r="M695" s="296">
        <f t="shared" si="298"/>
        <v>0.30985761647715943</v>
      </c>
      <c r="N695" s="297">
        <f t="shared" si="299"/>
        <v>0.29862983864411935</v>
      </c>
      <c r="O695" s="298">
        <f t="shared" si="296"/>
        <v>0.23827753728593057</v>
      </c>
    </row>
    <row r="696" spans="1:15" ht="14.5" customHeight="1" x14ac:dyDescent="0.25">
      <c r="A696" s="287"/>
      <c r="B696" s="286" t="s">
        <v>5021</v>
      </c>
      <c r="D696" s="285" t="s">
        <v>687</v>
      </c>
      <c r="E696" s="289" t="s">
        <v>688</v>
      </c>
      <c r="F696" s="259">
        <v>4.0187173950000004</v>
      </c>
      <c r="G696" s="290">
        <v>6.1490801169999996</v>
      </c>
      <c r="H696" s="291">
        <v>4.5425827099999996</v>
      </c>
      <c r="I696" s="292">
        <v>16.557133050000001</v>
      </c>
      <c r="J696" s="293">
        <v>12.76976767</v>
      </c>
      <c r="K696" s="294">
        <v>9.6871164180000005</v>
      </c>
      <c r="L696" s="295">
        <f t="shared" si="297"/>
        <v>0.24271819178260454</v>
      </c>
      <c r="M696" s="296">
        <f t="shared" si="298"/>
        <v>0.48153422019149383</v>
      </c>
      <c r="N696" s="297">
        <f t="shared" si="299"/>
        <v>0.46893033117257199</v>
      </c>
      <c r="O696" s="298">
        <f t="shared" si="296"/>
        <v>0.37705371815382627</v>
      </c>
    </row>
    <row r="697" spans="1:15" ht="14.5" customHeight="1" x14ac:dyDescent="0.25">
      <c r="A697" s="287"/>
      <c r="B697" s="286" t="s">
        <v>5022</v>
      </c>
      <c r="D697" s="285" t="s">
        <v>687</v>
      </c>
      <c r="E697" s="289" t="s">
        <v>688</v>
      </c>
      <c r="F697" s="259">
        <v>23.073594459999999</v>
      </c>
      <c r="G697" s="290">
        <v>6.363712842</v>
      </c>
      <c r="H697" s="291">
        <v>9.6544875260000005</v>
      </c>
      <c r="I697" s="292">
        <v>49.270526420000003</v>
      </c>
      <c r="J697" s="293">
        <v>36.147124060000003</v>
      </c>
      <c r="K697" s="294">
        <v>32.872673059999997</v>
      </c>
      <c r="L697" s="295">
        <f t="shared" si="297"/>
        <v>0.46830420002644652</v>
      </c>
      <c r="M697" s="296">
        <f t="shared" si="298"/>
        <v>0.17605032232818799</v>
      </c>
      <c r="N697" s="297">
        <f t="shared" si="299"/>
        <v>0.29369341240909724</v>
      </c>
      <c r="O697" s="298">
        <f t="shared" si="296"/>
        <v>0.33047331056441887</v>
      </c>
    </row>
    <row r="698" spans="1:15" ht="14.5" customHeight="1" x14ac:dyDescent="0.25">
      <c r="A698" s="287" t="s">
        <v>342</v>
      </c>
      <c r="B698" s="286" t="s">
        <v>5023</v>
      </c>
      <c r="D698" s="285" t="s">
        <v>687</v>
      </c>
      <c r="E698" s="289" t="s">
        <v>688</v>
      </c>
      <c r="F698" s="259">
        <v>6.9716832860000002</v>
      </c>
      <c r="G698" s="290">
        <v>5.2895711109999999</v>
      </c>
      <c r="H698" s="291">
        <v>3.0888767910000001</v>
      </c>
      <c r="I698" s="292">
        <v>18.442772009999999</v>
      </c>
      <c r="J698" s="293">
        <v>19.82709616</v>
      </c>
      <c r="K698" s="294">
        <v>18.519053150000001</v>
      </c>
      <c r="L698" s="295">
        <f t="shared" si="297"/>
        <v>0.37801710514123527</v>
      </c>
      <c r="M698" s="296">
        <f t="shared" si="298"/>
        <v>0.26678496277591057</v>
      </c>
      <c r="N698" s="297">
        <f t="shared" si="299"/>
        <v>0.16679453133920077</v>
      </c>
      <c r="O698" s="298">
        <f t="shared" si="296"/>
        <v>0.27030151006925307</v>
      </c>
    </row>
    <row r="699" spans="1:15" ht="14.5" customHeight="1" x14ac:dyDescent="0.25">
      <c r="A699" s="287"/>
      <c r="B699" s="286" t="s">
        <v>5024</v>
      </c>
      <c r="D699" s="285" t="s">
        <v>687</v>
      </c>
      <c r="E699" s="289" t="s">
        <v>688</v>
      </c>
      <c r="F699" s="259">
        <v>15.332083920000001</v>
      </c>
      <c r="G699" s="290">
        <v>11.90467997</v>
      </c>
      <c r="H699" s="291">
        <v>6.9911724120000001</v>
      </c>
      <c r="I699" s="292">
        <v>10.642892789999999</v>
      </c>
      <c r="J699" s="293">
        <v>12.57053992</v>
      </c>
      <c r="K699" s="294">
        <v>11.52827593</v>
      </c>
      <c r="L699" s="295">
        <f t="shared" si="297"/>
        <v>1.4405936640088997</v>
      </c>
      <c r="M699" s="296">
        <f t="shared" si="298"/>
        <v>0.9470301232693592</v>
      </c>
      <c r="N699" s="297">
        <f t="shared" si="299"/>
        <v>0.60643694290894723</v>
      </c>
      <c r="O699" s="298">
        <f t="shared" si="296"/>
        <v>0.98521165601485505</v>
      </c>
    </row>
    <row r="700" spans="1:15" ht="14.5" customHeight="1" x14ac:dyDescent="0.25">
      <c r="A700" s="287" t="s">
        <v>689</v>
      </c>
      <c r="B700" s="286" t="s">
        <v>5025</v>
      </c>
      <c r="D700" s="285" t="s">
        <v>687</v>
      </c>
      <c r="E700" s="289" t="s">
        <v>688</v>
      </c>
      <c r="F700" s="259">
        <v>1.3943024420000001</v>
      </c>
      <c r="G700" s="290">
        <v>1.9348836840000001</v>
      </c>
      <c r="H700" s="291">
        <v>0.38631247899999999</v>
      </c>
      <c r="I700" s="292">
        <v>2.0734451279999999</v>
      </c>
      <c r="J700" s="293">
        <v>1.9818613190000001</v>
      </c>
      <c r="K700" s="294">
        <v>1.6549248050000001</v>
      </c>
      <c r="L700" s="295">
        <f t="shared" si="297"/>
        <v>0.67245688018033734</v>
      </c>
      <c r="M700" s="296">
        <f t="shared" si="298"/>
        <v>0.97629620470936695</v>
      </c>
      <c r="N700" s="297">
        <f t="shared" si="299"/>
        <v>0.23343204345770863</v>
      </c>
      <c r="O700" s="298">
        <f t="shared" si="296"/>
        <v>0.65067392913354472</v>
      </c>
    </row>
    <row r="701" spans="1:15" ht="14.5" customHeight="1" x14ac:dyDescent="0.25">
      <c r="A701" s="287" t="s">
        <v>343</v>
      </c>
      <c r="B701" s="286" t="s">
        <v>5026</v>
      </c>
      <c r="D701" s="285" t="s">
        <v>687</v>
      </c>
      <c r="E701" s="289" t="s">
        <v>341</v>
      </c>
      <c r="F701" s="259">
        <v>4.9317217449999999</v>
      </c>
      <c r="G701" s="290">
        <v>6.676657906</v>
      </c>
      <c r="H701" s="291">
        <v>2.4562557969999999</v>
      </c>
      <c r="I701" s="292">
        <v>9.1226640880000005</v>
      </c>
      <c r="J701" s="293">
        <v>9.3164021459999997</v>
      </c>
      <c r="K701" s="294">
        <v>10.748035339999999</v>
      </c>
      <c r="L701" s="295">
        <f t="shared" si="297"/>
        <v>0.5406010456405177</v>
      </c>
      <c r="M701" s="296">
        <f t="shared" si="298"/>
        <v>0.71665625864665206</v>
      </c>
      <c r="N701" s="297">
        <f t="shared" si="299"/>
        <v>0.22853067740285268</v>
      </c>
      <c r="O701" s="298">
        <f t="shared" si="296"/>
        <v>0.48187845621947051</v>
      </c>
    </row>
    <row r="702" spans="1:15" ht="14.5" customHeight="1" x14ac:dyDescent="0.25">
      <c r="A702" s="287"/>
      <c r="B702" s="286" t="s">
        <v>5027</v>
      </c>
      <c r="D702" s="285" t="s">
        <v>687</v>
      </c>
      <c r="E702" s="289" t="s">
        <v>341</v>
      </c>
      <c r="F702" s="259">
        <v>6.3122672040000003</v>
      </c>
      <c r="G702" s="290">
        <v>9.0342725640000001</v>
      </c>
      <c r="H702" s="291">
        <v>3.205644484</v>
      </c>
      <c r="I702" s="292">
        <v>7.9617630630000003</v>
      </c>
      <c r="J702" s="293">
        <v>8.3290684850000005</v>
      </c>
      <c r="K702" s="294">
        <v>9.1652408750000003</v>
      </c>
      <c r="L702" s="295">
        <f t="shared" si="297"/>
        <v>0.79282278988361798</v>
      </c>
      <c r="M702" s="296">
        <f t="shared" si="298"/>
        <v>1.0846678209297975</v>
      </c>
      <c r="N702" s="297">
        <f t="shared" si="299"/>
        <v>0.34976107313709853</v>
      </c>
      <c r="O702" s="298">
        <f t="shared" si="296"/>
        <v>0.72879209108620302</v>
      </c>
    </row>
    <row r="703" spans="1:15" ht="14.5" customHeight="1" x14ac:dyDescent="0.25">
      <c r="A703" s="287" t="s">
        <v>690</v>
      </c>
      <c r="B703" s="286" t="s">
        <v>5028</v>
      </c>
      <c r="D703" s="285" t="s">
        <v>687</v>
      </c>
      <c r="E703" s="289" t="s">
        <v>688</v>
      </c>
      <c r="F703" s="259">
        <v>5.0443590370000004</v>
      </c>
      <c r="G703" s="290">
        <v>6.2603144720000001</v>
      </c>
      <c r="H703" s="291">
        <v>3.687925436</v>
      </c>
      <c r="I703" s="292">
        <v>11.80395186</v>
      </c>
      <c r="J703" s="293">
        <v>13.98361384</v>
      </c>
      <c r="K703" s="294">
        <v>14.10429922</v>
      </c>
      <c r="L703" s="295">
        <f t="shared" si="297"/>
        <v>0.42734493471578766</v>
      </c>
      <c r="M703" s="296">
        <f t="shared" si="298"/>
        <v>0.44768931290797143</v>
      </c>
      <c r="N703" s="297">
        <f t="shared" si="299"/>
        <v>0.26147526924063658</v>
      </c>
      <c r="O703" s="298">
        <f t="shared" si="296"/>
        <v>0.37583098646970953</v>
      </c>
    </row>
    <row r="704" spans="1:15" ht="14.5" customHeight="1" x14ac:dyDescent="0.25">
      <c r="A704" s="287" t="s">
        <v>691</v>
      </c>
      <c r="B704" s="286" t="s">
        <v>5029</v>
      </c>
      <c r="D704" s="285" t="s">
        <v>687</v>
      </c>
      <c r="E704" s="289" t="s">
        <v>688</v>
      </c>
      <c r="F704" s="259">
        <v>8.0625834940000001</v>
      </c>
      <c r="G704" s="290">
        <v>8.0878372160000005</v>
      </c>
      <c r="H704" s="291">
        <v>10.179076200000001</v>
      </c>
      <c r="I704" s="292">
        <v>17.91807154</v>
      </c>
      <c r="J704" s="293">
        <v>18.572296510000001</v>
      </c>
      <c r="K704" s="294">
        <v>18.439876259999998</v>
      </c>
      <c r="L704" s="295">
        <f t="shared" si="297"/>
        <v>0.44996937734070463</v>
      </c>
      <c r="M704" s="296">
        <f t="shared" si="298"/>
        <v>0.43547857485719194</v>
      </c>
      <c r="N704" s="297">
        <f t="shared" si="299"/>
        <v>0.5520143441569928</v>
      </c>
      <c r="O704" s="298">
        <f t="shared" si="296"/>
        <v>0.47932604780362753</v>
      </c>
    </row>
    <row r="705" spans="1:15" ht="14.5" customHeight="1" x14ac:dyDescent="0.25">
      <c r="A705" s="287"/>
      <c r="B705" s="286" t="s">
        <v>5030</v>
      </c>
      <c r="D705" s="285" t="s">
        <v>687</v>
      </c>
      <c r="E705" s="289" t="s">
        <v>688</v>
      </c>
      <c r="F705" s="259">
        <v>6.7321569370000001</v>
      </c>
      <c r="G705" s="290">
        <v>8.5435001550000003</v>
      </c>
      <c r="H705" s="291">
        <v>4.9155211339999996</v>
      </c>
      <c r="I705" s="292">
        <v>9.3608486059999994</v>
      </c>
      <c r="J705" s="293">
        <v>11.44674272</v>
      </c>
      <c r="K705" s="294">
        <v>11.26369745</v>
      </c>
      <c r="L705" s="295">
        <f t="shared" si="297"/>
        <v>0.71918233275185184</v>
      </c>
      <c r="M705" s="296">
        <f t="shared" si="298"/>
        <v>0.74636954494247609</v>
      </c>
      <c r="N705" s="297">
        <f t="shared" si="299"/>
        <v>0.43640386789686003</v>
      </c>
      <c r="O705" s="298">
        <f t="shared" si="296"/>
        <v>0.62957177577190848</v>
      </c>
    </row>
    <row r="706" spans="1:15" ht="14.5" customHeight="1" x14ac:dyDescent="0.25">
      <c r="A706" s="287"/>
      <c r="B706" s="286" t="s">
        <v>5031</v>
      </c>
      <c r="D706" s="285" t="s">
        <v>687</v>
      </c>
      <c r="E706" s="289" t="s">
        <v>688</v>
      </c>
      <c r="F706" s="259">
        <v>24.832440330000001</v>
      </c>
      <c r="G706" s="290">
        <v>34.150058270000002</v>
      </c>
      <c r="H706" s="291">
        <v>24.210414920000002</v>
      </c>
      <c r="I706" s="292">
        <v>21.374933769999998</v>
      </c>
      <c r="J706" s="293">
        <v>24.092874989999999</v>
      </c>
      <c r="K706" s="294">
        <v>24.844499320000001</v>
      </c>
      <c r="L706" s="295">
        <f t="shared" si="297"/>
        <v>1.1617551940606552</v>
      </c>
      <c r="M706" s="296">
        <f t="shared" si="298"/>
        <v>1.4174339211976297</v>
      </c>
      <c r="N706" s="297">
        <f t="shared" si="299"/>
        <v>0.97447787569260624</v>
      </c>
      <c r="O706" s="298">
        <f t="shared" si="296"/>
        <v>1.1831913329504802</v>
      </c>
    </row>
    <row r="707" spans="1:15" ht="14.5" customHeight="1" x14ac:dyDescent="0.25">
      <c r="A707" s="287"/>
      <c r="B707" s="286" t="s">
        <v>5032</v>
      </c>
      <c r="D707" s="285" t="s">
        <v>687</v>
      </c>
      <c r="E707" s="289" t="s">
        <v>688</v>
      </c>
      <c r="F707" s="259">
        <v>12.960001</v>
      </c>
      <c r="G707" s="290">
        <v>12.478472330000001</v>
      </c>
      <c r="H707" s="291">
        <v>14.41558066</v>
      </c>
      <c r="I707" s="292">
        <v>9.6267461680000004</v>
      </c>
      <c r="J707" s="293">
        <v>10.775536649999999</v>
      </c>
      <c r="K707" s="294">
        <v>9.8051846680000008</v>
      </c>
      <c r="L707" s="295">
        <f t="shared" si="297"/>
        <v>1.3462493737582881</v>
      </c>
      <c r="M707" s="296">
        <f t="shared" si="298"/>
        <v>1.1580372036505486</v>
      </c>
      <c r="N707" s="297">
        <f t="shared" si="299"/>
        <v>1.470199812457015</v>
      </c>
      <c r="O707" s="298">
        <f t="shared" si="296"/>
        <v>1.319344430593886</v>
      </c>
    </row>
    <row r="708" spans="1:15" ht="14.5" customHeight="1" x14ac:dyDescent="0.25">
      <c r="A708" s="287" t="s">
        <v>692</v>
      </c>
      <c r="B708" s="286" t="s">
        <v>5033</v>
      </c>
      <c r="D708" s="285" t="s">
        <v>687</v>
      </c>
      <c r="E708" s="289" t="s">
        <v>688</v>
      </c>
      <c r="F708" s="259">
        <v>20.36416792</v>
      </c>
      <c r="G708" s="290">
        <v>26.290631319999999</v>
      </c>
      <c r="H708" s="291">
        <v>35.500157440000002</v>
      </c>
      <c r="I708" s="292">
        <v>14.52828439</v>
      </c>
      <c r="J708" s="293">
        <v>6.01885695</v>
      </c>
      <c r="K708" s="294">
        <v>1.530162402</v>
      </c>
      <c r="L708" s="295">
        <f t="shared" si="297"/>
        <v>1.4016911682990534</v>
      </c>
      <c r="M708" s="296">
        <f t="shared" si="298"/>
        <v>4.3680438891308091</v>
      </c>
      <c r="N708" s="297">
        <f t="shared" si="299"/>
        <v>23.200254687737388</v>
      </c>
      <c r="O708" s="298">
        <f t="shared" si="296"/>
        <v>3.7212404938610284</v>
      </c>
    </row>
    <row r="709" spans="1:15" ht="14.5" customHeight="1" x14ac:dyDescent="0.25">
      <c r="A709" s="287"/>
      <c r="B709" s="286" t="s">
        <v>5034</v>
      </c>
      <c r="D709" s="285" t="s">
        <v>687</v>
      </c>
      <c r="E709" s="289" t="s">
        <v>688</v>
      </c>
      <c r="F709" s="259">
        <v>37.645950110000001</v>
      </c>
      <c r="G709" s="290">
        <v>52.592925790000002</v>
      </c>
      <c r="H709" s="291">
        <v>67.027447820000006</v>
      </c>
      <c r="I709" s="292">
        <v>9.8412008639999993</v>
      </c>
      <c r="J709" s="293">
        <v>4.0490256929999999</v>
      </c>
      <c r="K709" s="294">
        <v>1.0969858290000001</v>
      </c>
      <c r="L709" s="295">
        <f t="shared" si="297"/>
        <v>3.8253410971126791</v>
      </c>
      <c r="M709" s="296">
        <f t="shared" si="298"/>
        <v>12.989032369175437</v>
      </c>
      <c r="N709" s="297">
        <f t="shared" si="299"/>
        <v>61.101471001773533</v>
      </c>
      <c r="O709" s="298">
        <f t="shared" si="296"/>
        <v>10.493367256669236</v>
      </c>
    </row>
    <row r="710" spans="1:15" s="299" customFormat="1" ht="14.5" customHeight="1" x14ac:dyDescent="0.25">
      <c r="A710" s="311"/>
      <c r="B710" s="312"/>
      <c r="C710" s="300"/>
      <c r="E710" s="301" t="s">
        <v>712</v>
      </c>
      <c r="F710" s="302">
        <f t="shared" ref="F710:K710" si="300">SUM(F694:F709)</f>
        <v>200.629425943</v>
      </c>
      <c r="G710" s="303">
        <f t="shared" si="300"/>
        <v>205.81089097</v>
      </c>
      <c r="H710" s="304">
        <f t="shared" si="300"/>
        <v>202.04287954400002</v>
      </c>
      <c r="I710" s="305">
        <f t="shared" si="300"/>
        <v>290.53584024700001</v>
      </c>
      <c r="J710" s="306">
        <f t="shared" si="300"/>
        <v>249.74557647299994</v>
      </c>
      <c r="K710" s="307">
        <f t="shared" si="300"/>
        <v>226.60528521700002</v>
      </c>
      <c r="L710" s="308">
        <f t="shared" si="297"/>
        <v>0.69054966083507707</v>
      </c>
      <c r="M710" s="309">
        <f t="shared" si="298"/>
        <v>0.82408222750744209</v>
      </c>
      <c r="N710" s="310">
        <f t="shared" si="299"/>
        <v>0.89160709270536764</v>
      </c>
      <c r="O710" s="298">
        <f t="shared" si="296"/>
        <v>0.79344601349859789</v>
      </c>
    </row>
    <row r="711" spans="1:15" ht="14.5" customHeight="1" x14ac:dyDescent="0.25">
      <c r="A711" s="287"/>
      <c r="B711" s="286"/>
      <c r="F711" s="259"/>
      <c r="G711" s="290"/>
      <c r="H711" s="291"/>
      <c r="I711" s="292"/>
      <c r="J711" s="293"/>
      <c r="K711" s="294"/>
      <c r="L711" s="295"/>
      <c r="M711" s="296"/>
      <c r="N711" s="297"/>
      <c r="O711" s="298"/>
    </row>
    <row r="712" spans="1:15" ht="14.5" customHeight="1" x14ac:dyDescent="0.25">
      <c r="A712" s="287" t="s">
        <v>693</v>
      </c>
      <c r="B712" s="286" t="s">
        <v>5035</v>
      </c>
      <c r="D712" s="286" t="s">
        <v>657</v>
      </c>
      <c r="E712" s="289" t="s">
        <v>655</v>
      </c>
      <c r="F712" s="259">
        <v>8.9462927019999992</v>
      </c>
      <c r="G712" s="290">
        <v>12.27162882</v>
      </c>
      <c r="H712" s="291">
        <v>6.547332108</v>
      </c>
      <c r="I712" s="292">
        <v>12.88500917</v>
      </c>
      <c r="J712" s="293">
        <v>13.09168028</v>
      </c>
      <c r="K712" s="294">
        <v>10.42939666</v>
      </c>
      <c r="L712" s="295">
        <f t="shared" ref="L712:L734" si="301">F712/I712</f>
        <v>0.69431791502558937</v>
      </c>
      <c r="M712" s="296">
        <f t="shared" ref="M712:M734" si="302">G712/J712</f>
        <v>0.93736087022742354</v>
      </c>
      <c r="N712" s="297">
        <f t="shared" ref="N712:N734" si="303">H712/K712</f>
        <v>0.62777668943315457</v>
      </c>
      <c r="O712" s="298">
        <f t="shared" si="296"/>
        <v>0.76265417672495839</v>
      </c>
    </row>
    <row r="713" spans="1:15" ht="14.5" customHeight="1" x14ac:dyDescent="0.25">
      <c r="A713" s="287"/>
      <c r="B713" s="286" t="s">
        <v>5036</v>
      </c>
      <c r="D713" s="286" t="s">
        <v>657</v>
      </c>
      <c r="E713" s="289" t="s">
        <v>655</v>
      </c>
      <c r="F713" s="259">
        <v>14.07549994</v>
      </c>
      <c r="G713" s="290">
        <v>17.870812669999999</v>
      </c>
      <c r="H713" s="291">
        <v>10.143211920000001</v>
      </c>
      <c r="I713" s="292">
        <v>6.1124941689999996</v>
      </c>
      <c r="J713" s="293">
        <v>6.8463744149999997</v>
      </c>
      <c r="K713" s="294">
        <v>5.4524385540000004</v>
      </c>
      <c r="L713" s="295">
        <f t="shared" si="301"/>
        <v>2.3027424731765009</v>
      </c>
      <c r="M713" s="296">
        <f t="shared" si="302"/>
        <v>2.6102593265781828</v>
      </c>
      <c r="N713" s="297">
        <f t="shared" si="303"/>
        <v>1.8603074238330977</v>
      </c>
      <c r="O713" s="298">
        <f t="shared" si="296"/>
        <v>2.2860693276431943</v>
      </c>
    </row>
    <row r="714" spans="1:15" ht="14.5" customHeight="1" x14ac:dyDescent="0.25">
      <c r="A714" s="287" t="s">
        <v>654</v>
      </c>
      <c r="B714" s="286" t="s">
        <v>5037</v>
      </c>
      <c r="D714" s="286" t="s">
        <v>657</v>
      </c>
      <c r="E714" s="289" t="s">
        <v>655</v>
      </c>
      <c r="F714" s="259">
        <v>7.1587506679999997</v>
      </c>
      <c r="G714" s="290">
        <v>25.433042539999999</v>
      </c>
      <c r="H714" s="291">
        <v>16.21357175</v>
      </c>
      <c r="I714" s="292">
        <v>31.791491019999999</v>
      </c>
      <c r="J714" s="293">
        <v>35.328289519999998</v>
      </c>
      <c r="K714" s="294">
        <v>36.173488020000001</v>
      </c>
      <c r="L714" s="295">
        <f t="shared" si="301"/>
        <v>0.22517819826369376</v>
      </c>
      <c r="M714" s="296">
        <f t="shared" si="302"/>
        <v>0.71990585690829678</v>
      </c>
      <c r="N714" s="297">
        <f t="shared" si="303"/>
        <v>0.44821698535224636</v>
      </c>
      <c r="O714" s="298">
        <f t="shared" si="296"/>
        <v>0.47249318022742598</v>
      </c>
    </row>
    <row r="715" spans="1:15" ht="14.5" customHeight="1" x14ac:dyDescent="0.25">
      <c r="A715" s="287"/>
      <c r="B715" s="286" t="s">
        <v>5038</v>
      </c>
      <c r="D715" s="286" t="s">
        <v>657</v>
      </c>
      <c r="E715" s="289" t="s">
        <v>655</v>
      </c>
      <c r="F715" s="259">
        <v>23.949146110000001</v>
      </c>
      <c r="G715" s="290">
        <v>23.4625998</v>
      </c>
      <c r="H715" s="291">
        <v>24.338406020000001</v>
      </c>
      <c r="I715" s="292">
        <v>59.1318713</v>
      </c>
      <c r="J715" s="293">
        <v>60.635672749999998</v>
      </c>
      <c r="K715" s="294">
        <v>49.95958564</v>
      </c>
      <c r="L715" s="295">
        <f t="shared" si="301"/>
        <v>0.40501248452795036</v>
      </c>
      <c r="M715" s="296">
        <f t="shared" si="302"/>
        <v>0.38694383579672581</v>
      </c>
      <c r="N715" s="297">
        <f t="shared" si="303"/>
        <v>0.4871618871176851</v>
      </c>
      <c r="O715" s="298">
        <f t="shared" si="296"/>
        <v>0.42273826265163889</v>
      </c>
    </row>
    <row r="716" spans="1:15" ht="14.5" customHeight="1" x14ac:dyDescent="0.25">
      <c r="A716" s="287"/>
      <c r="B716" s="286" t="s">
        <v>5039</v>
      </c>
      <c r="D716" s="286" t="s">
        <v>657</v>
      </c>
      <c r="E716" s="289" t="s">
        <v>655</v>
      </c>
      <c r="F716" s="259">
        <v>9.8894800020000009</v>
      </c>
      <c r="G716" s="290">
        <v>34.747457519999998</v>
      </c>
      <c r="H716" s="291">
        <v>22.24953799</v>
      </c>
      <c r="I716" s="292">
        <v>27.48987808</v>
      </c>
      <c r="J716" s="293">
        <v>31.504747129999998</v>
      </c>
      <c r="K716" s="294">
        <v>31.511692029999999</v>
      </c>
      <c r="L716" s="295">
        <f t="shared" si="301"/>
        <v>0.35974986768657219</v>
      </c>
      <c r="M716" s="296">
        <f t="shared" si="302"/>
        <v>1.1029276755220221</v>
      </c>
      <c r="N716" s="297">
        <f t="shared" si="303"/>
        <v>0.70607246252653866</v>
      </c>
      <c r="O716" s="298">
        <f t="shared" si="296"/>
        <v>0.73902549072496115</v>
      </c>
    </row>
    <row r="717" spans="1:15" ht="14.5" customHeight="1" x14ac:dyDescent="0.25">
      <c r="A717" s="287"/>
      <c r="B717" s="286" t="s">
        <v>5040</v>
      </c>
      <c r="D717" s="286" t="s">
        <v>657</v>
      </c>
      <c r="E717" s="289" t="s">
        <v>655</v>
      </c>
      <c r="F717" s="259">
        <v>6.0613071270000001</v>
      </c>
      <c r="G717" s="290">
        <v>6.8544695410000003</v>
      </c>
      <c r="H717" s="291">
        <v>2.3068204529999998</v>
      </c>
      <c r="I717" s="292">
        <v>18.937510809999999</v>
      </c>
      <c r="J717" s="293">
        <v>17.70145072</v>
      </c>
      <c r="K717" s="294">
        <v>15.362319680000001</v>
      </c>
      <c r="L717" s="295">
        <f t="shared" si="301"/>
        <v>0.3200688405045985</v>
      </c>
      <c r="M717" s="296">
        <f t="shared" si="302"/>
        <v>0.38722642846755334</v>
      </c>
      <c r="N717" s="297">
        <f t="shared" si="303"/>
        <v>0.15016094581101699</v>
      </c>
      <c r="O717" s="298">
        <f t="shared" si="296"/>
        <v>0.29273503972961057</v>
      </c>
    </row>
    <row r="718" spans="1:15" ht="14.5" customHeight="1" x14ac:dyDescent="0.25">
      <c r="A718" s="287" t="s">
        <v>656</v>
      </c>
      <c r="B718" s="286" t="s">
        <v>5041</v>
      </c>
      <c r="D718" s="286" t="s">
        <v>657</v>
      </c>
      <c r="E718" s="289" t="s">
        <v>655</v>
      </c>
      <c r="F718" s="259">
        <v>7.4337965190000004</v>
      </c>
      <c r="G718" s="290">
        <v>10.485833380000001</v>
      </c>
      <c r="H718" s="291">
        <v>10.29801593</v>
      </c>
      <c r="I718" s="292">
        <v>4.3063207769999998</v>
      </c>
      <c r="J718" s="293">
        <v>4.803145325</v>
      </c>
      <c r="K718" s="294">
        <v>6.001343812</v>
      </c>
      <c r="L718" s="295">
        <f t="shared" si="301"/>
        <v>1.7262523866554034</v>
      </c>
      <c r="M718" s="296">
        <f t="shared" si="302"/>
        <v>2.1831180758620916</v>
      </c>
      <c r="N718" s="297">
        <f t="shared" si="303"/>
        <v>1.7159516689259795</v>
      </c>
      <c r="O718" s="298">
        <f t="shared" si="296"/>
        <v>1.8673814302208025</v>
      </c>
    </row>
    <row r="719" spans="1:15" ht="14.5" customHeight="1" x14ac:dyDescent="0.25">
      <c r="A719" s="287" t="s">
        <v>658</v>
      </c>
      <c r="B719" s="286" t="s">
        <v>5042</v>
      </c>
      <c r="D719" s="286" t="s">
        <v>657</v>
      </c>
      <c r="E719" s="289" t="s">
        <v>655</v>
      </c>
      <c r="F719" s="259">
        <v>18.06755076</v>
      </c>
      <c r="G719" s="290">
        <v>9.4023114149999998</v>
      </c>
      <c r="H719" s="291">
        <v>2.962564923</v>
      </c>
      <c r="I719" s="292">
        <v>29.35007925</v>
      </c>
      <c r="J719" s="293">
        <v>27.21821662</v>
      </c>
      <c r="K719" s="294">
        <v>20.767309730000001</v>
      </c>
      <c r="L719" s="295">
        <f t="shared" si="301"/>
        <v>0.61558780152186465</v>
      </c>
      <c r="M719" s="296">
        <f t="shared" si="302"/>
        <v>0.34544186146608746</v>
      </c>
      <c r="N719" s="297">
        <f t="shared" si="303"/>
        <v>0.14265520963075654</v>
      </c>
      <c r="O719" s="298">
        <f t="shared" si="296"/>
        <v>0.39351120175362009</v>
      </c>
    </row>
    <row r="720" spans="1:15" ht="14.5" customHeight="1" x14ac:dyDescent="0.25">
      <c r="A720" s="287"/>
      <c r="B720" s="286" t="s">
        <v>5043</v>
      </c>
      <c r="D720" s="286" t="s">
        <v>657</v>
      </c>
      <c r="E720" s="289" t="s">
        <v>655</v>
      </c>
      <c r="F720" s="259">
        <v>179.96393639999999</v>
      </c>
      <c r="G720" s="290">
        <v>202.64825959999999</v>
      </c>
      <c r="H720" s="291">
        <v>244.8570138</v>
      </c>
      <c r="I720" s="292">
        <v>177.4814093</v>
      </c>
      <c r="J720" s="293">
        <v>206.4343049</v>
      </c>
      <c r="K720" s="294">
        <v>289.19391330000002</v>
      </c>
      <c r="L720" s="295">
        <f t="shared" si="301"/>
        <v>1.0139875331720165</v>
      </c>
      <c r="M720" s="296">
        <f t="shared" si="302"/>
        <v>0.98165980551617116</v>
      </c>
      <c r="N720" s="297">
        <f t="shared" si="303"/>
        <v>0.84668799217082269</v>
      </c>
      <c r="O720" s="298">
        <f t="shared" si="296"/>
        <v>0.93219467403918543</v>
      </c>
    </row>
    <row r="721" spans="1:15" ht="14.5" customHeight="1" x14ac:dyDescent="0.25">
      <c r="A721" s="287" t="s">
        <v>694</v>
      </c>
      <c r="B721" s="286" t="s">
        <v>5044</v>
      </c>
      <c r="D721" s="286" t="s">
        <v>657</v>
      </c>
      <c r="E721" s="289" t="s">
        <v>655</v>
      </c>
      <c r="F721" s="259">
        <v>6.4211193939999998</v>
      </c>
      <c r="G721" s="290">
        <v>4.0283255709999999</v>
      </c>
      <c r="H721" s="291">
        <v>4.149451601</v>
      </c>
      <c r="I721" s="292">
        <v>4.5944662430000003</v>
      </c>
      <c r="J721" s="293">
        <v>2.6326211900000001</v>
      </c>
      <c r="K721" s="294">
        <v>2.7475808449999999</v>
      </c>
      <c r="L721" s="295">
        <f t="shared" si="301"/>
        <v>1.3975767922515563</v>
      </c>
      <c r="M721" s="296">
        <f t="shared" si="302"/>
        <v>1.5301576946586835</v>
      </c>
      <c r="N721" s="297">
        <f t="shared" si="303"/>
        <v>1.5102200208416434</v>
      </c>
      <c r="O721" s="298">
        <f t="shared" si="296"/>
        <v>1.4635972003398989</v>
      </c>
    </row>
    <row r="722" spans="1:15" ht="14.5" customHeight="1" x14ac:dyDescent="0.25">
      <c r="A722" s="287"/>
      <c r="B722" s="286" t="s">
        <v>5045</v>
      </c>
      <c r="D722" s="286" t="s">
        <v>657</v>
      </c>
      <c r="E722" s="289" t="s">
        <v>655</v>
      </c>
      <c r="F722" s="259">
        <v>10.94463361</v>
      </c>
      <c r="G722" s="290">
        <v>7.1729446550000002</v>
      </c>
      <c r="H722" s="291">
        <v>6.5060105830000001</v>
      </c>
      <c r="I722" s="292">
        <v>3.1181445349999999</v>
      </c>
      <c r="J722" s="293">
        <v>1.8622439710000001</v>
      </c>
      <c r="K722" s="294">
        <v>1.5635275719999999</v>
      </c>
      <c r="L722" s="295">
        <f t="shared" si="301"/>
        <v>3.5099827757022175</v>
      </c>
      <c r="M722" s="296">
        <f t="shared" si="302"/>
        <v>3.8517749374955557</v>
      </c>
      <c r="N722" s="297">
        <f t="shared" si="303"/>
        <v>4.1611102352853173</v>
      </c>
      <c r="O722" s="298">
        <f t="shared" si="296"/>
        <v>3.7628216123953777</v>
      </c>
    </row>
    <row r="723" spans="1:15" ht="14.5" customHeight="1" x14ac:dyDescent="0.25">
      <c r="A723" s="287" t="s">
        <v>659</v>
      </c>
      <c r="B723" s="286" t="s">
        <v>5046</v>
      </c>
      <c r="D723" s="286" t="s">
        <v>657</v>
      </c>
      <c r="E723" s="289" t="s">
        <v>655</v>
      </c>
      <c r="F723" s="259">
        <v>2.5584333770000001</v>
      </c>
      <c r="G723" s="290">
        <v>5.0168842859999998</v>
      </c>
      <c r="H723" s="291">
        <v>3.7983429540000002</v>
      </c>
      <c r="I723" s="292">
        <v>5.4342478620000003</v>
      </c>
      <c r="J723" s="293">
        <v>8.8288231140000004</v>
      </c>
      <c r="K723" s="294">
        <v>10.71023686</v>
      </c>
      <c r="L723" s="295">
        <f t="shared" si="301"/>
        <v>0.47079806478654135</v>
      </c>
      <c r="M723" s="296">
        <f t="shared" si="302"/>
        <v>0.56823930225135544</v>
      </c>
      <c r="N723" s="297">
        <f t="shared" si="303"/>
        <v>0.35464602731484318</v>
      </c>
      <c r="O723" s="298">
        <f t="shared" si="296"/>
        <v>0.45543268403572962</v>
      </c>
    </row>
    <row r="724" spans="1:15" ht="14.5" customHeight="1" x14ac:dyDescent="0.25">
      <c r="A724" s="287"/>
      <c r="B724" s="286" t="s">
        <v>5047</v>
      </c>
      <c r="D724" s="286" t="s">
        <v>657</v>
      </c>
      <c r="E724" s="289" t="s">
        <v>655</v>
      </c>
      <c r="F724" s="259">
        <v>3.2511136789999999</v>
      </c>
      <c r="G724" s="290">
        <v>6.4909517790000004</v>
      </c>
      <c r="H724" s="291">
        <v>5.0531145310000003</v>
      </c>
      <c r="I724" s="292">
        <v>3.7074349849999999</v>
      </c>
      <c r="J724" s="293">
        <v>6.0926915609999996</v>
      </c>
      <c r="K724" s="294">
        <v>6.6264134849999996</v>
      </c>
      <c r="L724" s="295">
        <f t="shared" si="301"/>
        <v>0.87691724660142623</v>
      </c>
      <c r="M724" s="296">
        <f t="shared" si="302"/>
        <v>1.0653668766935962</v>
      </c>
      <c r="N724" s="297">
        <f t="shared" si="303"/>
        <v>0.76257156943776205</v>
      </c>
      <c r="O724" s="298">
        <f t="shared" si="296"/>
        <v>0.90068754351669233</v>
      </c>
    </row>
    <row r="725" spans="1:15" ht="14.5" customHeight="1" x14ac:dyDescent="0.25">
      <c r="A725" s="287" t="s">
        <v>660</v>
      </c>
      <c r="B725" s="286" t="s">
        <v>5048</v>
      </c>
      <c r="D725" s="286" t="s">
        <v>657</v>
      </c>
      <c r="E725" s="289" t="s">
        <v>655</v>
      </c>
      <c r="F725" s="259">
        <v>15.03362564</v>
      </c>
      <c r="G725" s="290">
        <v>17.129236710000001</v>
      </c>
      <c r="H725" s="291">
        <v>16.905270659999999</v>
      </c>
      <c r="I725" s="292">
        <v>27.927541869999999</v>
      </c>
      <c r="J725" s="293">
        <v>28.033444620000001</v>
      </c>
      <c r="K725" s="294">
        <v>30.720514470000001</v>
      </c>
      <c r="L725" s="295">
        <f t="shared" si="301"/>
        <v>0.53830823027605046</v>
      </c>
      <c r="M725" s="296">
        <f t="shared" si="302"/>
        <v>0.61102861036846778</v>
      </c>
      <c r="N725" s="297">
        <f t="shared" si="303"/>
        <v>0.55029256350862144</v>
      </c>
      <c r="O725" s="298">
        <f t="shared" si="296"/>
        <v>0.56607387350898497</v>
      </c>
    </row>
    <row r="726" spans="1:15" ht="14.5" customHeight="1" x14ac:dyDescent="0.25">
      <c r="A726" s="287"/>
      <c r="B726" s="286" t="s">
        <v>5049</v>
      </c>
      <c r="D726" s="286" t="s">
        <v>657</v>
      </c>
      <c r="E726" s="289" t="s">
        <v>655</v>
      </c>
      <c r="F726" s="259">
        <v>11.058475680000001</v>
      </c>
      <c r="G726" s="290">
        <v>17.055445779999999</v>
      </c>
      <c r="H726" s="291">
        <v>18.88192308</v>
      </c>
      <c r="I726" s="292">
        <v>6.8942322320000002</v>
      </c>
      <c r="J726" s="293">
        <v>5.5207587340000002</v>
      </c>
      <c r="K726" s="294">
        <v>5.28012528</v>
      </c>
      <c r="L726" s="295">
        <f t="shared" si="301"/>
        <v>1.6040184472857486</v>
      </c>
      <c r="M726" s="296">
        <f t="shared" si="302"/>
        <v>3.089330036279756</v>
      </c>
      <c r="N726" s="297">
        <f t="shared" si="303"/>
        <v>3.5760369458506482</v>
      </c>
      <c r="O726" s="298">
        <f t="shared" si="296"/>
        <v>2.6558652617285547</v>
      </c>
    </row>
    <row r="727" spans="1:15" ht="14.5" customHeight="1" x14ac:dyDescent="0.25">
      <c r="A727" s="287"/>
      <c r="B727" s="286" t="s">
        <v>5050</v>
      </c>
      <c r="D727" s="286" t="s">
        <v>657</v>
      </c>
      <c r="E727" s="289" t="s">
        <v>655</v>
      </c>
      <c r="F727" s="259">
        <v>19.737754290000002</v>
      </c>
      <c r="G727" s="290">
        <v>23.282521509999999</v>
      </c>
      <c r="H727" s="291">
        <v>23.355437819999999</v>
      </c>
      <c r="I727" s="292">
        <v>14.331248889999999</v>
      </c>
      <c r="J727" s="293">
        <v>15.30700579</v>
      </c>
      <c r="K727" s="294">
        <v>17.101650530000001</v>
      </c>
      <c r="L727" s="295">
        <f t="shared" si="301"/>
        <v>1.3772529136502913</v>
      </c>
      <c r="M727" s="296">
        <f t="shared" si="302"/>
        <v>1.521036957156596</v>
      </c>
      <c r="N727" s="297">
        <f t="shared" si="303"/>
        <v>1.3656832584100289</v>
      </c>
      <c r="O727" s="298">
        <f t="shared" si="296"/>
        <v>1.4201080066760365</v>
      </c>
    </row>
    <row r="728" spans="1:15" ht="14.5" customHeight="1" x14ac:dyDescent="0.25">
      <c r="A728" s="287" t="s">
        <v>695</v>
      </c>
      <c r="B728" s="286" t="s">
        <v>5051</v>
      </c>
      <c r="D728" s="286" t="s">
        <v>657</v>
      </c>
      <c r="E728" s="289" t="s">
        <v>655</v>
      </c>
      <c r="F728" s="259">
        <v>4.5542583280000004</v>
      </c>
      <c r="G728" s="290">
        <v>5.4291045789999997</v>
      </c>
      <c r="H728" s="291">
        <v>5.0590528910000003</v>
      </c>
      <c r="I728" s="292">
        <v>7.4971524440000001</v>
      </c>
      <c r="J728" s="293">
        <v>4.5928089869999997</v>
      </c>
      <c r="K728" s="294">
        <v>7.5460812920000002</v>
      </c>
      <c r="L728" s="295">
        <f t="shared" si="301"/>
        <v>0.60746508251206643</v>
      </c>
      <c r="M728" s="296">
        <f t="shared" si="302"/>
        <v>1.1820880411894212</v>
      </c>
      <c r="N728" s="297">
        <f t="shared" si="303"/>
        <v>0.67042120210967904</v>
      </c>
      <c r="O728" s="298">
        <f t="shared" si="296"/>
        <v>0.76606147227315746</v>
      </c>
    </row>
    <row r="729" spans="1:15" ht="14.5" customHeight="1" x14ac:dyDescent="0.25">
      <c r="A729" s="287" t="s">
        <v>696</v>
      </c>
      <c r="B729" s="286" t="s">
        <v>5052</v>
      </c>
      <c r="D729" s="286" t="s">
        <v>657</v>
      </c>
      <c r="E729" s="289" t="s">
        <v>655</v>
      </c>
      <c r="F729" s="259">
        <v>9.3031721100000002</v>
      </c>
      <c r="G729" s="290">
        <v>7.8282212170000003</v>
      </c>
      <c r="H729" s="291">
        <v>6.4199658299999998</v>
      </c>
      <c r="I729" s="292">
        <v>9.4431503259999996</v>
      </c>
      <c r="J729" s="293">
        <v>10.7499179</v>
      </c>
      <c r="K729" s="294">
        <v>14.609770839999999</v>
      </c>
      <c r="L729" s="295">
        <f t="shared" si="301"/>
        <v>0.98517674598331928</v>
      </c>
      <c r="M729" s="296">
        <f t="shared" si="302"/>
        <v>0.72821218634609297</v>
      </c>
      <c r="N729" s="297">
        <f t="shared" si="303"/>
        <v>0.43942960504368872</v>
      </c>
      <c r="O729" s="298">
        <f t="shared" si="296"/>
        <v>0.676707986734567</v>
      </c>
    </row>
    <row r="730" spans="1:15" ht="14.5" customHeight="1" x14ac:dyDescent="0.25">
      <c r="A730" s="287"/>
      <c r="B730" s="286" t="s">
        <v>5053</v>
      </c>
      <c r="D730" s="286" t="s">
        <v>657</v>
      </c>
      <c r="E730" s="289" t="s">
        <v>655</v>
      </c>
      <c r="F730" s="259">
        <v>10.94263415</v>
      </c>
      <c r="G730" s="290">
        <v>9.6410340940000001</v>
      </c>
      <c r="H730" s="291">
        <v>6.7198614489999997</v>
      </c>
      <c r="I730" s="292">
        <v>5.0176022959999997</v>
      </c>
      <c r="J730" s="293">
        <v>5.3813876980000002</v>
      </c>
      <c r="K730" s="294">
        <v>7.9404306069999997</v>
      </c>
      <c r="L730" s="295">
        <f t="shared" si="301"/>
        <v>2.1808492392319332</v>
      </c>
      <c r="M730" s="296">
        <f t="shared" si="302"/>
        <v>1.7915516656759563</v>
      </c>
      <c r="N730" s="297">
        <f t="shared" si="303"/>
        <v>0.84628426109234056</v>
      </c>
      <c r="O730" s="298">
        <f t="shared" si="296"/>
        <v>1.4887891110099309</v>
      </c>
    </row>
    <row r="731" spans="1:15" ht="14.5" customHeight="1" x14ac:dyDescent="0.25">
      <c r="A731" s="287" t="s">
        <v>697</v>
      </c>
      <c r="B731" s="286" t="s">
        <v>5054</v>
      </c>
      <c r="D731" s="286" t="s">
        <v>657</v>
      </c>
      <c r="E731" s="289" t="s">
        <v>655</v>
      </c>
      <c r="F731" s="259">
        <v>1.517402076</v>
      </c>
      <c r="G731" s="290">
        <v>1.6975631170000001</v>
      </c>
      <c r="H731" s="291">
        <v>1.8457316960000001</v>
      </c>
      <c r="I731" s="292">
        <v>17.220895540000001</v>
      </c>
      <c r="J731" s="293">
        <v>10.302015819999999</v>
      </c>
      <c r="K731" s="294">
        <v>17.33489024</v>
      </c>
      <c r="L731" s="295">
        <f t="shared" si="301"/>
        <v>8.8114005016489402E-2</v>
      </c>
      <c r="M731" s="296">
        <f t="shared" si="302"/>
        <v>0.16477970395894811</v>
      </c>
      <c r="N731" s="297">
        <f t="shared" si="303"/>
        <v>0.10647495717861552</v>
      </c>
      <c r="O731" s="298">
        <f t="shared" si="296"/>
        <v>0.11281642676399016</v>
      </c>
    </row>
    <row r="732" spans="1:15" ht="14.5" customHeight="1" x14ac:dyDescent="0.25">
      <c r="A732" s="287"/>
      <c r="B732" s="286" t="s">
        <v>5055</v>
      </c>
      <c r="D732" s="286" t="s">
        <v>657</v>
      </c>
      <c r="E732" s="289" t="s">
        <v>655</v>
      </c>
      <c r="F732" s="259">
        <v>26.495821960000001</v>
      </c>
      <c r="G732" s="290">
        <v>16.823220549999998</v>
      </c>
      <c r="H732" s="291">
        <v>5.3143663749999996</v>
      </c>
      <c r="I732" s="292">
        <v>42.549682850000003</v>
      </c>
      <c r="J732" s="293">
        <v>35.499050680000003</v>
      </c>
      <c r="K732" s="294">
        <v>13.250681119999999</v>
      </c>
      <c r="L732" s="295">
        <f t="shared" si="301"/>
        <v>0.6227031598192041</v>
      </c>
      <c r="M732" s="296">
        <f t="shared" si="302"/>
        <v>0.47390620953923485</v>
      </c>
      <c r="N732" s="297">
        <f t="shared" si="303"/>
        <v>0.40106363792716487</v>
      </c>
      <c r="O732" s="298">
        <f t="shared" si="296"/>
        <v>0.53268040185622367</v>
      </c>
    </row>
    <row r="733" spans="1:15" ht="14.5" customHeight="1" x14ac:dyDescent="0.25">
      <c r="A733" s="287"/>
      <c r="B733" s="286" t="s">
        <v>5056</v>
      </c>
      <c r="D733" s="286" t="s">
        <v>657</v>
      </c>
      <c r="E733" s="289" t="s">
        <v>655</v>
      </c>
      <c r="F733" s="259">
        <v>35.429988899999998</v>
      </c>
      <c r="G733" s="290">
        <v>22.108826430000001</v>
      </c>
      <c r="H733" s="291">
        <v>6.952262309</v>
      </c>
      <c r="I733" s="292">
        <v>36.121145759999997</v>
      </c>
      <c r="J733" s="293">
        <v>29.493362680000001</v>
      </c>
      <c r="K733" s="294">
        <v>10.601607400000001</v>
      </c>
      <c r="L733" s="295">
        <f t="shared" si="301"/>
        <v>0.98086558868890106</v>
      </c>
      <c r="M733" s="296">
        <f t="shared" si="302"/>
        <v>0.74962040340664204</v>
      </c>
      <c r="N733" s="297">
        <f t="shared" si="303"/>
        <v>0.65577436012203205</v>
      </c>
      <c r="O733" s="298">
        <f t="shared" si="296"/>
        <v>0.846160643693595</v>
      </c>
    </row>
    <row r="734" spans="1:15" s="299" customFormat="1" ht="14.5" customHeight="1" x14ac:dyDescent="0.25">
      <c r="A734" s="311"/>
      <c r="B734" s="312"/>
      <c r="C734" s="300"/>
      <c r="D734" s="312"/>
      <c r="E734" s="301" t="s">
        <v>713</v>
      </c>
      <c r="F734" s="302">
        <f t="shared" ref="F734:K734" si="304">SUM(F712:F733)</f>
        <v>432.79419342200003</v>
      </c>
      <c r="G734" s="303">
        <f t="shared" si="304"/>
        <v>486.88069556399995</v>
      </c>
      <c r="H734" s="304">
        <f t="shared" si="304"/>
        <v>450.87726667300007</v>
      </c>
      <c r="I734" s="305">
        <f t="shared" si="304"/>
        <v>551.34300970899994</v>
      </c>
      <c r="J734" s="306">
        <f t="shared" si="304"/>
        <v>567.86001440500013</v>
      </c>
      <c r="K734" s="307">
        <f t="shared" si="304"/>
        <v>610.88499796700023</v>
      </c>
      <c r="L734" s="308">
        <f t="shared" si="301"/>
        <v>0.78498173695977347</v>
      </c>
      <c r="M734" s="309">
        <f t="shared" si="302"/>
        <v>0.85739563134085117</v>
      </c>
      <c r="N734" s="310">
        <f t="shared" si="303"/>
        <v>0.73807225283564137</v>
      </c>
      <c r="O734" s="298">
        <f t="shared" si="296"/>
        <v>0.79218637327507757</v>
      </c>
    </row>
    <row r="735" spans="1:15" ht="14.5" customHeight="1" x14ac:dyDescent="0.25">
      <c r="A735" s="287"/>
      <c r="F735" s="259"/>
      <c r="G735" s="290"/>
      <c r="H735" s="291"/>
      <c r="I735" s="292"/>
      <c r="J735" s="293"/>
      <c r="K735" s="294"/>
      <c r="L735" s="295"/>
      <c r="M735" s="296"/>
      <c r="N735" s="297"/>
      <c r="O735" s="298"/>
    </row>
    <row r="736" spans="1:15" ht="14.5" customHeight="1" x14ac:dyDescent="0.25">
      <c r="A736" s="287" t="s">
        <v>344</v>
      </c>
      <c r="B736" s="286" t="s">
        <v>5057</v>
      </c>
      <c r="C736" s="288" t="s">
        <v>308</v>
      </c>
      <c r="D736" s="285" t="s">
        <v>1144</v>
      </c>
      <c r="E736" s="289" t="s">
        <v>1146</v>
      </c>
      <c r="F736" s="259">
        <v>6.6218963339999997</v>
      </c>
      <c r="G736" s="290">
        <v>5.8353759930000004</v>
      </c>
      <c r="H736" s="291">
        <v>3.4565436709999999</v>
      </c>
      <c r="I736" s="292">
        <v>10.57327233</v>
      </c>
      <c r="J736" s="293">
        <v>10.46219514</v>
      </c>
      <c r="K736" s="294">
        <v>9.9173018600000002</v>
      </c>
      <c r="L736" s="295">
        <f t="shared" ref="L736:N740" si="305">F736/I736</f>
        <v>0.62628636881047772</v>
      </c>
      <c r="M736" s="296">
        <f t="shared" si="305"/>
        <v>0.55775828255101734</v>
      </c>
      <c r="N736" s="297">
        <f t="shared" si="305"/>
        <v>0.34853670078768784</v>
      </c>
      <c r="O736" s="298">
        <f t="shared" si="296"/>
        <v>0.51413221958708666</v>
      </c>
    </row>
    <row r="737" spans="1:15" ht="14.5" customHeight="1" x14ac:dyDescent="0.25">
      <c r="A737" s="287"/>
      <c r="B737" s="286" t="s">
        <v>5058</v>
      </c>
      <c r="C737" s="288" t="s">
        <v>308</v>
      </c>
      <c r="D737" s="285" t="s">
        <v>1144</v>
      </c>
      <c r="E737" s="289" t="s">
        <v>1147</v>
      </c>
      <c r="F737" s="259">
        <v>6.9683234680000004</v>
      </c>
      <c r="G737" s="290">
        <v>5.4078205419999996</v>
      </c>
      <c r="H737" s="291">
        <v>3.0703315949999999</v>
      </c>
      <c r="I737" s="292">
        <v>16.014220569999999</v>
      </c>
      <c r="J737" s="293">
        <v>15.29841255</v>
      </c>
      <c r="K737" s="294">
        <v>11.94911915</v>
      </c>
      <c r="L737" s="295">
        <f t="shared" si="305"/>
        <v>0.435133476371245</v>
      </c>
      <c r="M737" s="296">
        <f t="shared" si="305"/>
        <v>0.35348899922299454</v>
      </c>
      <c r="N737" s="297">
        <f t="shared" si="305"/>
        <v>0.25695045437721659</v>
      </c>
      <c r="O737" s="298">
        <f t="shared" si="296"/>
        <v>0.35704692469683919</v>
      </c>
    </row>
    <row r="738" spans="1:15" ht="14.5" customHeight="1" x14ac:dyDescent="0.25">
      <c r="A738" s="287"/>
      <c r="B738" s="286" t="s">
        <v>5059</v>
      </c>
      <c r="C738" s="288" t="s">
        <v>308</v>
      </c>
      <c r="D738" s="285" t="s">
        <v>1144</v>
      </c>
      <c r="E738" s="289" t="s">
        <v>345</v>
      </c>
      <c r="F738" s="259">
        <v>4.2457988530000002</v>
      </c>
      <c r="G738" s="290">
        <v>4.0530885120000004</v>
      </c>
      <c r="H738" s="291">
        <v>1.690419691</v>
      </c>
      <c r="I738" s="292">
        <v>23.121353500000001</v>
      </c>
      <c r="J738" s="293">
        <v>21.59824966</v>
      </c>
      <c r="K738" s="294">
        <v>15.000541139999999</v>
      </c>
      <c r="L738" s="295">
        <f t="shared" si="305"/>
        <v>0.18363106870019524</v>
      </c>
      <c r="M738" s="296">
        <f t="shared" si="305"/>
        <v>0.18765819340936354</v>
      </c>
      <c r="N738" s="297">
        <f t="shared" si="305"/>
        <v>0.11269058064127946</v>
      </c>
      <c r="O738" s="298">
        <f t="shared" si="296"/>
        <v>0.16726863561848429</v>
      </c>
    </row>
    <row r="739" spans="1:15" ht="14.5" customHeight="1" x14ac:dyDescent="0.25">
      <c r="A739" s="287"/>
      <c r="B739" s="286" t="s">
        <v>5060</v>
      </c>
      <c r="C739" s="288" t="s">
        <v>308</v>
      </c>
      <c r="D739" s="285" t="s">
        <v>1144</v>
      </c>
      <c r="E739" s="289" t="s">
        <v>345</v>
      </c>
      <c r="F739" s="259">
        <v>15.574936109999999</v>
      </c>
      <c r="G739" s="290">
        <v>15.23399027</v>
      </c>
      <c r="H739" s="291">
        <v>9.6713789160000001</v>
      </c>
      <c r="I739" s="292">
        <v>7.57300796</v>
      </c>
      <c r="J739" s="293">
        <v>7.8408502760000003</v>
      </c>
      <c r="K739" s="294">
        <v>6.4884584079999996</v>
      </c>
      <c r="L739" s="295">
        <f t="shared" si="305"/>
        <v>2.0566380218092362</v>
      </c>
      <c r="M739" s="296">
        <f t="shared" si="305"/>
        <v>1.9429002893512208</v>
      </c>
      <c r="N739" s="297">
        <f t="shared" si="305"/>
        <v>1.490551115204128</v>
      </c>
      <c r="O739" s="298">
        <f t="shared" si="296"/>
        <v>1.8482202569694528</v>
      </c>
    </row>
    <row r="740" spans="1:15" s="299" customFormat="1" ht="14.5" customHeight="1" x14ac:dyDescent="0.25">
      <c r="A740" s="311"/>
      <c r="C740" s="300"/>
      <c r="E740" s="301" t="s">
        <v>346</v>
      </c>
      <c r="F740" s="302">
        <f t="shared" ref="F740:K740" si="306">SUM(F736:F739)</f>
        <v>33.410954765</v>
      </c>
      <c r="G740" s="303">
        <f t="shared" si="306"/>
        <v>30.530275316999997</v>
      </c>
      <c r="H740" s="304">
        <f t="shared" si="306"/>
        <v>17.888673873000002</v>
      </c>
      <c r="I740" s="305">
        <f t="shared" si="306"/>
        <v>57.281854359999997</v>
      </c>
      <c r="J740" s="306">
        <f t="shared" si="306"/>
        <v>55.199707625999999</v>
      </c>
      <c r="K740" s="307">
        <f t="shared" si="306"/>
        <v>43.355420557999999</v>
      </c>
      <c r="L740" s="308">
        <f t="shared" si="305"/>
        <v>0.58327292540185149</v>
      </c>
      <c r="M740" s="309">
        <f t="shared" si="305"/>
        <v>0.55308762727249883</v>
      </c>
      <c r="N740" s="310">
        <f t="shared" si="305"/>
        <v>0.41260524388337783</v>
      </c>
      <c r="O740" s="298">
        <f t="shared" si="296"/>
        <v>0.52509938667412037</v>
      </c>
    </row>
    <row r="741" spans="1:15" ht="14.5" customHeight="1" x14ac:dyDescent="0.25">
      <c r="A741" s="287"/>
      <c r="F741" s="259"/>
      <c r="G741" s="290"/>
      <c r="H741" s="291"/>
      <c r="I741" s="292"/>
      <c r="J741" s="293"/>
      <c r="K741" s="294"/>
      <c r="L741" s="295"/>
      <c r="M741" s="296"/>
      <c r="N741" s="297"/>
      <c r="O741" s="298"/>
    </row>
    <row r="742" spans="1:15" s="26" customFormat="1" ht="14.5" customHeight="1" x14ac:dyDescent="0.25">
      <c r="A742" s="37"/>
      <c r="B742" s="38"/>
      <c r="C742" s="36"/>
      <c r="D742" s="38"/>
      <c r="E742" s="355" t="s">
        <v>1531</v>
      </c>
      <c r="F742" s="349">
        <f>SUM(F710,F734,F740)</f>
        <v>666.83457413000008</v>
      </c>
      <c r="G742" s="350">
        <f>SUM(G710,G734,G740)</f>
        <v>723.22186185099997</v>
      </c>
      <c r="H742" s="351">
        <f>SUM(H710,H734,H740)</f>
        <v>670.80882009000015</v>
      </c>
      <c r="I742" s="352">
        <f t="shared" ref="I742:K742" si="307">SUM(I710,I734,I740)</f>
        <v>899.16070431599996</v>
      </c>
      <c r="J742" s="353">
        <f t="shared" si="307"/>
        <v>872.80529850400001</v>
      </c>
      <c r="K742" s="354">
        <f t="shared" si="307"/>
        <v>880.84570374200018</v>
      </c>
      <c r="L742" s="111">
        <f t="shared" ref="L742:N743" si="308">F742/I742</f>
        <v>0.74161890185944845</v>
      </c>
      <c r="M742" s="112">
        <f t="shared" si="308"/>
        <v>0.8286176345292724</v>
      </c>
      <c r="N742" s="113">
        <f t="shared" si="308"/>
        <v>0.76155087916110231</v>
      </c>
      <c r="O742" s="120">
        <f t="shared" si="296"/>
        <v>0.77686073646811782</v>
      </c>
    </row>
    <row r="743" spans="1:15" s="43" customFormat="1" ht="14.5" customHeight="1" x14ac:dyDescent="0.25">
      <c r="A743" s="39"/>
      <c r="B743" s="356"/>
      <c r="C743" s="41"/>
      <c r="D743" s="356"/>
      <c r="E743" s="357" t="s">
        <v>1532</v>
      </c>
      <c r="F743" s="179">
        <f>F742/3</f>
        <v>222.27819137666668</v>
      </c>
      <c r="G743" s="180">
        <f>G742/3</f>
        <v>241.07395395033333</v>
      </c>
      <c r="H743" s="181">
        <f t="shared" ref="H743:K743" si="309">H742/3</f>
        <v>223.60294003000004</v>
      </c>
      <c r="I743" s="358">
        <f t="shared" si="309"/>
        <v>299.72023477199997</v>
      </c>
      <c r="J743" s="182">
        <f t="shared" si="309"/>
        <v>290.93509950133335</v>
      </c>
      <c r="K743" s="183">
        <f t="shared" si="309"/>
        <v>293.61523458066671</v>
      </c>
      <c r="L743" s="117">
        <f t="shared" si="308"/>
        <v>0.74161890185944845</v>
      </c>
      <c r="M743" s="118">
        <f t="shared" si="308"/>
        <v>0.8286176345292724</v>
      </c>
      <c r="N743" s="119">
        <f t="shared" si="308"/>
        <v>0.76155087916110242</v>
      </c>
      <c r="O743" s="121">
        <f t="shared" si="296"/>
        <v>0.77686073646811804</v>
      </c>
    </row>
    <row r="744" spans="1:15" ht="14.5" customHeight="1" x14ac:dyDescent="0.25">
      <c r="A744" s="287"/>
      <c r="F744" s="259"/>
      <c r="G744" s="290"/>
      <c r="H744" s="291"/>
      <c r="I744" s="292"/>
      <c r="J744" s="293"/>
      <c r="K744" s="294"/>
      <c r="L744" s="295"/>
      <c r="M744" s="296"/>
      <c r="N744" s="297"/>
      <c r="O744" s="298"/>
    </row>
    <row r="745" spans="1:15" s="286" customFormat="1" ht="14.5" customHeight="1" x14ac:dyDescent="0.25">
      <c r="A745" s="359" t="s">
        <v>1549</v>
      </c>
      <c r="F745" s="313"/>
      <c r="G745" s="314"/>
      <c r="H745" s="315"/>
      <c r="I745" s="316"/>
      <c r="J745" s="317"/>
      <c r="K745" s="318"/>
      <c r="L745" s="319"/>
      <c r="M745" s="320"/>
      <c r="N745" s="321"/>
      <c r="O745" s="322"/>
    </row>
    <row r="746" spans="1:15" ht="14.5" customHeight="1" x14ac:dyDescent="0.25">
      <c r="A746" s="287" t="s">
        <v>650</v>
      </c>
      <c r="B746" s="286" t="s">
        <v>5061</v>
      </c>
      <c r="C746" s="288" t="s">
        <v>305</v>
      </c>
      <c r="D746" s="285" t="s">
        <v>652</v>
      </c>
      <c r="E746" s="289" t="s">
        <v>651</v>
      </c>
      <c r="F746" s="259">
        <v>0</v>
      </c>
      <c r="G746" s="290">
        <v>13.579971199999999</v>
      </c>
      <c r="H746" s="291">
        <v>10.90824754</v>
      </c>
      <c r="I746" s="292">
        <v>14.20665105</v>
      </c>
      <c r="J746" s="293">
        <v>12.020242250000001</v>
      </c>
      <c r="K746" s="294">
        <v>13.508274589999999</v>
      </c>
      <c r="L746" s="295">
        <f t="shared" ref="L746:N748" si="310">F746/I746</f>
        <v>0</v>
      </c>
      <c r="M746" s="296">
        <f t="shared" si="310"/>
        <v>1.1297585287850582</v>
      </c>
      <c r="N746" s="297">
        <f t="shared" si="310"/>
        <v>0.80752337889808923</v>
      </c>
      <c r="O746" s="298">
        <f t="shared" si="296"/>
        <v>0.61628577505426518</v>
      </c>
    </row>
    <row r="747" spans="1:15" ht="14.5" customHeight="1" x14ac:dyDescent="0.25">
      <c r="A747" s="287"/>
      <c r="B747" s="286" t="s">
        <v>5062</v>
      </c>
      <c r="C747" s="288" t="s">
        <v>305</v>
      </c>
      <c r="D747" s="285" t="s">
        <v>652</v>
      </c>
      <c r="E747" s="289" t="s">
        <v>651</v>
      </c>
      <c r="F747" s="259">
        <v>0</v>
      </c>
      <c r="G747" s="290">
        <v>23.065054249999999</v>
      </c>
      <c r="H747" s="291">
        <v>18.932285920000002</v>
      </c>
      <c r="I747" s="292">
        <v>16.560533360000001</v>
      </c>
      <c r="J747" s="293">
        <v>15.23428648</v>
      </c>
      <c r="K747" s="294">
        <v>16.532302659999999</v>
      </c>
      <c r="L747" s="295">
        <f t="shared" si="310"/>
        <v>0</v>
      </c>
      <c r="M747" s="296">
        <f t="shared" si="310"/>
        <v>1.5140226147302962</v>
      </c>
      <c r="N747" s="297">
        <f t="shared" si="310"/>
        <v>1.145169327549681</v>
      </c>
      <c r="O747" s="298">
        <f t="shared" si="296"/>
        <v>0.86902215562285945</v>
      </c>
    </row>
    <row r="748" spans="1:15" s="299" customFormat="1" ht="14.5" customHeight="1" x14ac:dyDescent="0.25">
      <c r="A748" s="311"/>
      <c r="C748" s="300"/>
      <c r="E748" s="301" t="s">
        <v>653</v>
      </c>
      <c r="F748" s="302">
        <f t="shared" ref="F748:K748" si="311">SUM(F746:F747)</f>
        <v>0</v>
      </c>
      <c r="G748" s="303">
        <f t="shared" si="311"/>
        <v>36.645025449999999</v>
      </c>
      <c r="H748" s="304">
        <f t="shared" si="311"/>
        <v>29.840533460000003</v>
      </c>
      <c r="I748" s="305">
        <f t="shared" si="311"/>
        <v>30.767184409999999</v>
      </c>
      <c r="J748" s="306">
        <f t="shared" si="311"/>
        <v>27.254528730000001</v>
      </c>
      <c r="K748" s="307">
        <f t="shared" si="311"/>
        <v>30.040577249999998</v>
      </c>
      <c r="L748" s="308">
        <f t="shared" si="310"/>
        <v>0</v>
      </c>
      <c r="M748" s="309">
        <f t="shared" si="310"/>
        <v>1.3445481231037966</v>
      </c>
      <c r="N748" s="310">
        <f t="shared" si="310"/>
        <v>0.99334088062505543</v>
      </c>
      <c r="O748" s="298">
        <f t="shared" si="296"/>
        <v>0.7549833034725365</v>
      </c>
    </row>
    <row r="749" spans="1:15" ht="14.5" customHeight="1" x14ac:dyDescent="0.25">
      <c r="A749" s="287"/>
      <c r="F749" s="259"/>
      <c r="G749" s="290"/>
      <c r="H749" s="291"/>
      <c r="I749" s="292"/>
      <c r="J749" s="293"/>
      <c r="K749" s="294"/>
      <c r="L749" s="295"/>
      <c r="M749" s="296"/>
      <c r="N749" s="297"/>
      <c r="O749" s="298"/>
    </row>
    <row r="750" spans="1:15" ht="14.5" customHeight="1" x14ac:dyDescent="0.25">
      <c r="A750" s="287" t="s">
        <v>599</v>
      </c>
      <c r="B750" s="286" t="s">
        <v>5063</v>
      </c>
      <c r="C750" s="288" t="s">
        <v>305</v>
      </c>
      <c r="D750" s="285" t="s">
        <v>600</v>
      </c>
      <c r="E750" s="289" t="s">
        <v>601</v>
      </c>
      <c r="F750" s="259">
        <v>16.17079128</v>
      </c>
      <c r="G750" s="290">
        <v>8.9981442959999995</v>
      </c>
      <c r="H750" s="291">
        <v>15.438729159999999</v>
      </c>
      <c r="I750" s="292">
        <v>24.568839570000002</v>
      </c>
      <c r="J750" s="293">
        <v>17.031649009999999</v>
      </c>
      <c r="K750" s="294">
        <v>14.319369699999999</v>
      </c>
      <c r="L750" s="295">
        <f t="shared" ref="L750:N753" si="312">F750/I750</f>
        <v>0.65818294893119356</v>
      </c>
      <c r="M750" s="296">
        <f t="shared" si="312"/>
        <v>0.52831903068909003</v>
      </c>
      <c r="N750" s="297">
        <f t="shared" si="312"/>
        <v>1.0781710007808514</v>
      </c>
      <c r="O750" s="298">
        <f t="shared" si="296"/>
        <v>0.72617610246203934</v>
      </c>
    </row>
    <row r="751" spans="1:15" ht="14.5" customHeight="1" x14ac:dyDescent="0.25">
      <c r="A751" s="287"/>
      <c r="B751" s="286" t="s">
        <v>5064</v>
      </c>
      <c r="C751" s="288" t="s">
        <v>305</v>
      </c>
      <c r="D751" s="285" t="s">
        <v>600</v>
      </c>
      <c r="E751" s="289" t="s">
        <v>601</v>
      </c>
      <c r="F751" s="259">
        <v>22.239366310000001</v>
      </c>
      <c r="G751" s="290">
        <v>12.70494682</v>
      </c>
      <c r="H751" s="291">
        <v>20.550608270000001</v>
      </c>
      <c r="I751" s="292">
        <v>20.20332741</v>
      </c>
      <c r="J751" s="293">
        <v>13.867370790000001</v>
      </c>
      <c r="K751" s="294">
        <v>12.235688639999999</v>
      </c>
      <c r="L751" s="295">
        <f t="shared" si="312"/>
        <v>1.1007774045671421</v>
      </c>
      <c r="M751" s="296">
        <f t="shared" si="312"/>
        <v>0.91617560476292703</v>
      </c>
      <c r="N751" s="297">
        <f t="shared" si="312"/>
        <v>1.6795628652087049</v>
      </c>
      <c r="O751" s="298">
        <f t="shared" si="296"/>
        <v>1.1984290977343719</v>
      </c>
    </row>
    <row r="752" spans="1:15" ht="14.5" customHeight="1" x14ac:dyDescent="0.25">
      <c r="A752" s="287" t="s">
        <v>906</v>
      </c>
      <c r="B752" s="286" t="s">
        <v>5065</v>
      </c>
      <c r="C752" s="288" t="s">
        <v>305</v>
      </c>
      <c r="D752" s="285" t="s">
        <v>600</v>
      </c>
      <c r="E752" s="289" t="s">
        <v>907</v>
      </c>
      <c r="F752" s="259">
        <v>9.0191592230000008</v>
      </c>
      <c r="G752" s="290">
        <v>10.64494505</v>
      </c>
      <c r="H752" s="291">
        <v>5.6405763760000003</v>
      </c>
      <c r="I752" s="292">
        <v>35.855821140000003</v>
      </c>
      <c r="J752" s="293">
        <v>35.34850428</v>
      </c>
      <c r="K752" s="294">
        <v>38.184579890000002</v>
      </c>
      <c r="L752" s="295">
        <f t="shared" si="312"/>
        <v>0.25153960880673892</v>
      </c>
      <c r="M752" s="296">
        <f t="shared" si="312"/>
        <v>0.30114272914293733</v>
      </c>
      <c r="N752" s="297">
        <f t="shared" si="312"/>
        <v>0.14771869671603188</v>
      </c>
      <c r="O752" s="298">
        <f t="shared" si="296"/>
        <v>0.23132767054655515</v>
      </c>
    </row>
    <row r="753" spans="1:15" s="299" customFormat="1" ht="14.5" customHeight="1" x14ac:dyDescent="0.25">
      <c r="A753" s="311"/>
      <c r="B753" s="312"/>
      <c r="C753" s="300"/>
      <c r="E753" s="301" t="s">
        <v>908</v>
      </c>
      <c r="F753" s="302">
        <f t="shared" ref="F753:K753" si="313">SUM(F750:F752)</f>
        <v>47.429316813</v>
      </c>
      <c r="G753" s="303">
        <f t="shared" si="313"/>
        <v>32.348036166</v>
      </c>
      <c r="H753" s="304">
        <f t="shared" si="313"/>
        <v>41.629913805999998</v>
      </c>
      <c r="I753" s="305">
        <f t="shared" si="313"/>
        <v>80.627988119999998</v>
      </c>
      <c r="J753" s="306">
        <f t="shared" si="313"/>
        <v>66.247524080000005</v>
      </c>
      <c r="K753" s="307">
        <f t="shared" si="313"/>
        <v>64.739638229999997</v>
      </c>
      <c r="L753" s="308">
        <f t="shared" si="312"/>
        <v>0.58824879448077194</v>
      </c>
      <c r="M753" s="309">
        <f t="shared" si="312"/>
        <v>0.48829049259164398</v>
      </c>
      <c r="N753" s="310">
        <f t="shared" si="312"/>
        <v>0.6430359350804794</v>
      </c>
      <c r="O753" s="298">
        <f t="shared" si="296"/>
        <v>0.57371727184136656</v>
      </c>
    </row>
    <row r="754" spans="1:15" ht="14.5" customHeight="1" x14ac:dyDescent="0.25">
      <c r="A754" s="287"/>
      <c r="F754" s="259"/>
      <c r="G754" s="290"/>
      <c r="H754" s="291"/>
      <c r="I754" s="292"/>
      <c r="J754" s="293"/>
      <c r="K754" s="294"/>
      <c r="L754" s="295"/>
      <c r="M754" s="296"/>
      <c r="N754" s="297"/>
      <c r="O754" s="298"/>
    </row>
    <row r="755" spans="1:15" ht="14.5" customHeight="1" x14ac:dyDescent="0.25">
      <c r="A755" s="287" t="s">
        <v>646</v>
      </c>
      <c r="B755" s="286" t="s">
        <v>5066</v>
      </c>
      <c r="C755" s="288" t="s">
        <v>305</v>
      </c>
      <c r="D755" s="285" t="s">
        <v>648</v>
      </c>
      <c r="E755" s="289" t="s">
        <v>647</v>
      </c>
      <c r="F755" s="259">
        <v>19.23201379</v>
      </c>
      <c r="G755" s="290">
        <v>23.966218479999998</v>
      </c>
      <c r="H755" s="291">
        <v>42.558525580000001</v>
      </c>
      <c r="I755" s="292">
        <v>21.57138599</v>
      </c>
      <c r="J755" s="293">
        <v>18.55317805</v>
      </c>
      <c r="K755" s="294">
        <v>20.4698314</v>
      </c>
      <c r="L755" s="295">
        <f t="shared" ref="L755:N757" si="314">F755/I755</f>
        <v>0.8915520680458604</v>
      </c>
      <c r="M755" s="296">
        <f t="shared" si="314"/>
        <v>1.2917581244254808</v>
      </c>
      <c r="N755" s="297">
        <f t="shared" si="314"/>
        <v>2.0790853011129347</v>
      </c>
      <c r="O755" s="298">
        <f t="shared" ref="O755:O818" si="315">AVERAGE(F755:H755)/AVERAGE(I755:K755)</f>
        <v>1.4152589068227528</v>
      </c>
    </row>
    <row r="756" spans="1:15" ht="14.5" customHeight="1" x14ac:dyDescent="0.25">
      <c r="A756" s="287"/>
      <c r="B756" s="286" t="s">
        <v>5067</v>
      </c>
      <c r="C756" s="288" t="s">
        <v>305</v>
      </c>
      <c r="D756" s="285" t="s">
        <v>648</v>
      </c>
      <c r="E756" s="289" t="s">
        <v>647</v>
      </c>
      <c r="F756" s="259">
        <v>22.300120669999998</v>
      </c>
      <c r="G756" s="290">
        <v>28.752521569999999</v>
      </c>
      <c r="H756" s="291">
        <v>51.664252769999997</v>
      </c>
      <c r="I756" s="292">
        <v>17.569730199999999</v>
      </c>
      <c r="J756" s="293">
        <v>14.869352409999999</v>
      </c>
      <c r="K756" s="294">
        <v>15.898841579999999</v>
      </c>
      <c r="L756" s="295">
        <f t="shared" si="314"/>
        <v>1.2692352367482569</v>
      </c>
      <c r="M756" s="296">
        <f t="shared" si="314"/>
        <v>1.9336767854572625</v>
      </c>
      <c r="N756" s="297">
        <f t="shared" si="314"/>
        <v>3.2495608255504109</v>
      </c>
      <c r="O756" s="298">
        <f t="shared" si="315"/>
        <v>2.1249753010959824</v>
      </c>
    </row>
    <row r="757" spans="1:15" s="299" customFormat="1" ht="14.5" customHeight="1" x14ac:dyDescent="0.25">
      <c r="A757" s="311"/>
      <c r="C757" s="300"/>
      <c r="E757" s="301" t="s">
        <v>649</v>
      </c>
      <c r="F757" s="302">
        <f t="shared" ref="F757:K757" si="316">SUM(F755:F756)</f>
        <v>41.532134459999995</v>
      </c>
      <c r="G757" s="303">
        <f t="shared" si="316"/>
        <v>52.718740049999994</v>
      </c>
      <c r="H757" s="304">
        <f t="shared" si="316"/>
        <v>94.222778349999999</v>
      </c>
      <c r="I757" s="305">
        <f t="shared" si="316"/>
        <v>39.141116189999998</v>
      </c>
      <c r="J757" s="306">
        <f t="shared" si="316"/>
        <v>33.422530459999997</v>
      </c>
      <c r="K757" s="307">
        <f t="shared" si="316"/>
        <v>36.368672979999999</v>
      </c>
      <c r="L757" s="308">
        <f t="shared" si="314"/>
        <v>1.0610871253234946</v>
      </c>
      <c r="M757" s="309">
        <f t="shared" si="314"/>
        <v>1.5773413719554734</v>
      </c>
      <c r="N757" s="310">
        <f t="shared" si="314"/>
        <v>2.5907675653113698</v>
      </c>
      <c r="O757" s="298">
        <f t="shared" si="315"/>
        <v>1.7301903925315318</v>
      </c>
    </row>
    <row r="758" spans="1:15" ht="14.5" customHeight="1" x14ac:dyDescent="0.25">
      <c r="A758" s="287"/>
      <c r="B758" s="286"/>
      <c r="F758" s="259"/>
      <c r="G758" s="290"/>
      <c r="H758" s="291"/>
      <c r="I758" s="292"/>
      <c r="J758" s="293"/>
      <c r="K758" s="294"/>
      <c r="L758" s="295"/>
      <c r="M758" s="296"/>
      <c r="N758" s="297"/>
      <c r="O758" s="298"/>
    </row>
    <row r="759" spans="1:15" ht="14.5" customHeight="1" x14ac:dyDescent="0.25">
      <c r="A759" s="287" t="s">
        <v>602</v>
      </c>
      <c r="B759" s="286" t="s">
        <v>5068</v>
      </c>
      <c r="C759" s="288" t="s">
        <v>305</v>
      </c>
      <c r="D759" s="285" t="s">
        <v>603</v>
      </c>
      <c r="E759" s="289" t="s">
        <v>604</v>
      </c>
      <c r="F759" s="259">
        <v>5.8243180529999998</v>
      </c>
      <c r="G759" s="290">
        <v>3.966417436</v>
      </c>
      <c r="H759" s="291">
        <v>2.2670241070000001</v>
      </c>
      <c r="I759" s="292">
        <v>0.468507163</v>
      </c>
      <c r="J759" s="293">
        <v>0.96973778399999999</v>
      </c>
      <c r="K759" s="294">
        <v>1.2235651380000001</v>
      </c>
      <c r="L759" s="295">
        <f t="shared" ref="L759:N765" si="317">F759/I759</f>
        <v>12.431652091944644</v>
      </c>
      <c r="M759" s="296">
        <f t="shared" si="317"/>
        <v>4.0901958255552513</v>
      </c>
      <c r="N759" s="297">
        <f t="shared" si="317"/>
        <v>1.852802140722646</v>
      </c>
      <c r="O759" s="298">
        <f t="shared" si="315"/>
        <v>4.5299098023366309</v>
      </c>
    </row>
    <row r="760" spans="1:15" ht="14.5" customHeight="1" x14ac:dyDescent="0.25">
      <c r="A760" s="287"/>
      <c r="B760" s="286" t="s">
        <v>5069</v>
      </c>
      <c r="C760" s="288" t="s">
        <v>305</v>
      </c>
      <c r="D760" s="285" t="s">
        <v>603</v>
      </c>
      <c r="E760" s="289" t="s">
        <v>604</v>
      </c>
      <c r="F760" s="259">
        <v>123.3421688</v>
      </c>
      <c r="G760" s="290">
        <v>43.175114899999997</v>
      </c>
      <c r="H760" s="291">
        <v>64.354235919999994</v>
      </c>
      <c r="I760" s="292">
        <v>48.747320870000003</v>
      </c>
      <c r="J760" s="293">
        <v>36.450998269999999</v>
      </c>
      <c r="K760" s="294">
        <v>30.884368680000001</v>
      </c>
      <c r="L760" s="295">
        <f t="shared" si="317"/>
        <v>2.5302348231389069</v>
      </c>
      <c r="M760" s="296">
        <f t="shared" si="317"/>
        <v>1.1844700268616264</v>
      </c>
      <c r="N760" s="297">
        <f t="shared" si="317"/>
        <v>2.0837154415163521</v>
      </c>
      <c r="O760" s="298">
        <f t="shared" si="315"/>
        <v>1.9888540139421458</v>
      </c>
    </row>
    <row r="761" spans="1:15" ht="14.5" customHeight="1" x14ac:dyDescent="0.25">
      <c r="A761" s="287" t="s">
        <v>605</v>
      </c>
      <c r="B761" s="286" t="s">
        <v>5070</v>
      </c>
      <c r="C761" s="288" t="s">
        <v>305</v>
      </c>
      <c r="D761" s="285" t="s">
        <v>603</v>
      </c>
      <c r="E761" s="289" t="s">
        <v>606</v>
      </c>
      <c r="F761" s="259">
        <v>11.80321436</v>
      </c>
      <c r="G761" s="290">
        <v>15.04394585</v>
      </c>
      <c r="H761" s="291">
        <v>7.5353983160000002</v>
      </c>
      <c r="I761" s="292">
        <v>15.83780104</v>
      </c>
      <c r="J761" s="293">
        <v>17.238102640000001</v>
      </c>
      <c r="K761" s="294">
        <v>17.318809860000002</v>
      </c>
      <c r="L761" s="295">
        <f t="shared" si="317"/>
        <v>0.7452558805474172</v>
      </c>
      <c r="M761" s="296">
        <f t="shared" si="317"/>
        <v>0.87271471600890749</v>
      </c>
      <c r="N761" s="297">
        <f t="shared" si="317"/>
        <v>0.43509908457416363</v>
      </c>
      <c r="O761" s="298">
        <f t="shared" si="315"/>
        <v>0.68226518439695838</v>
      </c>
    </row>
    <row r="762" spans="1:15" ht="14.5" customHeight="1" x14ac:dyDescent="0.25">
      <c r="A762" s="287"/>
      <c r="B762" s="286" t="s">
        <v>5071</v>
      </c>
      <c r="C762" s="288" t="s">
        <v>305</v>
      </c>
      <c r="D762" s="285" t="s">
        <v>603</v>
      </c>
      <c r="E762" s="289" t="s">
        <v>606</v>
      </c>
      <c r="F762" s="259">
        <v>15.20007092</v>
      </c>
      <c r="G762" s="290">
        <v>18.66830264</v>
      </c>
      <c r="H762" s="291">
        <v>9.2339150290000003</v>
      </c>
      <c r="I762" s="292">
        <v>13.45630356</v>
      </c>
      <c r="J762" s="293">
        <v>14.501550099999999</v>
      </c>
      <c r="K762" s="294">
        <v>14.41188796</v>
      </c>
      <c r="L762" s="295">
        <f t="shared" si="317"/>
        <v>1.129587397625563</v>
      </c>
      <c r="M762" s="296">
        <f t="shared" si="317"/>
        <v>1.2873315274068529</v>
      </c>
      <c r="N762" s="297">
        <f t="shared" si="317"/>
        <v>0.64071515506008703</v>
      </c>
      <c r="O762" s="298">
        <f t="shared" si="315"/>
        <v>1.0172893895735775</v>
      </c>
    </row>
    <row r="763" spans="1:15" ht="14.5" customHeight="1" x14ac:dyDescent="0.25">
      <c r="A763" s="287" t="s">
        <v>607</v>
      </c>
      <c r="B763" s="286" t="s">
        <v>5072</v>
      </c>
      <c r="C763" s="288" t="s">
        <v>305</v>
      </c>
      <c r="D763" s="285" t="s">
        <v>603</v>
      </c>
      <c r="E763" s="289" t="s">
        <v>608</v>
      </c>
      <c r="F763" s="259">
        <v>12.75852242</v>
      </c>
      <c r="G763" s="290">
        <v>16.016564549999998</v>
      </c>
      <c r="H763" s="291">
        <v>42.234704880000002</v>
      </c>
      <c r="I763" s="292">
        <v>26.234793929999999</v>
      </c>
      <c r="J763" s="293">
        <v>22.45367538</v>
      </c>
      <c r="K763" s="294">
        <v>25.733506049999999</v>
      </c>
      <c r="L763" s="295">
        <f t="shared" si="317"/>
        <v>0.48632066461213486</v>
      </c>
      <c r="M763" s="296">
        <f t="shared" si="317"/>
        <v>0.71331593954842321</v>
      </c>
      <c r="N763" s="297">
        <f t="shared" si="317"/>
        <v>1.6412339926762527</v>
      </c>
      <c r="O763" s="298">
        <f t="shared" si="315"/>
        <v>0.95415086077070221</v>
      </c>
    </row>
    <row r="764" spans="1:15" ht="14.5" customHeight="1" x14ac:dyDescent="0.25">
      <c r="A764" s="287"/>
      <c r="B764" s="286" t="s">
        <v>5073</v>
      </c>
      <c r="C764" s="288" t="s">
        <v>305</v>
      </c>
      <c r="D764" s="285" t="s">
        <v>603</v>
      </c>
      <c r="E764" s="289" t="s">
        <v>608</v>
      </c>
      <c r="F764" s="259">
        <v>17.911041350000001</v>
      </c>
      <c r="G764" s="290">
        <v>21.475285929999998</v>
      </c>
      <c r="H764" s="291">
        <v>55.600970169999997</v>
      </c>
      <c r="I764" s="292">
        <v>20.254912489999999</v>
      </c>
      <c r="J764" s="293">
        <v>17.293725210000002</v>
      </c>
      <c r="K764" s="294">
        <v>20.12807784</v>
      </c>
      <c r="L764" s="295">
        <f t="shared" si="317"/>
        <v>0.88428134946733616</v>
      </c>
      <c r="M764" s="296">
        <f t="shared" si="317"/>
        <v>1.2417964128157901</v>
      </c>
      <c r="N764" s="297">
        <f t="shared" si="317"/>
        <v>2.7623586619635212</v>
      </c>
      <c r="O764" s="298">
        <f t="shared" si="315"/>
        <v>1.6468915845966356</v>
      </c>
    </row>
    <row r="765" spans="1:15" ht="14.5" customHeight="1" x14ac:dyDescent="0.25">
      <c r="A765" s="287" t="s">
        <v>609</v>
      </c>
      <c r="B765" s="286" t="s">
        <v>5074</v>
      </c>
      <c r="C765" s="288" t="s">
        <v>305</v>
      </c>
      <c r="D765" s="285" t="s">
        <v>603</v>
      </c>
      <c r="E765" s="289" t="s">
        <v>610</v>
      </c>
      <c r="F765" s="259">
        <v>19.524754690000002</v>
      </c>
      <c r="G765" s="290">
        <v>20.370805520000001</v>
      </c>
      <c r="H765" s="291">
        <v>32.20052544</v>
      </c>
      <c r="I765" s="292">
        <v>31.984135370000001</v>
      </c>
      <c r="J765" s="293">
        <v>30.896907540000001</v>
      </c>
      <c r="K765" s="294">
        <v>39.429139659999997</v>
      </c>
      <c r="L765" s="295">
        <f t="shared" si="317"/>
        <v>0.610451227276681</v>
      </c>
      <c r="M765" s="296">
        <f t="shared" si="317"/>
        <v>0.65931535360383187</v>
      </c>
      <c r="N765" s="297">
        <f t="shared" si="317"/>
        <v>0.81666822349326407</v>
      </c>
      <c r="O765" s="298">
        <f t="shared" si="315"/>
        <v>0.70468142895427144</v>
      </c>
    </row>
    <row r="766" spans="1:15" ht="14.5" customHeight="1" x14ac:dyDescent="0.25">
      <c r="A766" s="287"/>
      <c r="B766" s="286" t="s">
        <v>5075</v>
      </c>
      <c r="C766" s="288" t="s">
        <v>305</v>
      </c>
      <c r="D766" s="285" t="s">
        <v>603</v>
      </c>
      <c r="E766" s="289" t="s">
        <v>610</v>
      </c>
      <c r="F766" s="259">
        <v>3.9550385690000001</v>
      </c>
      <c r="G766" s="290">
        <v>3.7415578260000002</v>
      </c>
      <c r="H766" s="291">
        <v>2.1732711409999999</v>
      </c>
      <c r="I766" s="292">
        <v>7.0782458000000006E-2</v>
      </c>
      <c r="J766" s="293">
        <v>0</v>
      </c>
      <c r="K766" s="294">
        <v>0</v>
      </c>
      <c r="L766" s="295">
        <f>F766/I766</f>
        <v>55.875970978572113</v>
      </c>
      <c r="M766" s="296"/>
      <c r="N766" s="297"/>
      <c r="O766" s="298">
        <f t="shared" si="315"/>
        <v>139.43945738646147</v>
      </c>
    </row>
    <row r="767" spans="1:15" ht="14.5" customHeight="1" x14ac:dyDescent="0.25">
      <c r="A767" s="287"/>
      <c r="B767" s="286" t="s">
        <v>5076</v>
      </c>
      <c r="C767" s="288" t="s">
        <v>305</v>
      </c>
      <c r="D767" s="285" t="s">
        <v>603</v>
      </c>
      <c r="E767" s="289" t="s">
        <v>610</v>
      </c>
      <c r="F767" s="259">
        <v>26.104685839999998</v>
      </c>
      <c r="G767" s="290">
        <v>26.60115274</v>
      </c>
      <c r="H767" s="291">
        <v>42.069516159999999</v>
      </c>
      <c r="I767" s="292">
        <v>24.454687249999999</v>
      </c>
      <c r="J767" s="293">
        <v>23.530070930000001</v>
      </c>
      <c r="K767" s="294">
        <v>27.551111450000001</v>
      </c>
      <c r="L767" s="295">
        <f>F767/I767</f>
        <v>1.0674716700782996</v>
      </c>
      <c r="M767" s="296">
        <f t="shared" ref="M767:N769" si="318">G767/J767</f>
        <v>1.1305173205442607</v>
      </c>
      <c r="N767" s="297">
        <f t="shared" si="318"/>
        <v>1.5269625777656239</v>
      </c>
      <c r="O767" s="298">
        <f t="shared" si="315"/>
        <v>1.2547066076586055</v>
      </c>
    </row>
    <row r="768" spans="1:15" ht="14.5" customHeight="1" x14ac:dyDescent="0.25">
      <c r="A768" s="287" t="s">
        <v>611</v>
      </c>
      <c r="B768" s="286" t="s">
        <v>5077</v>
      </c>
      <c r="C768" s="288" t="s">
        <v>305</v>
      </c>
      <c r="D768" s="285" t="s">
        <v>603</v>
      </c>
      <c r="E768" s="289" t="s">
        <v>612</v>
      </c>
      <c r="F768" s="259">
        <v>2.0294343970000002</v>
      </c>
      <c r="G768" s="290">
        <v>1.4766653540000001</v>
      </c>
      <c r="H768" s="291">
        <v>1.4345634970000001</v>
      </c>
      <c r="I768" s="292">
        <v>1.1209554079999999</v>
      </c>
      <c r="J768" s="293">
        <v>1.1718885450000001</v>
      </c>
      <c r="K768" s="294">
        <v>1.0904956619999999</v>
      </c>
      <c r="L768" s="295">
        <f>F768/I768</f>
        <v>1.8104506053643128</v>
      </c>
      <c r="M768" s="296">
        <f t="shared" si="318"/>
        <v>1.2600732043165419</v>
      </c>
      <c r="N768" s="297">
        <f t="shared" si="318"/>
        <v>1.3155150882204978</v>
      </c>
      <c r="O768" s="298">
        <f t="shared" si="315"/>
        <v>1.4602918448078999</v>
      </c>
    </row>
    <row r="769" spans="1:15" s="299" customFormat="1" ht="14.5" customHeight="1" x14ac:dyDescent="0.25">
      <c r="A769" s="311"/>
      <c r="C769" s="300"/>
      <c r="E769" s="301" t="s">
        <v>909</v>
      </c>
      <c r="F769" s="302">
        <f t="shared" ref="F769:K769" si="319">SUM(F759:F768)</f>
        <v>238.45324939900001</v>
      </c>
      <c r="G769" s="303">
        <f t="shared" si="319"/>
        <v>170.53581274599998</v>
      </c>
      <c r="H769" s="304">
        <f t="shared" si="319"/>
        <v>259.10412465999997</v>
      </c>
      <c r="I769" s="305">
        <f t="shared" si="319"/>
        <v>182.63019953899996</v>
      </c>
      <c r="J769" s="306">
        <f t="shared" si="319"/>
        <v>164.50665639899998</v>
      </c>
      <c r="K769" s="307">
        <f t="shared" si="319"/>
        <v>177.77096230000001</v>
      </c>
      <c r="L769" s="308">
        <f>F769/I769</f>
        <v>1.3056616594676571</v>
      </c>
      <c r="M769" s="309">
        <f t="shared" si="318"/>
        <v>1.0366499233464248</v>
      </c>
      <c r="N769" s="310">
        <f t="shared" si="318"/>
        <v>1.4575165781166497</v>
      </c>
      <c r="O769" s="298">
        <f t="shared" si="315"/>
        <v>1.2727819315925639</v>
      </c>
    </row>
    <row r="770" spans="1:15" ht="14.5" customHeight="1" x14ac:dyDescent="0.25">
      <c r="A770" s="287"/>
      <c r="F770" s="259"/>
      <c r="G770" s="290"/>
      <c r="H770" s="291"/>
      <c r="I770" s="292"/>
      <c r="J770" s="293"/>
      <c r="K770" s="294"/>
      <c r="L770" s="295"/>
      <c r="M770" s="296"/>
      <c r="N770" s="297"/>
      <c r="O770" s="298"/>
    </row>
    <row r="771" spans="1:15" ht="14.5" customHeight="1" x14ac:dyDescent="0.25">
      <c r="A771" s="287" t="s">
        <v>630</v>
      </c>
      <c r="B771" s="286" t="s">
        <v>5078</v>
      </c>
      <c r="C771" s="288" t="s">
        <v>305</v>
      </c>
      <c r="D771" s="285" t="s">
        <v>631</v>
      </c>
      <c r="E771" s="289" t="s">
        <v>632</v>
      </c>
      <c r="F771" s="259">
        <v>31.694934920000001</v>
      </c>
      <c r="G771" s="290">
        <v>28.89726379</v>
      </c>
      <c r="H771" s="291">
        <v>38.364094360000003</v>
      </c>
      <c r="I771" s="292">
        <v>29.422983039999998</v>
      </c>
      <c r="J771" s="293">
        <v>26.736150850000001</v>
      </c>
      <c r="K771" s="294">
        <v>31.739037880000001</v>
      </c>
      <c r="L771" s="295">
        <f t="shared" ref="L771:N775" si="320">F771/I771</f>
        <v>1.0772169115861341</v>
      </c>
      <c r="M771" s="296">
        <f t="shared" si="320"/>
        <v>1.0808311170940299</v>
      </c>
      <c r="N771" s="297">
        <f t="shared" si="320"/>
        <v>1.2087352649140857</v>
      </c>
      <c r="O771" s="298">
        <f t="shared" si="315"/>
        <v>1.1258060443957287</v>
      </c>
    </row>
    <row r="772" spans="1:15" ht="14.5" customHeight="1" x14ac:dyDescent="0.25">
      <c r="A772" s="287"/>
      <c r="B772" s="286" t="s">
        <v>5079</v>
      </c>
      <c r="C772" s="288" t="s">
        <v>305</v>
      </c>
      <c r="D772" s="285" t="s">
        <v>631</v>
      </c>
      <c r="E772" s="289" t="s">
        <v>632</v>
      </c>
      <c r="F772" s="259">
        <v>13.132250320000001</v>
      </c>
      <c r="G772" s="290">
        <v>9.4418690539999997</v>
      </c>
      <c r="H772" s="291">
        <v>1.4813324370000001</v>
      </c>
      <c r="I772" s="292">
        <v>17.711266779999999</v>
      </c>
      <c r="J772" s="293">
        <v>13.25278735</v>
      </c>
      <c r="K772" s="294">
        <v>7.9828689329999998</v>
      </c>
      <c r="L772" s="295">
        <f t="shared" si="320"/>
        <v>0.74146307450064852</v>
      </c>
      <c r="M772" s="296">
        <f t="shared" si="320"/>
        <v>0.71244401684299263</v>
      </c>
      <c r="N772" s="297">
        <f t="shared" si="320"/>
        <v>0.18556391811424972</v>
      </c>
      <c r="O772" s="298">
        <f t="shared" si="315"/>
        <v>0.61764704164404038</v>
      </c>
    </row>
    <row r="773" spans="1:15" ht="14.5" customHeight="1" x14ac:dyDescent="0.25">
      <c r="A773" s="287"/>
      <c r="B773" s="286" t="s">
        <v>5080</v>
      </c>
      <c r="C773" s="288" t="s">
        <v>305</v>
      </c>
      <c r="D773" s="285" t="s">
        <v>631</v>
      </c>
      <c r="E773" s="289" t="s">
        <v>632</v>
      </c>
      <c r="F773" s="259">
        <v>16.348573250000001</v>
      </c>
      <c r="G773" s="290">
        <v>11.25484176</v>
      </c>
      <c r="H773" s="291">
        <v>1.9280303670000001</v>
      </c>
      <c r="I773" s="292">
        <v>16.98701655</v>
      </c>
      <c r="J773" s="293">
        <v>12.58963863</v>
      </c>
      <c r="K773" s="294">
        <v>7.1596838600000003</v>
      </c>
      <c r="L773" s="295">
        <f t="shared" si="320"/>
        <v>0.96241580750093525</v>
      </c>
      <c r="M773" s="296">
        <f t="shared" si="320"/>
        <v>0.89397655411496113</v>
      </c>
      <c r="N773" s="297">
        <f t="shared" si="320"/>
        <v>0.26928987434369761</v>
      </c>
      <c r="O773" s="298">
        <f t="shared" si="315"/>
        <v>0.80387556704670493</v>
      </c>
    </row>
    <row r="774" spans="1:15" ht="14.5" customHeight="1" x14ac:dyDescent="0.25">
      <c r="A774" s="287"/>
      <c r="B774" s="286" t="s">
        <v>5081</v>
      </c>
      <c r="C774" s="288" t="s">
        <v>305</v>
      </c>
      <c r="D774" s="285" t="s">
        <v>631</v>
      </c>
      <c r="E774" s="289" t="s">
        <v>632</v>
      </c>
      <c r="F774" s="259">
        <v>36.284282580000003</v>
      </c>
      <c r="G774" s="290">
        <v>33.11292821</v>
      </c>
      <c r="H774" s="291">
        <v>44.09438711</v>
      </c>
      <c r="I774" s="292">
        <v>24.735913289999999</v>
      </c>
      <c r="J774" s="293">
        <v>22.606385979999999</v>
      </c>
      <c r="K774" s="294">
        <v>27.19121633</v>
      </c>
      <c r="L774" s="295">
        <f t="shared" si="320"/>
        <v>1.4668665011317237</v>
      </c>
      <c r="M774" s="296">
        <f t="shared" si="320"/>
        <v>1.4647599240009084</v>
      </c>
      <c r="N774" s="297">
        <f t="shared" si="320"/>
        <v>1.6216408480907407</v>
      </c>
      <c r="O774" s="298">
        <f t="shared" si="315"/>
        <v>1.5226921336848895</v>
      </c>
    </row>
    <row r="775" spans="1:15" s="299" customFormat="1" ht="14.5" customHeight="1" x14ac:dyDescent="0.25">
      <c r="A775" s="311"/>
      <c r="C775" s="300"/>
      <c r="E775" s="301" t="s">
        <v>633</v>
      </c>
      <c r="F775" s="302">
        <f t="shared" ref="F775:K775" si="321">SUM(F771:F774)</f>
        <v>97.460041070000017</v>
      </c>
      <c r="G775" s="303">
        <f t="shared" si="321"/>
        <v>82.706902813999989</v>
      </c>
      <c r="H775" s="304">
        <f t="shared" si="321"/>
        <v>85.867844273999992</v>
      </c>
      <c r="I775" s="305">
        <f t="shared" si="321"/>
        <v>88.85717966</v>
      </c>
      <c r="J775" s="306">
        <f t="shared" si="321"/>
        <v>75.184962810000002</v>
      </c>
      <c r="K775" s="307">
        <f t="shared" si="321"/>
        <v>74.072807003000008</v>
      </c>
      <c r="L775" s="308">
        <f t="shared" si="320"/>
        <v>1.0968167281801842</v>
      </c>
      <c r="M775" s="309">
        <f t="shared" si="320"/>
        <v>1.1000458033477876</v>
      </c>
      <c r="N775" s="310">
        <f t="shared" si="320"/>
        <v>1.1592357269587783</v>
      </c>
      <c r="O775" s="298">
        <f t="shared" si="315"/>
        <v>1.1172536153097175</v>
      </c>
    </row>
    <row r="776" spans="1:15" ht="14.5" customHeight="1" x14ac:dyDescent="0.25">
      <c r="A776" s="287"/>
      <c r="F776" s="259"/>
      <c r="G776" s="290"/>
      <c r="H776" s="291"/>
      <c r="I776" s="292"/>
      <c r="J776" s="293"/>
      <c r="K776" s="294"/>
      <c r="L776" s="295"/>
      <c r="M776" s="296"/>
      <c r="N776" s="297"/>
      <c r="O776" s="298"/>
    </row>
    <row r="777" spans="1:15" ht="14.5" customHeight="1" x14ac:dyDescent="0.25">
      <c r="A777" s="287" t="s">
        <v>634</v>
      </c>
      <c r="B777" s="286" t="s">
        <v>5082</v>
      </c>
      <c r="C777" s="288" t="s">
        <v>305</v>
      </c>
      <c r="D777" s="285" t="s">
        <v>631</v>
      </c>
      <c r="E777" s="289" t="s">
        <v>635</v>
      </c>
      <c r="F777" s="259">
        <v>44.872350179999998</v>
      </c>
      <c r="G777" s="290">
        <v>38.852802169999997</v>
      </c>
      <c r="H777" s="291">
        <v>53.815444769999999</v>
      </c>
      <c r="I777" s="292">
        <v>71.388111499999994</v>
      </c>
      <c r="J777" s="293">
        <v>62.467973569999998</v>
      </c>
      <c r="K777" s="294">
        <v>65.344181129999996</v>
      </c>
      <c r="L777" s="295">
        <f t="shared" ref="L777:N779" si="322">F777/I777</f>
        <v>0.62856894848661182</v>
      </c>
      <c r="M777" s="296">
        <f t="shared" si="322"/>
        <v>0.62196354306999491</v>
      </c>
      <c r="N777" s="297">
        <f t="shared" si="322"/>
        <v>0.82356904378273599</v>
      </c>
      <c r="O777" s="298">
        <f t="shared" si="315"/>
        <v>0.6904639222816461</v>
      </c>
    </row>
    <row r="778" spans="1:15" ht="14.5" customHeight="1" x14ac:dyDescent="0.25">
      <c r="A778" s="287"/>
      <c r="B778" s="286" t="s">
        <v>5083</v>
      </c>
      <c r="C778" s="288" t="s">
        <v>305</v>
      </c>
      <c r="D778" s="285" t="s">
        <v>631</v>
      </c>
      <c r="E778" s="289" t="s">
        <v>635</v>
      </c>
      <c r="F778" s="259">
        <v>58.95197125</v>
      </c>
      <c r="G778" s="290">
        <v>50.286706860000002</v>
      </c>
      <c r="H778" s="291">
        <v>68.842769669999996</v>
      </c>
      <c r="I778" s="292">
        <v>61.111047910000003</v>
      </c>
      <c r="J778" s="293">
        <v>52.106661070000001</v>
      </c>
      <c r="K778" s="294">
        <v>50.825547159999999</v>
      </c>
      <c r="L778" s="295">
        <f t="shared" si="322"/>
        <v>0.96466961811586449</v>
      </c>
      <c r="M778" s="296">
        <f t="shared" si="322"/>
        <v>0.9650725229245628</v>
      </c>
      <c r="N778" s="297">
        <f t="shared" si="322"/>
        <v>1.3544914618091835</v>
      </c>
      <c r="O778" s="298">
        <f t="shared" si="315"/>
        <v>1.0855761582056098</v>
      </c>
    </row>
    <row r="779" spans="1:15" s="299" customFormat="1" ht="14.5" customHeight="1" x14ac:dyDescent="0.25">
      <c r="A779" s="311"/>
      <c r="C779" s="300"/>
      <c r="E779" s="301" t="s">
        <v>636</v>
      </c>
      <c r="F779" s="302">
        <f t="shared" ref="F779:K779" si="323">SUM(F777:F778)</f>
        <v>103.82432143</v>
      </c>
      <c r="G779" s="303">
        <f t="shared" si="323"/>
        <v>89.139509029999999</v>
      </c>
      <c r="H779" s="304">
        <f t="shared" si="323"/>
        <v>122.65821443999999</v>
      </c>
      <c r="I779" s="305">
        <f t="shared" si="323"/>
        <v>132.49915941</v>
      </c>
      <c r="J779" s="306">
        <f t="shared" si="323"/>
        <v>114.57463464</v>
      </c>
      <c r="K779" s="307">
        <f t="shared" si="323"/>
        <v>116.16972828999999</v>
      </c>
      <c r="L779" s="308">
        <f t="shared" si="322"/>
        <v>0.78358475549818585</v>
      </c>
      <c r="M779" s="309">
        <f t="shared" si="322"/>
        <v>0.77800386891986517</v>
      </c>
      <c r="N779" s="310">
        <f t="shared" si="322"/>
        <v>1.0558535019880779</v>
      </c>
      <c r="O779" s="298">
        <f t="shared" si="315"/>
        <v>0.86889930718316888</v>
      </c>
    </row>
    <row r="780" spans="1:15" ht="14.5" customHeight="1" x14ac:dyDescent="0.25">
      <c r="A780" s="287"/>
      <c r="F780" s="259"/>
      <c r="G780" s="290"/>
      <c r="H780" s="291"/>
      <c r="I780" s="292"/>
      <c r="J780" s="293"/>
      <c r="K780" s="294"/>
      <c r="L780" s="295"/>
      <c r="M780" s="296"/>
      <c r="N780" s="297"/>
      <c r="O780" s="298"/>
    </row>
    <row r="781" spans="1:15" ht="14.5" customHeight="1" x14ac:dyDescent="0.25">
      <c r="A781" s="287" t="s">
        <v>627</v>
      </c>
      <c r="B781" s="286" t="s">
        <v>5084</v>
      </c>
      <c r="C781" s="288" t="s">
        <v>305</v>
      </c>
      <c r="D781" s="285" t="s">
        <v>626</v>
      </c>
      <c r="E781" s="289" t="s">
        <v>628</v>
      </c>
      <c r="F781" s="259">
        <v>41.573602829999999</v>
      </c>
      <c r="G781" s="290">
        <v>46.865905410000003</v>
      </c>
      <c r="H781" s="291">
        <v>55.323884759999999</v>
      </c>
      <c r="I781" s="292">
        <v>42.46714609</v>
      </c>
      <c r="J781" s="293">
        <v>43.081755719999997</v>
      </c>
      <c r="K781" s="294">
        <v>38.12540619</v>
      </c>
      <c r="L781" s="295">
        <f t="shared" ref="L781:N785" si="324">F781/I781</f>
        <v>0.97895918745972876</v>
      </c>
      <c r="M781" s="296">
        <f t="shared" si="324"/>
        <v>1.0878364780347909</v>
      </c>
      <c r="N781" s="297">
        <f t="shared" si="324"/>
        <v>1.4511028284994647</v>
      </c>
      <c r="O781" s="298">
        <f t="shared" si="315"/>
        <v>1.1624353944232297</v>
      </c>
    </row>
    <row r="782" spans="1:15" ht="14.5" customHeight="1" x14ac:dyDescent="0.25">
      <c r="A782" s="287"/>
      <c r="B782" s="286" t="s">
        <v>5085</v>
      </c>
      <c r="C782" s="288" t="s">
        <v>305</v>
      </c>
      <c r="D782" s="285" t="s">
        <v>626</v>
      </c>
      <c r="E782" s="289" t="s">
        <v>628</v>
      </c>
      <c r="F782" s="259">
        <v>54.885162899999997</v>
      </c>
      <c r="G782" s="290">
        <v>67.644988049999995</v>
      </c>
      <c r="H782" s="291">
        <v>57.179077360000001</v>
      </c>
      <c r="I782" s="292">
        <v>183.33910359999999</v>
      </c>
      <c r="J782" s="293">
        <v>150.03874139999999</v>
      </c>
      <c r="K782" s="294">
        <v>138.65254709999999</v>
      </c>
      <c r="L782" s="295">
        <f t="shared" si="324"/>
        <v>0.29936419357512339</v>
      </c>
      <c r="M782" s="296">
        <f t="shared" si="324"/>
        <v>0.45085014322840755</v>
      </c>
      <c r="N782" s="297">
        <f t="shared" si="324"/>
        <v>0.41239110680571123</v>
      </c>
      <c r="O782" s="298">
        <f t="shared" si="315"/>
        <v>0.38071537620808205</v>
      </c>
    </row>
    <row r="783" spans="1:15" ht="14.5" customHeight="1" x14ac:dyDescent="0.25">
      <c r="A783" s="287"/>
      <c r="B783" s="286" t="s">
        <v>5086</v>
      </c>
      <c r="C783" s="288" t="s">
        <v>305</v>
      </c>
      <c r="D783" s="285" t="s">
        <v>626</v>
      </c>
      <c r="E783" s="289" t="s">
        <v>628</v>
      </c>
      <c r="F783" s="259">
        <v>50.87114656</v>
      </c>
      <c r="G783" s="290">
        <v>55.156152329999998</v>
      </c>
      <c r="H783" s="291">
        <v>63.428638790000001</v>
      </c>
      <c r="I783" s="292">
        <v>33.23283893</v>
      </c>
      <c r="J783" s="293">
        <v>35.307010249999998</v>
      </c>
      <c r="K783" s="294">
        <v>30.857483349999999</v>
      </c>
      <c r="L783" s="295">
        <f t="shared" si="324"/>
        <v>1.5307493490746444</v>
      </c>
      <c r="M783" s="296">
        <f t="shared" si="324"/>
        <v>1.5621869974108047</v>
      </c>
      <c r="N783" s="297">
        <f t="shared" si="324"/>
        <v>2.0555350567822637</v>
      </c>
      <c r="O783" s="298">
        <f t="shared" si="315"/>
        <v>1.7048338558668563</v>
      </c>
    </row>
    <row r="784" spans="1:15" ht="14.5" customHeight="1" x14ac:dyDescent="0.25">
      <c r="A784" s="287"/>
      <c r="B784" s="286" t="s">
        <v>5087</v>
      </c>
      <c r="C784" s="288" t="s">
        <v>305</v>
      </c>
      <c r="D784" s="285" t="s">
        <v>626</v>
      </c>
      <c r="E784" s="289" t="s">
        <v>628</v>
      </c>
      <c r="F784" s="259">
        <v>52.62048867</v>
      </c>
      <c r="G784" s="290">
        <v>64.806017920000002</v>
      </c>
      <c r="H784" s="291">
        <v>54.144573340000001</v>
      </c>
      <c r="I784" s="292">
        <v>110.5508011</v>
      </c>
      <c r="J784" s="293">
        <v>89.669766890000005</v>
      </c>
      <c r="K784" s="294">
        <v>83.166958949999994</v>
      </c>
      <c r="L784" s="295">
        <f t="shared" si="324"/>
        <v>0.47598468890697165</v>
      </c>
      <c r="M784" s="296">
        <f t="shared" si="324"/>
        <v>0.72271870628925639</v>
      </c>
      <c r="N784" s="297">
        <f t="shared" si="324"/>
        <v>0.65103466597295856</v>
      </c>
      <c r="O784" s="298">
        <f t="shared" si="315"/>
        <v>0.60542918660751699</v>
      </c>
    </row>
    <row r="785" spans="1:15" s="299" customFormat="1" ht="14.5" customHeight="1" x14ac:dyDescent="0.25">
      <c r="A785" s="311"/>
      <c r="C785" s="300"/>
      <c r="E785" s="301" t="s">
        <v>629</v>
      </c>
      <c r="F785" s="302">
        <f t="shared" ref="F785:K785" si="325">SUM(F781:F784)</f>
        <v>199.95040095999997</v>
      </c>
      <c r="G785" s="303">
        <f t="shared" si="325"/>
        <v>234.47306371000002</v>
      </c>
      <c r="H785" s="304">
        <f t="shared" si="325"/>
        <v>230.07617425000001</v>
      </c>
      <c r="I785" s="305">
        <f t="shared" si="325"/>
        <v>369.58988971999997</v>
      </c>
      <c r="J785" s="306">
        <f t="shared" si="325"/>
        <v>318.09727425999995</v>
      </c>
      <c r="K785" s="307">
        <f t="shared" si="325"/>
        <v>290.80239559</v>
      </c>
      <c r="L785" s="308">
        <f t="shared" si="324"/>
        <v>0.54100614362444199</v>
      </c>
      <c r="M785" s="309">
        <f t="shared" si="324"/>
        <v>0.73711120051393819</v>
      </c>
      <c r="N785" s="310">
        <f t="shared" si="324"/>
        <v>0.79117702515209876</v>
      </c>
      <c r="O785" s="298">
        <f t="shared" si="315"/>
        <v>0.67910754123121797</v>
      </c>
    </row>
    <row r="786" spans="1:15" ht="14.5" customHeight="1" x14ac:dyDescent="0.25">
      <c r="A786" s="287"/>
      <c r="F786" s="259"/>
      <c r="G786" s="290"/>
      <c r="H786" s="291"/>
      <c r="I786" s="292"/>
      <c r="J786" s="293"/>
      <c r="K786" s="294"/>
      <c r="L786" s="295"/>
      <c r="M786" s="296"/>
      <c r="N786" s="297"/>
      <c r="O786" s="298"/>
    </row>
    <row r="787" spans="1:15" ht="14.5" customHeight="1" x14ac:dyDescent="0.25">
      <c r="A787" s="287" t="s">
        <v>620</v>
      </c>
      <c r="B787" s="286" t="s">
        <v>5088</v>
      </c>
      <c r="C787" s="288" t="s">
        <v>305</v>
      </c>
      <c r="D787" s="285" t="s">
        <v>623</v>
      </c>
      <c r="E787" s="289" t="s">
        <v>621</v>
      </c>
      <c r="F787" s="259">
        <v>18.972744299999999</v>
      </c>
      <c r="G787" s="290">
        <v>29.269080120000002</v>
      </c>
      <c r="H787" s="291">
        <v>35.848394769999999</v>
      </c>
      <c r="I787" s="292">
        <v>7.0682385449999998</v>
      </c>
      <c r="J787" s="293">
        <v>9.4445416939999998</v>
      </c>
      <c r="K787" s="294">
        <v>10.88425941</v>
      </c>
      <c r="L787" s="295">
        <f t="shared" ref="L787:N792" si="326">F787/I787</f>
        <v>2.684225239316679</v>
      </c>
      <c r="M787" s="296">
        <f t="shared" si="326"/>
        <v>3.0990471606043397</v>
      </c>
      <c r="N787" s="297">
        <f t="shared" si="326"/>
        <v>3.293599814155844</v>
      </c>
      <c r="O787" s="298">
        <f t="shared" si="315"/>
        <v>3.0693177170720092</v>
      </c>
    </row>
    <row r="788" spans="1:15" ht="14.5" customHeight="1" x14ac:dyDescent="0.25">
      <c r="A788" s="287" t="s">
        <v>624</v>
      </c>
      <c r="B788" s="286" t="s">
        <v>5089</v>
      </c>
      <c r="C788" s="288" t="s">
        <v>305</v>
      </c>
      <c r="D788" s="285" t="s">
        <v>622</v>
      </c>
      <c r="E788" s="289" t="s">
        <v>625</v>
      </c>
      <c r="F788" s="259">
        <v>1.4892030190000001</v>
      </c>
      <c r="G788" s="290">
        <v>0.56095742599999998</v>
      </c>
      <c r="H788" s="291">
        <v>0.46152185000000001</v>
      </c>
      <c r="I788" s="292">
        <v>9.1831436000000002E-2</v>
      </c>
      <c r="J788" s="293">
        <v>0.64348931700000001</v>
      </c>
      <c r="K788" s="294">
        <v>0.33629384600000001</v>
      </c>
      <c r="L788" s="295">
        <f t="shared" si="326"/>
        <v>16.216701860134258</v>
      </c>
      <c r="M788" s="296">
        <f t="shared" si="326"/>
        <v>0.87174318388878547</v>
      </c>
      <c r="N788" s="297">
        <f t="shared" si="326"/>
        <v>1.3723767338876609</v>
      </c>
      <c r="O788" s="298">
        <f t="shared" si="315"/>
        <v>2.3438298594885043</v>
      </c>
    </row>
    <row r="789" spans="1:15" ht="14.5" customHeight="1" x14ac:dyDescent="0.25">
      <c r="A789" s="287" t="s">
        <v>910</v>
      </c>
      <c r="B789" s="286" t="s">
        <v>5090</v>
      </c>
      <c r="C789" s="288" t="s">
        <v>305</v>
      </c>
      <c r="D789" s="285" t="s">
        <v>623</v>
      </c>
      <c r="E789" s="289" t="s">
        <v>911</v>
      </c>
      <c r="F789" s="259">
        <v>18.212728340000002</v>
      </c>
      <c r="G789" s="290">
        <v>22.16745264</v>
      </c>
      <c r="H789" s="291">
        <v>20.290312360000001</v>
      </c>
      <c r="I789" s="292">
        <v>25.99682966</v>
      </c>
      <c r="J789" s="293">
        <v>25.35615434</v>
      </c>
      <c r="K789" s="294">
        <v>29.93547156</v>
      </c>
      <c r="L789" s="295">
        <f t="shared" si="326"/>
        <v>0.70057497695663262</v>
      </c>
      <c r="M789" s="296">
        <f t="shared" si="326"/>
        <v>0.8742434811981824</v>
      </c>
      <c r="N789" s="297">
        <f t="shared" si="326"/>
        <v>0.6778016614614506</v>
      </c>
      <c r="O789" s="298">
        <f t="shared" si="315"/>
        <v>0.74636051235120804</v>
      </c>
    </row>
    <row r="790" spans="1:15" ht="14.5" customHeight="1" x14ac:dyDescent="0.25">
      <c r="A790" s="287"/>
      <c r="B790" s="286" t="s">
        <v>5091</v>
      </c>
      <c r="C790" s="288" t="s">
        <v>305</v>
      </c>
      <c r="D790" s="285" t="s">
        <v>623</v>
      </c>
      <c r="E790" s="289" t="s">
        <v>911</v>
      </c>
      <c r="F790" s="259">
        <v>4.3089038769999997</v>
      </c>
      <c r="G790" s="290">
        <v>6.3549383590000001</v>
      </c>
      <c r="H790" s="291">
        <v>8.3203568929999996</v>
      </c>
      <c r="I790" s="292">
        <v>25.55463679</v>
      </c>
      <c r="J790" s="293">
        <v>31.378922960000001</v>
      </c>
      <c r="K790" s="294">
        <v>38.462800190000003</v>
      </c>
      <c r="L790" s="295">
        <f t="shared" si="326"/>
        <v>0.16861534415101345</v>
      </c>
      <c r="M790" s="296">
        <f t="shared" si="326"/>
        <v>0.20252251382563069</v>
      </c>
      <c r="N790" s="297">
        <f t="shared" si="326"/>
        <v>0.21632218278177315</v>
      </c>
      <c r="O790" s="298">
        <f t="shared" si="315"/>
        <v>0.19900339112456913</v>
      </c>
    </row>
    <row r="791" spans="1:15" ht="14.5" customHeight="1" x14ac:dyDescent="0.25">
      <c r="A791" s="287"/>
      <c r="B791" s="286" t="s">
        <v>5092</v>
      </c>
      <c r="C791" s="288" t="s">
        <v>305</v>
      </c>
      <c r="D791" s="285" t="s">
        <v>622</v>
      </c>
      <c r="E791" s="289" t="s">
        <v>911</v>
      </c>
      <c r="F791" s="259">
        <v>2.2669512049999998</v>
      </c>
      <c r="G791" s="290">
        <v>1.977327281</v>
      </c>
      <c r="H791" s="291">
        <v>1.303742213</v>
      </c>
      <c r="I791" s="292">
        <v>0.68537364099999998</v>
      </c>
      <c r="J791" s="293">
        <v>0.54207514499999998</v>
      </c>
      <c r="K791" s="294">
        <v>0.56321268000000002</v>
      </c>
      <c r="L791" s="295">
        <f t="shared" si="326"/>
        <v>3.3076136422351845</v>
      </c>
      <c r="M791" s="296">
        <f t="shared" si="326"/>
        <v>3.6476995841600521</v>
      </c>
      <c r="N791" s="297">
        <f t="shared" si="326"/>
        <v>2.3148310741157321</v>
      </c>
      <c r="O791" s="298">
        <f t="shared" si="315"/>
        <v>3.0983079740880513</v>
      </c>
    </row>
    <row r="792" spans="1:15" s="299" customFormat="1" ht="14.5" customHeight="1" x14ac:dyDescent="0.25">
      <c r="A792" s="311"/>
      <c r="C792" s="300"/>
      <c r="E792" s="301" t="s">
        <v>912</v>
      </c>
      <c r="F792" s="302">
        <f t="shared" ref="F792:K792" si="327">SUM(F787:F791)</f>
        <v>45.250530740999999</v>
      </c>
      <c r="G792" s="303">
        <f t="shared" si="327"/>
        <v>60.32975582600001</v>
      </c>
      <c r="H792" s="304">
        <f t="shared" si="327"/>
        <v>66.224328086</v>
      </c>
      <c r="I792" s="305">
        <f t="shared" si="327"/>
        <v>59.396910071999997</v>
      </c>
      <c r="J792" s="306">
        <f t="shared" si="327"/>
        <v>67.365183455999997</v>
      </c>
      <c r="K792" s="307">
        <f t="shared" si="327"/>
        <v>80.182037686000015</v>
      </c>
      <c r="L792" s="308">
        <f t="shared" si="326"/>
        <v>0.76183307660529853</v>
      </c>
      <c r="M792" s="309">
        <f t="shared" si="326"/>
        <v>0.89556285206889963</v>
      </c>
      <c r="N792" s="310">
        <f t="shared" si="326"/>
        <v>0.82592473323439786</v>
      </c>
      <c r="O792" s="298">
        <f t="shared" si="315"/>
        <v>0.83019805222375498</v>
      </c>
    </row>
    <row r="793" spans="1:15" ht="14.5" customHeight="1" x14ac:dyDescent="0.25">
      <c r="A793" s="287"/>
      <c r="B793" s="286"/>
      <c r="D793" s="286"/>
      <c r="E793" s="286"/>
      <c r="F793" s="259"/>
      <c r="G793" s="290"/>
      <c r="H793" s="291"/>
      <c r="I793" s="292"/>
      <c r="J793" s="293"/>
      <c r="K793" s="294"/>
      <c r="L793" s="295"/>
      <c r="M793" s="296"/>
      <c r="N793" s="297"/>
      <c r="O793" s="298"/>
    </row>
    <row r="794" spans="1:15" ht="14.5" customHeight="1" x14ac:dyDescent="0.25">
      <c r="A794" s="287" t="s">
        <v>613</v>
      </c>
      <c r="B794" s="286" t="s">
        <v>5093</v>
      </c>
      <c r="C794" s="288" t="s">
        <v>305</v>
      </c>
      <c r="D794" s="285" t="s">
        <v>614</v>
      </c>
      <c r="E794" s="289" t="s">
        <v>615</v>
      </c>
      <c r="F794" s="259">
        <v>14.95019929</v>
      </c>
      <c r="G794" s="290">
        <v>10.316231350000001</v>
      </c>
      <c r="H794" s="291">
        <v>16.780243519999999</v>
      </c>
      <c r="I794" s="292">
        <v>15.03979262</v>
      </c>
      <c r="J794" s="293">
        <v>15.25672376</v>
      </c>
      <c r="K794" s="294">
        <v>19.002509960000001</v>
      </c>
      <c r="L794" s="295">
        <f t="shared" ref="L794:N797" si="328">F794/I794</f>
        <v>0.99404291453587879</v>
      </c>
      <c r="M794" s="296">
        <f t="shared" si="328"/>
        <v>0.67617605930881719</v>
      </c>
      <c r="N794" s="297">
        <f t="shared" si="328"/>
        <v>0.8830540573493797</v>
      </c>
      <c r="O794" s="298">
        <f t="shared" si="315"/>
        <v>0.85289055954203274</v>
      </c>
    </row>
    <row r="795" spans="1:15" ht="14.5" customHeight="1" x14ac:dyDescent="0.25">
      <c r="A795" s="287"/>
      <c r="B795" s="286" t="s">
        <v>5094</v>
      </c>
      <c r="C795" s="288" t="s">
        <v>305</v>
      </c>
      <c r="D795" s="285" t="s">
        <v>614</v>
      </c>
      <c r="E795" s="289" t="s">
        <v>615</v>
      </c>
      <c r="F795" s="259">
        <v>1.792226715</v>
      </c>
      <c r="G795" s="290">
        <v>1.3178026860000001</v>
      </c>
      <c r="H795" s="291">
        <v>1.8422684760000001</v>
      </c>
      <c r="I795" s="292">
        <v>20.521854959999999</v>
      </c>
      <c r="J795" s="293">
        <v>22.428276220000001</v>
      </c>
      <c r="K795" s="294">
        <v>24.159420520000001</v>
      </c>
      <c r="L795" s="295">
        <f t="shared" si="328"/>
        <v>8.7332588525418559E-2</v>
      </c>
      <c r="M795" s="296">
        <f t="shared" si="328"/>
        <v>5.8756307130945436E-2</v>
      </c>
      <c r="N795" s="297">
        <f t="shared" si="328"/>
        <v>7.6254663247196125E-2</v>
      </c>
      <c r="O795" s="298">
        <f t="shared" si="315"/>
        <v>7.3794232736619517E-2</v>
      </c>
    </row>
    <row r="796" spans="1:15" ht="14.5" customHeight="1" x14ac:dyDescent="0.25">
      <c r="A796" s="287"/>
      <c r="B796" s="286" t="s">
        <v>5095</v>
      </c>
      <c r="C796" s="288" t="s">
        <v>305</v>
      </c>
      <c r="D796" s="285" t="s">
        <v>614</v>
      </c>
      <c r="E796" s="289" t="s">
        <v>615</v>
      </c>
      <c r="F796" s="259">
        <v>25.701881719999999</v>
      </c>
      <c r="G796" s="290">
        <v>20.136842659999999</v>
      </c>
      <c r="H796" s="291">
        <v>30.96546026</v>
      </c>
      <c r="I796" s="292">
        <v>11.657906799999999</v>
      </c>
      <c r="J796" s="293">
        <v>11.74046894</v>
      </c>
      <c r="K796" s="294">
        <v>14.86114091</v>
      </c>
      <c r="L796" s="295">
        <f t="shared" si="328"/>
        <v>2.2046738030192521</v>
      </c>
      <c r="M796" s="296">
        <f t="shared" si="328"/>
        <v>1.7151651065140503</v>
      </c>
      <c r="N796" s="297">
        <f t="shared" si="328"/>
        <v>2.08365296093542</v>
      </c>
      <c r="O796" s="298">
        <f t="shared" si="315"/>
        <v>2.0074530826567569</v>
      </c>
    </row>
    <row r="797" spans="1:15" s="299" customFormat="1" ht="14.5" customHeight="1" x14ac:dyDescent="0.25">
      <c r="A797" s="311"/>
      <c r="C797" s="300"/>
      <c r="E797" s="301" t="s">
        <v>913</v>
      </c>
      <c r="F797" s="302">
        <f t="shared" ref="F797:K797" si="329">SUM(F794:F796)</f>
        <v>42.444307725000002</v>
      </c>
      <c r="G797" s="303">
        <f t="shared" si="329"/>
        <v>31.770876696000002</v>
      </c>
      <c r="H797" s="304">
        <f t="shared" si="329"/>
        <v>49.587972256</v>
      </c>
      <c r="I797" s="305">
        <f t="shared" si="329"/>
        <v>47.219554379999998</v>
      </c>
      <c r="J797" s="306">
        <f t="shared" si="329"/>
        <v>49.42546892</v>
      </c>
      <c r="K797" s="307">
        <f t="shared" si="329"/>
        <v>58.023071389999998</v>
      </c>
      <c r="L797" s="308">
        <f t="shared" si="328"/>
        <v>0.89887141635071066</v>
      </c>
      <c r="M797" s="309">
        <f t="shared" si="328"/>
        <v>0.64280374855773859</v>
      </c>
      <c r="N797" s="310">
        <f t="shared" si="328"/>
        <v>0.85462508392043257</v>
      </c>
      <c r="O797" s="298">
        <f t="shared" si="315"/>
        <v>0.80044405360483473</v>
      </c>
    </row>
    <row r="798" spans="1:15" ht="14.5" customHeight="1" x14ac:dyDescent="0.25">
      <c r="A798" s="287"/>
      <c r="F798" s="259"/>
      <c r="G798" s="290"/>
      <c r="H798" s="291"/>
      <c r="I798" s="292"/>
      <c r="J798" s="293"/>
      <c r="K798" s="294"/>
      <c r="L798" s="295"/>
      <c r="M798" s="296"/>
      <c r="N798" s="297"/>
      <c r="O798" s="298"/>
    </row>
    <row r="799" spans="1:15" ht="14.5" customHeight="1" x14ac:dyDescent="0.25">
      <c r="A799" s="287" t="s">
        <v>637</v>
      </c>
      <c r="B799" s="286" t="s">
        <v>5096</v>
      </c>
      <c r="C799" s="288" t="s">
        <v>305</v>
      </c>
      <c r="D799" s="285" t="s">
        <v>638</v>
      </c>
      <c r="E799" s="289" t="s">
        <v>639</v>
      </c>
      <c r="F799" s="259">
        <v>13.50674233</v>
      </c>
      <c r="G799" s="290">
        <v>7.0726785579999998</v>
      </c>
      <c r="H799" s="291">
        <v>1.728193106</v>
      </c>
      <c r="I799" s="292">
        <v>22.975390730000001</v>
      </c>
      <c r="J799" s="293">
        <v>18.892227340000002</v>
      </c>
      <c r="K799" s="294">
        <v>15.543022860000001</v>
      </c>
      <c r="L799" s="295">
        <f t="shared" ref="L799:N801" si="330">F799/I799</f>
        <v>0.58787867804849292</v>
      </c>
      <c r="M799" s="296">
        <f t="shared" si="330"/>
        <v>0.37436975697541014</v>
      </c>
      <c r="N799" s="297">
        <f t="shared" si="330"/>
        <v>0.1111877092098673</v>
      </c>
      <c r="O799" s="298">
        <f t="shared" si="315"/>
        <v>0.38856235765072478</v>
      </c>
    </row>
    <row r="800" spans="1:15" ht="14.5" customHeight="1" x14ac:dyDescent="0.25">
      <c r="A800" s="287"/>
      <c r="B800" s="286" t="s">
        <v>5097</v>
      </c>
      <c r="C800" s="288" t="s">
        <v>305</v>
      </c>
      <c r="D800" s="285" t="s">
        <v>638</v>
      </c>
      <c r="E800" s="289" t="s">
        <v>639</v>
      </c>
      <c r="F800" s="259">
        <v>21.350204550000001</v>
      </c>
      <c r="G800" s="290">
        <v>10.831947960000001</v>
      </c>
      <c r="H800" s="291">
        <v>2.7883797989999999</v>
      </c>
      <c r="I800" s="292">
        <v>15.08763156</v>
      </c>
      <c r="J800" s="293">
        <v>12.20348415</v>
      </c>
      <c r="K800" s="294">
        <v>9.6384940970000006</v>
      </c>
      <c r="L800" s="295">
        <f t="shared" si="330"/>
        <v>1.4150799259045534</v>
      </c>
      <c r="M800" s="296">
        <f t="shared" si="330"/>
        <v>0.88761109752414447</v>
      </c>
      <c r="N800" s="297">
        <f t="shared" si="330"/>
        <v>0.28929620861290856</v>
      </c>
      <c r="O800" s="298">
        <f t="shared" si="315"/>
        <v>0.94695103716940277</v>
      </c>
    </row>
    <row r="801" spans="1:15" s="299" customFormat="1" ht="14.5" customHeight="1" x14ac:dyDescent="0.25">
      <c r="A801" s="311"/>
      <c r="C801" s="300"/>
      <c r="E801" s="301" t="s">
        <v>640</v>
      </c>
      <c r="F801" s="302">
        <f t="shared" ref="F801:K801" si="331">SUM(F799:F800)</f>
        <v>34.856946880000002</v>
      </c>
      <c r="G801" s="303">
        <f t="shared" si="331"/>
        <v>17.904626518000001</v>
      </c>
      <c r="H801" s="304">
        <f t="shared" si="331"/>
        <v>4.5165729050000003</v>
      </c>
      <c r="I801" s="305">
        <f t="shared" si="331"/>
        <v>38.063022289999999</v>
      </c>
      <c r="J801" s="306">
        <f t="shared" si="331"/>
        <v>31.095711489999999</v>
      </c>
      <c r="K801" s="307">
        <f t="shared" si="331"/>
        <v>25.181516956999999</v>
      </c>
      <c r="L801" s="308">
        <f t="shared" si="330"/>
        <v>0.91576928953320913</v>
      </c>
      <c r="M801" s="309">
        <f t="shared" si="330"/>
        <v>0.57579086182858075</v>
      </c>
      <c r="N801" s="310">
        <f t="shared" si="330"/>
        <v>0.17936063632355859</v>
      </c>
      <c r="O801" s="298">
        <f t="shared" si="315"/>
        <v>0.60714430855901524</v>
      </c>
    </row>
    <row r="802" spans="1:15" ht="14.5" customHeight="1" x14ac:dyDescent="0.25">
      <c r="A802" s="287"/>
      <c r="F802" s="259"/>
      <c r="G802" s="290"/>
      <c r="H802" s="291"/>
      <c r="I802" s="292"/>
      <c r="J802" s="293"/>
      <c r="K802" s="294"/>
      <c r="L802" s="295"/>
      <c r="M802" s="296"/>
      <c r="N802" s="297"/>
      <c r="O802" s="298"/>
    </row>
    <row r="803" spans="1:15" ht="14.5" customHeight="1" x14ac:dyDescent="0.25">
      <c r="A803" s="287" t="s">
        <v>616</v>
      </c>
      <c r="B803" s="286" t="s">
        <v>5098</v>
      </c>
      <c r="C803" s="288" t="s">
        <v>305</v>
      </c>
      <c r="D803" s="285" t="s">
        <v>617</v>
      </c>
      <c r="E803" s="289" t="s">
        <v>618</v>
      </c>
      <c r="F803" s="259">
        <v>31.756261720000001</v>
      </c>
      <c r="G803" s="290">
        <v>39.016275110000002</v>
      </c>
      <c r="H803" s="291">
        <v>43.370281249999998</v>
      </c>
      <c r="I803" s="292">
        <v>22.075137000000002</v>
      </c>
      <c r="J803" s="293">
        <v>24.19864522</v>
      </c>
      <c r="K803" s="294">
        <v>38.606369530000002</v>
      </c>
      <c r="L803" s="295">
        <f t="shared" ref="L803:N805" si="332">F803/I803</f>
        <v>1.438553324493524</v>
      </c>
      <c r="M803" s="296">
        <f t="shared" si="332"/>
        <v>1.6123330358078618</v>
      </c>
      <c r="N803" s="297">
        <f t="shared" si="332"/>
        <v>1.1233970398666491</v>
      </c>
      <c r="O803" s="298">
        <f t="shared" si="315"/>
        <v>1.344752756995395</v>
      </c>
    </row>
    <row r="804" spans="1:15" ht="14.5" customHeight="1" x14ac:dyDescent="0.25">
      <c r="A804" s="287"/>
      <c r="B804" s="286" t="s">
        <v>5099</v>
      </c>
      <c r="C804" s="288" t="s">
        <v>305</v>
      </c>
      <c r="D804" s="285" t="s">
        <v>617</v>
      </c>
      <c r="E804" s="289" t="s">
        <v>618</v>
      </c>
      <c r="F804" s="259">
        <v>18.327523889999998</v>
      </c>
      <c r="G804" s="290">
        <v>23.95769301</v>
      </c>
      <c r="H804" s="291">
        <v>25.318343970000001</v>
      </c>
      <c r="I804" s="292">
        <v>4.3515737870000004</v>
      </c>
      <c r="J804" s="293">
        <v>5.6453002999999997</v>
      </c>
      <c r="K804" s="294">
        <v>8.630105125</v>
      </c>
      <c r="L804" s="295">
        <f t="shared" si="332"/>
        <v>4.2117001312840188</v>
      </c>
      <c r="M804" s="296">
        <f t="shared" si="332"/>
        <v>4.2438296878555777</v>
      </c>
      <c r="N804" s="297">
        <f t="shared" si="332"/>
        <v>2.9337237036263799</v>
      </c>
      <c r="O804" s="298">
        <f t="shared" si="315"/>
        <v>3.6293357124942709</v>
      </c>
    </row>
    <row r="805" spans="1:15" s="299" customFormat="1" ht="14.5" customHeight="1" x14ac:dyDescent="0.25">
      <c r="A805" s="311"/>
      <c r="C805" s="300"/>
      <c r="E805" s="301" t="s">
        <v>619</v>
      </c>
      <c r="F805" s="302">
        <f t="shared" ref="F805:K805" si="333">SUM(F803:F804)</f>
        <v>50.08378561</v>
      </c>
      <c r="G805" s="303">
        <f t="shared" si="333"/>
        <v>62.973968120000002</v>
      </c>
      <c r="H805" s="304">
        <f t="shared" si="333"/>
        <v>68.688625220000006</v>
      </c>
      <c r="I805" s="305">
        <f t="shared" si="333"/>
        <v>26.426710787000001</v>
      </c>
      <c r="J805" s="306">
        <f t="shared" si="333"/>
        <v>29.843945519999998</v>
      </c>
      <c r="K805" s="307">
        <f t="shared" si="333"/>
        <v>47.236474655000002</v>
      </c>
      <c r="L805" s="308">
        <f t="shared" si="332"/>
        <v>1.8951955850153528</v>
      </c>
      <c r="M805" s="309">
        <f t="shared" si="332"/>
        <v>2.1101086676960268</v>
      </c>
      <c r="N805" s="310">
        <f t="shared" si="332"/>
        <v>1.4541437675372602</v>
      </c>
      <c r="O805" s="298">
        <f t="shared" si="315"/>
        <v>1.7558826842251436</v>
      </c>
    </row>
    <row r="806" spans="1:15" ht="14.5" customHeight="1" x14ac:dyDescent="0.25">
      <c r="A806" s="287"/>
      <c r="F806" s="259"/>
      <c r="G806" s="290"/>
      <c r="H806" s="291"/>
      <c r="I806" s="292"/>
      <c r="J806" s="293"/>
      <c r="K806" s="294"/>
      <c r="L806" s="295"/>
      <c r="M806" s="296"/>
      <c r="N806" s="297"/>
      <c r="O806" s="298"/>
    </row>
    <row r="807" spans="1:15" ht="14.5" customHeight="1" x14ac:dyDescent="0.25">
      <c r="A807" s="287" t="s">
        <v>641</v>
      </c>
      <c r="B807" s="286" t="s">
        <v>5100</v>
      </c>
      <c r="C807" s="288" t="s">
        <v>305</v>
      </c>
      <c r="D807" s="285" t="s">
        <v>642</v>
      </c>
      <c r="E807" s="289" t="s">
        <v>643</v>
      </c>
      <c r="F807" s="259">
        <v>4.7441458770000002</v>
      </c>
      <c r="G807" s="290">
        <v>5.6283237049999997</v>
      </c>
      <c r="H807" s="291">
        <v>4.9886379600000001</v>
      </c>
      <c r="I807" s="292">
        <v>14.599129</v>
      </c>
      <c r="J807" s="293">
        <v>15.4309938</v>
      </c>
      <c r="K807" s="294">
        <v>20.106078700000001</v>
      </c>
      <c r="L807" s="295">
        <f t="shared" ref="L807:N811" si="334">F807/I807</f>
        <v>0.3249608847897707</v>
      </c>
      <c r="M807" s="296">
        <f t="shared" si="334"/>
        <v>0.36474149221678775</v>
      </c>
      <c r="N807" s="297">
        <f t="shared" si="334"/>
        <v>0.24811590735492345</v>
      </c>
      <c r="O807" s="298">
        <f t="shared" si="315"/>
        <v>0.3063875419840093</v>
      </c>
    </row>
    <row r="808" spans="1:15" ht="14.5" customHeight="1" x14ac:dyDescent="0.25">
      <c r="A808" s="287" t="s">
        <v>644</v>
      </c>
      <c r="B808" s="286" t="s">
        <v>5101</v>
      </c>
      <c r="C808" s="288" t="s">
        <v>305</v>
      </c>
      <c r="D808" s="285" t="s">
        <v>642</v>
      </c>
      <c r="E808" s="289" t="s">
        <v>643</v>
      </c>
      <c r="F808" s="259">
        <v>15.73518529</v>
      </c>
      <c r="G808" s="290">
        <v>17.169498560000001</v>
      </c>
      <c r="H808" s="291">
        <v>15.52520693</v>
      </c>
      <c r="I808" s="292">
        <v>28.35381619</v>
      </c>
      <c r="J808" s="293">
        <v>32.428279940000003</v>
      </c>
      <c r="K808" s="294">
        <v>59.808388880000003</v>
      </c>
      <c r="L808" s="295">
        <f t="shared" si="334"/>
        <v>0.55495828796229496</v>
      </c>
      <c r="M808" s="296">
        <f t="shared" si="334"/>
        <v>0.52946066185957563</v>
      </c>
      <c r="N808" s="297">
        <f t="shared" si="334"/>
        <v>0.25958243016961868</v>
      </c>
      <c r="O808" s="298">
        <f t="shared" si="315"/>
        <v>0.40160623598108863</v>
      </c>
    </row>
    <row r="809" spans="1:15" ht="14.5" customHeight="1" x14ac:dyDescent="0.25">
      <c r="A809" s="287"/>
      <c r="B809" s="286" t="s">
        <v>5102</v>
      </c>
      <c r="C809" s="288" t="s">
        <v>305</v>
      </c>
      <c r="D809" s="285" t="s">
        <v>642</v>
      </c>
      <c r="E809" s="289" t="s">
        <v>643</v>
      </c>
      <c r="F809" s="259">
        <v>33.81479057</v>
      </c>
      <c r="G809" s="290">
        <v>35.826334619999997</v>
      </c>
      <c r="H809" s="291">
        <v>43.425633660000003</v>
      </c>
      <c r="I809" s="292">
        <v>4.6102319969999996</v>
      </c>
      <c r="J809" s="293">
        <v>5.1107294999999997</v>
      </c>
      <c r="K809" s="294">
        <v>2.7133854319999999</v>
      </c>
      <c r="L809" s="295">
        <f t="shared" si="334"/>
        <v>7.3347264502099208</v>
      </c>
      <c r="M809" s="296">
        <f t="shared" si="334"/>
        <v>7.0100236414390551</v>
      </c>
      <c r="N809" s="297">
        <f t="shared" si="334"/>
        <v>16.004225993058256</v>
      </c>
      <c r="O809" s="298">
        <f t="shared" si="315"/>
        <v>9.0930999026816686</v>
      </c>
    </row>
    <row r="810" spans="1:15" ht="14.5" customHeight="1" x14ac:dyDescent="0.25">
      <c r="A810" s="287"/>
      <c r="B810" s="286" t="s">
        <v>5103</v>
      </c>
      <c r="C810" s="288" t="s">
        <v>305</v>
      </c>
      <c r="D810" s="285" t="s">
        <v>642</v>
      </c>
      <c r="E810" s="289" t="s">
        <v>643</v>
      </c>
      <c r="F810" s="259">
        <v>30.313981429999998</v>
      </c>
      <c r="G810" s="290">
        <v>32.017790050000002</v>
      </c>
      <c r="H810" s="291">
        <v>27.400834329999999</v>
      </c>
      <c r="I810" s="292">
        <v>19.86741241</v>
      </c>
      <c r="J810" s="293">
        <v>20.02120412</v>
      </c>
      <c r="K810" s="294">
        <v>32.278084649999997</v>
      </c>
      <c r="L810" s="295">
        <f t="shared" si="334"/>
        <v>1.5258142733646509</v>
      </c>
      <c r="M810" s="296">
        <f t="shared" si="334"/>
        <v>1.5991940273969896</v>
      </c>
      <c r="N810" s="297">
        <f t="shared" si="334"/>
        <v>0.84889901699913917</v>
      </c>
      <c r="O810" s="298">
        <f t="shared" si="315"/>
        <v>1.2434073380489803</v>
      </c>
    </row>
    <row r="811" spans="1:15" s="299" customFormat="1" ht="14.5" customHeight="1" x14ac:dyDescent="0.25">
      <c r="A811" s="311"/>
      <c r="C811" s="300"/>
      <c r="E811" s="301" t="s">
        <v>645</v>
      </c>
      <c r="F811" s="302">
        <f t="shared" ref="F811:K811" si="335">SUM(F807:F810)</f>
        <v>84.608103166999996</v>
      </c>
      <c r="G811" s="303">
        <f t="shared" si="335"/>
        <v>90.641946934999993</v>
      </c>
      <c r="H811" s="304">
        <f t="shared" si="335"/>
        <v>91.340312879999999</v>
      </c>
      <c r="I811" s="305">
        <f t="shared" si="335"/>
        <v>67.430589596999994</v>
      </c>
      <c r="J811" s="306">
        <f t="shared" si="335"/>
        <v>72.991207360000004</v>
      </c>
      <c r="K811" s="307">
        <f t="shared" si="335"/>
        <v>114.905937662</v>
      </c>
      <c r="L811" s="308">
        <f t="shared" si="334"/>
        <v>1.2547436359768125</v>
      </c>
      <c r="M811" s="309">
        <f t="shared" si="334"/>
        <v>1.2418200796151344</v>
      </c>
      <c r="N811" s="310">
        <f t="shared" si="334"/>
        <v>0.79491377676827157</v>
      </c>
      <c r="O811" s="298">
        <f t="shared" si="315"/>
        <v>1.0441104777740109</v>
      </c>
    </row>
    <row r="812" spans="1:15" ht="14.5" customHeight="1" x14ac:dyDescent="0.25">
      <c r="A812" s="287"/>
      <c r="F812" s="259"/>
      <c r="G812" s="290"/>
      <c r="H812" s="291"/>
      <c r="I812" s="292"/>
      <c r="J812" s="293"/>
      <c r="K812" s="294"/>
      <c r="L812" s="295"/>
      <c r="M812" s="296"/>
      <c r="N812" s="297"/>
      <c r="O812" s="298"/>
    </row>
    <row r="813" spans="1:15" s="26" customFormat="1" ht="14.5" customHeight="1" x14ac:dyDescent="0.25">
      <c r="A813" s="37"/>
      <c r="B813" s="38"/>
      <c r="C813" s="36"/>
      <c r="D813" s="38"/>
      <c r="E813" s="355" t="s">
        <v>1533</v>
      </c>
      <c r="F813" s="349">
        <f t="shared" ref="F813:K813" si="336">SUM(F748,F753,F757,F769,F775,F779,F785,F792,F797,F801,F805,F811)</f>
        <v>985.89313825500005</v>
      </c>
      <c r="G813" s="350">
        <f t="shared" si="336"/>
        <v>962.18826406099981</v>
      </c>
      <c r="H813" s="351">
        <f t="shared" si="336"/>
        <v>1143.7573945869999</v>
      </c>
      <c r="I813" s="352">
        <f t="shared" si="336"/>
        <v>1162.6495041749999</v>
      </c>
      <c r="J813" s="353">
        <f t="shared" si="336"/>
        <v>1050.0096281249998</v>
      </c>
      <c r="K813" s="354">
        <f t="shared" si="336"/>
        <v>1115.493819993</v>
      </c>
      <c r="L813" s="111">
        <f t="shared" ref="L813:N814" si="337">F813/I813</f>
        <v>0.84797106498108066</v>
      </c>
      <c r="M813" s="112">
        <f t="shared" si="337"/>
        <v>0.91636137258967576</v>
      </c>
      <c r="N813" s="113">
        <f t="shared" si="337"/>
        <v>1.025337275821194</v>
      </c>
      <c r="O813" s="120">
        <f t="shared" si="315"/>
        <v>0.92899540412432491</v>
      </c>
    </row>
    <row r="814" spans="1:15" s="43" customFormat="1" ht="14.5" customHeight="1" x14ac:dyDescent="0.25">
      <c r="A814" s="39"/>
      <c r="B814" s="356"/>
      <c r="C814" s="41"/>
      <c r="D814" s="356"/>
      <c r="E814" s="357" t="s">
        <v>1517</v>
      </c>
      <c r="F814" s="179">
        <f>F813/12</f>
        <v>82.157761521250009</v>
      </c>
      <c r="G814" s="180">
        <f>G813/12</f>
        <v>80.182355338416656</v>
      </c>
      <c r="H814" s="181">
        <f t="shared" ref="H814:K814" si="338">H813/12</f>
        <v>95.313116215583321</v>
      </c>
      <c r="I814" s="358">
        <f t="shared" si="338"/>
        <v>96.887458681249996</v>
      </c>
      <c r="J814" s="182">
        <f t="shared" si="338"/>
        <v>87.500802343749982</v>
      </c>
      <c r="K814" s="183">
        <f t="shared" si="338"/>
        <v>92.957818332749994</v>
      </c>
      <c r="L814" s="117">
        <f t="shared" si="337"/>
        <v>0.84797106498108066</v>
      </c>
      <c r="M814" s="118">
        <f t="shared" si="337"/>
        <v>0.91636137258967587</v>
      </c>
      <c r="N814" s="119">
        <f t="shared" si="337"/>
        <v>1.025337275821194</v>
      </c>
      <c r="O814" s="121">
        <f t="shared" si="315"/>
        <v>0.92899540412432502</v>
      </c>
    </row>
    <row r="815" spans="1:15" ht="14.5" customHeight="1" x14ac:dyDescent="0.25">
      <c r="A815" s="287"/>
      <c r="F815" s="259"/>
      <c r="G815" s="290"/>
      <c r="H815" s="291"/>
      <c r="I815" s="292"/>
      <c r="J815" s="293"/>
      <c r="K815" s="294"/>
      <c r="L815" s="295"/>
      <c r="M815" s="296"/>
      <c r="N815" s="297"/>
      <c r="O815" s="298"/>
    </row>
    <row r="816" spans="1:15" s="286" customFormat="1" ht="14.5" customHeight="1" x14ac:dyDescent="0.25">
      <c r="A816" s="359" t="s">
        <v>1534</v>
      </c>
      <c r="F816" s="313"/>
      <c r="G816" s="314"/>
      <c r="H816" s="315"/>
      <c r="I816" s="316"/>
      <c r="J816" s="317"/>
      <c r="K816" s="318"/>
      <c r="L816" s="319"/>
      <c r="M816" s="320"/>
      <c r="N816" s="321"/>
      <c r="O816" s="322"/>
    </row>
    <row r="817" spans="1:15" ht="14.5" customHeight="1" x14ac:dyDescent="0.25">
      <c r="A817" s="287" t="s">
        <v>1001</v>
      </c>
      <c r="B817" s="286" t="s">
        <v>5104</v>
      </c>
      <c r="D817" s="285" t="s">
        <v>1006</v>
      </c>
      <c r="E817" s="289" t="s">
        <v>1007</v>
      </c>
      <c r="F817" s="259">
        <v>3.4325033619999998</v>
      </c>
      <c r="G817" s="290">
        <v>5.7433004810000003</v>
      </c>
      <c r="H817" s="291">
        <v>8.8574730679999991</v>
      </c>
      <c r="I817" s="292">
        <v>8.0359557039999991</v>
      </c>
      <c r="J817" s="293">
        <v>9.0893772869999996</v>
      </c>
      <c r="K817" s="294">
        <v>13.4683022</v>
      </c>
      <c r="L817" s="295">
        <f t="shared" ref="L817:L829" si="339">F817/I817</f>
        <v>0.42714314120614522</v>
      </c>
      <c r="M817" s="296">
        <f t="shared" ref="M817:M829" si="340">G817/J817</f>
        <v>0.63186952193241053</v>
      </c>
      <c r="N817" s="297">
        <f t="shared" ref="N817:N829" si="341">H817/K817</f>
        <v>0.65765327629788406</v>
      </c>
      <c r="O817" s="298">
        <f t="shared" si="315"/>
        <v>0.58944537968162114</v>
      </c>
    </row>
    <row r="818" spans="1:15" ht="14.5" customHeight="1" x14ac:dyDescent="0.25">
      <c r="A818" s="287"/>
      <c r="B818" s="286" t="s">
        <v>5105</v>
      </c>
      <c r="D818" s="285" t="s">
        <v>1006</v>
      </c>
      <c r="E818" s="289" t="s">
        <v>1007</v>
      </c>
      <c r="F818" s="259">
        <v>22.73210782</v>
      </c>
      <c r="G818" s="290">
        <v>12.3953252</v>
      </c>
      <c r="H818" s="291">
        <v>9.6919818360000001</v>
      </c>
      <c r="I818" s="292">
        <v>28.261871209999999</v>
      </c>
      <c r="J818" s="293">
        <v>26.868117160000001</v>
      </c>
      <c r="K818" s="294">
        <v>24.445608910000001</v>
      </c>
      <c r="L818" s="295">
        <f t="shared" si="339"/>
        <v>0.8043383840754541</v>
      </c>
      <c r="M818" s="296">
        <f t="shared" si="340"/>
        <v>0.46133955446843078</v>
      </c>
      <c r="N818" s="297">
        <f t="shared" si="341"/>
        <v>0.39647127922574621</v>
      </c>
      <c r="O818" s="298">
        <f t="shared" si="315"/>
        <v>0.56323064341314855</v>
      </c>
    </row>
    <row r="819" spans="1:15" ht="14.5" customHeight="1" x14ac:dyDescent="0.25">
      <c r="A819" s="287"/>
      <c r="B819" s="286" t="s">
        <v>5106</v>
      </c>
      <c r="D819" s="285" t="s">
        <v>1006</v>
      </c>
      <c r="E819" s="289" t="s">
        <v>1007</v>
      </c>
      <c r="F819" s="259">
        <v>5.2795906080000004</v>
      </c>
      <c r="G819" s="290">
        <v>9.8230869980000008</v>
      </c>
      <c r="H819" s="291">
        <v>13.197007770000001</v>
      </c>
      <c r="I819" s="292">
        <v>6.399306513</v>
      </c>
      <c r="J819" s="293">
        <v>6.5156125100000004</v>
      </c>
      <c r="K819" s="294">
        <v>10.46935058</v>
      </c>
      <c r="L819" s="295">
        <f t="shared" si="339"/>
        <v>0.82502543006412798</v>
      </c>
      <c r="M819" s="296">
        <f t="shared" si="340"/>
        <v>1.5076229568476902</v>
      </c>
      <c r="N819" s="297">
        <f t="shared" si="341"/>
        <v>1.2605373818707293</v>
      </c>
      <c r="O819" s="298">
        <f t="shared" ref="O819:O882" si="342">AVERAGE(F819:H819)/AVERAGE(I819:K819)</f>
        <v>1.2102018090130724</v>
      </c>
    </row>
    <row r="820" spans="1:15" ht="14.5" customHeight="1" x14ac:dyDescent="0.25">
      <c r="A820" s="287"/>
      <c r="B820" s="286" t="s">
        <v>5107</v>
      </c>
      <c r="D820" s="285" t="s">
        <v>1006</v>
      </c>
      <c r="E820" s="289" t="s">
        <v>1007</v>
      </c>
      <c r="F820" s="259">
        <v>30.662876130000001</v>
      </c>
      <c r="G820" s="290">
        <v>16.94173971</v>
      </c>
      <c r="H820" s="291">
        <v>13.548960259999999</v>
      </c>
      <c r="I820" s="292">
        <v>20.379637280000001</v>
      </c>
      <c r="J820" s="293">
        <v>20.097002239999998</v>
      </c>
      <c r="K820" s="294">
        <v>16.881737789999999</v>
      </c>
      <c r="L820" s="295">
        <f t="shared" si="339"/>
        <v>1.5045839976794719</v>
      </c>
      <c r="M820" s="296">
        <f t="shared" si="340"/>
        <v>0.84299834909109317</v>
      </c>
      <c r="N820" s="297">
        <f t="shared" si="341"/>
        <v>0.80258089709377012</v>
      </c>
      <c r="O820" s="298">
        <f t="shared" si="342"/>
        <v>1.066166425341645</v>
      </c>
    </row>
    <row r="821" spans="1:15" ht="14.5" customHeight="1" x14ac:dyDescent="0.25">
      <c r="A821" s="287" t="s">
        <v>1002</v>
      </c>
      <c r="B821" s="286" t="s">
        <v>5108</v>
      </c>
      <c r="D821" s="285" t="s">
        <v>1006</v>
      </c>
      <c r="E821" s="289" t="s">
        <v>1007</v>
      </c>
      <c r="F821" s="259">
        <v>22.12002816</v>
      </c>
      <c r="G821" s="290">
        <v>10.79079319</v>
      </c>
      <c r="H821" s="291">
        <v>19.087356750000001</v>
      </c>
      <c r="I821" s="292">
        <v>16.617246529999999</v>
      </c>
      <c r="J821" s="293">
        <v>17.64821603</v>
      </c>
      <c r="K821" s="294">
        <v>24.58163124</v>
      </c>
      <c r="L821" s="295">
        <f t="shared" si="339"/>
        <v>1.3311488230053961</v>
      </c>
      <c r="M821" s="296">
        <f t="shared" si="340"/>
        <v>0.61143818568725894</v>
      </c>
      <c r="N821" s="297">
        <f t="shared" si="341"/>
        <v>0.77648861312915873</v>
      </c>
      <c r="O821" s="298">
        <f t="shared" si="342"/>
        <v>0.88361505627997561</v>
      </c>
    </row>
    <row r="822" spans="1:15" ht="14.5" customHeight="1" x14ac:dyDescent="0.25">
      <c r="A822" s="287"/>
      <c r="B822" s="286" t="s">
        <v>5109</v>
      </c>
      <c r="D822" s="285" t="s">
        <v>1006</v>
      </c>
      <c r="E822" s="289" t="s">
        <v>1007</v>
      </c>
      <c r="F822" s="259">
        <v>31.025143329999999</v>
      </c>
      <c r="G822" s="290">
        <v>14.96859662</v>
      </c>
      <c r="H822" s="291">
        <v>27.27228349</v>
      </c>
      <c r="I822" s="292">
        <v>10.344345430000001</v>
      </c>
      <c r="J822" s="293">
        <v>10.804018859999999</v>
      </c>
      <c r="K822" s="294">
        <v>18.26844431</v>
      </c>
      <c r="L822" s="295">
        <f t="shared" si="339"/>
        <v>2.9992369783034203</v>
      </c>
      <c r="M822" s="296">
        <f t="shared" si="340"/>
        <v>1.3854656136725774</v>
      </c>
      <c r="N822" s="297">
        <f t="shared" si="341"/>
        <v>1.4928629404459672</v>
      </c>
      <c r="O822" s="298">
        <f t="shared" si="342"/>
        <v>1.8587507726335819</v>
      </c>
    </row>
    <row r="823" spans="1:15" ht="14.5" customHeight="1" x14ac:dyDescent="0.25">
      <c r="A823" s="287" t="s">
        <v>1003</v>
      </c>
      <c r="B823" s="286" t="s">
        <v>5110</v>
      </c>
      <c r="D823" s="285" t="s">
        <v>1006</v>
      </c>
      <c r="E823" s="289" t="s">
        <v>1007</v>
      </c>
      <c r="F823" s="259">
        <v>26.148367489999998</v>
      </c>
      <c r="G823" s="290">
        <v>27.49645413</v>
      </c>
      <c r="H823" s="291">
        <v>21.0799041</v>
      </c>
      <c r="I823" s="292">
        <v>56.245282660000001</v>
      </c>
      <c r="J823" s="293">
        <v>56.367786479999999</v>
      </c>
      <c r="K823" s="294">
        <v>67.965659500000001</v>
      </c>
      <c r="L823" s="295">
        <f t="shared" si="339"/>
        <v>0.46489885468378939</v>
      </c>
      <c r="M823" s="296">
        <f t="shared" si="340"/>
        <v>0.48780439763686817</v>
      </c>
      <c r="N823" s="297">
        <f t="shared" si="341"/>
        <v>0.31015522037272369</v>
      </c>
      <c r="O823" s="298">
        <f t="shared" si="342"/>
        <v>0.41380691005401027</v>
      </c>
    </row>
    <row r="824" spans="1:15" ht="14.5" customHeight="1" x14ac:dyDescent="0.25">
      <c r="A824" s="287"/>
      <c r="B824" s="286" t="s">
        <v>5111</v>
      </c>
      <c r="D824" s="285" t="s">
        <v>1006</v>
      </c>
      <c r="E824" s="289" t="s">
        <v>1007</v>
      </c>
      <c r="F824" s="259">
        <v>33.441864989999999</v>
      </c>
      <c r="G824" s="290">
        <v>33.835458410000001</v>
      </c>
      <c r="H824" s="291">
        <v>26.246088159999999</v>
      </c>
      <c r="I824" s="292">
        <v>42.673471370000001</v>
      </c>
      <c r="J824" s="293">
        <v>40.955881519999998</v>
      </c>
      <c r="K824" s="294">
        <v>47.485627659999999</v>
      </c>
      <c r="L824" s="295">
        <f t="shared" si="339"/>
        <v>0.78366872711250901</v>
      </c>
      <c r="M824" s="296">
        <f t="shared" si="340"/>
        <v>0.82614406415540398</v>
      </c>
      <c r="N824" s="297">
        <f t="shared" si="341"/>
        <v>0.5527164629248158</v>
      </c>
      <c r="O824" s="298">
        <f t="shared" si="342"/>
        <v>0.71329310478244967</v>
      </c>
    </row>
    <row r="825" spans="1:15" ht="14.5" customHeight="1" x14ac:dyDescent="0.25">
      <c r="A825" s="287" t="s">
        <v>1004</v>
      </c>
      <c r="B825" s="286" t="s">
        <v>5112</v>
      </c>
      <c r="D825" s="285" t="s">
        <v>1006</v>
      </c>
      <c r="E825" s="289" t="s">
        <v>1007</v>
      </c>
      <c r="F825" s="259">
        <v>8.3656324120000001</v>
      </c>
      <c r="G825" s="290">
        <v>14.44332895</v>
      </c>
      <c r="H825" s="291">
        <v>6.6251016930000004</v>
      </c>
      <c r="I825" s="292">
        <v>9.1474220929999994</v>
      </c>
      <c r="J825" s="293">
        <v>9.5481275080000003</v>
      </c>
      <c r="K825" s="294">
        <v>9.0875727499999996</v>
      </c>
      <c r="L825" s="295">
        <f t="shared" si="339"/>
        <v>0.91453442586865452</v>
      </c>
      <c r="M825" s="296">
        <f t="shared" si="340"/>
        <v>1.5126870622431994</v>
      </c>
      <c r="N825" s="297">
        <f t="shared" si="341"/>
        <v>0.72902873795425749</v>
      </c>
      <c r="O825" s="298">
        <f t="shared" si="342"/>
        <v>1.0594224321925638</v>
      </c>
    </row>
    <row r="826" spans="1:15" ht="14.5" customHeight="1" x14ac:dyDescent="0.25">
      <c r="A826" s="287"/>
      <c r="B826" s="286" t="s">
        <v>5113</v>
      </c>
      <c r="D826" s="285" t="s">
        <v>1006</v>
      </c>
      <c r="E826" s="289" t="s">
        <v>1007</v>
      </c>
      <c r="F826" s="259">
        <v>12.840716759999999</v>
      </c>
      <c r="G826" s="290">
        <v>22.539137149999998</v>
      </c>
      <c r="H826" s="291">
        <v>10.557044830000001</v>
      </c>
      <c r="I826" s="292">
        <v>10.144536649999999</v>
      </c>
      <c r="J826" s="293">
        <v>9.7550833699999995</v>
      </c>
      <c r="K826" s="294">
        <v>8.8308435129999996</v>
      </c>
      <c r="L826" s="295">
        <f t="shared" si="339"/>
        <v>1.2657765655565945</v>
      </c>
      <c r="M826" s="296">
        <f t="shared" si="340"/>
        <v>2.3105017451019489</v>
      </c>
      <c r="N826" s="297">
        <f t="shared" si="341"/>
        <v>1.1954741146141745</v>
      </c>
      <c r="O826" s="298">
        <f t="shared" si="342"/>
        <v>1.5988916672798048</v>
      </c>
    </row>
    <row r="827" spans="1:15" ht="14.5" customHeight="1" x14ac:dyDescent="0.25">
      <c r="A827" s="287" t="s">
        <v>1005</v>
      </c>
      <c r="B827" s="286" t="s">
        <v>5114</v>
      </c>
      <c r="D827" s="285" t="s">
        <v>1006</v>
      </c>
      <c r="E827" s="289" t="s">
        <v>1007</v>
      </c>
      <c r="F827" s="259">
        <v>4.158936776</v>
      </c>
      <c r="G827" s="290">
        <v>3.0647459060000002</v>
      </c>
      <c r="H827" s="291">
        <v>4.0698120690000001</v>
      </c>
      <c r="I827" s="292">
        <v>12.550271199999999</v>
      </c>
      <c r="J827" s="293">
        <v>9.2795491349999999</v>
      </c>
      <c r="K827" s="294">
        <v>7.2228676939999996</v>
      </c>
      <c r="L827" s="295">
        <f t="shared" si="339"/>
        <v>0.33138222351720975</v>
      </c>
      <c r="M827" s="296">
        <f t="shared" si="340"/>
        <v>0.33026883757106162</v>
      </c>
      <c r="N827" s="297">
        <f t="shared" si="341"/>
        <v>0.56346208201775216</v>
      </c>
      <c r="O827" s="298">
        <f t="shared" si="342"/>
        <v>0.38872460750368393</v>
      </c>
    </row>
    <row r="828" spans="1:15" ht="14.5" customHeight="1" x14ac:dyDescent="0.25">
      <c r="A828" s="287"/>
      <c r="B828" s="286" t="s">
        <v>5115</v>
      </c>
      <c r="D828" s="285" t="s">
        <v>1006</v>
      </c>
      <c r="E828" s="289" t="s">
        <v>1007</v>
      </c>
      <c r="F828" s="259">
        <v>5.648856254</v>
      </c>
      <c r="G828" s="290">
        <v>4.0501656910000001</v>
      </c>
      <c r="H828" s="291">
        <v>5.5566212000000004</v>
      </c>
      <c r="I828" s="292">
        <v>10.20325908</v>
      </c>
      <c r="J828" s="293">
        <v>7.8992644060000003</v>
      </c>
      <c r="K828" s="294">
        <v>5.8079586970000001</v>
      </c>
      <c r="L828" s="295">
        <f t="shared" si="339"/>
        <v>0.55363254129973538</v>
      </c>
      <c r="M828" s="296">
        <f t="shared" si="340"/>
        <v>0.51272694302062327</v>
      </c>
      <c r="N828" s="297">
        <f t="shared" si="341"/>
        <v>0.95672532982546454</v>
      </c>
      <c r="O828" s="298">
        <f t="shared" si="342"/>
        <v>0.63803159753284011</v>
      </c>
    </row>
    <row r="829" spans="1:15" s="299" customFormat="1" ht="14.5" customHeight="1" x14ac:dyDescent="0.25">
      <c r="A829" s="311"/>
      <c r="C829" s="300"/>
      <c r="E829" s="301" t="s">
        <v>1007</v>
      </c>
      <c r="F829" s="302">
        <f t="shared" ref="F829:K829" si="343">SUM(F817:F828)</f>
        <v>205.85662409199998</v>
      </c>
      <c r="G829" s="303">
        <f t="shared" si="343"/>
        <v>176.09213243600001</v>
      </c>
      <c r="H829" s="304">
        <f t="shared" si="343"/>
        <v>165.78963522599997</v>
      </c>
      <c r="I829" s="305">
        <f t="shared" si="343"/>
        <v>231.00260571999999</v>
      </c>
      <c r="J829" s="306">
        <f t="shared" si="343"/>
        <v>224.82803650599999</v>
      </c>
      <c r="K829" s="307">
        <f t="shared" si="343"/>
        <v>254.51560484400002</v>
      </c>
      <c r="L829" s="308">
        <f t="shared" si="339"/>
        <v>0.8911441645879975</v>
      </c>
      <c r="M829" s="309">
        <f t="shared" si="340"/>
        <v>0.78323030869551113</v>
      </c>
      <c r="N829" s="310">
        <f t="shared" si="341"/>
        <v>0.6513928107772301</v>
      </c>
      <c r="O829" s="298">
        <f t="shared" si="342"/>
        <v>0.77108648636250754</v>
      </c>
    </row>
    <row r="830" spans="1:15" ht="14.5" customHeight="1" x14ac:dyDescent="0.25">
      <c r="A830" s="287"/>
      <c r="F830" s="259"/>
      <c r="G830" s="290"/>
      <c r="H830" s="291"/>
      <c r="I830" s="292"/>
      <c r="J830" s="293"/>
      <c r="K830" s="294"/>
      <c r="L830" s="295"/>
      <c r="M830" s="296"/>
      <c r="N830" s="297"/>
      <c r="O830" s="298"/>
    </row>
    <row r="831" spans="1:15" ht="14.5" customHeight="1" x14ac:dyDescent="0.25">
      <c r="A831" s="287" t="s">
        <v>371</v>
      </c>
      <c r="B831" s="286" t="s">
        <v>4847</v>
      </c>
      <c r="D831" s="285" t="s">
        <v>1009</v>
      </c>
      <c r="E831" s="289" t="s">
        <v>1008</v>
      </c>
      <c r="F831" s="259">
        <v>10.32427609</v>
      </c>
      <c r="G831" s="290">
        <v>7.6176632919999996</v>
      </c>
      <c r="H831" s="291">
        <v>2.4401542479999998</v>
      </c>
      <c r="I831" s="292">
        <v>14.123554370000001</v>
      </c>
      <c r="J831" s="293">
        <v>13.12272303</v>
      </c>
      <c r="K831" s="294">
        <v>9.8099201699999998</v>
      </c>
      <c r="L831" s="295">
        <f t="shared" ref="L831:L843" si="344">F831/I831</f>
        <v>0.73099701530727346</v>
      </c>
      <c r="M831" s="296">
        <f t="shared" ref="M831:M843" si="345">G831/J831</f>
        <v>0.58049409978288624</v>
      </c>
      <c r="N831" s="297">
        <f t="shared" ref="N831:N843" si="346">H831/K831</f>
        <v>0.24874353773665825</v>
      </c>
      <c r="O831" s="298">
        <f t="shared" si="342"/>
        <v>0.5500319775524124</v>
      </c>
    </row>
    <row r="832" spans="1:15" ht="14.5" customHeight="1" x14ac:dyDescent="0.25">
      <c r="A832" s="287"/>
      <c r="B832" s="286" t="s">
        <v>4848</v>
      </c>
      <c r="D832" s="285" t="s">
        <v>1009</v>
      </c>
      <c r="E832" s="289" t="s">
        <v>1008</v>
      </c>
      <c r="F832" s="259">
        <v>4.412590292</v>
      </c>
      <c r="G832" s="290">
        <v>2.4039973090000002</v>
      </c>
      <c r="H832" s="291">
        <v>4.9023280439999999</v>
      </c>
      <c r="I832" s="292">
        <v>10.2172584</v>
      </c>
      <c r="J832" s="293">
        <v>11.505796220000001</v>
      </c>
      <c r="K832" s="294">
        <v>15.042858130000001</v>
      </c>
      <c r="L832" s="295">
        <f t="shared" si="344"/>
        <v>0.43187615691504871</v>
      </c>
      <c r="M832" s="296">
        <f t="shared" si="345"/>
        <v>0.20893793554428169</v>
      </c>
      <c r="N832" s="297">
        <f t="shared" si="346"/>
        <v>0.32589073177678102</v>
      </c>
      <c r="O832" s="298">
        <f t="shared" si="342"/>
        <v>0.31874404219707558</v>
      </c>
    </row>
    <row r="833" spans="1:15" ht="14.5" customHeight="1" x14ac:dyDescent="0.25">
      <c r="A833" s="287"/>
      <c r="B833" s="286" t="s">
        <v>4849</v>
      </c>
      <c r="D833" s="285" t="s">
        <v>1009</v>
      </c>
      <c r="E833" s="289" t="s">
        <v>1008</v>
      </c>
      <c r="F833" s="259">
        <v>12.17012044</v>
      </c>
      <c r="G833" s="290">
        <v>8.8093383910000007</v>
      </c>
      <c r="H833" s="291">
        <v>3.0811089850000002</v>
      </c>
      <c r="I833" s="292">
        <v>7.9558633329999999</v>
      </c>
      <c r="J833" s="293">
        <v>7.6735934779999999</v>
      </c>
      <c r="K833" s="294">
        <v>5.1554607509999997</v>
      </c>
      <c r="L833" s="295">
        <f t="shared" si="344"/>
        <v>1.529704562611043</v>
      </c>
      <c r="M833" s="296">
        <f t="shared" si="345"/>
        <v>1.1480069170012919</v>
      </c>
      <c r="N833" s="297">
        <f t="shared" si="346"/>
        <v>0.59763988784171429</v>
      </c>
      <c r="O833" s="298">
        <f t="shared" si="342"/>
        <v>1.1575974619205951</v>
      </c>
    </row>
    <row r="834" spans="1:15" ht="14.5" customHeight="1" x14ac:dyDescent="0.25">
      <c r="A834" s="287" t="s">
        <v>375</v>
      </c>
      <c r="B834" s="286" t="s">
        <v>4890</v>
      </c>
      <c r="C834" s="288" t="s">
        <v>308</v>
      </c>
      <c r="D834" s="285" t="s">
        <v>1009</v>
      </c>
      <c r="E834" s="289" t="s">
        <v>1010</v>
      </c>
      <c r="F834" s="259">
        <v>8.5339264739999994</v>
      </c>
      <c r="G834" s="290">
        <v>3.796555954</v>
      </c>
      <c r="H834" s="291">
        <v>7.8888298240000001</v>
      </c>
      <c r="I834" s="292">
        <v>3.3097713560000002</v>
      </c>
      <c r="J834" s="293">
        <v>4.0579110399999996</v>
      </c>
      <c r="K834" s="294">
        <v>4.5912183559999997</v>
      </c>
      <c r="L834" s="295">
        <f t="shared" si="344"/>
        <v>2.5784036285556637</v>
      </c>
      <c r="M834" s="296">
        <f t="shared" si="345"/>
        <v>0.93559368763293549</v>
      </c>
      <c r="N834" s="297">
        <f t="shared" si="346"/>
        <v>1.7182432226710675</v>
      </c>
      <c r="O834" s="298">
        <f t="shared" si="342"/>
        <v>1.6907333434152414</v>
      </c>
    </row>
    <row r="835" spans="1:15" ht="14.5" customHeight="1" x14ac:dyDescent="0.25">
      <c r="A835" s="287" t="s">
        <v>134</v>
      </c>
      <c r="B835" s="286" t="s">
        <v>4753</v>
      </c>
      <c r="C835" s="288" t="s">
        <v>54</v>
      </c>
      <c r="D835" s="285" t="s">
        <v>1009</v>
      </c>
      <c r="E835" s="289" t="s">
        <v>933</v>
      </c>
      <c r="F835" s="259">
        <v>32.425753589999999</v>
      </c>
      <c r="G835" s="290">
        <v>16.841356359999999</v>
      </c>
      <c r="H835" s="291">
        <v>54.420386610000001</v>
      </c>
      <c r="I835" s="292">
        <v>34.737834159999998</v>
      </c>
      <c r="J835" s="293">
        <v>37.247567289999999</v>
      </c>
      <c r="K835" s="294">
        <v>47.288268449999997</v>
      </c>
      <c r="L835" s="295">
        <f t="shared" si="344"/>
        <v>0.93344200564287572</v>
      </c>
      <c r="M835" s="296">
        <f t="shared" si="345"/>
        <v>0.45214647788612666</v>
      </c>
      <c r="N835" s="297">
        <f t="shared" si="346"/>
        <v>1.1508221466713486</v>
      </c>
      <c r="O835" s="298">
        <f t="shared" si="342"/>
        <v>0.86932427456061712</v>
      </c>
    </row>
    <row r="836" spans="1:15" ht="14.5" customHeight="1" x14ac:dyDescent="0.25">
      <c r="A836" s="287"/>
      <c r="B836" s="286" t="s">
        <v>4752</v>
      </c>
      <c r="C836" s="288" t="s">
        <v>54</v>
      </c>
      <c r="D836" s="285" t="s">
        <v>1009</v>
      </c>
      <c r="E836" s="289" t="s">
        <v>933</v>
      </c>
      <c r="F836" s="259">
        <v>46.761793089999998</v>
      </c>
      <c r="G836" s="290">
        <v>23.417604770000001</v>
      </c>
      <c r="H836" s="291">
        <v>76.311591780000001</v>
      </c>
      <c r="I836" s="292">
        <v>25.092735430000001</v>
      </c>
      <c r="J836" s="293">
        <v>26.61395113</v>
      </c>
      <c r="K836" s="294">
        <v>34.341472199999998</v>
      </c>
      <c r="L836" s="295">
        <f t="shared" si="344"/>
        <v>1.8635590057707787</v>
      </c>
      <c r="M836" s="296">
        <f t="shared" si="345"/>
        <v>0.8798995930973591</v>
      </c>
      <c r="N836" s="297">
        <f t="shared" si="346"/>
        <v>2.2221409535261567</v>
      </c>
      <c r="O836" s="298">
        <f t="shared" si="342"/>
        <v>1.7024302640639093</v>
      </c>
    </row>
    <row r="837" spans="1:15" ht="14.5" customHeight="1" x14ac:dyDescent="0.25">
      <c r="A837" s="287" t="s">
        <v>132</v>
      </c>
      <c r="B837" s="286" t="s">
        <v>4751</v>
      </c>
      <c r="D837" s="285" t="s">
        <v>1009</v>
      </c>
      <c r="E837" s="289" t="s">
        <v>934</v>
      </c>
      <c r="F837" s="259">
        <v>4.8279439450000003</v>
      </c>
      <c r="G837" s="290">
        <v>5.7179083879999997</v>
      </c>
      <c r="H837" s="291">
        <v>3.052666952</v>
      </c>
      <c r="I837" s="292">
        <v>12.179269570000001</v>
      </c>
      <c r="J837" s="293">
        <v>12.45978506</v>
      </c>
      <c r="K837" s="294">
        <v>10.513746060000001</v>
      </c>
      <c r="L837" s="295">
        <f t="shared" si="344"/>
        <v>0.39640669066823192</v>
      </c>
      <c r="M837" s="296">
        <f t="shared" si="345"/>
        <v>0.45890907110078188</v>
      </c>
      <c r="N837" s="297">
        <f t="shared" si="346"/>
        <v>0.29035007451949052</v>
      </c>
      <c r="O837" s="298">
        <f t="shared" si="342"/>
        <v>0.38684028066271259</v>
      </c>
    </row>
    <row r="838" spans="1:15" ht="14.5" customHeight="1" x14ac:dyDescent="0.25">
      <c r="A838" s="287"/>
      <c r="B838" s="286" t="s">
        <v>4750</v>
      </c>
      <c r="D838" s="285" t="s">
        <v>1009</v>
      </c>
      <c r="E838" s="289" t="s">
        <v>934</v>
      </c>
      <c r="F838" s="259">
        <v>6.5461427839999997</v>
      </c>
      <c r="G838" s="290">
        <v>7.2140708289999997</v>
      </c>
      <c r="H838" s="291">
        <v>3.533427841</v>
      </c>
      <c r="I838" s="292">
        <v>3.9071782779999999</v>
      </c>
      <c r="J838" s="293">
        <v>3.930852792</v>
      </c>
      <c r="K838" s="294">
        <v>3.277062125</v>
      </c>
      <c r="L838" s="295">
        <f t="shared" si="344"/>
        <v>1.6754144086178808</v>
      </c>
      <c r="M838" s="296">
        <f t="shared" si="345"/>
        <v>1.8352431929483457</v>
      </c>
      <c r="N838" s="297">
        <f t="shared" si="346"/>
        <v>1.0782303496916463</v>
      </c>
      <c r="O838" s="298">
        <f t="shared" si="342"/>
        <v>1.5558701263772894</v>
      </c>
    </row>
    <row r="839" spans="1:15" ht="14.5" customHeight="1" x14ac:dyDescent="0.25">
      <c r="A839" s="287" t="s">
        <v>369</v>
      </c>
      <c r="B839" s="286" t="s">
        <v>4850</v>
      </c>
      <c r="C839" s="288" t="s">
        <v>0</v>
      </c>
      <c r="D839" s="285" t="s">
        <v>1009</v>
      </c>
      <c r="E839" s="289" t="s">
        <v>997</v>
      </c>
      <c r="F839" s="259">
        <v>11.085780529999999</v>
      </c>
      <c r="G839" s="290">
        <v>13.494437830000001</v>
      </c>
      <c r="H839" s="291">
        <v>15.068769809999999</v>
      </c>
      <c r="I839" s="292">
        <v>35.779390149999998</v>
      </c>
      <c r="J839" s="293">
        <v>30.084259280000001</v>
      </c>
      <c r="K839" s="294">
        <v>24.89184788</v>
      </c>
      <c r="L839" s="295">
        <f t="shared" si="344"/>
        <v>0.3098370453918986</v>
      </c>
      <c r="M839" s="296">
        <f t="shared" si="345"/>
        <v>0.44855476428402863</v>
      </c>
      <c r="N839" s="297">
        <f t="shared" si="346"/>
        <v>0.60536967294048882</v>
      </c>
      <c r="O839" s="298">
        <f t="shared" si="342"/>
        <v>0.43687698646582401</v>
      </c>
    </row>
    <row r="840" spans="1:15" ht="14.5" customHeight="1" x14ac:dyDescent="0.25">
      <c r="A840" s="287"/>
      <c r="B840" s="286" t="s">
        <v>4851</v>
      </c>
      <c r="C840" s="288" t="s">
        <v>0</v>
      </c>
      <c r="D840" s="285" t="s">
        <v>1009</v>
      </c>
      <c r="E840" s="289" t="s">
        <v>997</v>
      </c>
      <c r="F840" s="259">
        <v>13.252082209999999</v>
      </c>
      <c r="G840" s="290">
        <v>15.439596549999999</v>
      </c>
      <c r="H840" s="291">
        <v>15.792777299999999</v>
      </c>
      <c r="I840" s="292">
        <v>8.4596225749999991</v>
      </c>
      <c r="J840" s="293">
        <v>7.2722706170000002</v>
      </c>
      <c r="K840" s="294">
        <v>5.24469239</v>
      </c>
      <c r="L840" s="295">
        <f t="shared" si="344"/>
        <v>1.5665098640644735</v>
      </c>
      <c r="M840" s="296">
        <f t="shared" si="345"/>
        <v>2.1230778340271987</v>
      </c>
      <c r="N840" s="297">
        <f t="shared" si="346"/>
        <v>3.0111922922518626</v>
      </c>
      <c r="O840" s="298">
        <f t="shared" si="342"/>
        <v>2.1206719218485248</v>
      </c>
    </row>
    <row r="841" spans="1:15" ht="14.5" customHeight="1" x14ac:dyDescent="0.25">
      <c r="A841" s="287" t="s">
        <v>373</v>
      </c>
      <c r="B841" s="286" t="s">
        <v>4852</v>
      </c>
      <c r="C841" s="288" t="s">
        <v>0</v>
      </c>
      <c r="D841" s="285" t="s">
        <v>1009</v>
      </c>
      <c r="E841" s="289" t="s">
        <v>1011</v>
      </c>
      <c r="F841" s="259">
        <v>3.7494670459999999</v>
      </c>
      <c r="G841" s="290">
        <v>2.1118035229999998</v>
      </c>
      <c r="H841" s="291">
        <v>1.4867272970000001</v>
      </c>
      <c r="I841" s="292">
        <v>4.0341189420000001</v>
      </c>
      <c r="J841" s="293">
        <v>4.5569971020000004</v>
      </c>
      <c r="K841" s="294">
        <v>2.0223773880000002</v>
      </c>
      <c r="L841" s="295">
        <f t="shared" si="344"/>
        <v>0.92943889357439768</v>
      </c>
      <c r="M841" s="296">
        <f t="shared" si="345"/>
        <v>0.46341998375929616</v>
      </c>
      <c r="N841" s="297">
        <f t="shared" si="346"/>
        <v>0.73513840978526601</v>
      </c>
      <c r="O841" s="298">
        <f t="shared" si="342"/>
        <v>0.69232603883708699</v>
      </c>
    </row>
    <row r="842" spans="1:15" ht="14.5" customHeight="1" x14ac:dyDescent="0.25">
      <c r="A842" s="287"/>
      <c r="B842" s="286" t="s">
        <v>4853</v>
      </c>
      <c r="C842" s="288" t="s">
        <v>0</v>
      </c>
      <c r="D842" s="285" t="s">
        <v>1009</v>
      </c>
      <c r="E842" s="289" t="s">
        <v>1011</v>
      </c>
      <c r="F842" s="259">
        <v>5.3139153620000004</v>
      </c>
      <c r="G842" s="290">
        <v>2.812189708</v>
      </c>
      <c r="H842" s="291">
        <v>2.2355384460000001</v>
      </c>
      <c r="I842" s="292">
        <v>2.3837091620000002</v>
      </c>
      <c r="J842" s="293">
        <v>2.9657957800000001</v>
      </c>
      <c r="K842" s="294">
        <v>1.2670924960000001</v>
      </c>
      <c r="L842" s="295">
        <f t="shared" si="344"/>
        <v>2.2292633038929437</v>
      </c>
      <c r="M842" s="296">
        <f t="shared" si="345"/>
        <v>0.94820746828360514</v>
      </c>
      <c r="N842" s="297">
        <f t="shared" si="346"/>
        <v>1.7643056470283129</v>
      </c>
      <c r="O842" s="298">
        <f t="shared" si="342"/>
        <v>1.5660078481564714</v>
      </c>
    </row>
    <row r="843" spans="1:15" s="299" customFormat="1" ht="14.5" customHeight="1" x14ac:dyDescent="0.25">
      <c r="A843" s="311"/>
      <c r="C843" s="300"/>
      <c r="E843" s="301" t="s">
        <v>1042</v>
      </c>
      <c r="F843" s="302">
        <f t="shared" ref="F843:K843" si="347">SUM(F831:F842)</f>
        <v>159.40379185299997</v>
      </c>
      <c r="G843" s="303">
        <f t="shared" si="347"/>
        <v>109.676522904</v>
      </c>
      <c r="H843" s="304">
        <f t="shared" si="347"/>
        <v>190.21430713699996</v>
      </c>
      <c r="I843" s="305">
        <f t="shared" si="347"/>
        <v>162.18030572599997</v>
      </c>
      <c r="J843" s="306">
        <f t="shared" si="347"/>
        <v>161.491502819</v>
      </c>
      <c r="K843" s="307">
        <f t="shared" si="347"/>
        <v>163.446016396</v>
      </c>
      <c r="L843" s="308">
        <f t="shared" si="344"/>
        <v>0.98288007991740467</v>
      </c>
      <c r="M843" s="309">
        <f t="shared" si="345"/>
        <v>0.67914732967050073</v>
      </c>
      <c r="N843" s="310">
        <f t="shared" si="346"/>
        <v>1.1637745069059697</v>
      </c>
      <c r="O843" s="298">
        <f t="shared" si="342"/>
        <v>0.94288198537926649</v>
      </c>
    </row>
    <row r="844" spans="1:15" ht="14.5" customHeight="1" x14ac:dyDescent="0.25">
      <c r="A844" s="287"/>
      <c r="F844" s="259"/>
      <c r="G844" s="290"/>
      <c r="H844" s="291"/>
      <c r="I844" s="292"/>
      <c r="J844" s="293"/>
      <c r="K844" s="294"/>
      <c r="L844" s="295"/>
      <c r="M844" s="296"/>
      <c r="N844" s="297"/>
      <c r="O844" s="298"/>
    </row>
    <row r="845" spans="1:15" ht="14.5" customHeight="1" x14ac:dyDescent="0.25">
      <c r="A845" s="287" t="s">
        <v>1013</v>
      </c>
      <c r="B845" s="286" t="s">
        <v>5116</v>
      </c>
      <c r="D845" s="285" t="s">
        <v>1012</v>
      </c>
      <c r="E845" s="289" t="s">
        <v>1014</v>
      </c>
      <c r="F845" s="259">
        <v>10.66521813</v>
      </c>
      <c r="G845" s="290">
        <v>12.45539928</v>
      </c>
      <c r="H845" s="291">
        <v>14.83565932</v>
      </c>
      <c r="I845" s="292">
        <v>9.2738380360000008</v>
      </c>
      <c r="J845" s="293">
        <v>8.5630800380000007</v>
      </c>
      <c r="K845" s="294">
        <v>7.0405657560000003</v>
      </c>
      <c r="L845" s="295">
        <f t="shared" ref="L845:N847" si="348">F845/I845</f>
        <v>1.1500328222898455</v>
      </c>
      <c r="M845" s="296">
        <f t="shared" si="348"/>
        <v>1.4545466379768992</v>
      </c>
      <c r="N845" s="297">
        <f t="shared" si="348"/>
        <v>2.1071686330543802</v>
      </c>
      <c r="O845" s="298">
        <f t="shared" si="342"/>
        <v>1.5257281238478047</v>
      </c>
    </row>
    <row r="846" spans="1:15" ht="14.5" customHeight="1" x14ac:dyDescent="0.25">
      <c r="A846" s="287"/>
      <c r="B846" s="286" t="s">
        <v>5117</v>
      </c>
      <c r="D846" s="285" t="s">
        <v>1012</v>
      </c>
      <c r="E846" s="289" t="s">
        <v>1014</v>
      </c>
      <c r="F846" s="259">
        <v>14.17020948</v>
      </c>
      <c r="G846" s="290">
        <v>15.601810410000001</v>
      </c>
      <c r="H846" s="291">
        <v>18.593535469999999</v>
      </c>
      <c r="I846" s="292">
        <v>6.4458727570000001</v>
      </c>
      <c r="J846" s="293">
        <v>6.2463960099999998</v>
      </c>
      <c r="K846" s="294">
        <v>5.2531714699999998</v>
      </c>
      <c r="L846" s="295">
        <f t="shared" si="348"/>
        <v>2.1983383808828107</v>
      </c>
      <c r="M846" s="296">
        <f t="shared" si="348"/>
        <v>2.4977299526035015</v>
      </c>
      <c r="N846" s="297">
        <f t="shared" si="348"/>
        <v>3.5394876364087158</v>
      </c>
      <c r="O846" s="298">
        <f t="shared" si="342"/>
        <v>2.6951445448677069</v>
      </c>
    </row>
    <row r="847" spans="1:15" s="299" customFormat="1" ht="14.5" customHeight="1" x14ac:dyDescent="0.25">
      <c r="A847" s="311"/>
      <c r="B847" s="312"/>
      <c r="C847" s="300"/>
      <c r="E847" s="301" t="s">
        <v>1024</v>
      </c>
      <c r="F847" s="302">
        <f t="shared" ref="F847:K847" si="349">SUM(F845:F846)</f>
        <v>24.83542761</v>
      </c>
      <c r="G847" s="303">
        <f t="shared" si="349"/>
        <v>28.057209690000001</v>
      </c>
      <c r="H847" s="304">
        <f t="shared" si="349"/>
        <v>33.429194789999997</v>
      </c>
      <c r="I847" s="305">
        <f t="shared" si="349"/>
        <v>15.719710793000001</v>
      </c>
      <c r="J847" s="306">
        <f t="shared" si="349"/>
        <v>14.809476048000001</v>
      </c>
      <c r="K847" s="307">
        <f t="shared" si="349"/>
        <v>12.293737226000001</v>
      </c>
      <c r="L847" s="308">
        <f t="shared" si="348"/>
        <v>1.5798908731233932</v>
      </c>
      <c r="M847" s="309">
        <f t="shared" si="348"/>
        <v>1.8945443848966614</v>
      </c>
      <c r="N847" s="310">
        <f t="shared" si="348"/>
        <v>2.7192052486123308</v>
      </c>
      <c r="O847" s="298">
        <f t="shared" si="342"/>
        <v>2.0157855627733956</v>
      </c>
    </row>
    <row r="848" spans="1:15" ht="14.5" customHeight="1" x14ac:dyDescent="0.25">
      <c r="A848" s="287"/>
      <c r="B848" s="286"/>
      <c r="F848" s="259"/>
      <c r="G848" s="290"/>
      <c r="H848" s="291"/>
      <c r="I848" s="292"/>
      <c r="J848" s="293"/>
      <c r="K848" s="294"/>
      <c r="L848" s="295"/>
      <c r="M848" s="296"/>
      <c r="N848" s="297"/>
      <c r="O848" s="298"/>
    </row>
    <row r="849" spans="1:15" ht="14.5" customHeight="1" x14ac:dyDescent="0.25">
      <c r="A849" s="287" t="s">
        <v>1015</v>
      </c>
      <c r="B849" s="286" t="s">
        <v>5118</v>
      </c>
      <c r="D849" s="285" t="s">
        <v>962</v>
      </c>
      <c r="E849" s="289" t="s">
        <v>1020</v>
      </c>
      <c r="F849" s="259">
        <v>1.8111037299999999</v>
      </c>
      <c r="G849" s="290">
        <v>0.95907383599999996</v>
      </c>
      <c r="H849" s="291">
        <v>0.37180013099999998</v>
      </c>
      <c r="I849" s="292">
        <v>4.337015461</v>
      </c>
      <c r="J849" s="293">
        <v>3.5100758760000002</v>
      </c>
      <c r="K849" s="294">
        <v>3.869009922</v>
      </c>
      <c r="L849" s="295">
        <f t="shared" ref="L849:N855" si="350">F849/I849</f>
        <v>0.41759217745154353</v>
      </c>
      <c r="M849" s="296">
        <f t="shared" si="350"/>
        <v>0.27323450258087811</v>
      </c>
      <c r="N849" s="297">
        <f t="shared" si="350"/>
        <v>9.6096970154009337E-2</v>
      </c>
      <c r="O849" s="298">
        <f t="shared" si="342"/>
        <v>0.26817604487554386</v>
      </c>
    </row>
    <row r="850" spans="1:15" ht="14.5" customHeight="1" x14ac:dyDescent="0.25">
      <c r="A850" s="287"/>
      <c r="B850" s="286" t="s">
        <v>5119</v>
      </c>
      <c r="D850" s="285" t="s">
        <v>962</v>
      </c>
      <c r="E850" s="289" t="s">
        <v>1019</v>
      </c>
      <c r="F850" s="259">
        <v>8.5238631690000002</v>
      </c>
      <c r="G850" s="290">
        <v>3.6847919079999998</v>
      </c>
      <c r="H850" s="291">
        <v>1.060627883</v>
      </c>
      <c r="I850" s="292">
        <v>1.255400378</v>
      </c>
      <c r="J850" s="293">
        <v>0.93142494499999995</v>
      </c>
      <c r="K850" s="294">
        <v>1.1407020830000001</v>
      </c>
      <c r="L850" s="295">
        <f t="shared" si="350"/>
        <v>6.7897567328914725</v>
      </c>
      <c r="M850" s="296">
        <f t="shared" si="350"/>
        <v>3.9560803345244313</v>
      </c>
      <c r="N850" s="297">
        <f t="shared" si="350"/>
        <v>0.9298027055500695</v>
      </c>
      <c r="O850" s="298">
        <f t="shared" si="342"/>
        <v>3.9877306302792923</v>
      </c>
    </row>
    <row r="851" spans="1:15" ht="14.5" customHeight="1" x14ac:dyDescent="0.25">
      <c r="A851" s="287" t="s">
        <v>1018</v>
      </c>
      <c r="B851" s="286" t="s">
        <v>5120</v>
      </c>
      <c r="D851" s="285" t="s">
        <v>962</v>
      </c>
      <c r="E851" s="289" t="s">
        <v>1016</v>
      </c>
      <c r="F851" s="259">
        <v>22.4751625</v>
      </c>
      <c r="G851" s="290">
        <v>19.09484479</v>
      </c>
      <c r="H851" s="291">
        <v>15.499752709999999</v>
      </c>
      <c r="I851" s="292">
        <v>32.458617629999999</v>
      </c>
      <c r="J851" s="293">
        <v>25.82739132</v>
      </c>
      <c r="K851" s="294">
        <v>18.4415698</v>
      </c>
      <c r="L851" s="295">
        <f t="shared" si="350"/>
        <v>0.69242512901187903</v>
      </c>
      <c r="M851" s="296">
        <f t="shared" si="350"/>
        <v>0.73932533694231417</v>
      </c>
      <c r="N851" s="297">
        <f t="shared" si="350"/>
        <v>0.84047903069509833</v>
      </c>
      <c r="O851" s="298">
        <f t="shared" si="342"/>
        <v>0.74379722297701212</v>
      </c>
    </row>
    <row r="852" spans="1:15" ht="14.5" customHeight="1" x14ac:dyDescent="0.25">
      <c r="A852" s="287"/>
      <c r="B852" s="286" t="s">
        <v>5121</v>
      </c>
      <c r="D852" s="285" t="s">
        <v>962</v>
      </c>
      <c r="E852" s="289" t="s">
        <v>1016</v>
      </c>
      <c r="F852" s="259">
        <v>32.488788509999999</v>
      </c>
      <c r="G852" s="290">
        <v>26.741143780000002</v>
      </c>
      <c r="H852" s="291">
        <v>21.363120899999998</v>
      </c>
      <c r="I852" s="292">
        <v>33.35154756</v>
      </c>
      <c r="J852" s="293">
        <v>27.682478060000001</v>
      </c>
      <c r="K852" s="294">
        <v>18.888494430000002</v>
      </c>
      <c r="L852" s="295">
        <f t="shared" si="350"/>
        <v>0.97413136381609033</v>
      </c>
      <c r="M852" s="296">
        <f t="shared" si="350"/>
        <v>0.96599530295085156</v>
      </c>
      <c r="N852" s="297">
        <f t="shared" si="350"/>
        <v>1.1310123725938488</v>
      </c>
      <c r="O852" s="298">
        <f t="shared" si="342"/>
        <v>1.0083897897561351</v>
      </c>
    </row>
    <row r="853" spans="1:15" ht="14.5" customHeight="1" x14ac:dyDescent="0.25">
      <c r="A853" s="287" t="s">
        <v>1021</v>
      </c>
      <c r="B853" s="286" t="s">
        <v>5122</v>
      </c>
      <c r="D853" s="285" t="s">
        <v>962</v>
      </c>
      <c r="E853" s="289" t="s">
        <v>1022</v>
      </c>
      <c r="F853" s="259">
        <v>5.2421804329999997</v>
      </c>
      <c r="G853" s="290">
        <v>6.7214252669999999</v>
      </c>
      <c r="H853" s="291">
        <v>7.0238591169999998</v>
      </c>
      <c r="I853" s="292">
        <v>15.950866489999999</v>
      </c>
      <c r="J853" s="293">
        <v>19.111802369999999</v>
      </c>
      <c r="K853" s="294">
        <v>19.82195905</v>
      </c>
      <c r="L853" s="295">
        <f t="shared" si="350"/>
        <v>0.32864549623598538</v>
      </c>
      <c r="M853" s="296">
        <f t="shared" si="350"/>
        <v>0.35168976409837166</v>
      </c>
      <c r="N853" s="297">
        <f t="shared" si="350"/>
        <v>0.35434737299590979</v>
      </c>
      <c r="O853" s="298">
        <f t="shared" si="342"/>
        <v>0.34595232836661849</v>
      </c>
    </row>
    <row r="854" spans="1:15" ht="14.5" customHeight="1" x14ac:dyDescent="0.25">
      <c r="A854" s="287"/>
      <c r="B854" s="286" t="s">
        <v>5123</v>
      </c>
      <c r="D854" s="285" t="s">
        <v>962</v>
      </c>
      <c r="E854" s="289" t="s">
        <v>1023</v>
      </c>
      <c r="F854" s="259">
        <v>10.872800030000001</v>
      </c>
      <c r="G854" s="290">
        <v>12.955188290000001</v>
      </c>
      <c r="H854" s="291">
        <v>12.13525578</v>
      </c>
      <c r="I854" s="292">
        <v>7.8328685499999997</v>
      </c>
      <c r="J854" s="293">
        <v>9.7632376109999992</v>
      </c>
      <c r="K854" s="294">
        <v>9.2063394889999994</v>
      </c>
      <c r="L854" s="295">
        <f t="shared" si="350"/>
        <v>1.3880993866544589</v>
      </c>
      <c r="M854" s="296">
        <f t="shared" si="350"/>
        <v>1.326935675047354</v>
      </c>
      <c r="N854" s="297">
        <f t="shared" si="350"/>
        <v>1.3181412432704176</v>
      </c>
      <c r="O854" s="298">
        <f t="shared" si="342"/>
        <v>1.3417896474682343</v>
      </c>
    </row>
    <row r="855" spans="1:15" s="299" customFormat="1" ht="14.5" customHeight="1" x14ac:dyDescent="0.25">
      <c r="A855" s="311"/>
      <c r="C855" s="300"/>
      <c r="E855" s="301" t="s">
        <v>1017</v>
      </c>
      <c r="F855" s="302">
        <f t="shared" ref="F855:K855" si="351">SUM(F849:F854)</f>
        <v>81.413898372000006</v>
      </c>
      <c r="G855" s="303">
        <f t="shared" si="351"/>
        <v>70.156467871000004</v>
      </c>
      <c r="H855" s="304">
        <f t="shared" si="351"/>
        <v>57.454416520999999</v>
      </c>
      <c r="I855" s="305">
        <f t="shared" si="351"/>
        <v>95.186316069</v>
      </c>
      <c r="J855" s="306">
        <f t="shared" si="351"/>
        <v>86.826410181999989</v>
      </c>
      <c r="K855" s="307">
        <f t="shared" si="351"/>
        <v>71.368074774000007</v>
      </c>
      <c r="L855" s="308">
        <f t="shared" si="350"/>
        <v>0.85531094945394825</v>
      </c>
      <c r="M855" s="309">
        <f t="shared" si="350"/>
        <v>0.80800838965865895</v>
      </c>
      <c r="N855" s="310">
        <f t="shared" si="350"/>
        <v>0.80504366557371576</v>
      </c>
      <c r="O855" s="298">
        <f t="shared" si="342"/>
        <v>0.82494325504707999</v>
      </c>
    </row>
    <row r="856" spans="1:15" ht="14.5" customHeight="1" x14ac:dyDescent="0.25">
      <c r="A856" s="287"/>
      <c r="F856" s="259"/>
      <c r="G856" s="290"/>
      <c r="H856" s="291"/>
      <c r="I856" s="292"/>
      <c r="J856" s="293"/>
      <c r="K856" s="294"/>
      <c r="L856" s="295"/>
      <c r="M856" s="296"/>
      <c r="N856" s="297"/>
      <c r="O856" s="298"/>
    </row>
    <row r="857" spans="1:15" ht="14.5" customHeight="1" x14ac:dyDescent="0.25">
      <c r="A857" s="287" t="s">
        <v>1036</v>
      </c>
      <c r="B857" s="286" t="s">
        <v>5124</v>
      </c>
      <c r="D857" s="285" t="s">
        <v>1035</v>
      </c>
      <c r="E857" s="289" t="s">
        <v>1037</v>
      </c>
      <c r="F857" s="259">
        <v>1.596908963</v>
      </c>
      <c r="G857" s="290">
        <v>1.7720211669999999</v>
      </c>
      <c r="H857" s="291">
        <v>0.78942219599999996</v>
      </c>
      <c r="I857" s="292">
        <v>10.06728594</v>
      </c>
      <c r="J857" s="293">
        <v>7.9853978899999998</v>
      </c>
      <c r="K857" s="294">
        <v>6.5479858950000001</v>
      </c>
      <c r="L857" s="295">
        <f t="shared" ref="L857:L867" si="352">F857/I857</f>
        <v>0.1586235826137665</v>
      </c>
      <c r="M857" s="296">
        <f t="shared" ref="M857:M867" si="353">G857/J857</f>
        <v>0.22190768592997437</v>
      </c>
      <c r="N857" s="297">
        <f t="shared" ref="N857:N867" si="354">H857/K857</f>
        <v>0.12055954436352675</v>
      </c>
      <c r="O857" s="298">
        <f t="shared" si="342"/>
        <v>0.1690341105540776</v>
      </c>
    </row>
    <row r="858" spans="1:15" ht="14.5" customHeight="1" x14ac:dyDescent="0.25">
      <c r="A858" s="287" t="s">
        <v>1038</v>
      </c>
      <c r="B858" s="286" t="s">
        <v>5125</v>
      </c>
      <c r="D858" s="285" t="s">
        <v>1035</v>
      </c>
      <c r="E858" s="289" t="s">
        <v>1039</v>
      </c>
      <c r="F858" s="259">
        <v>92.438226110000002</v>
      </c>
      <c r="G858" s="290">
        <v>116.37215430000001</v>
      </c>
      <c r="H858" s="291">
        <v>88.898543549999999</v>
      </c>
      <c r="I858" s="292">
        <v>130.52124480000001</v>
      </c>
      <c r="J858" s="293">
        <v>112.7866993</v>
      </c>
      <c r="K858" s="294">
        <v>107.1362125</v>
      </c>
      <c r="L858" s="295">
        <f t="shared" si="352"/>
        <v>0.70822360184845556</v>
      </c>
      <c r="M858" s="296">
        <f t="shared" si="353"/>
        <v>1.0317896970321216</v>
      </c>
      <c r="N858" s="297">
        <f t="shared" si="354"/>
        <v>0.82977119944388555</v>
      </c>
      <c r="O858" s="298">
        <f t="shared" si="342"/>
        <v>0.84951887013430083</v>
      </c>
    </row>
    <row r="859" spans="1:15" ht="14.5" customHeight="1" x14ac:dyDescent="0.25">
      <c r="A859" s="287"/>
      <c r="B859" s="286" t="s">
        <v>5126</v>
      </c>
      <c r="D859" s="285" t="s">
        <v>1035</v>
      </c>
      <c r="E859" s="289" t="s">
        <v>1039</v>
      </c>
      <c r="F859" s="259">
        <v>14.97614023</v>
      </c>
      <c r="G859" s="290">
        <v>6.6398158110000001</v>
      </c>
      <c r="H859" s="291">
        <v>42.175338369999999</v>
      </c>
      <c r="I859" s="292">
        <v>44.317296839999997</v>
      </c>
      <c r="J859" s="293">
        <v>29.854747889999999</v>
      </c>
      <c r="K859" s="294">
        <v>24.281748960000002</v>
      </c>
      <c r="L859" s="295">
        <f t="shared" si="352"/>
        <v>0.33792991219813762</v>
      </c>
      <c r="M859" s="296">
        <f t="shared" si="353"/>
        <v>0.22240401545055555</v>
      </c>
      <c r="N859" s="297">
        <f t="shared" si="354"/>
        <v>1.7369151801823091</v>
      </c>
      <c r="O859" s="298">
        <f t="shared" si="342"/>
        <v>0.64793129873551336</v>
      </c>
    </row>
    <row r="860" spans="1:15" ht="14.5" customHeight="1" x14ac:dyDescent="0.25">
      <c r="A860" s="287"/>
      <c r="B860" s="286" t="s">
        <v>5127</v>
      </c>
      <c r="D860" s="285" t="s">
        <v>1035</v>
      </c>
      <c r="E860" s="289" t="s">
        <v>1039</v>
      </c>
      <c r="F860" s="259">
        <v>22.179113139999998</v>
      </c>
      <c r="G860" s="290">
        <v>9.8885359019999992</v>
      </c>
      <c r="H860" s="291">
        <v>61.37671615</v>
      </c>
      <c r="I860" s="292">
        <v>32.153833820000003</v>
      </c>
      <c r="J860" s="293">
        <v>20.476558950000001</v>
      </c>
      <c r="K860" s="294">
        <v>17.271395739999999</v>
      </c>
      <c r="L860" s="295">
        <f t="shared" si="352"/>
        <v>0.68978129526204024</v>
      </c>
      <c r="M860" s="296">
        <f t="shared" si="353"/>
        <v>0.48291980728529577</v>
      </c>
      <c r="N860" s="297">
        <f t="shared" si="354"/>
        <v>3.5536627771114926</v>
      </c>
      <c r="O860" s="298">
        <f t="shared" si="342"/>
        <v>1.3367950546591814</v>
      </c>
    </row>
    <row r="861" spans="1:15" ht="14.5" customHeight="1" x14ac:dyDescent="0.25">
      <c r="A861" s="287" t="s">
        <v>1040</v>
      </c>
      <c r="B861" s="286" t="s">
        <v>5128</v>
      </c>
      <c r="D861" s="285" t="s">
        <v>1035</v>
      </c>
      <c r="E861" s="289" t="s">
        <v>1041</v>
      </c>
      <c r="F861" s="259">
        <v>26.865817280000002</v>
      </c>
      <c r="G861" s="290">
        <v>32.332338409999998</v>
      </c>
      <c r="H861" s="291">
        <v>24.402860799999999</v>
      </c>
      <c r="I861" s="292">
        <v>24.53159965</v>
      </c>
      <c r="J861" s="293">
        <v>19.52913388</v>
      </c>
      <c r="K861" s="294">
        <v>17.690695059999999</v>
      </c>
      <c r="L861" s="295">
        <f t="shared" si="352"/>
        <v>1.0951514643685294</v>
      </c>
      <c r="M861" s="296">
        <f t="shared" si="353"/>
        <v>1.6555951026129172</v>
      </c>
      <c r="N861" s="297">
        <f t="shared" si="354"/>
        <v>1.3794178644329649</v>
      </c>
      <c r="O861" s="298">
        <f t="shared" si="342"/>
        <v>1.3538312942534632</v>
      </c>
    </row>
    <row r="862" spans="1:15" ht="14.5" customHeight="1" x14ac:dyDescent="0.25">
      <c r="A862" s="287"/>
      <c r="B862" s="286" t="s">
        <v>5129</v>
      </c>
      <c r="D862" s="285" t="s">
        <v>1035</v>
      </c>
      <c r="E862" s="289" t="s">
        <v>1041</v>
      </c>
      <c r="F862" s="259">
        <v>2.8461761669999999</v>
      </c>
      <c r="G862" s="290">
        <v>5.8660092280000002</v>
      </c>
      <c r="H862" s="291">
        <v>4.2247182920000004</v>
      </c>
      <c r="I862" s="292">
        <v>7.551891124</v>
      </c>
      <c r="J862" s="293">
        <v>8.7041745440000007</v>
      </c>
      <c r="K862" s="294">
        <v>11.37882626</v>
      </c>
      <c r="L862" s="295">
        <f t="shared" si="352"/>
        <v>0.37688257421440019</v>
      </c>
      <c r="M862" s="296">
        <f t="shared" si="353"/>
        <v>0.67393056037043553</v>
      </c>
      <c r="N862" s="297">
        <f t="shared" si="354"/>
        <v>0.37127891712796046</v>
      </c>
      <c r="O862" s="298">
        <f t="shared" si="342"/>
        <v>0.46813657606137316</v>
      </c>
    </row>
    <row r="863" spans="1:15" ht="14.5" customHeight="1" x14ac:dyDescent="0.25">
      <c r="A863" s="287"/>
      <c r="B863" s="286" t="s">
        <v>5130</v>
      </c>
      <c r="D863" s="285" t="s">
        <v>1035</v>
      </c>
      <c r="E863" s="289" t="s">
        <v>1041</v>
      </c>
      <c r="F863" s="259">
        <v>33.187697030000002</v>
      </c>
      <c r="G863" s="290">
        <v>39.218544520000002</v>
      </c>
      <c r="H863" s="291">
        <v>29.882112190000001</v>
      </c>
      <c r="I863" s="292">
        <v>22.513515980000001</v>
      </c>
      <c r="J863" s="293">
        <v>17.878855990000002</v>
      </c>
      <c r="K863" s="294">
        <v>16.493644719999999</v>
      </c>
      <c r="L863" s="295">
        <f t="shared" si="352"/>
        <v>1.4741232359922132</v>
      </c>
      <c r="M863" s="296">
        <f t="shared" si="353"/>
        <v>2.1935712520944133</v>
      </c>
      <c r="N863" s="297">
        <f t="shared" si="354"/>
        <v>1.8117349256204909</v>
      </c>
      <c r="O863" s="298">
        <f t="shared" si="342"/>
        <v>1.7981282517533224</v>
      </c>
    </row>
    <row r="864" spans="1:15" ht="14.5" customHeight="1" x14ac:dyDescent="0.25">
      <c r="A864" s="287"/>
      <c r="B864" s="286" t="s">
        <v>5131</v>
      </c>
      <c r="D864" s="285" t="s">
        <v>1035</v>
      </c>
      <c r="E864" s="289" t="s">
        <v>1041</v>
      </c>
      <c r="F864" s="259">
        <v>2.7357422900000001</v>
      </c>
      <c r="G864" s="290">
        <v>5.6021684120000002</v>
      </c>
      <c r="H864" s="291">
        <v>3.80822124</v>
      </c>
      <c r="I864" s="292">
        <v>3.887291979</v>
      </c>
      <c r="J864" s="293">
        <v>4.4677240100000004</v>
      </c>
      <c r="K864" s="294">
        <v>6.1224237209999997</v>
      </c>
      <c r="L864" s="295">
        <f t="shared" si="352"/>
        <v>0.70376557891176617</v>
      </c>
      <c r="M864" s="296">
        <f t="shared" si="353"/>
        <v>1.253919982402852</v>
      </c>
      <c r="N864" s="297">
        <f t="shared" si="354"/>
        <v>0.62201203535419269</v>
      </c>
      <c r="O864" s="298">
        <f t="shared" si="342"/>
        <v>0.83896960963410583</v>
      </c>
    </row>
    <row r="865" spans="1:15" ht="14.5" customHeight="1" x14ac:dyDescent="0.25">
      <c r="A865" s="287" t="s">
        <v>1033</v>
      </c>
      <c r="B865" s="286" t="s">
        <v>5132</v>
      </c>
      <c r="D865" s="285" t="s">
        <v>1035</v>
      </c>
      <c r="E865" s="289" t="s">
        <v>1034</v>
      </c>
      <c r="F865" s="259">
        <v>13.904902379999999</v>
      </c>
      <c r="G865" s="290">
        <v>20.354756070000001</v>
      </c>
      <c r="H865" s="291">
        <v>15.80838453</v>
      </c>
      <c r="I865" s="292">
        <v>12.098651569999999</v>
      </c>
      <c r="J865" s="293">
        <v>10.76260377</v>
      </c>
      <c r="K865" s="294">
        <v>13.65421094</v>
      </c>
      <c r="L865" s="295">
        <f t="shared" si="352"/>
        <v>1.1492935637950601</v>
      </c>
      <c r="M865" s="296">
        <f t="shared" si="353"/>
        <v>1.8912482987376575</v>
      </c>
      <c r="N865" s="297">
        <f t="shared" si="354"/>
        <v>1.1577662451141244</v>
      </c>
      <c r="O865" s="298">
        <f t="shared" si="342"/>
        <v>1.3711462040790898</v>
      </c>
    </row>
    <row r="866" spans="1:15" ht="14.5" customHeight="1" x14ac:dyDescent="0.25">
      <c r="A866" s="287"/>
      <c r="B866" s="286" t="s">
        <v>5133</v>
      </c>
      <c r="D866" s="285" t="s">
        <v>1035</v>
      </c>
      <c r="E866" s="289" t="s">
        <v>1034</v>
      </c>
      <c r="F866" s="259">
        <v>16.45742581</v>
      </c>
      <c r="G866" s="290">
        <v>24.731236339999999</v>
      </c>
      <c r="H866" s="291">
        <v>20.434297260000001</v>
      </c>
      <c r="I866" s="292">
        <v>22.495401040000001</v>
      </c>
      <c r="J866" s="293">
        <v>19.864687979999999</v>
      </c>
      <c r="K866" s="294">
        <v>25.477894320000001</v>
      </c>
      <c r="L866" s="295">
        <f t="shared" si="352"/>
        <v>0.73159068294609964</v>
      </c>
      <c r="M866" s="296">
        <f t="shared" si="353"/>
        <v>1.2449848880032597</v>
      </c>
      <c r="N866" s="297">
        <f t="shared" si="354"/>
        <v>0.80204027080680662</v>
      </c>
      <c r="O866" s="298">
        <f t="shared" si="342"/>
        <v>0.90838430590056507</v>
      </c>
    </row>
    <row r="867" spans="1:15" s="299" customFormat="1" ht="14.5" customHeight="1" x14ac:dyDescent="0.25">
      <c r="A867" s="311"/>
      <c r="C867" s="300"/>
      <c r="E867" s="301" t="s">
        <v>1048</v>
      </c>
      <c r="F867" s="302">
        <f t="shared" ref="F867:K867" si="355">SUM(F857:F866)</f>
        <v>227.18814940000001</v>
      </c>
      <c r="G867" s="303">
        <f t="shared" si="355"/>
        <v>262.77758016000001</v>
      </c>
      <c r="H867" s="304">
        <f t="shared" si="355"/>
        <v>291.80061457799997</v>
      </c>
      <c r="I867" s="305">
        <f t="shared" si="355"/>
        <v>310.13801274299999</v>
      </c>
      <c r="J867" s="306">
        <f t="shared" si="355"/>
        <v>252.31058420400001</v>
      </c>
      <c r="K867" s="307">
        <f t="shared" si="355"/>
        <v>246.05503811599999</v>
      </c>
      <c r="L867" s="308">
        <f t="shared" si="352"/>
        <v>0.7325388700038602</v>
      </c>
      <c r="M867" s="309">
        <f t="shared" si="353"/>
        <v>1.0414845694603805</v>
      </c>
      <c r="N867" s="310">
        <f t="shared" si="354"/>
        <v>1.1859160324952733</v>
      </c>
      <c r="O867" s="298">
        <f t="shared" si="342"/>
        <v>0.96692990635358556</v>
      </c>
    </row>
    <row r="868" spans="1:15" ht="14.5" customHeight="1" x14ac:dyDescent="0.25">
      <c r="A868" s="287"/>
      <c r="F868" s="259"/>
      <c r="G868" s="290"/>
      <c r="H868" s="291"/>
      <c r="I868" s="292"/>
      <c r="J868" s="293"/>
      <c r="K868" s="294"/>
      <c r="L868" s="295"/>
      <c r="M868" s="296"/>
      <c r="N868" s="297"/>
      <c r="O868" s="298"/>
    </row>
    <row r="869" spans="1:15" ht="14.5" customHeight="1" x14ac:dyDescent="0.25">
      <c r="A869" s="287" t="s">
        <v>1027</v>
      </c>
      <c r="B869" s="286" t="s">
        <v>5134</v>
      </c>
      <c r="D869" s="285" t="s">
        <v>1025</v>
      </c>
      <c r="E869" s="289" t="s">
        <v>1026</v>
      </c>
      <c r="F869" s="259">
        <v>2.9473861690000001</v>
      </c>
      <c r="G869" s="290">
        <v>3.428088459</v>
      </c>
      <c r="H869" s="291">
        <v>1.140304752</v>
      </c>
      <c r="I869" s="292">
        <v>5.0352940390000001</v>
      </c>
      <c r="J869" s="293">
        <v>5.4238648930000002</v>
      </c>
      <c r="K869" s="294">
        <v>5.550682879</v>
      </c>
      <c r="L869" s="295">
        <f t="shared" ref="L869:L880" si="356">F869/I869</f>
        <v>0.58534539317297651</v>
      </c>
      <c r="M869" s="296">
        <f t="shared" ref="M869:M880" si="357">G869/J869</f>
        <v>0.63203795201909718</v>
      </c>
      <c r="N869" s="297">
        <f t="shared" ref="N869:N880" si="358">H869/K869</f>
        <v>0.20543503868940807</v>
      </c>
      <c r="O869" s="298">
        <f t="shared" si="342"/>
        <v>0.46944744793393761</v>
      </c>
    </row>
    <row r="870" spans="1:15" ht="14.5" customHeight="1" x14ac:dyDescent="0.25">
      <c r="A870" s="287"/>
      <c r="B870" s="286" t="s">
        <v>5135</v>
      </c>
      <c r="D870" s="285" t="s">
        <v>1025</v>
      </c>
      <c r="E870" s="289" t="s">
        <v>1026</v>
      </c>
      <c r="F870" s="259">
        <v>4.0337454700000004</v>
      </c>
      <c r="G870" s="290">
        <v>4.8212382250000001</v>
      </c>
      <c r="H870" s="291">
        <v>1.685956953</v>
      </c>
      <c r="I870" s="292">
        <v>3.002961226</v>
      </c>
      <c r="J870" s="293">
        <v>3.7383276300000001</v>
      </c>
      <c r="K870" s="294">
        <v>4.1774173640000001</v>
      </c>
      <c r="L870" s="295">
        <f t="shared" si="356"/>
        <v>1.3432559285399179</v>
      </c>
      <c r="M870" s="296">
        <f t="shared" si="357"/>
        <v>1.2896778191161378</v>
      </c>
      <c r="N870" s="297">
        <f t="shared" si="358"/>
        <v>0.4035883432498702</v>
      </c>
      <c r="O870" s="298">
        <f t="shared" si="342"/>
        <v>0.96540198404568855</v>
      </c>
    </row>
    <row r="871" spans="1:15" ht="14.5" customHeight="1" x14ac:dyDescent="0.25">
      <c r="A871" s="287" t="s">
        <v>1028</v>
      </c>
      <c r="B871" s="286" t="s">
        <v>5136</v>
      </c>
      <c r="D871" s="285" t="s">
        <v>1025</v>
      </c>
      <c r="E871" s="289" t="s">
        <v>1029</v>
      </c>
      <c r="F871" s="259">
        <v>8.1526200810000002</v>
      </c>
      <c r="G871" s="290">
        <v>7.1249748029999997</v>
      </c>
      <c r="H871" s="291">
        <v>3.7700135349999999</v>
      </c>
      <c r="I871" s="292">
        <v>21.79154346</v>
      </c>
      <c r="J871" s="293">
        <v>19.653433499999998</v>
      </c>
      <c r="K871" s="294">
        <v>12.689449120000001</v>
      </c>
      <c r="L871" s="295">
        <f t="shared" si="356"/>
        <v>0.37411852427822478</v>
      </c>
      <c r="M871" s="296">
        <f t="shared" si="357"/>
        <v>0.3625307915281063</v>
      </c>
      <c r="N871" s="297">
        <f t="shared" si="358"/>
        <v>0.29709828215143191</v>
      </c>
      <c r="O871" s="298">
        <f t="shared" si="342"/>
        <v>0.3518575848730971</v>
      </c>
    </row>
    <row r="872" spans="1:15" ht="14.5" customHeight="1" x14ac:dyDescent="0.25">
      <c r="A872" s="287"/>
      <c r="B872" s="286" t="s">
        <v>5137</v>
      </c>
      <c r="D872" s="285" t="s">
        <v>1025</v>
      </c>
      <c r="E872" s="289" t="s">
        <v>1029</v>
      </c>
      <c r="F872" s="259">
        <v>16.310740630000002</v>
      </c>
      <c r="G872" s="290">
        <v>13.055355840000001</v>
      </c>
      <c r="H872" s="291">
        <v>7.3441802750000003</v>
      </c>
      <c r="I872" s="292">
        <v>12.762634869999999</v>
      </c>
      <c r="J872" s="293">
        <v>12.162364139999999</v>
      </c>
      <c r="K872" s="294">
        <v>8.0922191449999996</v>
      </c>
      <c r="L872" s="295">
        <f t="shared" si="356"/>
        <v>1.2780073077496106</v>
      </c>
      <c r="M872" s="296">
        <f t="shared" si="357"/>
        <v>1.0734225426669393</v>
      </c>
      <c r="N872" s="297">
        <f t="shared" si="358"/>
        <v>0.90756072511182595</v>
      </c>
      <c r="O872" s="298">
        <f t="shared" si="342"/>
        <v>1.1118525059459239</v>
      </c>
    </row>
    <row r="873" spans="1:15" ht="14.5" customHeight="1" x14ac:dyDescent="0.25">
      <c r="A873" s="287" t="s">
        <v>695</v>
      </c>
      <c r="B873" s="286" t="s">
        <v>5051</v>
      </c>
      <c r="D873" s="285" t="s">
        <v>1025</v>
      </c>
      <c r="E873" s="289" t="s">
        <v>1026</v>
      </c>
      <c r="F873" s="259">
        <v>4.5542583280000004</v>
      </c>
      <c r="G873" s="290">
        <v>5.4291045789999997</v>
      </c>
      <c r="H873" s="291">
        <v>5.0590528910000003</v>
      </c>
      <c r="I873" s="292">
        <v>7.4971524440000001</v>
      </c>
      <c r="J873" s="293">
        <v>4.5928089869999997</v>
      </c>
      <c r="K873" s="294">
        <v>7.5460812920000002</v>
      </c>
      <c r="L873" s="295">
        <f t="shared" si="356"/>
        <v>0.60746508251206643</v>
      </c>
      <c r="M873" s="296">
        <f t="shared" si="357"/>
        <v>1.1820880411894212</v>
      </c>
      <c r="N873" s="297">
        <f t="shared" si="358"/>
        <v>0.67042120210967904</v>
      </c>
      <c r="O873" s="298">
        <f t="shared" si="342"/>
        <v>0.76606147227315746</v>
      </c>
    </row>
    <row r="874" spans="1:15" ht="14.5" customHeight="1" x14ac:dyDescent="0.25">
      <c r="A874" s="287" t="s">
        <v>1030</v>
      </c>
      <c r="B874" s="286" t="s">
        <v>5138</v>
      </c>
      <c r="D874" s="285" t="s">
        <v>1025</v>
      </c>
      <c r="E874" s="289" t="s">
        <v>1026</v>
      </c>
      <c r="F874" s="259">
        <v>2.490370762</v>
      </c>
      <c r="G874" s="290">
        <v>1.5869504649999999</v>
      </c>
      <c r="H874" s="291">
        <v>0.70397852500000002</v>
      </c>
      <c r="I874" s="292">
        <v>3.1568392670000001</v>
      </c>
      <c r="J874" s="293">
        <v>1.914201853</v>
      </c>
      <c r="K874" s="294">
        <v>1.3632069</v>
      </c>
      <c r="L874" s="295">
        <f t="shared" si="356"/>
        <v>0.78888107735895063</v>
      </c>
      <c r="M874" s="296">
        <f t="shared" si="357"/>
        <v>0.82904029296224901</v>
      </c>
      <c r="N874" s="297">
        <f t="shared" si="358"/>
        <v>0.51641355761916996</v>
      </c>
      <c r="O874" s="298">
        <f t="shared" si="342"/>
        <v>0.74310156169578301</v>
      </c>
    </row>
    <row r="875" spans="1:15" ht="14.5" customHeight="1" x14ac:dyDescent="0.25">
      <c r="A875" s="287"/>
      <c r="B875" s="286" t="s">
        <v>5139</v>
      </c>
      <c r="D875" s="285" t="s">
        <v>1025</v>
      </c>
      <c r="E875" s="289" t="s">
        <v>1026</v>
      </c>
      <c r="F875" s="259">
        <v>4.2664023789999996</v>
      </c>
      <c r="G875" s="290">
        <v>3.036617804</v>
      </c>
      <c r="H875" s="291">
        <v>1.309798515</v>
      </c>
      <c r="I875" s="292">
        <v>1.103066399</v>
      </c>
      <c r="J875" s="293">
        <v>0.69788874700000003</v>
      </c>
      <c r="K875" s="294">
        <v>0.40741759300000002</v>
      </c>
      <c r="L875" s="295">
        <f t="shared" si="356"/>
        <v>3.8677656964873242</v>
      </c>
      <c r="M875" s="296">
        <f t="shared" si="357"/>
        <v>4.3511488285968882</v>
      </c>
      <c r="N875" s="297">
        <f t="shared" si="358"/>
        <v>3.2148796161583526</v>
      </c>
      <c r="O875" s="298">
        <f t="shared" si="342"/>
        <v>3.9000747228477719</v>
      </c>
    </row>
    <row r="876" spans="1:15" ht="14.5" customHeight="1" x14ac:dyDescent="0.25">
      <c r="A876" s="287" t="s">
        <v>697</v>
      </c>
      <c r="B876" s="286" t="s">
        <v>5054</v>
      </c>
      <c r="D876" s="285" t="s">
        <v>1025</v>
      </c>
      <c r="E876" s="289" t="s">
        <v>1026</v>
      </c>
      <c r="F876" s="259">
        <v>1.517402076</v>
      </c>
      <c r="G876" s="290">
        <v>1.6975631170000001</v>
      </c>
      <c r="H876" s="291">
        <v>1.8457316960000001</v>
      </c>
      <c r="I876" s="292">
        <v>17.220895540000001</v>
      </c>
      <c r="J876" s="293">
        <v>10.302015819999999</v>
      </c>
      <c r="K876" s="294">
        <v>17.33489024</v>
      </c>
      <c r="L876" s="295">
        <f t="shared" si="356"/>
        <v>8.8114005016489402E-2</v>
      </c>
      <c r="M876" s="296">
        <f t="shared" si="357"/>
        <v>0.16477970395894811</v>
      </c>
      <c r="N876" s="297">
        <f t="shared" si="358"/>
        <v>0.10647495717861552</v>
      </c>
      <c r="O876" s="298">
        <f t="shared" si="342"/>
        <v>0.11281642676399016</v>
      </c>
    </row>
    <row r="877" spans="1:15" ht="14.5" customHeight="1" x14ac:dyDescent="0.25">
      <c r="A877" s="287"/>
      <c r="B877" s="286" t="s">
        <v>5055</v>
      </c>
      <c r="D877" s="285" t="s">
        <v>1025</v>
      </c>
      <c r="E877" s="289" t="s">
        <v>1026</v>
      </c>
      <c r="F877" s="259">
        <v>26.495821960000001</v>
      </c>
      <c r="G877" s="290">
        <v>16.823220549999998</v>
      </c>
      <c r="H877" s="291">
        <v>5.3143663749999996</v>
      </c>
      <c r="I877" s="292">
        <v>42.549682850000003</v>
      </c>
      <c r="J877" s="293">
        <v>35.499050680000003</v>
      </c>
      <c r="K877" s="294">
        <v>13.250681119999999</v>
      </c>
      <c r="L877" s="295">
        <f t="shared" si="356"/>
        <v>0.6227031598192041</v>
      </c>
      <c r="M877" s="296">
        <f t="shared" si="357"/>
        <v>0.47390620953923485</v>
      </c>
      <c r="N877" s="297">
        <f t="shared" si="358"/>
        <v>0.40106363792716487</v>
      </c>
      <c r="O877" s="298">
        <f t="shared" si="342"/>
        <v>0.53268040185622367</v>
      </c>
    </row>
    <row r="878" spans="1:15" ht="14.5" customHeight="1" x14ac:dyDescent="0.25">
      <c r="A878" s="287"/>
      <c r="B878" s="286" t="s">
        <v>5056</v>
      </c>
      <c r="D878" s="285" t="s">
        <v>1025</v>
      </c>
      <c r="E878" s="289" t="s">
        <v>1026</v>
      </c>
      <c r="F878" s="259">
        <v>35.429988899999998</v>
      </c>
      <c r="G878" s="290">
        <v>22.108826430000001</v>
      </c>
      <c r="H878" s="291">
        <v>6.952262309</v>
      </c>
      <c r="I878" s="292">
        <v>36.121145759999997</v>
      </c>
      <c r="J878" s="293">
        <v>29.493362680000001</v>
      </c>
      <c r="K878" s="294">
        <v>10.601607400000001</v>
      </c>
      <c r="L878" s="295">
        <f t="shared" si="356"/>
        <v>0.98086558868890106</v>
      </c>
      <c r="M878" s="296">
        <f t="shared" si="357"/>
        <v>0.74962040340664204</v>
      </c>
      <c r="N878" s="297">
        <f t="shared" si="358"/>
        <v>0.65577436012203205</v>
      </c>
      <c r="O878" s="298">
        <f t="shared" si="342"/>
        <v>0.846160643693595</v>
      </c>
    </row>
    <row r="879" spans="1:15" ht="14.5" customHeight="1" x14ac:dyDescent="0.25">
      <c r="A879" s="287" t="s">
        <v>1031</v>
      </c>
      <c r="B879" s="286" t="s">
        <v>5140</v>
      </c>
      <c r="D879" s="285" t="s">
        <v>1025</v>
      </c>
      <c r="E879" s="289" t="s">
        <v>1026</v>
      </c>
      <c r="F879" s="259">
        <v>53.942304200000002</v>
      </c>
      <c r="G879" s="290">
        <v>54.223317899999998</v>
      </c>
      <c r="H879" s="291">
        <v>25.303086199999999</v>
      </c>
      <c r="I879" s="292">
        <v>115.535799</v>
      </c>
      <c r="J879" s="293">
        <v>98.513019409999998</v>
      </c>
      <c r="K879" s="294">
        <v>89.348646669999994</v>
      </c>
      <c r="L879" s="295">
        <f t="shared" si="356"/>
        <v>0.46688822570050348</v>
      </c>
      <c r="M879" s="296">
        <f t="shared" si="357"/>
        <v>0.55041778462122559</v>
      </c>
      <c r="N879" s="297">
        <f t="shared" si="358"/>
        <v>0.28319495754036811</v>
      </c>
      <c r="O879" s="298">
        <f t="shared" si="342"/>
        <v>0.43991372263050033</v>
      </c>
    </row>
    <row r="880" spans="1:15" s="299" customFormat="1" ht="14.5" customHeight="1" x14ac:dyDescent="0.25">
      <c r="A880" s="311"/>
      <c r="C880" s="300"/>
      <c r="E880" s="301" t="s">
        <v>1032</v>
      </c>
      <c r="F880" s="302">
        <f t="shared" ref="F880:K880" si="359">SUM(F869:F879)</f>
        <v>160.14104095500002</v>
      </c>
      <c r="G880" s="303">
        <f t="shared" si="359"/>
        <v>133.33525817200001</v>
      </c>
      <c r="H880" s="304">
        <f t="shared" si="359"/>
        <v>60.428732026000006</v>
      </c>
      <c r="I880" s="305">
        <f t="shared" si="359"/>
        <v>265.777014855</v>
      </c>
      <c r="J880" s="306">
        <f t="shared" si="359"/>
        <v>221.99033833999999</v>
      </c>
      <c r="K880" s="307">
        <f t="shared" si="359"/>
        <v>170.36229972300001</v>
      </c>
      <c r="L880" s="308">
        <f t="shared" si="356"/>
        <v>0.60253909105860104</v>
      </c>
      <c r="M880" s="309">
        <f t="shared" si="357"/>
        <v>0.60063541129336884</v>
      </c>
      <c r="N880" s="310">
        <f t="shared" si="358"/>
        <v>0.35470718653278277</v>
      </c>
      <c r="O880" s="298">
        <f t="shared" si="342"/>
        <v>0.5377436339235957</v>
      </c>
    </row>
    <row r="881" spans="1:15" ht="14.5" customHeight="1" x14ac:dyDescent="0.25">
      <c r="A881" s="287"/>
      <c r="F881" s="259"/>
      <c r="G881" s="290"/>
      <c r="H881" s="291"/>
      <c r="I881" s="292"/>
      <c r="J881" s="293"/>
      <c r="K881" s="294"/>
      <c r="L881" s="295"/>
      <c r="M881" s="296"/>
      <c r="N881" s="297"/>
      <c r="O881" s="298"/>
    </row>
    <row r="882" spans="1:15" ht="14.5" customHeight="1" x14ac:dyDescent="0.25">
      <c r="A882" s="287" t="s">
        <v>1043</v>
      </c>
      <c r="B882" s="286" t="s">
        <v>5141</v>
      </c>
      <c r="D882" s="285" t="s">
        <v>1044</v>
      </c>
      <c r="E882" s="289" t="s">
        <v>1045</v>
      </c>
      <c r="F882" s="259">
        <v>5.2405829730000004</v>
      </c>
      <c r="G882" s="290">
        <v>6.2920086890000002</v>
      </c>
      <c r="H882" s="291">
        <v>5.7486404430000002</v>
      </c>
      <c r="I882" s="292">
        <v>11.8481851</v>
      </c>
      <c r="J882" s="293">
        <v>11.164955709999999</v>
      </c>
      <c r="K882" s="294">
        <v>11.89409407</v>
      </c>
      <c r="L882" s="295">
        <f t="shared" ref="L882:L890" si="360">F882/I882</f>
        <v>0.44231103150135631</v>
      </c>
      <c r="M882" s="296">
        <f t="shared" ref="M882:M890" si="361">G882/J882</f>
        <v>0.56354981178872954</v>
      </c>
      <c r="N882" s="297">
        <f t="shared" ref="N882:N890" si="362">H882/K882</f>
        <v>0.48331889836818825</v>
      </c>
      <c r="O882" s="298">
        <f t="shared" si="342"/>
        <v>0.49506161586294067</v>
      </c>
    </row>
    <row r="883" spans="1:15" ht="14.5" customHeight="1" x14ac:dyDescent="0.25">
      <c r="A883" s="287"/>
      <c r="B883" s="286" t="s">
        <v>5142</v>
      </c>
      <c r="D883" s="285" t="s">
        <v>1044</v>
      </c>
      <c r="E883" s="289" t="s">
        <v>1045</v>
      </c>
      <c r="F883" s="259">
        <v>11.5805399</v>
      </c>
      <c r="G883" s="290">
        <v>13.046056370000001</v>
      </c>
      <c r="H883" s="291">
        <v>12.4459309</v>
      </c>
      <c r="I883" s="292">
        <v>9.9087082039999999</v>
      </c>
      <c r="J883" s="293">
        <v>9.4302415079999999</v>
      </c>
      <c r="K883" s="294">
        <v>9.4904534389999995</v>
      </c>
      <c r="L883" s="295">
        <f t="shared" si="360"/>
        <v>1.1687234765198864</v>
      </c>
      <c r="M883" s="296">
        <f t="shared" si="361"/>
        <v>1.3834275992754352</v>
      </c>
      <c r="N883" s="297">
        <f t="shared" si="362"/>
        <v>1.3114158327625089</v>
      </c>
      <c r="O883" s="298">
        <f t="shared" ref="O883:O946" si="363">AVERAGE(F883:H883)/AVERAGE(I883:K883)</f>
        <v>1.2859276682151526</v>
      </c>
    </row>
    <row r="884" spans="1:15" ht="14.5" customHeight="1" x14ac:dyDescent="0.25">
      <c r="A884" s="287" t="s">
        <v>1046</v>
      </c>
      <c r="B884" s="286" t="s">
        <v>5143</v>
      </c>
      <c r="D884" s="285" t="s">
        <v>1044</v>
      </c>
      <c r="E884" s="289" t="s">
        <v>1045</v>
      </c>
      <c r="F884" s="259">
        <v>7.9319874690000001</v>
      </c>
      <c r="G884" s="290">
        <v>7.979801814</v>
      </c>
      <c r="H884" s="291">
        <v>5.5702122550000004</v>
      </c>
      <c r="I884" s="292">
        <v>14.300004189999999</v>
      </c>
      <c r="J884" s="293">
        <v>17.740131770000001</v>
      </c>
      <c r="K884" s="294">
        <v>18.726088969999999</v>
      </c>
      <c r="L884" s="295">
        <f t="shared" si="360"/>
        <v>0.55468427586523672</v>
      </c>
      <c r="M884" s="296">
        <f t="shared" si="361"/>
        <v>0.44981637777316236</v>
      </c>
      <c r="N884" s="297">
        <f t="shared" si="362"/>
        <v>0.2974573208492024</v>
      </c>
      <c r="O884" s="298">
        <f t="shared" si="363"/>
        <v>0.42315538663000601</v>
      </c>
    </row>
    <row r="885" spans="1:15" ht="14.5" customHeight="1" x14ac:dyDescent="0.25">
      <c r="A885" s="287"/>
      <c r="B885" s="286" t="s">
        <v>5144</v>
      </c>
      <c r="D885" s="285" t="s">
        <v>1044</v>
      </c>
      <c r="E885" s="289" t="s">
        <v>1045</v>
      </c>
      <c r="F885" s="259">
        <v>12.75293574</v>
      </c>
      <c r="G885" s="290">
        <v>12.02614904</v>
      </c>
      <c r="H885" s="291">
        <v>8.8345925520000002</v>
      </c>
      <c r="I885" s="292">
        <v>12.65708184</v>
      </c>
      <c r="J885" s="293">
        <v>14.67307089</v>
      </c>
      <c r="K885" s="294">
        <v>15.89397426</v>
      </c>
      <c r="L885" s="295">
        <f t="shared" si="360"/>
        <v>1.0075731437318414</v>
      </c>
      <c r="M885" s="296">
        <f t="shared" si="361"/>
        <v>0.81960682464882439</v>
      </c>
      <c r="N885" s="297">
        <f t="shared" si="362"/>
        <v>0.55584540452124775</v>
      </c>
      <c r="O885" s="298">
        <f t="shared" si="363"/>
        <v>0.77766006332011273</v>
      </c>
    </row>
    <row r="886" spans="1:15" ht="14.5" customHeight="1" x14ac:dyDescent="0.25">
      <c r="A886" s="287" t="s">
        <v>1047</v>
      </c>
      <c r="B886" s="286" t="s">
        <v>5145</v>
      </c>
      <c r="D886" s="285" t="s">
        <v>1044</v>
      </c>
      <c r="E886" s="289" t="s">
        <v>1045</v>
      </c>
      <c r="F886" s="259">
        <v>13.85758775</v>
      </c>
      <c r="G886" s="290">
        <v>16.444879279999999</v>
      </c>
      <c r="H886" s="291">
        <v>9.7927802709999998</v>
      </c>
      <c r="I886" s="292">
        <v>31.069420439999998</v>
      </c>
      <c r="J886" s="293">
        <v>28.80330756</v>
      </c>
      <c r="K886" s="294">
        <v>33.844524200000002</v>
      </c>
      <c r="L886" s="295">
        <f t="shared" si="360"/>
        <v>0.44602015595241662</v>
      </c>
      <c r="M886" s="296">
        <f t="shared" si="361"/>
        <v>0.57093718302121266</v>
      </c>
      <c r="N886" s="297">
        <f t="shared" si="362"/>
        <v>0.28934607598945056</v>
      </c>
      <c r="O886" s="298">
        <f t="shared" si="363"/>
        <v>0.42783208384549715</v>
      </c>
    </row>
    <row r="887" spans="1:15" ht="14.5" customHeight="1" x14ac:dyDescent="0.25">
      <c r="A887" s="287"/>
      <c r="B887" s="286" t="s">
        <v>5146</v>
      </c>
      <c r="D887" s="285" t="s">
        <v>1044</v>
      </c>
      <c r="E887" s="289" t="s">
        <v>1045</v>
      </c>
      <c r="F887" s="259">
        <v>2.6173739239999998</v>
      </c>
      <c r="G887" s="290">
        <v>11.171260180000001</v>
      </c>
      <c r="H887" s="291">
        <v>8.1613436109999995</v>
      </c>
      <c r="I887" s="292">
        <v>5.3189858939999999</v>
      </c>
      <c r="J887" s="293">
        <v>7.3633378040000004</v>
      </c>
      <c r="K887" s="294">
        <v>4.7336762539999997</v>
      </c>
      <c r="L887" s="295">
        <f t="shared" si="360"/>
        <v>0.49208138095505916</v>
      </c>
      <c r="M887" s="296">
        <f t="shared" si="361"/>
        <v>1.5171462287023441</v>
      </c>
      <c r="N887" s="297">
        <f t="shared" si="362"/>
        <v>1.7241026156158419</v>
      </c>
      <c r="O887" s="298">
        <f t="shared" si="363"/>
        <v>1.2603340477432265</v>
      </c>
    </row>
    <row r="888" spans="1:15" ht="14.5" customHeight="1" x14ac:dyDescent="0.25">
      <c r="A888" s="287"/>
      <c r="B888" s="286" t="s">
        <v>5147</v>
      </c>
      <c r="D888" s="285" t="s">
        <v>1044</v>
      </c>
      <c r="E888" s="289" t="s">
        <v>1045</v>
      </c>
      <c r="F888" s="259">
        <v>16.91294611</v>
      </c>
      <c r="G888" s="290">
        <v>18.794271250000001</v>
      </c>
      <c r="H888" s="291">
        <v>10.88301229</v>
      </c>
      <c r="I888" s="292">
        <v>27.33482609</v>
      </c>
      <c r="J888" s="293">
        <v>25.635755289999999</v>
      </c>
      <c r="K888" s="294">
        <v>30.03789643</v>
      </c>
      <c r="L888" s="295">
        <f t="shared" si="360"/>
        <v>0.61873253022770558</v>
      </c>
      <c r="M888" s="296">
        <f t="shared" si="361"/>
        <v>0.73312726843399367</v>
      </c>
      <c r="N888" s="297">
        <f t="shared" si="362"/>
        <v>0.36230940190374711</v>
      </c>
      <c r="O888" s="298">
        <f t="shared" si="363"/>
        <v>0.56127073859421239</v>
      </c>
    </row>
    <row r="889" spans="1:15" ht="14.5" customHeight="1" x14ac:dyDescent="0.25">
      <c r="A889" s="287"/>
      <c r="B889" s="286" t="s">
        <v>5148</v>
      </c>
      <c r="D889" s="285" t="s">
        <v>1044</v>
      </c>
      <c r="E889" s="289" t="s">
        <v>1045</v>
      </c>
      <c r="F889" s="259">
        <v>3.4088699689999999</v>
      </c>
      <c r="G889" s="290">
        <v>13.952664009999999</v>
      </c>
      <c r="H889" s="291">
        <v>9.9489130429999992</v>
      </c>
      <c r="I889" s="292">
        <v>4.7368357410000002</v>
      </c>
      <c r="J889" s="293">
        <v>6.5482778570000004</v>
      </c>
      <c r="K889" s="294">
        <v>4.2848444910000003</v>
      </c>
      <c r="L889" s="295">
        <f t="shared" si="360"/>
        <v>0.71965129368837866</v>
      </c>
      <c r="M889" s="296">
        <f t="shared" si="361"/>
        <v>2.1307379305972538</v>
      </c>
      <c r="N889" s="297">
        <f t="shared" si="362"/>
        <v>2.3218842746561648</v>
      </c>
      <c r="O889" s="298">
        <f t="shared" si="363"/>
        <v>1.7540475617140243</v>
      </c>
    </row>
    <row r="890" spans="1:15" s="299" customFormat="1" ht="14.5" customHeight="1" x14ac:dyDescent="0.25">
      <c r="A890" s="311"/>
      <c r="C890" s="300"/>
      <c r="E890" s="301" t="s">
        <v>1045</v>
      </c>
      <c r="F890" s="302">
        <f t="shared" ref="F890:K890" si="364">SUM(F882:F889)</f>
        <v>74.302823834999998</v>
      </c>
      <c r="G890" s="303">
        <f t="shared" si="364"/>
        <v>99.707090633000007</v>
      </c>
      <c r="H890" s="304">
        <f t="shared" si="364"/>
        <v>71.385425365000003</v>
      </c>
      <c r="I890" s="305">
        <f t="shared" si="364"/>
        <v>117.17404749899998</v>
      </c>
      <c r="J890" s="306">
        <f t="shared" si="364"/>
        <v>121.359078389</v>
      </c>
      <c r="K890" s="307">
        <f t="shared" si="364"/>
        <v>128.90555211400002</v>
      </c>
      <c r="L890" s="308">
        <f t="shared" si="360"/>
        <v>0.63412355739980841</v>
      </c>
      <c r="M890" s="309">
        <f t="shared" si="361"/>
        <v>0.82158740785260831</v>
      </c>
      <c r="N890" s="310">
        <f t="shared" si="362"/>
        <v>0.5537808433718121</v>
      </c>
      <c r="O890" s="298">
        <f t="shared" si="363"/>
        <v>0.66785386113234468</v>
      </c>
    </row>
    <row r="891" spans="1:15" ht="14.5" customHeight="1" x14ac:dyDescent="0.25">
      <c r="A891" s="287"/>
      <c r="F891" s="259"/>
      <c r="G891" s="290"/>
      <c r="H891" s="291"/>
      <c r="I891" s="292"/>
      <c r="J891" s="293"/>
      <c r="K891" s="294"/>
      <c r="L891" s="295"/>
      <c r="M891" s="296"/>
      <c r="N891" s="297"/>
      <c r="O891" s="298"/>
    </row>
    <row r="892" spans="1:15" ht="14.5" customHeight="1" x14ac:dyDescent="0.25">
      <c r="A892" s="287" t="s">
        <v>1049</v>
      </c>
      <c r="B892" s="286" t="s">
        <v>5149</v>
      </c>
      <c r="D892" s="285" t="s">
        <v>1050</v>
      </c>
      <c r="E892" s="289" t="s">
        <v>1051</v>
      </c>
      <c r="F892" s="259">
        <v>9.5499806469999999</v>
      </c>
      <c r="G892" s="290">
        <v>10.264072519999999</v>
      </c>
      <c r="H892" s="291">
        <v>9.3002468290000007</v>
      </c>
      <c r="I892" s="292">
        <v>8.8425594279999995</v>
      </c>
      <c r="J892" s="293">
        <v>8.0307551860000004</v>
      </c>
      <c r="K892" s="294">
        <v>8.9618115950000004</v>
      </c>
      <c r="L892" s="295">
        <f t="shared" ref="L892:N894" si="365">F892/I892</f>
        <v>1.0800018619903133</v>
      </c>
      <c r="M892" s="296">
        <f t="shared" si="365"/>
        <v>1.2780955566785719</v>
      </c>
      <c r="N892" s="297">
        <f t="shared" si="365"/>
        <v>1.0377641540900973</v>
      </c>
      <c r="O892" s="298">
        <f t="shared" si="363"/>
        <v>1.1269269505584087</v>
      </c>
    </row>
    <row r="893" spans="1:15" ht="14.5" customHeight="1" x14ac:dyDescent="0.25">
      <c r="A893" s="287"/>
      <c r="B893" s="286" t="s">
        <v>5150</v>
      </c>
      <c r="D893" s="285" t="s">
        <v>1050</v>
      </c>
      <c r="E893" s="289" t="s">
        <v>1051</v>
      </c>
      <c r="F893" s="259">
        <v>20.511248739999999</v>
      </c>
      <c r="G893" s="290">
        <v>15.297191</v>
      </c>
      <c r="H893" s="291">
        <v>11.91021336</v>
      </c>
      <c r="I893" s="292">
        <v>6.325523596</v>
      </c>
      <c r="J893" s="293">
        <v>6.5598252649999997</v>
      </c>
      <c r="K893" s="294">
        <v>5.7779772899999999</v>
      </c>
      <c r="L893" s="295">
        <f t="shared" si="365"/>
        <v>3.2426167460620126</v>
      </c>
      <c r="M893" s="296">
        <f t="shared" si="365"/>
        <v>2.3319509868072683</v>
      </c>
      <c r="N893" s="297">
        <f t="shared" si="365"/>
        <v>2.0613119024564392</v>
      </c>
      <c r="O893" s="298">
        <f t="shared" si="363"/>
        <v>2.5568139737751507</v>
      </c>
    </row>
    <row r="894" spans="1:15" s="299" customFormat="1" ht="14.5" customHeight="1" x14ac:dyDescent="0.25">
      <c r="A894" s="311"/>
      <c r="B894" s="312"/>
      <c r="C894" s="300"/>
      <c r="E894" s="301" t="s">
        <v>1057</v>
      </c>
      <c r="F894" s="302">
        <f t="shared" ref="F894:K894" si="366">SUM(F892:F893)</f>
        <v>30.061229386999997</v>
      </c>
      <c r="G894" s="303">
        <f t="shared" si="366"/>
        <v>25.561263519999997</v>
      </c>
      <c r="H894" s="304">
        <f t="shared" si="366"/>
        <v>21.210460189000003</v>
      </c>
      <c r="I894" s="305">
        <f t="shared" si="366"/>
        <v>15.168083024</v>
      </c>
      <c r="J894" s="306">
        <f t="shared" si="366"/>
        <v>14.590580451000001</v>
      </c>
      <c r="K894" s="307">
        <f t="shared" si="366"/>
        <v>14.739788884999999</v>
      </c>
      <c r="L894" s="308">
        <f t="shared" si="365"/>
        <v>1.981874000784082</v>
      </c>
      <c r="M894" s="309">
        <f t="shared" si="365"/>
        <v>1.7519017564683723</v>
      </c>
      <c r="N894" s="310">
        <f t="shared" si="365"/>
        <v>1.4389934858961857</v>
      </c>
      <c r="O894" s="298">
        <f t="shared" si="363"/>
        <v>1.7266432655771582</v>
      </c>
    </row>
    <row r="895" spans="1:15" ht="14.5" customHeight="1" x14ac:dyDescent="0.25">
      <c r="A895" s="287"/>
      <c r="F895" s="259"/>
      <c r="G895" s="290"/>
      <c r="H895" s="291"/>
      <c r="I895" s="292"/>
      <c r="J895" s="293"/>
      <c r="K895" s="294"/>
      <c r="L895" s="295"/>
      <c r="M895" s="296"/>
      <c r="N895" s="297"/>
      <c r="O895" s="298"/>
    </row>
    <row r="896" spans="1:15" ht="14.5" customHeight="1" x14ac:dyDescent="0.25">
      <c r="A896" s="287" t="s">
        <v>1052</v>
      </c>
      <c r="B896" s="286" t="s">
        <v>5151</v>
      </c>
      <c r="D896" s="285" t="s">
        <v>1053</v>
      </c>
      <c r="E896" s="289" t="s">
        <v>1055</v>
      </c>
      <c r="F896" s="259">
        <v>13.407073390000001</v>
      </c>
      <c r="G896" s="290">
        <v>9.5472349219999995</v>
      </c>
      <c r="H896" s="291">
        <v>8.1826910969999993</v>
      </c>
      <c r="I896" s="292">
        <v>9.4139573999999993</v>
      </c>
      <c r="J896" s="293">
        <v>7.8801338999999997</v>
      </c>
      <c r="K896" s="294">
        <v>7.6967606569999996</v>
      </c>
      <c r="L896" s="295">
        <f t="shared" ref="L896:N901" si="367">F896/I896</f>
        <v>1.4241697535193862</v>
      </c>
      <c r="M896" s="296">
        <f t="shared" si="367"/>
        <v>1.2115574485352336</v>
      </c>
      <c r="N896" s="297">
        <f t="shared" si="367"/>
        <v>1.063134409611407</v>
      </c>
      <c r="O896" s="298">
        <f t="shared" si="363"/>
        <v>1.2459358913643779</v>
      </c>
    </row>
    <row r="897" spans="1:15" ht="14.5" customHeight="1" x14ac:dyDescent="0.25">
      <c r="A897" s="287"/>
      <c r="B897" s="286" t="s">
        <v>5152</v>
      </c>
      <c r="D897" s="285" t="s">
        <v>1053</v>
      </c>
      <c r="E897" s="289" t="s">
        <v>1054</v>
      </c>
      <c r="F897" s="259">
        <v>16.354459160000001</v>
      </c>
      <c r="G897" s="290">
        <v>11.496067979999999</v>
      </c>
      <c r="H897" s="291">
        <v>9.7865379130000001</v>
      </c>
      <c r="I897" s="292">
        <v>8.6243822259999998</v>
      </c>
      <c r="J897" s="293">
        <v>7.2129745889999999</v>
      </c>
      <c r="K897" s="294">
        <v>6.9659930900000004</v>
      </c>
      <c r="L897" s="295">
        <f t="shared" si="367"/>
        <v>1.8963050026581696</v>
      </c>
      <c r="M897" s="296">
        <f t="shared" si="367"/>
        <v>1.5938040316309785</v>
      </c>
      <c r="N897" s="297">
        <f t="shared" si="367"/>
        <v>1.4049020414690074</v>
      </c>
      <c r="O897" s="298">
        <f t="shared" si="363"/>
        <v>1.6505059655619927</v>
      </c>
    </row>
    <row r="898" spans="1:15" ht="14.5" customHeight="1" x14ac:dyDescent="0.25">
      <c r="A898" s="287" t="s">
        <v>1056</v>
      </c>
      <c r="B898" s="286" t="s">
        <v>5153</v>
      </c>
      <c r="D898" s="285" t="s">
        <v>1053</v>
      </c>
      <c r="E898" s="289" t="s">
        <v>1054</v>
      </c>
      <c r="F898" s="259">
        <v>12.246789010000001</v>
      </c>
      <c r="G898" s="290">
        <v>8.6150345050000006</v>
      </c>
      <c r="H898" s="291">
        <v>5.3203606670000001</v>
      </c>
      <c r="I898" s="292">
        <v>28.233053519999999</v>
      </c>
      <c r="J898" s="293">
        <v>36.335173740000002</v>
      </c>
      <c r="K898" s="294">
        <v>51.381338650000004</v>
      </c>
      <c r="L898" s="295">
        <f t="shared" si="367"/>
        <v>0.43377486609177801</v>
      </c>
      <c r="M898" s="296">
        <f t="shared" si="367"/>
        <v>0.23709903155123871</v>
      </c>
      <c r="N898" s="297">
        <f t="shared" si="367"/>
        <v>0.1035465561386264</v>
      </c>
      <c r="O898" s="298">
        <f t="shared" si="363"/>
        <v>0.22580665978795125</v>
      </c>
    </row>
    <row r="899" spans="1:15" ht="14.5" customHeight="1" x14ac:dyDescent="0.25">
      <c r="A899" s="287"/>
      <c r="B899" s="286" t="s">
        <v>5154</v>
      </c>
      <c r="D899" s="285" t="s">
        <v>1053</v>
      </c>
      <c r="E899" s="289" t="s">
        <v>1054</v>
      </c>
      <c r="F899" s="259">
        <v>19.485300160000001</v>
      </c>
      <c r="G899" s="290">
        <v>14.3417888</v>
      </c>
      <c r="H899" s="291">
        <v>8.0310993679999996</v>
      </c>
      <c r="I899" s="292">
        <v>34.292735149999999</v>
      </c>
      <c r="J899" s="293">
        <v>30.354569519999998</v>
      </c>
      <c r="K899" s="294">
        <v>7.196758634</v>
      </c>
      <c r="L899" s="295">
        <f t="shared" si="367"/>
        <v>0.56820490038981342</v>
      </c>
      <c r="M899" s="296">
        <f t="shared" si="367"/>
        <v>0.47247544691913657</v>
      </c>
      <c r="N899" s="297">
        <f t="shared" si="367"/>
        <v>1.1159328492772125</v>
      </c>
      <c r="O899" s="298">
        <f t="shared" si="363"/>
        <v>0.58262556992192693</v>
      </c>
    </row>
    <row r="900" spans="1:15" ht="14.5" customHeight="1" x14ac:dyDescent="0.25">
      <c r="A900" s="287"/>
      <c r="B900" s="286" t="s">
        <v>5155</v>
      </c>
      <c r="D900" s="285" t="s">
        <v>1053</v>
      </c>
      <c r="E900" s="289" t="s">
        <v>1054</v>
      </c>
      <c r="F900" s="259">
        <v>19.375506179999999</v>
      </c>
      <c r="G900" s="290">
        <v>14.12741744</v>
      </c>
      <c r="H900" s="291">
        <v>8.4225749089999997</v>
      </c>
      <c r="I900" s="292">
        <v>13.95857532</v>
      </c>
      <c r="J900" s="293">
        <v>18.802106869999999</v>
      </c>
      <c r="K900" s="294">
        <v>25.488972069999999</v>
      </c>
      <c r="L900" s="295">
        <f t="shared" si="367"/>
        <v>1.3880719010226323</v>
      </c>
      <c r="M900" s="296">
        <f t="shared" si="367"/>
        <v>0.75137416980334404</v>
      </c>
      <c r="N900" s="297">
        <f t="shared" si="367"/>
        <v>0.33043995991165132</v>
      </c>
      <c r="O900" s="298">
        <f t="shared" si="363"/>
        <v>0.71975531978033058</v>
      </c>
    </row>
    <row r="901" spans="1:15" s="299" customFormat="1" ht="14.5" customHeight="1" x14ac:dyDescent="0.25">
      <c r="A901" s="311"/>
      <c r="C901" s="300"/>
      <c r="E901" s="301" t="s">
        <v>1058</v>
      </c>
      <c r="F901" s="302">
        <f t="shared" ref="F901:K901" si="368">SUM(F896:F900)</f>
        <v>80.869127899999995</v>
      </c>
      <c r="G901" s="303">
        <f t="shared" si="368"/>
        <v>58.127543647000003</v>
      </c>
      <c r="H901" s="304">
        <f t="shared" si="368"/>
        <v>39.743263954</v>
      </c>
      <c r="I901" s="305">
        <f t="shared" si="368"/>
        <v>94.522703615999987</v>
      </c>
      <c r="J901" s="306">
        <f t="shared" si="368"/>
        <v>100.58495861900001</v>
      </c>
      <c r="K901" s="307">
        <f t="shared" si="368"/>
        <v>98.729823101000008</v>
      </c>
      <c r="L901" s="308">
        <f t="shared" si="367"/>
        <v>0.85555242080814931</v>
      </c>
      <c r="M901" s="309">
        <f t="shared" si="367"/>
        <v>0.57789498991770716</v>
      </c>
      <c r="N901" s="310">
        <f t="shared" si="367"/>
        <v>0.40254568179812178</v>
      </c>
      <c r="O901" s="298">
        <f t="shared" si="363"/>
        <v>0.60829521222117999</v>
      </c>
    </row>
    <row r="902" spans="1:15" ht="14.5" customHeight="1" x14ac:dyDescent="0.25">
      <c r="A902" s="287"/>
      <c r="F902" s="259"/>
      <c r="G902" s="290"/>
      <c r="H902" s="291"/>
      <c r="I902" s="292"/>
      <c r="J902" s="293"/>
      <c r="K902" s="294"/>
      <c r="L902" s="295"/>
      <c r="M902" s="296"/>
      <c r="N902" s="297"/>
      <c r="O902" s="298"/>
    </row>
    <row r="903" spans="1:15" ht="14.5" customHeight="1" x14ac:dyDescent="0.25">
      <c r="A903" s="287" t="s">
        <v>1059</v>
      </c>
      <c r="B903" s="286" t="s">
        <v>5156</v>
      </c>
      <c r="D903" s="285" t="s">
        <v>1061</v>
      </c>
      <c r="E903" s="289" t="s">
        <v>1062</v>
      </c>
      <c r="F903" s="259">
        <v>16.42213319</v>
      </c>
      <c r="G903" s="290">
        <v>18.768385219999999</v>
      </c>
      <c r="H903" s="291">
        <v>7.4160175410000004</v>
      </c>
      <c r="I903" s="292">
        <v>22.85797767</v>
      </c>
      <c r="J903" s="293">
        <v>17.309766740000001</v>
      </c>
      <c r="K903" s="294">
        <v>11.9957607</v>
      </c>
      <c r="L903" s="295">
        <f t="shared" ref="L903:N908" si="369">F903/I903</f>
        <v>0.7184420873572408</v>
      </c>
      <c r="M903" s="296">
        <f t="shared" si="369"/>
        <v>1.084265634650603</v>
      </c>
      <c r="N903" s="297">
        <f t="shared" si="369"/>
        <v>0.61821986337223289</v>
      </c>
      <c r="O903" s="298">
        <f t="shared" si="363"/>
        <v>0.81678820971008936</v>
      </c>
    </row>
    <row r="904" spans="1:15" ht="14.5" customHeight="1" x14ac:dyDescent="0.25">
      <c r="A904" s="287"/>
      <c r="B904" s="286" t="s">
        <v>5157</v>
      </c>
      <c r="D904" s="285" t="s">
        <v>1061</v>
      </c>
      <c r="E904" s="289" t="s">
        <v>1062</v>
      </c>
      <c r="F904" s="259">
        <v>17.95063949</v>
      </c>
      <c r="G904" s="290">
        <v>20.322746590000001</v>
      </c>
      <c r="H904" s="291">
        <v>8.1171423180000009</v>
      </c>
      <c r="I904" s="292">
        <v>20.919172759999999</v>
      </c>
      <c r="J904" s="293">
        <v>15.695244499999999</v>
      </c>
      <c r="K904" s="294">
        <v>10.721806409999999</v>
      </c>
      <c r="L904" s="295">
        <f t="shared" si="369"/>
        <v>0.85809509276216722</v>
      </c>
      <c r="M904" s="296">
        <f t="shared" si="369"/>
        <v>1.2948346609063657</v>
      </c>
      <c r="N904" s="297">
        <f t="shared" si="369"/>
        <v>0.75706853934886531</v>
      </c>
      <c r="O904" s="298">
        <f t="shared" si="363"/>
        <v>0.98002174236388562</v>
      </c>
    </row>
    <row r="905" spans="1:15" ht="14.5" customHeight="1" x14ac:dyDescent="0.25">
      <c r="A905" s="287" t="s">
        <v>1063</v>
      </c>
      <c r="B905" s="286" t="s">
        <v>5158</v>
      </c>
      <c r="D905" s="285" t="s">
        <v>1061</v>
      </c>
      <c r="E905" s="289" t="s">
        <v>1064</v>
      </c>
      <c r="F905" s="259">
        <v>2.8857718769999998</v>
      </c>
      <c r="G905" s="290">
        <v>1.736417071</v>
      </c>
      <c r="H905" s="291">
        <v>3.2185446170000001</v>
      </c>
      <c r="I905" s="292">
        <v>0.49647502599999999</v>
      </c>
      <c r="J905" s="293">
        <v>0.97076488500000002</v>
      </c>
      <c r="K905" s="294">
        <v>1.123660552</v>
      </c>
      <c r="L905" s="295">
        <f t="shared" si="369"/>
        <v>5.8125217299449821</v>
      </c>
      <c r="M905" s="296">
        <f t="shared" si="369"/>
        <v>1.7887102199828746</v>
      </c>
      <c r="N905" s="297">
        <f t="shared" si="369"/>
        <v>2.8643388888853685</v>
      </c>
      <c r="O905" s="298">
        <f t="shared" si="363"/>
        <v>3.0262581202834884</v>
      </c>
    </row>
    <row r="906" spans="1:15" ht="14.5" customHeight="1" x14ac:dyDescent="0.25">
      <c r="A906" s="287" t="s">
        <v>1065</v>
      </c>
      <c r="B906" s="286" t="s">
        <v>5159</v>
      </c>
      <c r="D906" s="285" t="s">
        <v>1060</v>
      </c>
      <c r="E906" s="289" t="s">
        <v>1066</v>
      </c>
      <c r="F906" s="259">
        <v>27.223054430000001</v>
      </c>
      <c r="G906" s="290">
        <v>36.573510849999998</v>
      </c>
      <c r="H906" s="291">
        <v>29.872129260000001</v>
      </c>
      <c r="I906" s="292">
        <v>19.27074408</v>
      </c>
      <c r="J906" s="293">
        <v>19.258429849999999</v>
      </c>
      <c r="K906" s="294">
        <v>21.072993400000001</v>
      </c>
      <c r="L906" s="295">
        <f t="shared" si="369"/>
        <v>1.4126623402286396</v>
      </c>
      <c r="M906" s="296">
        <f t="shared" si="369"/>
        <v>1.8990910024785848</v>
      </c>
      <c r="N906" s="297">
        <f t="shared" si="369"/>
        <v>1.4175550996945692</v>
      </c>
      <c r="O906" s="298">
        <f t="shared" si="363"/>
        <v>1.5715652422735478</v>
      </c>
    </row>
    <row r="907" spans="1:15" ht="14.5" customHeight="1" x14ac:dyDescent="0.25">
      <c r="A907" s="287"/>
      <c r="B907" s="286" t="s">
        <v>5160</v>
      </c>
      <c r="D907" s="285" t="s">
        <v>1060</v>
      </c>
      <c r="E907" s="289" t="s">
        <v>1067</v>
      </c>
      <c r="F907" s="259">
        <v>25.710564829999999</v>
      </c>
      <c r="G907" s="290">
        <v>34.688642340000001</v>
      </c>
      <c r="H907" s="291">
        <v>28.707715700000001</v>
      </c>
      <c r="I907" s="292">
        <v>25.047879590000001</v>
      </c>
      <c r="J907" s="293">
        <v>24.35869933</v>
      </c>
      <c r="K907" s="294">
        <v>27.61090007</v>
      </c>
      <c r="L907" s="295">
        <f t="shared" si="369"/>
        <v>1.0264567400852791</v>
      </c>
      <c r="M907" s="296">
        <f t="shared" si="369"/>
        <v>1.4240761327218205</v>
      </c>
      <c r="N907" s="297">
        <f t="shared" si="369"/>
        <v>1.0397240085335617</v>
      </c>
      <c r="O907" s="298">
        <f t="shared" si="363"/>
        <v>1.1569701324756385</v>
      </c>
    </row>
    <row r="908" spans="1:15" s="299" customFormat="1" ht="14.5" customHeight="1" x14ac:dyDescent="0.25">
      <c r="A908" s="311"/>
      <c r="C908" s="300"/>
      <c r="E908" s="301" t="s">
        <v>1071</v>
      </c>
      <c r="F908" s="302">
        <f t="shared" ref="F908:K908" si="370">SUM(F903:F907)</f>
        <v>90.192163816999994</v>
      </c>
      <c r="G908" s="303">
        <f t="shared" si="370"/>
        <v>112.089702071</v>
      </c>
      <c r="H908" s="304">
        <f t="shared" si="370"/>
        <v>77.331549436000003</v>
      </c>
      <c r="I908" s="305">
        <f t="shared" si="370"/>
        <v>88.592249125999999</v>
      </c>
      <c r="J908" s="306">
        <f t="shared" si="370"/>
        <v>77.592905305000002</v>
      </c>
      <c r="K908" s="307">
        <f t="shared" si="370"/>
        <v>72.525121131999995</v>
      </c>
      <c r="L908" s="308">
        <f t="shared" si="369"/>
        <v>1.0180593077473914</v>
      </c>
      <c r="M908" s="309">
        <f t="shared" si="369"/>
        <v>1.4445869971023892</v>
      </c>
      <c r="N908" s="310">
        <f t="shared" si="369"/>
        <v>1.0662725994659425</v>
      </c>
      <c r="O908" s="298">
        <f t="shared" si="363"/>
        <v>1.1713505615312523</v>
      </c>
    </row>
    <row r="909" spans="1:15" ht="14.5" customHeight="1" x14ac:dyDescent="0.25">
      <c r="A909" s="287"/>
      <c r="F909" s="259"/>
      <c r="G909" s="290"/>
      <c r="H909" s="291"/>
      <c r="I909" s="292"/>
      <c r="J909" s="293"/>
      <c r="K909" s="294"/>
      <c r="L909" s="295"/>
      <c r="M909" s="296"/>
      <c r="N909" s="297"/>
      <c r="O909" s="298"/>
    </row>
    <row r="910" spans="1:15" ht="14.5" customHeight="1" x14ac:dyDescent="0.25">
      <c r="A910" s="287" t="s">
        <v>1068</v>
      </c>
      <c r="B910" s="286" t="s">
        <v>5161</v>
      </c>
      <c r="D910" s="285" t="s">
        <v>1070</v>
      </c>
      <c r="E910" s="289" t="s">
        <v>1074</v>
      </c>
      <c r="F910" s="259">
        <v>5.617164485</v>
      </c>
      <c r="G910" s="290">
        <v>6.4096949439999999</v>
      </c>
      <c r="H910" s="291">
        <v>6.3558716049999999</v>
      </c>
      <c r="I910" s="292">
        <v>9.2851248440000003</v>
      </c>
      <c r="J910" s="293">
        <v>9.065245311</v>
      </c>
      <c r="K910" s="294">
        <v>9.1974859539999994</v>
      </c>
      <c r="L910" s="295">
        <f t="shared" ref="L910:N914" si="371">F910/I910</f>
        <v>0.60496380817429529</v>
      </c>
      <c r="M910" s="296">
        <f t="shared" si="371"/>
        <v>0.70706249242062014</v>
      </c>
      <c r="N910" s="297">
        <f t="shared" si="371"/>
        <v>0.69104444810114907</v>
      </c>
      <c r="O910" s="298">
        <f t="shared" si="363"/>
        <v>0.66730169350617019</v>
      </c>
    </row>
    <row r="911" spans="1:15" ht="14.5" customHeight="1" x14ac:dyDescent="0.25">
      <c r="A911" s="287" t="s">
        <v>1072</v>
      </c>
      <c r="B911" s="286" t="s">
        <v>5162</v>
      </c>
      <c r="D911" s="285" t="s">
        <v>1070</v>
      </c>
      <c r="E911" s="289" t="s">
        <v>1074</v>
      </c>
      <c r="F911" s="259">
        <v>22.207716770000001</v>
      </c>
      <c r="G911" s="290">
        <v>20.628484140000001</v>
      </c>
      <c r="H911" s="291">
        <v>8.4107442040000002</v>
      </c>
      <c r="I911" s="292">
        <v>21.58324713</v>
      </c>
      <c r="J911" s="293">
        <v>20.64612116</v>
      </c>
      <c r="K911" s="294">
        <v>16.400822000000002</v>
      </c>
      <c r="L911" s="295">
        <f t="shared" si="371"/>
        <v>1.0289330718514551</v>
      </c>
      <c r="M911" s="296">
        <f t="shared" si="371"/>
        <v>0.99914574656114252</v>
      </c>
      <c r="N911" s="297">
        <f t="shared" si="371"/>
        <v>0.51282455257425508</v>
      </c>
      <c r="O911" s="298">
        <f t="shared" si="363"/>
        <v>0.87407093274845993</v>
      </c>
    </row>
    <row r="912" spans="1:15" ht="14.5" customHeight="1" x14ac:dyDescent="0.25">
      <c r="A912" s="287"/>
      <c r="B912" s="286" t="s">
        <v>5163</v>
      </c>
      <c r="D912" s="285" t="s">
        <v>1069</v>
      </c>
      <c r="E912" s="289" t="s">
        <v>1073</v>
      </c>
      <c r="F912" s="259">
        <v>4.7359592490000004</v>
      </c>
      <c r="G912" s="290">
        <v>8.2420533670000005</v>
      </c>
      <c r="H912" s="291">
        <v>4.5626673870000003</v>
      </c>
      <c r="I912" s="292">
        <v>9.2697433849999999</v>
      </c>
      <c r="J912" s="293">
        <v>9.2056550589999997</v>
      </c>
      <c r="K912" s="294">
        <v>12.00548193</v>
      </c>
      <c r="L912" s="295">
        <f t="shared" si="371"/>
        <v>0.51090510840500469</v>
      </c>
      <c r="M912" s="296">
        <f t="shared" si="371"/>
        <v>0.89532502729852725</v>
      </c>
      <c r="N912" s="297">
        <f t="shared" si="371"/>
        <v>0.38004866556823014</v>
      </c>
      <c r="O912" s="298">
        <f t="shared" si="363"/>
        <v>0.57546500585862648</v>
      </c>
    </row>
    <row r="913" spans="1:15" ht="14.5" customHeight="1" x14ac:dyDescent="0.25">
      <c r="A913" s="287"/>
      <c r="B913" s="286" t="s">
        <v>5164</v>
      </c>
      <c r="D913" s="285" t="s">
        <v>1069</v>
      </c>
      <c r="E913" s="289" t="s">
        <v>1073</v>
      </c>
      <c r="F913" s="259">
        <v>7.166363338</v>
      </c>
      <c r="G913" s="290">
        <v>8.5196197280000003</v>
      </c>
      <c r="H913" s="291">
        <v>8.3399583180000008</v>
      </c>
      <c r="I913" s="292">
        <v>7.6635467390000001</v>
      </c>
      <c r="J913" s="293">
        <v>7.6496522970000003</v>
      </c>
      <c r="K913" s="294">
        <v>8.3496381730000007</v>
      </c>
      <c r="L913" s="295">
        <f t="shared" si="371"/>
        <v>0.93512358990781386</v>
      </c>
      <c r="M913" s="296">
        <f t="shared" si="371"/>
        <v>1.1137264018315158</v>
      </c>
      <c r="N913" s="297">
        <f t="shared" si="371"/>
        <v>0.99884068569206974</v>
      </c>
      <c r="O913" s="298">
        <f t="shared" si="363"/>
        <v>1.015344912860318</v>
      </c>
    </row>
    <row r="914" spans="1:15" s="299" customFormat="1" ht="14.5" customHeight="1" x14ac:dyDescent="0.25">
      <c r="A914" s="311"/>
      <c r="C914" s="300"/>
      <c r="E914" s="301" t="s">
        <v>1073</v>
      </c>
      <c r="F914" s="302">
        <f t="shared" ref="F914:K914" si="372">SUM(F910:F913)</f>
        <v>39.727203841999994</v>
      </c>
      <c r="G914" s="303">
        <f t="shared" si="372"/>
        <v>43.799852179000005</v>
      </c>
      <c r="H914" s="304">
        <f t="shared" si="372"/>
        <v>27.669241514000003</v>
      </c>
      <c r="I914" s="305">
        <f t="shared" si="372"/>
        <v>47.801662097999994</v>
      </c>
      <c r="J914" s="306">
        <f t="shared" si="372"/>
        <v>46.566673827000002</v>
      </c>
      <c r="K914" s="307">
        <f t="shared" si="372"/>
        <v>45.953428057000004</v>
      </c>
      <c r="L914" s="308">
        <f t="shared" si="371"/>
        <v>0.83108415269230074</v>
      </c>
      <c r="M914" s="309">
        <f t="shared" si="371"/>
        <v>0.94058365305885872</v>
      </c>
      <c r="N914" s="310">
        <f t="shared" si="371"/>
        <v>0.60211485157711098</v>
      </c>
      <c r="O914" s="298">
        <f t="shared" si="363"/>
        <v>0.79243799664080528</v>
      </c>
    </row>
    <row r="915" spans="1:15" ht="14.5" customHeight="1" x14ac:dyDescent="0.25">
      <c r="A915" s="287"/>
      <c r="F915" s="259"/>
      <c r="G915" s="290"/>
      <c r="H915" s="291"/>
      <c r="I915" s="292"/>
      <c r="J915" s="293"/>
      <c r="K915" s="294"/>
      <c r="L915" s="295"/>
      <c r="M915" s="296"/>
      <c r="N915" s="297"/>
      <c r="O915" s="298"/>
    </row>
    <row r="916" spans="1:15" ht="14.5" customHeight="1" x14ac:dyDescent="0.25">
      <c r="A916" s="287" t="s">
        <v>1075</v>
      </c>
      <c r="B916" s="286" t="s">
        <v>5165</v>
      </c>
      <c r="D916" s="285" t="s">
        <v>1076</v>
      </c>
      <c r="E916" s="289" t="s">
        <v>1083</v>
      </c>
      <c r="F916" s="259">
        <v>20.03502787</v>
      </c>
      <c r="G916" s="290">
        <v>21.892204540000002</v>
      </c>
      <c r="H916" s="291">
        <v>31.845478279999998</v>
      </c>
      <c r="I916" s="292">
        <v>11.57828615</v>
      </c>
      <c r="J916" s="293">
        <v>16.301676109999999</v>
      </c>
      <c r="K916" s="294">
        <v>20.774627800000001</v>
      </c>
      <c r="L916" s="295">
        <f t="shared" ref="L916:L924" si="373">F916/I916</f>
        <v>1.7303966761954661</v>
      </c>
      <c r="M916" s="296">
        <f t="shared" ref="M916:M924" si="374">G916/J916</f>
        <v>1.3429419399745395</v>
      </c>
      <c r="N916" s="297">
        <f t="shared" ref="N916:N924" si="375">H916/K916</f>
        <v>1.5329024705800023</v>
      </c>
      <c r="O916" s="298">
        <f t="shared" si="363"/>
        <v>1.5162538744859375</v>
      </c>
    </row>
    <row r="917" spans="1:15" ht="14.5" customHeight="1" x14ac:dyDescent="0.25">
      <c r="A917" s="287" t="s">
        <v>1077</v>
      </c>
      <c r="B917" s="286" t="s">
        <v>5166</v>
      </c>
      <c r="D917" s="285" t="s">
        <v>1076</v>
      </c>
      <c r="E917" s="289" t="s">
        <v>1083</v>
      </c>
      <c r="F917" s="259">
        <v>20.072558619999999</v>
      </c>
      <c r="G917" s="290">
        <v>21.348160969999999</v>
      </c>
      <c r="H917" s="291">
        <v>9.1682411550000005</v>
      </c>
      <c r="I917" s="292">
        <v>28.915342800000001</v>
      </c>
      <c r="J917" s="293">
        <v>28.815073590000001</v>
      </c>
      <c r="K917" s="294">
        <v>25.09758978</v>
      </c>
      <c r="L917" s="295">
        <f t="shared" si="373"/>
        <v>0.69418366432093614</v>
      </c>
      <c r="M917" s="296">
        <f t="shared" si="374"/>
        <v>0.7408678275043058</v>
      </c>
      <c r="N917" s="297">
        <f t="shared" si="375"/>
        <v>0.36530365008619564</v>
      </c>
      <c r="O917" s="298">
        <f t="shared" si="363"/>
        <v>0.61077120027697973</v>
      </c>
    </row>
    <row r="918" spans="1:15" ht="14.5" customHeight="1" x14ac:dyDescent="0.25">
      <c r="A918" s="287"/>
      <c r="B918" s="286" t="s">
        <v>5167</v>
      </c>
      <c r="D918" s="285" t="s">
        <v>1076</v>
      </c>
      <c r="E918" s="289" t="s">
        <v>1082</v>
      </c>
      <c r="F918" s="259">
        <v>25.319715250000002</v>
      </c>
      <c r="G918" s="290">
        <v>26.09629825</v>
      </c>
      <c r="H918" s="291">
        <v>11.63953744</v>
      </c>
      <c r="I918" s="292">
        <v>26.103508690000002</v>
      </c>
      <c r="J918" s="293">
        <v>25.741587419999998</v>
      </c>
      <c r="K918" s="294">
        <v>21.073046009999999</v>
      </c>
      <c r="L918" s="295">
        <f t="shared" si="373"/>
        <v>0.96997363652112167</v>
      </c>
      <c r="M918" s="296">
        <f t="shared" si="374"/>
        <v>1.0137796797148728</v>
      </c>
      <c r="N918" s="297">
        <f t="shared" si="375"/>
        <v>0.55234242996843341</v>
      </c>
      <c r="O918" s="298">
        <f t="shared" si="363"/>
        <v>0.86474434354389729</v>
      </c>
    </row>
    <row r="919" spans="1:15" ht="14.5" customHeight="1" x14ac:dyDescent="0.25">
      <c r="A919" s="287" t="s">
        <v>1078</v>
      </c>
      <c r="B919" s="286" t="s">
        <v>5168</v>
      </c>
      <c r="D919" s="285" t="s">
        <v>1076</v>
      </c>
      <c r="E919" s="289" t="s">
        <v>1082</v>
      </c>
      <c r="F919" s="259">
        <v>16.795216870000001</v>
      </c>
      <c r="G919" s="290">
        <v>18.59104082</v>
      </c>
      <c r="H919" s="291">
        <v>17.731465910000001</v>
      </c>
      <c r="I919" s="292">
        <v>6.4984235239999997</v>
      </c>
      <c r="J919" s="293">
        <v>7.1597123150000002</v>
      </c>
      <c r="K919" s="294">
        <v>11.32529691</v>
      </c>
      <c r="L919" s="295">
        <f t="shared" si="373"/>
        <v>2.5845063511129815</v>
      </c>
      <c r="M919" s="296">
        <f t="shared" si="374"/>
        <v>2.5966184117552773</v>
      </c>
      <c r="N919" s="297">
        <f t="shared" si="375"/>
        <v>1.5656513070614058</v>
      </c>
      <c r="O919" s="298">
        <f t="shared" si="363"/>
        <v>2.1261179011569622</v>
      </c>
    </row>
    <row r="920" spans="1:15" ht="14.5" customHeight="1" x14ac:dyDescent="0.25">
      <c r="A920" s="287"/>
      <c r="B920" s="286" t="s">
        <v>5169</v>
      </c>
      <c r="D920" s="285" t="s">
        <v>1076</v>
      </c>
      <c r="E920" s="289" t="s">
        <v>1082</v>
      </c>
      <c r="F920" s="259">
        <v>8.9126557329999994</v>
      </c>
      <c r="G920" s="290">
        <v>11.008203869999999</v>
      </c>
      <c r="H920" s="291">
        <v>10.07599141</v>
      </c>
      <c r="I920" s="292">
        <v>5.2484862300000001</v>
      </c>
      <c r="J920" s="293">
        <v>6.1001977549999999</v>
      </c>
      <c r="K920" s="294">
        <v>6.3910412750000001</v>
      </c>
      <c r="L920" s="295">
        <f t="shared" si="373"/>
        <v>1.6981383474068863</v>
      </c>
      <c r="M920" s="296">
        <f t="shared" si="374"/>
        <v>1.8045650833167128</v>
      </c>
      <c r="N920" s="297">
        <f t="shared" si="375"/>
        <v>1.5765805565072024</v>
      </c>
      <c r="O920" s="298">
        <f t="shared" si="363"/>
        <v>1.6909422538035401</v>
      </c>
    </row>
    <row r="921" spans="1:15" ht="14.5" customHeight="1" x14ac:dyDescent="0.25">
      <c r="A921" s="287" t="s">
        <v>1079</v>
      </c>
      <c r="B921" s="286" t="s">
        <v>5170</v>
      </c>
      <c r="D921" s="285" t="s">
        <v>1076</v>
      </c>
      <c r="E921" s="289" t="s">
        <v>1082</v>
      </c>
      <c r="F921" s="259">
        <v>13.280121230000001</v>
      </c>
      <c r="G921" s="290">
        <v>14.73836562</v>
      </c>
      <c r="H921" s="291">
        <v>21.019071520000001</v>
      </c>
      <c r="I921" s="292">
        <v>19.873904580000001</v>
      </c>
      <c r="J921" s="293">
        <v>26.83720508</v>
      </c>
      <c r="K921" s="294">
        <v>34.843718129999999</v>
      </c>
      <c r="L921" s="295">
        <f t="shared" si="373"/>
        <v>0.66821902945857858</v>
      </c>
      <c r="M921" s="296">
        <f t="shared" si="374"/>
        <v>0.54917662163648817</v>
      </c>
      <c r="N921" s="297">
        <f t="shared" si="375"/>
        <v>0.6032384787863051</v>
      </c>
      <c r="O921" s="298">
        <f t="shared" si="363"/>
        <v>0.60128332925022521</v>
      </c>
    </row>
    <row r="922" spans="1:15" ht="14.5" customHeight="1" x14ac:dyDescent="0.25">
      <c r="A922" s="287" t="s">
        <v>1080</v>
      </c>
      <c r="B922" s="286" t="s">
        <v>5171</v>
      </c>
      <c r="D922" s="285" t="s">
        <v>1076</v>
      </c>
      <c r="E922" s="289" t="s">
        <v>1082</v>
      </c>
      <c r="F922" s="259">
        <v>9.8139016760000004</v>
      </c>
      <c r="G922" s="290">
        <v>8.1044731629999998</v>
      </c>
      <c r="H922" s="291">
        <v>5.4572825079999996</v>
      </c>
      <c r="I922" s="292">
        <v>16.714726039999999</v>
      </c>
      <c r="J922" s="293">
        <v>15.40687307</v>
      </c>
      <c r="K922" s="294">
        <v>15.40396788</v>
      </c>
      <c r="L922" s="295">
        <f t="shared" si="373"/>
        <v>0.58714104272569945</v>
      </c>
      <c r="M922" s="296">
        <f t="shared" si="374"/>
        <v>0.52602972233093115</v>
      </c>
      <c r="N922" s="297">
        <f t="shared" si="375"/>
        <v>0.35427771276292741</v>
      </c>
      <c r="O922" s="298">
        <f t="shared" si="363"/>
        <v>0.49185436024189977</v>
      </c>
    </row>
    <row r="923" spans="1:15" ht="14.5" customHeight="1" x14ac:dyDescent="0.25">
      <c r="A923" s="287" t="s">
        <v>1081</v>
      </c>
      <c r="B923" s="286" t="s">
        <v>5172</v>
      </c>
      <c r="D923" s="285" t="s">
        <v>1076</v>
      </c>
      <c r="E923" s="289" t="s">
        <v>1082</v>
      </c>
      <c r="F923" s="259">
        <v>1.251976577</v>
      </c>
      <c r="G923" s="290">
        <v>1.220743635</v>
      </c>
      <c r="H923" s="291">
        <v>0.188065281</v>
      </c>
      <c r="I923" s="292">
        <v>1.056311166</v>
      </c>
      <c r="J923" s="293">
        <v>0.82972153900000001</v>
      </c>
      <c r="K923" s="294">
        <v>0.44997093900000001</v>
      </c>
      <c r="L923" s="295">
        <f t="shared" si="373"/>
        <v>1.1852346328411338</v>
      </c>
      <c r="M923" s="296">
        <f t="shared" si="374"/>
        <v>1.4712690675371272</v>
      </c>
      <c r="N923" s="297">
        <f t="shared" si="375"/>
        <v>0.41794983786719614</v>
      </c>
      <c r="O923" s="298">
        <f t="shared" si="363"/>
        <v>1.1390331088884209</v>
      </c>
    </row>
    <row r="924" spans="1:15" s="299" customFormat="1" ht="14.5" customHeight="1" x14ac:dyDescent="0.25">
      <c r="A924" s="311"/>
      <c r="C924" s="300"/>
      <c r="E924" s="301" t="s">
        <v>1082</v>
      </c>
      <c r="F924" s="302">
        <f t="shared" ref="F924:K924" si="376">SUM(F916:F923)</f>
        <v>115.481173826</v>
      </c>
      <c r="G924" s="303">
        <f t="shared" si="376"/>
        <v>122.99949086800001</v>
      </c>
      <c r="H924" s="304">
        <f t="shared" si="376"/>
        <v>107.12513350399999</v>
      </c>
      <c r="I924" s="305">
        <f t="shared" si="376"/>
        <v>115.98898918</v>
      </c>
      <c r="J924" s="306">
        <f t="shared" si="376"/>
        <v>127.192046879</v>
      </c>
      <c r="K924" s="307">
        <f t="shared" si="376"/>
        <v>135.359258724</v>
      </c>
      <c r="L924" s="308">
        <f t="shared" si="373"/>
        <v>0.9956218658547672</v>
      </c>
      <c r="M924" s="309">
        <f t="shared" si="374"/>
        <v>0.96703759304236647</v>
      </c>
      <c r="N924" s="310">
        <f t="shared" si="375"/>
        <v>0.7914134172560009</v>
      </c>
      <c r="O924" s="298">
        <f t="shared" si="363"/>
        <v>0.91299606134696998</v>
      </c>
    </row>
    <row r="925" spans="1:15" ht="14.5" customHeight="1" x14ac:dyDescent="0.25">
      <c r="A925" s="287"/>
      <c r="F925" s="259"/>
      <c r="G925" s="290"/>
      <c r="H925" s="291"/>
      <c r="I925" s="292"/>
      <c r="J925" s="293"/>
      <c r="K925" s="294"/>
      <c r="L925" s="295"/>
      <c r="M925" s="296"/>
      <c r="N925" s="297"/>
      <c r="O925" s="298"/>
    </row>
    <row r="926" spans="1:15" ht="14.5" customHeight="1" x14ac:dyDescent="0.25">
      <c r="A926" s="287" t="s">
        <v>1084</v>
      </c>
      <c r="B926" s="286" t="s">
        <v>5173</v>
      </c>
      <c r="D926" s="285" t="s">
        <v>1085</v>
      </c>
      <c r="E926" s="289" t="s">
        <v>1089</v>
      </c>
      <c r="F926" s="259">
        <v>5.611848975</v>
      </c>
      <c r="G926" s="290">
        <v>6.7557655890000001</v>
      </c>
      <c r="H926" s="291">
        <v>5.4454056529999999</v>
      </c>
      <c r="I926" s="292">
        <v>9.1852900149999996</v>
      </c>
      <c r="J926" s="293">
        <v>8.2573398779999998</v>
      </c>
      <c r="K926" s="294">
        <v>7.2914993020000001</v>
      </c>
      <c r="L926" s="295">
        <f t="shared" ref="L926:L935" si="377">F926/I926</f>
        <v>0.61096045588496317</v>
      </c>
      <c r="M926" s="296">
        <f t="shared" ref="M926:M935" si="378">G926/J926</f>
        <v>0.81815278150283743</v>
      </c>
      <c r="N926" s="297">
        <f t="shared" ref="N926:N935" si="379">H926/K926</f>
        <v>0.74681563111531379</v>
      </c>
      <c r="O926" s="298">
        <f t="shared" si="363"/>
        <v>0.72017980000690307</v>
      </c>
    </row>
    <row r="927" spans="1:15" ht="14.5" customHeight="1" x14ac:dyDescent="0.25">
      <c r="A927" s="287"/>
      <c r="B927" s="286" t="s">
        <v>5174</v>
      </c>
      <c r="D927" s="285" t="s">
        <v>1085</v>
      </c>
      <c r="E927" s="289" t="s">
        <v>1089</v>
      </c>
      <c r="F927" s="259">
        <v>5.4860602099999998</v>
      </c>
      <c r="G927" s="290">
        <v>1.1614213449999999</v>
      </c>
      <c r="H927" s="291">
        <v>2.1859853920000001</v>
      </c>
      <c r="I927" s="292">
        <v>3.1643825990000001</v>
      </c>
      <c r="J927" s="293">
        <v>3.517563596</v>
      </c>
      <c r="K927" s="294">
        <v>3.6126541209999998</v>
      </c>
      <c r="L927" s="295">
        <f t="shared" si="377"/>
        <v>1.7336905504832729</v>
      </c>
      <c r="M927" s="296">
        <f t="shared" si="378"/>
        <v>0.33017778166703543</v>
      </c>
      <c r="N927" s="297">
        <f t="shared" si="379"/>
        <v>0.60509124836863959</v>
      </c>
      <c r="O927" s="298">
        <f t="shared" si="363"/>
        <v>0.85806798475419299</v>
      </c>
    </row>
    <row r="928" spans="1:15" ht="14.5" customHeight="1" x14ac:dyDescent="0.25">
      <c r="A928" s="287"/>
      <c r="B928" s="286" t="s">
        <v>5175</v>
      </c>
      <c r="D928" s="285" t="s">
        <v>1085</v>
      </c>
      <c r="E928" s="289" t="s">
        <v>1089</v>
      </c>
      <c r="F928" s="259">
        <v>5.7097593719999997</v>
      </c>
      <c r="G928" s="290">
        <v>7.0606139170000004</v>
      </c>
      <c r="H928" s="291">
        <v>5.5637543139999996</v>
      </c>
      <c r="I928" s="292">
        <v>7.924554369</v>
      </c>
      <c r="J928" s="293">
        <v>6.3086986139999999</v>
      </c>
      <c r="K928" s="294">
        <v>5.1544782009999999</v>
      </c>
      <c r="L928" s="295">
        <f t="shared" si="377"/>
        <v>0.72051488400861519</v>
      </c>
      <c r="M928" s="296">
        <f t="shared" si="378"/>
        <v>1.1191870699499546</v>
      </c>
      <c r="N928" s="297">
        <f t="shared" si="379"/>
        <v>1.0794020455689575</v>
      </c>
      <c r="O928" s="298">
        <f t="shared" si="363"/>
        <v>0.94565616930621033</v>
      </c>
    </row>
    <row r="929" spans="1:15" ht="14.5" customHeight="1" x14ac:dyDescent="0.25">
      <c r="A929" s="287"/>
      <c r="B929" s="286" t="s">
        <v>5176</v>
      </c>
      <c r="D929" s="285" t="s">
        <v>1085</v>
      </c>
      <c r="E929" s="289" t="s">
        <v>1089</v>
      </c>
      <c r="F929" s="259">
        <v>6.5380784089999997</v>
      </c>
      <c r="G929" s="290">
        <v>1.384500606</v>
      </c>
      <c r="H929" s="291">
        <v>2.7343175949999998</v>
      </c>
      <c r="I929" s="292">
        <v>2.1207394239999999</v>
      </c>
      <c r="J929" s="293">
        <v>2.2999422690000002</v>
      </c>
      <c r="K929" s="294">
        <v>2.2239437</v>
      </c>
      <c r="L929" s="295">
        <f t="shared" si="377"/>
        <v>3.0829239721815065</v>
      </c>
      <c r="M929" s="296">
        <f t="shared" si="378"/>
        <v>0.60197189497368198</v>
      </c>
      <c r="N929" s="297">
        <f t="shared" si="379"/>
        <v>1.2294904745115625</v>
      </c>
      <c r="O929" s="298">
        <f t="shared" si="363"/>
        <v>1.6038370833104993</v>
      </c>
    </row>
    <row r="930" spans="1:15" ht="14.5" customHeight="1" x14ac:dyDescent="0.25">
      <c r="A930" s="287" t="s">
        <v>1086</v>
      </c>
      <c r="B930" s="286" t="s">
        <v>5177</v>
      </c>
      <c r="D930" s="285" t="s">
        <v>1085</v>
      </c>
      <c r="E930" s="289" t="s">
        <v>1089</v>
      </c>
      <c r="F930" s="259">
        <v>22.72011457</v>
      </c>
      <c r="G930" s="290">
        <v>43.965451309999999</v>
      </c>
      <c r="H930" s="291">
        <v>28.645669980000001</v>
      </c>
      <c r="I930" s="292">
        <v>32.210169030000003</v>
      </c>
      <c r="J930" s="293">
        <v>28.453903780000001</v>
      </c>
      <c r="K930" s="294">
        <v>26.028770349999999</v>
      </c>
      <c r="L930" s="295">
        <f t="shared" si="377"/>
        <v>0.70537085815472966</v>
      </c>
      <c r="M930" s="296">
        <f t="shared" si="378"/>
        <v>1.545146551767808</v>
      </c>
      <c r="N930" s="297">
        <f t="shared" si="379"/>
        <v>1.1005387344392934</v>
      </c>
      <c r="O930" s="298">
        <f t="shared" si="363"/>
        <v>1.0996436659028126</v>
      </c>
    </row>
    <row r="931" spans="1:15" ht="14.5" customHeight="1" x14ac:dyDescent="0.25">
      <c r="A931" s="287"/>
      <c r="B931" s="286" t="s">
        <v>5178</v>
      </c>
      <c r="D931" s="285" t="s">
        <v>1085</v>
      </c>
      <c r="E931" s="289" t="s">
        <v>1089</v>
      </c>
      <c r="F931" s="259">
        <v>19.125024400000001</v>
      </c>
      <c r="G931" s="290">
        <v>23.150393560000001</v>
      </c>
      <c r="H931" s="291">
        <v>7.8580344420000001</v>
      </c>
      <c r="I931" s="292">
        <v>15.19661005</v>
      </c>
      <c r="J931" s="293">
        <v>12.544526830000001</v>
      </c>
      <c r="K931" s="294">
        <v>12.963221020000001</v>
      </c>
      <c r="L931" s="295">
        <f t="shared" si="377"/>
        <v>1.258505965282698</v>
      </c>
      <c r="M931" s="296">
        <f t="shared" si="378"/>
        <v>1.8454576943178334</v>
      </c>
      <c r="N931" s="297">
        <f t="shared" si="379"/>
        <v>0.60617916101842406</v>
      </c>
      <c r="O931" s="298">
        <f t="shared" si="363"/>
        <v>1.2316482801464361</v>
      </c>
    </row>
    <row r="932" spans="1:15" ht="14.5" customHeight="1" x14ac:dyDescent="0.25">
      <c r="A932" s="287" t="s">
        <v>1087</v>
      </c>
      <c r="B932" s="286" t="s">
        <v>5179</v>
      </c>
      <c r="D932" s="285" t="s">
        <v>1085</v>
      </c>
      <c r="E932" s="289" t="s">
        <v>1088</v>
      </c>
      <c r="F932" s="259">
        <v>19.357952770000001</v>
      </c>
      <c r="G932" s="290">
        <v>37.359051630000003</v>
      </c>
      <c r="H932" s="291">
        <v>25.220180920000001</v>
      </c>
      <c r="I932" s="292">
        <v>17.469737049999999</v>
      </c>
      <c r="J932" s="293">
        <v>17.217728149999999</v>
      </c>
      <c r="K932" s="294">
        <v>22.16758166</v>
      </c>
      <c r="L932" s="295">
        <f t="shared" si="377"/>
        <v>1.1080849536885273</v>
      </c>
      <c r="M932" s="296">
        <f t="shared" si="378"/>
        <v>2.1698014572265159</v>
      </c>
      <c r="N932" s="297">
        <f t="shared" si="379"/>
        <v>1.1377055606163944</v>
      </c>
      <c r="O932" s="298">
        <f t="shared" si="363"/>
        <v>1.4411594017636169</v>
      </c>
    </row>
    <row r="933" spans="1:15" ht="14.5" customHeight="1" x14ac:dyDescent="0.25">
      <c r="A933" s="287"/>
      <c r="B933" s="286" t="s">
        <v>5180</v>
      </c>
      <c r="D933" s="285" t="s">
        <v>1085</v>
      </c>
      <c r="E933" s="289" t="s">
        <v>1088</v>
      </c>
      <c r="F933" s="259">
        <v>11.63509447</v>
      </c>
      <c r="G933" s="290">
        <v>14.20236044</v>
      </c>
      <c r="H933" s="291">
        <v>4.710870463</v>
      </c>
      <c r="I933" s="292">
        <v>19.429614350000001</v>
      </c>
      <c r="J933" s="293">
        <v>15.974946429999999</v>
      </c>
      <c r="K933" s="294">
        <v>16.398028830000001</v>
      </c>
      <c r="L933" s="295">
        <f t="shared" si="377"/>
        <v>0.59883301132016542</v>
      </c>
      <c r="M933" s="296">
        <f t="shared" si="378"/>
        <v>0.88903962853539287</v>
      </c>
      <c r="N933" s="297">
        <f t="shared" si="379"/>
        <v>0.28728272842047442</v>
      </c>
      <c r="O933" s="298">
        <f t="shared" si="363"/>
        <v>0.58970653017514263</v>
      </c>
    </row>
    <row r="934" spans="1:15" ht="14.5" customHeight="1" x14ac:dyDescent="0.25">
      <c r="A934" s="287"/>
      <c r="B934" s="286" t="s">
        <v>5181</v>
      </c>
      <c r="D934" s="285" t="s">
        <v>1085</v>
      </c>
      <c r="E934" s="289" t="s">
        <v>1088</v>
      </c>
      <c r="F934" s="259">
        <v>32.596611199999998</v>
      </c>
      <c r="G934" s="290">
        <v>51.830887529999998</v>
      </c>
      <c r="H934" s="291">
        <v>41.617604370000002</v>
      </c>
      <c r="I934" s="292">
        <v>27.295403459999999</v>
      </c>
      <c r="J934" s="293">
        <v>25.457165270000001</v>
      </c>
      <c r="K934" s="294">
        <v>27.884875910000002</v>
      </c>
      <c r="L934" s="295">
        <f t="shared" si="377"/>
        <v>1.1942161341475916</v>
      </c>
      <c r="M934" s="296">
        <f t="shared" si="378"/>
        <v>2.0360038904677307</v>
      </c>
      <c r="N934" s="297">
        <f t="shared" si="379"/>
        <v>1.4924794538918928</v>
      </c>
      <c r="O934" s="298">
        <f t="shared" si="363"/>
        <v>1.5631088467983973</v>
      </c>
    </row>
    <row r="935" spans="1:15" s="299" customFormat="1" ht="14.5" customHeight="1" x14ac:dyDescent="0.25">
      <c r="A935" s="311"/>
      <c r="C935" s="300"/>
      <c r="E935" s="301" t="s">
        <v>1089</v>
      </c>
      <c r="F935" s="302">
        <f t="shared" ref="F935:K935" si="380">SUM(F926:F934)</f>
        <v>128.78054437599999</v>
      </c>
      <c r="G935" s="303">
        <f t="shared" si="380"/>
        <v>186.87044592699999</v>
      </c>
      <c r="H935" s="304">
        <f t="shared" si="380"/>
        <v>123.98182312900002</v>
      </c>
      <c r="I935" s="305">
        <f t="shared" si="380"/>
        <v>133.99650034699999</v>
      </c>
      <c r="J935" s="306">
        <f t="shared" si="380"/>
        <v>120.031814817</v>
      </c>
      <c r="K935" s="307">
        <f t="shared" si="380"/>
        <v>123.725053094</v>
      </c>
      <c r="L935" s="308">
        <f t="shared" si="377"/>
        <v>0.96107393881562087</v>
      </c>
      <c r="M935" s="309">
        <f t="shared" si="378"/>
        <v>1.5568409609727378</v>
      </c>
      <c r="N935" s="310">
        <f t="shared" si="379"/>
        <v>1.0020753277414634</v>
      </c>
      <c r="O935" s="298">
        <f t="shared" si="363"/>
        <v>1.163809115612537</v>
      </c>
    </row>
    <row r="936" spans="1:15" ht="14.5" customHeight="1" x14ac:dyDescent="0.25">
      <c r="A936" s="287"/>
      <c r="F936" s="259"/>
      <c r="G936" s="290"/>
      <c r="H936" s="291"/>
      <c r="I936" s="292"/>
      <c r="J936" s="293"/>
      <c r="K936" s="294"/>
      <c r="L936" s="295"/>
      <c r="M936" s="296"/>
      <c r="N936" s="297"/>
      <c r="O936" s="298"/>
    </row>
    <row r="937" spans="1:15" ht="14.5" customHeight="1" x14ac:dyDescent="0.25">
      <c r="A937" s="287" t="s">
        <v>1090</v>
      </c>
      <c r="B937" s="286" t="s">
        <v>5182</v>
      </c>
      <c r="D937" s="285" t="s">
        <v>1101</v>
      </c>
      <c r="E937" s="289" t="s">
        <v>1091</v>
      </c>
      <c r="F937" s="259">
        <v>6.0773017549999997</v>
      </c>
      <c r="G937" s="290">
        <v>7.3473841860000002</v>
      </c>
      <c r="H937" s="291">
        <v>3.3586434970000001</v>
      </c>
      <c r="I937" s="292">
        <v>8.0146338499999992</v>
      </c>
      <c r="J937" s="293">
        <v>7.5477485040000003</v>
      </c>
      <c r="K937" s="294">
        <v>8.1625538540000004</v>
      </c>
      <c r="L937" s="295">
        <f t="shared" ref="L937:L947" si="381">F937/I937</f>
        <v>0.75827565784555462</v>
      </c>
      <c r="M937" s="296">
        <f t="shared" ref="M937:M947" si="382">G937/J937</f>
        <v>0.97345376334494782</v>
      </c>
      <c r="N937" s="297">
        <f t="shared" ref="N937:N947" si="383">H937/K937</f>
        <v>0.41146968915299975</v>
      </c>
      <c r="O937" s="298">
        <f t="shared" si="363"/>
        <v>0.70741304806293615</v>
      </c>
    </row>
    <row r="938" spans="1:15" ht="14.5" customHeight="1" x14ac:dyDescent="0.25">
      <c r="A938" s="287"/>
      <c r="B938" s="286" t="s">
        <v>5183</v>
      </c>
      <c r="D938" s="285" t="s">
        <v>1101</v>
      </c>
      <c r="E938" s="289" t="s">
        <v>1091</v>
      </c>
      <c r="F938" s="259">
        <v>5.2344378090000001</v>
      </c>
      <c r="G938" s="290">
        <v>6.7434846579999999</v>
      </c>
      <c r="H938" s="291">
        <v>3.089134429</v>
      </c>
      <c r="I938" s="292">
        <v>10.19107352</v>
      </c>
      <c r="J938" s="293">
        <v>9.4222547320000007</v>
      </c>
      <c r="K938" s="294">
        <v>10.36787116</v>
      </c>
      <c r="L938" s="295">
        <f t="shared" si="381"/>
        <v>0.51362967784771707</v>
      </c>
      <c r="M938" s="296">
        <f t="shared" si="382"/>
        <v>0.71569755327222029</v>
      </c>
      <c r="N938" s="297">
        <f t="shared" si="383"/>
        <v>0.29795262511730519</v>
      </c>
      <c r="O938" s="298">
        <f t="shared" si="363"/>
        <v>0.50255017115724177</v>
      </c>
    </row>
    <row r="939" spans="1:15" ht="14.5" customHeight="1" x14ac:dyDescent="0.25">
      <c r="A939" s="287" t="s">
        <v>1092</v>
      </c>
      <c r="B939" s="286" t="s">
        <v>5184</v>
      </c>
      <c r="D939" s="285" t="s">
        <v>1101</v>
      </c>
      <c r="E939" s="289" t="s">
        <v>1102</v>
      </c>
      <c r="F939" s="259">
        <v>15.23080289</v>
      </c>
      <c r="G939" s="290">
        <v>18.014551130000001</v>
      </c>
      <c r="H939" s="291">
        <v>8.8267064929999997</v>
      </c>
      <c r="I939" s="292">
        <v>20.06155176</v>
      </c>
      <c r="J939" s="293">
        <v>16.84871781</v>
      </c>
      <c r="K939" s="294">
        <v>16.346290759999999</v>
      </c>
      <c r="L939" s="295">
        <f t="shared" si="381"/>
        <v>0.75920362852330026</v>
      </c>
      <c r="M939" s="296">
        <f t="shared" si="382"/>
        <v>1.0691941863557153</v>
      </c>
      <c r="N939" s="297">
        <f t="shared" si="383"/>
        <v>0.53998222731968581</v>
      </c>
      <c r="O939" s="298">
        <f t="shared" si="363"/>
        <v>0.78998831791433499</v>
      </c>
    </row>
    <row r="940" spans="1:15" ht="14.5" customHeight="1" x14ac:dyDescent="0.25">
      <c r="A940" s="287" t="s">
        <v>1093</v>
      </c>
      <c r="B940" s="286" t="s">
        <v>5185</v>
      </c>
      <c r="D940" s="285" t="s">
        <v>1101</v>
      </c>
      <c r="E940" s="289" t="s">
        <v>1094</v>
      </c>
      <c r="F940" s="259">
        <v>18.978175360000002</v>
      </c>
      <c r="G940" s="290">
        <v>22.564047080000002</v>
      </c>
      <c r="H940" s="291">
        <v>7.1490878479999997</v>
      </c>
      <c r="I940" s="292">
        <v>24.434658630000001</v>
      </c>
      <c r="J940" s="293">
        <v>22.218045239999999</v>
      </c>
      <c r="K940" s="294">
        <v>21.168489220000001</v>
      </c>
      <c r="L940" s="295">
        <f t="shared" si="381"/>
        <v>0.77669083277878392</v>
      </c>
      <c r="M940" s="296">
        <f t="shared" si="382"/>
        <v>1.0155730099683604</v>
      </c>
      <c r="N940" s="297">
        <f t="shared" si="383"/>
        <v>0.33772310218745027</v>
      </c>
      <c r="O940" s="298">
        <f t="shared" si="363"/>
        <v>0.71793650435175504</v>
      </c>
    </row>
    <row r="941" spans="1:15" ht="14.5" customHeight="1" x14ac:dyDescent="0.25">
      <c r="A941" s="287" t="s">
        <v>1095</v>
      </c>
      <c r="B941" s="286" t="s">
        <v>5186</v>
      </c>
      <c r="D941" s="285" t="s">
        <v>1101</v>
      </c>
      <c r="E941" s="289" t="s">
        <v>1102</v>
      </c>
      <c r="F941" s="259">
        <v>9.1436173449999991</v>
      </c>
      <c r="G941" s="290">
        <v>5.9227206189999997</v>
      </c>
      <c r="H941" s="291">
        <v>6.4274330229999999</v>
      </c>
      <c r="I941" s="292">
        <v>22.565150729999999</v>
      </c>
      <c r="J941" s="293">
        <v>22.230771619999999</v>
      </c>
      <c r="K941" s="294">
        <v>16.512890980000002</v>
      </c>
      <c r="L941" s="295">
        <f t="shared" si="381"/>
        <v>0.40520967284493736</v>
      </c>
      <c r="M941" s="296">
        <f t="shared" si="382"/>
        <v>0.26641993000690994</v>
      </c>
      <c r="N941" s="297">
        <f t="shared" si="383"/>
        <v>0.38923729532186369</v>
      </c>
      <c r="O941" s="298">
        <f t="shared" si="363"/>
        <v>0.35058207490182386</v>
      </c>
    </row>
    <row r="942" spans="1:15" ht="14.5" customHeight="1" x14ac:dyDescent="0.25">
      <c r="A942" s="287"/>
      <c r="B942" s="286" t="s">
        <v>5187</v>
      </c>
      <c r="D942" s="285" t="s">
        <v>1101</v>
      </c>
      <c r="E942" s="289" t="s">
        <v>1102</v>
      </c>
      <c r="F942" s="259">
        <v>12.85301462</v>
      </c>
      <c r="G942" s="290">
        <v>8.3844687629999992</v>
      </c>
      <c r="H942" s="291">
        <v>8.9673272579999992</v>
      </c>
      <c r="I942" s="292">
        <v>14.34754715</v>
      </c>
      <c r="J942" s="293">
        <v>14.299448809999999</v>
      </c>
      <c r="K942" s="294">
        <v>10.78572239</v>
      </c>
      <c r="L942" s="295">
        <f t="shared" si="381"/>
        <v>0.89583358643989541</v>
      </c>
      <c r="M942" s="296">
        <f t="shared" si="382"/>
        <v>0.58634908760514659</v>
      </c>
      <c r="N942" s="297">
        <f t="shared" si="383"/>
        <v>0.83140720053337092</v>
      </c>
      <c r="O942" s="298">
        <f t="shared" si="363"/>
        <v>0.76598347526806998</v>
      </c>
    </row>
    <row r="943" spans="1:15" ht="14.5" customHeight="1" x14ac:dyDescent="0.25">
      <c r="A943" s="287" t="s">
        <v>1096</v>
      </c>
      <c r="B943" s="286" t="s">
        <v>5188</v>
      </c>
      <c r="D943" s="285" t="s">
        <v>1101</v>
      </c>
      <c r="E943" s="289" t="s">
        <v>1097</v>
      </c>
      <c r="F943" s="259">
        <v>8.1384491130000001</v>
      </c>
      <c r="G943" s="290">
        <v>12.478237699999999</v>
      </c>
      <c r="H943" s="291">
        <v>4.9316999380000004</v>
      </c>
      <c r="I943" s="292">
        <v>16.098488790000001</v>
      </c>
      <c r="J943" s="293">
        <v>12.26038531</v>
      </c>
      <c r="K943" s="294">
        <v>11.702537380000001</v>
      </c>
      <c r="L943" s="295">
        <f t="shared" si="381"/>
        <v>0.50554118583201491</v>
      </c>
      <c r="M943" s="296">
        <f t="shared" si="382"/>
        <v>1.0177688045270739</v>
      </c>
      <c r="N943" s="297">
        <f t="shared" si="383"/>
        <v>0.42142142151397255</v>
      </c>
      <c r="O943" s="298">
        <f t="shared" si="363"/>
        <v>0.63773056932241667</v>
      </c>
    </row>
    <row r="944" spans="1:15" ht="14.5" customHeight="1" x14ac:dyDescent="0.25">
      <c r="A944" s="287"/>
      <c r="B944" s="286" t="s">
        <v>5189</v>
      </c>
      <c r="D944" s="285" t="s">
        <v>1101</v>
      </c>
      <c r="E944" s="289" t="s">
        <v>1098</v>
      </c>
      <c r="F944" s="259">
        <v>9.9400326069999991</v>
      </c>
      <c r="G944" s="290">
        <v>15.065625069999999</v>
      </c>
      <c r="H944" s="291">
        <v>5.9524263790000003</v>
      </c>
      <c r="I944" s="292">
        <v>13.52185734</v>
      </c>
      <c r="J944" s="293">
        <v>10.16577201</v>
      </c>
      <c r="K944" s="294">
        <v>9.2360231240000008</v>
      </c>
      <c r="L944" s="295">
        <f t="shared" si="381"/>
        <v>0.73510852518726533</v>
      </c>
      <c r="M944" s="296">
        <f t="shared" si="382"/>
        <v>1.4819951751013154</v>
      </c>
      <c r="N944" s="297">
        <f t="shared" si="383"/>
        <v>0.64447937159582191</v>
      </c>
      <c r="O944" s="298">
        <f t="shared" si="363"/>
        <v>0.94029919919874561</v>
      </c>
    </row>
    <row r="945" spans="1:15" ht="14.5" customHeight="1" x14ac:dyDescent="0.25">
      <c r="A945" s="287" t="s">
        <v>1099</v>
      </c>
      <c r="B945" s="286" t="s">
        <v>5190</v>
      </c>
      <c r="D945" s="285" t="s">
        <v>1101</v>
      </c>
      <c r="E945" s="289" t="s">
        <v>1102</v>
      </c>
      <c r="F945" s="259">
        <v>7.2749193080000003</v>
      </c>
      <c r="G945" s="290">
        <v>5.1527946010000001</v>
      </c>
      <c r="H945" s="291">
        <v>4.2855736530000001</v>
      </c>
      <c r="I945" s="292">
        <v>7.5941596450000004</v>
      </c>
      <c r="J945" s="293">
        <v>6.3040332599999997</v>
      </c>
      <c r="K945" s="294">
        <v>9.6495466380000003</v>
      </c>
      <c r="L945" s="295">
        <f t="shared" si="381"/>
        <v>0.95796238795029964</v>
      </c>
      <c r="M945" s="296">
        <f t="shared" si="382"/>
        <v>0.817380617849088</v>
      </c>
      <c r="N945" s="297">
        <f t="shared" si="383"/>
        <v>0.44412176175441997</v>
      </c>
      <c r="O945" s="298">
        <f t="shared" si="363"/>
        <v>0.70976186616470094</v>
      </c>
    </row>
    <row r="946" spans="1:15" ht="14.5" customHeight="1" x14ac:dyDescent="0.25">
      <c r="A946" s="287" t="s">
        <v>1100</v>
      </c>
      <c r="B946" s="286" t="s">
        <v>5191</v>
      </c>
      <c r="D946" s="285" t="s">
        <v>1101</v>
      </c>
      <c r="E946" s="289" t="s">
        <v>1102</v>
      </c>
      <c r="F946" s="259">
        <v>13.15255876</v>
      </c>
      <c r="G946" s="290">
        <v>14.8066525</v>
      </c>
      <c r="H946" s="291">
        <v>4.7152559969999999</v>
      </c>
      <c r="I946" s="292">
        <v>20.69991212</v>
      </c>
      <c r="J946" s="293">
        <v>19.03397902</v>
      </c>
      <c r="K946" s="294">
        <v>17.052188390000001</v>
      </c>
      <c r="L946" s="295">
        <f t="shared" si="381"/>
        <v>0.63539200957728503</v>
      </c>
      <c r="M946" s="296">
        <f t="shared" si="382"/>
        <v>0.77790631609091687</v>
      </c>
      <c r="N946" s="297">
        <f t="shared" si="383"/>
        <v>0.27651911233664239</v>
      </c>
      <c r="O946" s="298">
        <f t="shared" si="363"/>
        <v>0.57539572246289927</v>
      </c>
    </row>
    <row r="947" spans="1:15" s="299" customFormat="1" ht="14.5" customHeight="1" x14ac:dyDescent="0.25">
      <c r="A947" s="311"/>
      <c r="C947" s="300"/>
      <c r="E947" s="301" t="s">
        <v>1102</v>
      </c>
      <c r="F947" s="302">
        <f t="shared" ref="F947:K947" si="384">SUM(F937:F946)</f>
        <v>106.02330956700001</v>
      </c>
      <c r="G947" s="303">
        <f t="shared" si="384"/>
        <v>116.47996630699998</v>
      </c>
      <c r="H947" s="304">
        <f t="shared" si="384"/>
        <v>57.703288515000004</v>
      </c>
      <c r="I947" s="305">
        <f t="shared" si="384"/>
        <v>157.529033535</v>
      </c>
      <c r="J947" s="306">
        <f t="shared" si="384"/>
        <v>140.331156316</v>
      </c>
      <c r="K947" s="307">
        <f t="shared" si="384"/>
        <v>130.984113896</v>
      </c>
      <c r="L947" s="308">
        <f t="shared" si="381"/>
        <v>0.67303980217363313</v>
      </c>
      <c r="M947" s="309">
        <f t="shared" si="382"/>
        <v>0.83003638938674806</v>
      </c>
      <c r="N947" s="310">
        <f t="shared" si="383"/>
        <v>0.44053654140696641</v>
      </c>
      <c r="O947" s="298">
        <f t="shared" ref="O947:O1010" si="385">AVERAGE(F947:H947)/AVERAGE(I947:K947)</f>
        <v>0.65339929186586576</v>
      </c>
    </row>
    <row r="948" spans="1:15" ht="14.5" customHeight="1" x14ac:dyDescent="0.25">
      <c r="A948" s="287"/>
      <c r="F948" s="259"/>
      <c r="G948" s="290"/>
      <c r="H948" s="291"/>
      <c r="I948" s="292"/>
      <c r="J948" s="293"/>
      <c r="K948" s="294"/>
      <c r="L948" s="295"/>
      <c r="M948" s="296"/>
      <c r="N948" s="297"/>
      <c r="O948" s="298"/>
    </row>
    <row r="949" spans="1:15" ht="14.5" customHeight="1" x14ac:dyDescent="0.25">
      <c r="A949" s="287" t="s">
        <v>1103</v>
      </c>
      <c r="B949" s="286" t="s">
        <v>5192</v>
      </c>
      <c r="D949" s="285" t="s">
        <v>1104</v>
      </c>
      <c r="E949" s="289" t="s">
        <v>1106</v>
      </c>
      <c r="F949" s="259">
        <v>3.9554626829999999</v>
      </c>
      <c r="G949" s="290">
        <v>2.3897101840000001</v>
      </c>
      <c r="H949" s="291">
        <v>2.25759694</v>
      </c>
      <c r="I949" s="292">
        <v>5.8810142440000002</v>
      </c>
      <c r="J949" s="293">
        <v>6.773472033</v>
      </c>
      <c r="K949" s="294">
        <v>5.8652997830000002</v>
      </c>
      <c r="L949" s="295">
        <f t="shared" ref="L949:N952" si="386">F949/I949</f>
        <v>0.67258172126270399</v>
      </c>
      <c r="M949" s="296">
        <f t="shared" si="386"/>
        <v>0.3528043184289324</v>
      </c>
      <c r="N949" s="297">
        <f t="shared" si="386"/>
        <v>0.38490734037899049</v>
      </c>
      <c r="O949" s="298">
        <f t="shared" si="385"/>
        <v>0.4645177746183965</v>
      </c>
    </row>
    <row r="950" spans="1:15" ht="14.5" customHeight="1" x14ac:dyDescent="0.25">
      <c r="A950" s="287"/>
      <c r="B950" s="286" t="s">
        <v>5193</v>
      </c>
      <c r="D950" s="285" t="s">
        <v>1104</v>
      </c>
      <c r="E950" s="289" t="s">
        <v>1106</v>
      </c>
      <c r="F950" s="259">
        <v>53.714936289999997</v>
      </c>
      <c r="G950" s="290">
        <v>65.848625909999996</v>
      </c>
      <c r="H950" s="291">
        <v>44.445498710000003</v>
      </c>
      <c r="I950" s="292">
        <v>32.252948199999999</v>
      </c>
      <c r="J950" s="293">
        <v>30.010424310000001</v>
      </c>
      <c r="K950" s="294">
        <v>30.80865915</v>
      </c>
      <c r="L950" s="295">
        <f t="shared" si="386"/>
        <v>1.6654271713988615</v>
      </c>
      <c r="M950" s="296">
        <f t="shared" si="386"/>
        <v>2.1941917658277852</v>
      </c>
      <c r="N950" s="297">
        <f t="shared" si="386"/>
        <v>1.4426300895993391</v>
      </c>
      <c r="O950" s="298">
        <f t="shared" si="385"/>
        <v>1.7621734261602773</v>
      </c>
    </row>
    <row r="951" spans="1:15" ht="14.5" customHeight="1" x14ac:dyDescent="0.25">
      <c r="A951" s="287"/>
      <c r="B951" s="286" t="s">
        <v>5194</v>
      </c>
      <c r="D951" s="285" t="s">
        <v>1104</v>
      </c>
      <c r="E951" s="289" t="s">
        <v>1105</v>
      </c>
      <c r="F951" s="259">
        <v>5.947433577</v>
      </c>
      <c r="G951" s="290">
        <v>3.3497906039999998</v>
      </c>
      <c r="H951" s="291">
        <v>3.397690415</v>
      </c>
      <c r="I951" s="292">
        <v>4.2566106079999999</v>
      </c>
      <c r="J951" s="293">
        <v>4.917940754</v>
      </c>
      <c r="K951" s="294">
        <v>4.290534589</v>
      </c>
      <c r="L951" s="295">
        <f t="shared" si="386"/>
        <v>1.3972228434102516</v>
      </c>
      <c r="M951" s="296">
        <f t="shared" si="386"/>
        <v>0.68113683583427731</v>
      </c>
      <c r="N951" s="297">
        <f t="shared" si="386"/>
        <v>0.79190374637951677</v>
      </c>
      <c r="O951" s="298">
        <f t="shared" si="385"/>
        <v>0.94280234394324069</v>
      </c>
    </row>
    <row r="952" spans="1:15" s="299" customFormat="1" ht="14.5" customHeight="1" x14ac:dyDescent="0.25">
      <c r="A952" s="311"/>
      <c r="C952" s="300"/>
      <c r="E952" s="301" t="s">
        <v>1107</v>
      </c>
      <c r="F952" s="302">
        <f t="shared" ref="F952:K952" si="387">SUM(F949:F951)</f>
        <v>63.617832549999996</v>
      </c>
      <c r="G952" s="303">
        <f t="shared" si="387"/>
        <v>71.588126697999996</v>
      </c>
      <c r="H952" s="304">
        <f t="shared" si="387"/>
        <v>50.100786065000001</v>
      </c>
      <c r="I952" s="305">
        <f t="shared" si="387"/>
        <v>42.390573052000001</v>
      </c>
      <c r="J952" s="306">
        <f t="shared" si="387"/>
        <v>41.701837097000002</v>
      </c>
      <c r="K952" s="307">
        <f t="shared" si="387"/>
        <v>40.964493521999998</v>
      </c>
      <c r="L952" s="308">
        <f t="shared" si="386"/>
        <v>1.5007542472228619</v>
      </c>
      <c r="M952" s="309">
        <f t="shared" si="386"/>
        <v>1.7166660195684758</v>
      </c>
      <c r="N952" s="310">
        <f t="shared" si="386"/>
        <v>1.2230295496780244</v>
      </c>
      <c r="O952" s="298">
        <f t="shared" si="385"/>
        <v>1.4817794129983053</v>
      </c>
    </row>
    <row r="953" spans="1:15" ht="14.5" customHeight="1" x14ac:dyDescent="0.25">
      <c r="A953" s="287"/>
      <c r="F953" s="259"/>
      <c r="G953" s="290"/>
      <c r="H953" s="291"/>
      <c r="I953" s="292"/>
      <c r="J953" s="293"/>
      <c r="K953" s="294"/>
      <c r="L953" s="295"/>
      <c r="M953" s="296"/>
      <c r="N953" s="297"/>
      <c r="O953" s="298"/>
    </row>
    <row r="954" spans="1:15" s="26" customFormat="1" ht="14.5" customHeight="1" x14ac:dyDescent="0.25">
      <c r="A954" s="37"/>
      <c r="B954" s="38"/>
      <c r="C954" s="36"/>
      <c r="D954" s="38"/>
      <c r="E954" s="355" t="s">
        <v>1535</v>
      </c>
      <c r="F954" s="349">
        <f>SUM(F829,F843,F847,F855,F867,F880,F890,F894,F901,F908,F914,F924,F935,F947,F952)</f>
        <v>1587.894341382</v>
      </c>
      <c r="G954" s="350">
        <f>SUM(G829,G843,G847,G855,G867,G880,G890,G894,G901,G908,G914,G924,G935,G947,G952)</f>
        <v>1617.3186530830001</v>
      </c>
      <c r="H954" s="351">
        <f t="shared" ref="H954:K954" si="388">SUM(H829,H843,H847,H855,H867,H880,H890,H894,H901,H908,H914,H924,H935,H947,H952)</f>
        <v>1375.3678719489999</v>
      </c>
      <c r="I954" s="352">
        <f t="shared" si="388"/>
        <v>1893.1678073829999</v>
      </c>
      <c r="J954" s="353">
        <f t="shared" si="388"/>
        <v>1752.2073997989999</v>
      </c>
      <c r="K954" s="354">
        <f t="shared" si="388"/>
        <v>1709.9274036040006</v>
      </c>
      <c r="L954" s="111">
        <f t="shared" ref="L954:N955" si="389">F954/I954</f>
        <v>0.83874991703826229</v>
      </c>
      <c r="M954" s="112">
        <f t="shared" si="389"/>
        <v>0.92301781927671733</v>
      </c>
      <c r="N954" s="113">
        <f t="shared" si="389"/>
        <v>0.80434284464366601</v>
      </c>
      <c r="O954" s="120">
        <f t="shared" si="385"/>
        <v>0.8553355803252557</v>
      </c>
    </row>
    <row r="955" spans="1:15" s="43" customFormat="1" ht="14.5" customHeight="1" x14ac:dyDescent="0.25">
      <c r="A955" s="39"/>
      <c r="B955" s="356"/>
      <c r="C955" s="41"/>
      <c r="D955" s="356"/>
      <c r="E955" s="357" t="s">
        <v>1529</v>
      </c>
      <c r="F955" s="179">
        <f>F954/15</f>
        <v>105.8596227588</v>
      </c>
      <c r="G955" s="180">
        <f>G954/15</f>
        <v>107.82124353886667</v>
      </c>
      <c r="H955" s="181">
        <f t="shared" ref="H955:K955" si="390">H954/15</f>
        <v>91.691191463266662</v>
      </c>
      <c r="I955" s="358">
        <f t="shared" si="390"/>
        <v>126.21118715886665</v>
      </c>
      <c r="J955" s="182">
        <f t="shared" si="390"/>
        <v>116.81382665326666</v>
      </c>
      <c r="K955" s="183">
        <f t="shared" si="390"/>
        <v>113.9951602402667</v>
      </c>
      <c r="L955" s="117">
        <f t="shared" si="389"/>
        <v>0.83874991703826229</v>
      </c>
      <c r="M955" s="118">
        <f t="shared" si="389"/>
        <v>0.92301781927671733</v>
      </c>
      <c r="N955" s="119">
        <f t="shared" si="389"/>
        <v>0.80434284464366612</v>
      </c>
      <c r="O955" s="121">
        <f t="shared" si="385"/>
        <v>0.8553355803252557</v>
      </c>
    </row>
    <row r="956" spans="1:15" ht="14.5" customHeight="1" x14ac:dyDescent="0.25">
      <c r="A956" s="287"/>
      <c r="F956" s="259"/>
      <c r="G956" s="290"/>
      <c r="H956" s="291"/>
      <c r="I956" s="292"/>
      <c r="J956" s="293"/>
      <c r="K956" s="294"/>
      <c r="L956" s="295"/>
      <c r="M956" s="296"/>
      <c r="N956" s="297"/>
      <c r="O956" s="298"/>
    </row>
    <row r="957" spans="1:15" s="286" customFormat="1" ht="14.5" customHeight="1" x14ac:dyDescent="0.25">
      <c r="A957" s="359" t="s">
        <v>1536</v>
      </c>
      <c r="F957" s="313"/>
      <c r="G957" s="314"/>
      <c r="H957" s="315"/>
      <c r="I957" s="316"/>
      <c r="J957" s="317"/>
      <c r="K957" s="318"/>
      <c r="L957" s="319"/>
      <c r="M957" s="320"/>
      <c r="N957" s="321"/>
      <c r="O957" s="322"/>
    </row>
    <row r="958" spans="1:15" ht="14.5" customHeight="1" x14ac:dyDescent="0.25">
      <c r="A958" s="287" t="s">
        <v>529</v>
      </c>
      <c r="B958" s="285" t="s">
        <v>5195</v>
      </c>
      <c r="C958" s="288" t="s">
        <v>308</v>
      </c>
      <c r="D958" s="285" t="s">
        <v>530</v>
      </c>
      <c r="E958" s="289" t="s">
        <v>531</v>
      </c>
      <c r="F958" s="259">
        <v>12.69541362</v>
      </c>
      <c r="G958" s="290">
        <v>14.06758921</v>
      </c>
      <c r="H958" s="291">
        <v>14.669451560000001</v>
      </c>
      <c r="I958" s="292">
        <v>25.889469089999999</v>
      </c>
      <c r="J958" s="293">
        <v>23.375769699999999</v>
      </c>
      <c r="K958" s="294">
        <v>22.834361359999999</v>
      </c>
      <c r="L958" s="295">
        <f t="shared" ref="L958:N960" si="391">F958/I958</f>
        <v>0.49036979382878493</v>
      </c>
      <c r="M958" s="296">
        <f t="shared" si="391"/>
        <v>0.60180218194055868</v>
      </c>
      <c r="N958" s="297">
        <f t="shared" si="391"/>
        <v>0.64242880844029882</v>
      </c>
      <c r="O958" s="298">
        <f t="shared" si="385"/>
        <v>0.57465581367721352</v>
      </c>
    </row>
    <row r="959" spans="1:15" ht="14.5" customHeight="1" x14ac:dyDescent="0.25">
      <c r="A959" s="287"/>
      <c r="B959" s="285" t="s">
        <v>5196</v>
      </c>
      <c r="C959" s="288" t="s">
        <v>308</v>
      </c>
      <c r="D959" s="285" t="s">
        <v>530</v>
      </c>
      <c r="E959" s="289" t="s">
        <v>531</v>
      </c>
      <c r="F959" s="259">
        <v>17.217917100000001</v>
      </c>
      <c r="G959" s="290">
        <v>18.29177529</v>
      </c>
      <c r="H959" s="291">
        <v>18.943471800000001</v>
      </c>
      <c r="I959" s="292">
        <v>21.195939070000001</v>
      </c>
      <c r="J959" s="293">
        <v>18.92311875</v>
      </c>
      <c r="K959" s="294">
        <v>17.93310542</v>
      </c>
      <c r="L959" s="295">
        <f t="shared" si="391"/>
        <v>0.81232150380964463</v>
      </c>
      <c r="M959" s="296">
        <f t="shared" si="391"/>
        <v>0.96663639496528553</v>
      </c>
      <c r="N959" s="297">
        <f t="shared" si="391"/>
        <v>1.0563408487452031</v>
      </c>
      <c r="O959" s="298">
        <f t="shared" si="385"/>
        <v>0.93800404930439929</v>
      </c>
    </row>
    <row r="960" spans="1:15" s="299" customFormat="1" ht="14.5" customHeight="1" x14ac:dyDescent="0.25">
      <c r="A960" s="311"/>
      <c r="C960" s="300"/>
      <c r="E960" s="301" t="s">
        <v>532</v>
      </c>
      <c r="F960" s="302">
        <f t="shared" ref="F960:K960" si="392">SUM(F958:F959)</f>
        <v>29.913330720000001</v>
      </c>
      <c r="G960" s="303">
        <f t="shared" si="392"/>
        <v>32.359364499999998</v>
      </c>
      <c r="H960" s="304">
        <f t="shared" si="392"/>
        <v>33.612923360000003</v>
      </c>
      <c r="I960" s="305">
        <f t="shared" si="392"/>
        <v>47.08540816</v>
      </c>
      <c r="J960" s="306">
        <f t="shared" si="392"/>
        <v>42.29888845</v>
      </c>
      <c r="K960" s="307">
        <f t="shared" si="392"/>
        <v>40.767466779999999</v>
      </c>
      <c r="L960" s="308">
        <f t="shared" si="391"/>
        <v>0.63529938231292593</v>
      </c>
      <c r="M960" s="309">
        <f t="shared" si="391"/>
        <v>0.76501689963439212</v>
      </c>
      <c r="N960" s="310">
        <f t="shared" si="391"/>
        <v>0.82450360581369442</v>
      </c>
      <c r="O960" s="298">
        <f t="shared" si="385"/>
        <v>0.73672162468270641</v>
      </c>
    </row>
    <row r="961" spans="1:15" ht="14.5" customHeight="1" x14ac:dyDescent="0.25">
      <c r="A961" s="287"/>
      <c r="F961" s="259"/>
      <c r="G961" s="290"/>
      <c r="H961" s="291"/>
      <c r="I961" s="292"/>
      <c r="J961" s="293"/>
      <c r="K961" s="294"/>
      <c r="L961" s="295"/>
      <c r="M961" s="296"/>
      <c r="N961" s="297"/>
      <c r="O961" s="298"/>
    </row>
    <row r="962" spans="1:15" ht="14.5" customHeight="1" x14ac:dyDescent="0.25">
      <c r="A962" s="287" t="s">
        <v>1108</v>
      </c>
      <c r="B962" s="286" t="s">
        <v>5197</v>
      </c>
      <c r="D962" s="285" t="s">
        <v>528</v>
      </c>
      <c r="E962" s="289" t="s">
        <v>1109</v>
      </c>
      <c r="F962" s="259">
        <v>2.5030211339999999</v>
      </c>
      <c r="G962" s="290">
        <v>1.500484846</v>
      </c>
      <c r="H962" s="291">
        <v>1.4068286780000001</v>
      </c>
      <c r="I962" s="292">
        <v>5.1625866949999999</v>
      </c>
      <c r="J962" s="293">
        <v>5.3670824230000003</v>
      </c>
      <c r="K962" s="294">
        <v>4.4035476239999998</v>
      </c>
      <c r="L962" s="295">
        <f t="shared" ref="L962:N964" si="393">F962/I962</f>
        <v>0.48483856676425263</v>
      </c>
      <c r="M962" s="296">
        <f t="shared" si="393"/>
        <v>0.27957179110383112</v>
      </c>
      <c r="N962" s="297">
        <f t="shared" si="393"/>
        <v>0.31947620376184221</v>
      </c>
      <c r="O962" s="298">
        <f t="shared" si="385"/>
        <v>0.36230202450509641</v>
      </c>
    </row>
    <row r="963" spans="1:15" ht="14.5" customHeight="1" x14ac:dyDescent="0.25">
      <c r="A963" s="287"/>
      <c r="B963" s="286" t="s">
        <v>5198</v>
      </c>
      <c r="D963" s="285" t="s">
        <v>528</v>
      </c>
      <c r="E963" s="289" t="s">
        <v>1109</v>
      </c>
      <c r="F963" s="259">
        <v>5.8204429490000003</v>
      </c>
      <c r="G963" s="290">
        <v>3.3274470869999999</v>
      </c>
      <c r="H963" s="291">
        <v>2.6611796550000002</v>
      </c>
      <c r="I963" s="292">
        <v>3.4774330670000002</v>
      </c>
      <c r="J963" s="293">
        <v>3.3238157589999999</v>
      </c>
      <c r="K963" s="294">
        <v>3.1396795040000001</v>
      </c>
      <c r="L963" s="295">
        <f t="shared" si="393"/>
        <v>1.6737756951340337</v>
      </c>
      <c r="M963" s="296">
        <f t="shared" si="393"/>
        <v>1.0010925178359142</v>
      </c>
      <c r="N963" s="297">
        <f t="shared" si="393"/>
        <v>0.8475959573611308</v>
      </c>
      <c r="O963" s="298">
        <f t="shared" si="385"/>
        <v>1.187924235945075</v>
      </c>
    </row>
    <row r="964" spans="1:15" s="299" customFormat="1" ht="14.5" customHeight="1" x14ac:dyDescent="0.25">
      <c r="A964" s="311"/>
      <c r="C964" s="300"/>
      <c r="E964" s="301" t="s">
        <v>1109</v>
      </c>
      <c r="F964" s="302">
        <f t="shared" ref="F964:K964" si="394">SUM(F962:F963)</f>
        <v>8.3234640830000011</v>
      </c>
      <c r="G964" s="303">
        <f t="shared" si="394"/>
        <v>4.8279319330000003</v>
      </c>
      <c r="H964" s="304">
        <f t="shared" si="394"/>
        <v>4.0680083329999999</v>
      </c>
      <c r="I964" s="305">
        <f t="shared" si="394"/>
        <v>8.6400197619999997</v>
      </c>
      <c r="J964" s="306">
        <f t="shared" si="394"/>
        <v>8.6908981819999997</v>
      </c>
      <c r="K964" s="307">
        <f t="shared" si="394"/>
        <v>7.5432271279999998</v>
      </c>
      <c r="L964" s="308">
        <f t="shared" si="393"/>
        <v>0.96336169502849356</v>
      </c>
      <c r="M964" s="309">
        <f t="shared" si="393"/>
        <v>0.55551587786395729</v>
      </c>
      <c r="N964" s="310">
        <f t="shared" si="393"/>
        <v>0.53929283368650016</v>
      </c>
      <c r="O964" s="298">
        <f t="shared" si="385"/>
        <v>0.69226115306303793</v>
      </c>
    </row>
    <row r="965" spans="1:15" ht="14.5" customHeight="1" x14ac:dyDescent="0.25">
      <c r="A965" s="287"/>
      <c r="F965" s="259"/>
      <c r="G965" s="290"/>
      <c r="H965" s="291"/>
      <c r="I965" s="292"/>
      <c r="J965" s="293"/>
      <c r="K965" s="294"/>
      <c r="L965" s="295"/>
      <c r="M965" s="296"/>
      <c r="N965" s="297"/>
      <c r="O965" s="298"/>
    </row>
    <row r="966" spans="1:15" ht="14.5" customHeight="1" x14ac:dyDescent="0.25">
      <c r="A966" s="287" t="s">
        <v>1110</v>
      </c>
      <c r="B966" s="286" t="s">
        <v>5199</v>
      </c>
      <c r="D966" s="285" t="s">
        <v>1111</v>
      </c>
      <c r="E966" s="301" t="s">
        <v>1112</v>
      </c>
      <c r="F966" s="302">
        <v>0.11930959300000001</v>
      </c>
      <c r="G966" s="303">
        <v>0.32106611800000001</v>
      </c>
      <c r="H966" s="304">
        <v>0.12209487099999999</v>
      </c>
      <c r="I966" s="305">
        <v>4.0700166000000003E-2</v>
      </c>
      <c r="J966" s="306">
        <v>0</v>
      </c>
      <c r="K966" s="307">
        <v>0.113126373</v>
      </c>
      <c r="L966" s="308">
        <f>F966/I966</f>
        <v>2.9314276752581305</v>
      </c>
      <c r="M966" s="309"/>
      <c r="N966" s="310">
        <f>H966/K966</f>
        <v>1.079278578126075</v>
      </c>
      <c r="O966" s="298">
        <f t="shared" si="385"/>
        <v>3.6565249771367472</v>
      </c>
    </row>
    <row r="967" spans="1:15" ht="14.5" customHeight="1" x14ac:dyDescent="0.25">
      <c r="A967" s="287"/>
      <c r="F967" s="259"/>
      <c r="G967" s="290"/>
      <c r="H967" s="291"/>
      <c r="I967" s="292"/>
      <c r="J967" s="293"/>
      <c r="K967" s="294"/>
      <c r="L967" s="295"/>
      <c r="M967" s="296"/>
      <c r="N967" s="297"/>
      <c r="O967" s="298"/>
    </row>
    <row r="968" spans="1:15" ht="14.5" customHeight="1" x14ac:dyDescent="0.25">
      <c r="A968" s="287" t="s">
        <v>1113</v>
      </c>
      <c r="B968" s="286" t="s">
        <v>5200</v>
      </c>
      <c r="D968" s="285" t="s">
        <v>527</v>
      </c>
      <c r="E968" s="289" t="s">
        <v>1114</v>
      </c>
      <c r="F968" s="259">
        <v>6.7300278850000002</v>
      </c>
      <c r="G968" s="290">
        <v>4.3323581769999997</v>
      </c>
      <c r="H968" s="291">
        <v>5.8898019650000002</v>
      </c>
      <c r="I968" s="292">
        <v>26.947694349999999</v>
      </c>
      <c r="J968" s="293">
        <v>35.073368969999997</v>
      </c>
      <c r="K968" s="294">
        <v>44.96816767</v>
      </c>
      <c r="L968" s="295">
        <f t="shared" ref="L968:N970" si="395">F968/I968</f>
        <v>0.24974410788505921</v>
      </c>
      <c r="M968" s="296">
        <f t="shared" si="395"/>
        <v>0.12352272690729202</v>
      </c>
      <c r="N968" s="297">
        <f t="shared" si="395"/>
        <v>0.13097713938941111</v>
      </c>
      <c r="O968" s="298">
        <f t="shared" si="385"/>
        <v>0.15844761075611874</v>
      </c>
    </row>
    <row r="969" spans="1:15" ht="14.5" customHeight="1" x14ac:dyDescent="0.25">
      <c r="A969" s="287"/>
      <c r="B969" s="286" t="s">
        <v>5201</v>
      </c>
      <c r="D969" s="285" t="s">
        <v>527</v>
      </c>
      <c r="E969" s="289" t="s">
        <v>1114</v>
      </c>
      <c r="F969" s="259">
        <v>27.999090540000001</v>
      </c>
      <c r="G969" s="290">
        <v>20.459694989999999</v>
      </c>
      <c r="H969" s="291">
        <v>22.443360909999999</v>
      </c>
      <c r="I969" s="292">
        <v>7.0910599230000004</v>
      </c>
      <c r="J969" s="293">
        <v>10.464294089999999</v>
      </c>
      <c r="K969" s="294">
        <v>12.983253850000001</v>
      </c>
      <c r="L969" s="295">
        <f t="shared" si="395"/>
        <v>3.9485057021143439</v>
      </c>
      <c r="M969" s="296">
        <f t="shared" si="395"/>
        <v>1.9551911303364373</v>
      </c>
      <c r="N969" s="297">
        <f t="shared" si="395"/>
        <v>1.7286391508088705</v>
      </c>
      <c r="O969" s="298">
        <f t="shared" si="385"/>
        <v>2.3217216304710373</v>
      </c>
    </row>
    <row r="970" spans="1:15" s="299" customFormat="1" ht="14.5" customHeight="1" x14ac:dyDescent="0.25">
      <c r="A970" s="311"/>
      <c r="C970" s="300"/>
      <c r="E970" s="301" t="s">
        <v>1114</v>
      </c>
      <c r="F970" s="302">
        <f t="shared" ref="F970:K970" si="396">SUM(F968:F969)</f>
        <v>34.729118425000003</v>
      </c>
      <c r="G970" s="303">
        <f t="shared" si="396"/>
        <v>24.792053166999999</v>
      </c>
      <c r="H970" s="304">
        <f t="shared" si="396"/>
        <v>28.333162874999999</v>
      </c>
      <c r="I970" s="305">
        <f t="shared" si="396"/>
        <v>34.038754273000002</v>
      </c>
      <c r="J970" s="306">
        <f t="shared" si="396"/>
        <v>45.53766306</v>
      </c>
      <c r="K970" s="307">
        <f t="shared" si="396"/>
        <v>57.951421519999997</v>
      </c>
      <c r="L970" s="308">
        <f t="shared" si="395"/>
        <v>1.0202817102665713</v>
      </c>
      <c r="M970" s="309">
        <f t="shared" si="395"/>
        <v>0.5444296325512844</v>
      </c>
      <c r="N970" s="310">
        <f t="shared" si="395"/>
        <v>0.48891230157696397</v>
      </c>
      <c r="O970" s="298">
        <f t="shared" si="385"/>
        <v>0.63881127777267888</v>
      </c>
    </row>
    <row r="971" spans="1:15" ht="14.5" customHeight="1" x14ac:dyDescent="0.25">
      <c r="A971" s="287"/>
      <c r="F971" s="259"/>
      <c r="G971" s="290"/>
      <c r="H971" s="291"/>
      <c r="I971" s="292"/>
      <c r="J971" s="293"/>
      <c r="K971" s="294"/>
      <c r="L971" s="295"/>
      <c r="M971" s="296"/>
      <c r="N971" s="297"/>
      <c r="O971" s="298"/>
    </row>
    <row r="972" spans="1:15" ht="14.5" customHeight="1" x14ac:dyDescent="0.25">
      <c r="A972" s="287" t="s">
        <v>1115</v>
      </c>
      <c r="B972" s="286" t="s">
        <v>5202</v>
      </c>
      <c r="D972" s="285" t="s">
        <v>526</v>
      </c>
      <c r="E972" s="301" t="s">
        <v>1116</v>
      </c>
      <c r="F972" s="302">
        <v>21.612794059999999</v>
      </c>
      <c r="G972" s="303">
        <v>13.04591031</v>
      </c>
      <c r="H972" s="304">
        <v>13.088450679999999</v>
      </c>
      <c r="I972" s="305">
        <v>11.080871</v>
      </c>
      <c r="J972" s="306">
        <v>10.6348667</v>
      </c>
      <c r="K972" s="307">
        <v>10.474576020000001</v>
      </c>
      <c r="L972" s="308">
        <f>F972/I972</f>
        <v>1.9504598564499125</v>
      </c>
      <c r="M972" s="309">
        <f>G972/J972</f>
        <v>1.2267112205553079</v>
      </c>
      <c r="N972" s="310">
        <f>H972/K972</f>
        <v>1.2495446741719287</v>
      </c>
      <c r="O972" s="298">
        <f t="shared" si="385"/>
        <v>1.483277095877896</v>
      </c>
    </row>
    <row r="973" spans="1:15" ht="14.5" customHeight="1" x14ac:dyDescent="0.25">
      <c r="A973" s="287"/>
      <c r="F973" s="259"/>
      <c r="G973" s="290"/>
      <c r="H973" s="291"/>
      <c r="I973" s="292"/>
      <c r="J973" s="293"/>
      <c r="K973" s="294"/>
      <c r="L973" s="295"/>
      <c r="M973" s="296"/>
      <c r="N973" s="297"/>
      <c r="O973" s="298"/>
    </row>
    <row r="974" spans="1:15" ht="14.5" customHeight="1" x14ac:dyDescent="0.25">
      <c r="A974" s="287" t="s">
        <v>523</v>
      </c>
      <c r="B974" s="286" t="s">
        <v>5203</v>
      </c>
      <c r="D974" s="285" t="s">
        <v>919</v>
      </c>
      <c r="E974" s="289" t="s">
        <v>1117</v>
      </c>
      <c r="F974" s="259">
        <v>20.542399069999998</v>
      </c>
      <c r="G974" s="290">
        <v>18.66857229</v>
      </c>
      <c r="H974" s="291">
        <v>17.02513845</v>
      </c>
      <c r="I974" s="292">
        <v>49.388976630000002</v>
      </c>
      <c r="J974" s="293">
        <v>53.036532579999999</v>
      </c>
      <c r="K974" s="294">
        <v>54.137551070000001</v>
      </c>
      <c r="L974" s="295">
        <f t="shared" ref="L974:N976" si="397">F974/I974</f>
        <v>0.41593085080289094</v>
      </c>
      <c r="M974" s="296">
        <f t="shared" si="397"/>
        <v>0.35199458527648719</v>
      </c>
      <c r="N974" s="297">
        <f t="shared" si="397"/>
        <v>0.31447928680753306</v>
      </c>
      <c r="O974" s="298">
        <f t="shared" si="385"/>
        <v>0.35919143193436814</v>
      </c>
    </row>
    <row r="975" spans="1:15" ht="14.5" customHeight="1" x14ac:dyDescent="0.25">
      <c r="A975" s="287"/>
      <c r="B975" s="286" t="s">
        <v>5204</v>
      </c>
      <c r="D975" s="285" t="s">
        <v>919</v>
      </c>
      <c r="E975" s="289" t="s">
        <v>1117</v>
      </c>
      <c r="F975" s="259">
        <v>23.618398030000002</v>
      </c>
      <c r="G975" s="290">
        <v>20.661998499999999</v>
      </c>
      <c r="H975" s="291">
        <v>18.388875519999999</v>
      </c>
      <c r="I975" s="292">
        <v>36.734493899999997</v>
      </c>
      <c r="J975" s="293">
        <v>39.913060889999997</v>
      </c>
      <c r="K975" s="294">
        <v>42.366687429999999</v>
      </c>
      <c r="L975" s="295">
        <f t="shared" si="397"/>
        <v>0.64294877981155485</v>
      </c>
      <c r="M975" s="296">
        <f t="shared" si="397"/>
        <v>0.51767511785037645</v>
      </c>
      <c r="N975" s="297">
        <f t="shared" si="397"/>
        <v>0.4340409089188968</v>
      </c>
      <c r="O975" s="298">
        <f t="shared" si="385"/>
        <v>0.52656951706800526</v>
      </c>
    </row>
    <row r="976" spans="1:15" s="299" customFormat="1" ht="14.5" customHeight="1" x14ac:dyDescent="0.25">
      <c r="A976" s="311"/>
      <c r="C976" s="300"/>
      <c r="E976" s="301" t="s">
        <v>1118</v>
      </c>
      <c r="F976" s="302">
        <f t="shared" ref="F976:K976" si="398">SUM(F974:F975)</f>
        <v>44.160797099999996</v>
      </c>
      <c r="G976" s="303">
        <f t="shared" si="398"/>
        <v>39.330570789999996</v>
      </c>
      <c r="H976" s="304">
        <f t="shared" si="398"/>
        <v>35.414013969999999</v>
      </c>
      <c r="I976" s="305">
        <f t="shared" si="398"/>
        <v>86.123470529999992</v>
      </c>
      <c r="J976" s="306">
        <f t="shared" si="398"/>
        <v>92.949593469999996</v>
      </c>
      <c r="K976" s="307">
        <f t="shared" si="398"/>
        <v>96.5042385</v>
      </c>
      <c r="L976" s="308">
        <f t="shared" si="397"/>
        <v>0.51276146709179771</v>
      </c>
      <c r="M976" s="309">
        <f t="shared" si="397"/>
        <v>0.42313870692392169</v>
      </c>
      <c r="N976" s="310">
        <f t="shared" si="397"/>
        <v>0.36696848263301929</v>
      </c>
      <c r="O976" s="298">
        <f t="shared" si="385"/>
        <v>0.43147741407331613</v>
      </c>
    </row>
    <row r="977" spans="1:15" ht="14.5" customHeight="1" x14ac:dyDescent="0.25">
      <c r="A977" s="287"/>
      <c r="F977" s="259"/>
      <c r="G977" s="290"/>
      <c r="H977" s="291"/>
      <c r="I977" s="292"/>
      <c r="J977" s="293"/>
      <c r="K977" s="294"/>
      <c r="L977" s="295"/>
      <c r="M977" s="296"/>
      <c r="N977" s="297"/>
      <c r="O977" s="298"/>
    </row>
    <row r="978" spans="1:15" ht="14.5" customHeight="1" x14ac:dyDescent="0.25">
      <c r="A978" s="287" t="s">
        <v>525</v>
      </c>
      <c r="B978" s="286" t="s">
        <v>5205</v>
      </c>
      <c r="D978" s="285" t="s">
        <v>524</v>
      </c>
      <c r="E978" s="289" t="s">
        <v>1119</v>
      </c>
      <c r="F978" s="259">
        <v>8.5142780279999997</v>
      </c>
      <c r="G978" s="290">
        <v>7.4301317310000004</v>
      </c>
      <c r="H978" s="291">
        <v>10.77951425</v>
      </c>
      <c r="I978" s="292">
        <v>6.1295876649999999</v>
      </c>
      <c r="J978" s="293">
        <v>6.2280734999999998</v>
      </c>
      <c r="K978" s="294">
        <v>6.5292762599999996</v>
      </c>
      <c r="L978" s="295">
        <f t="shared" ref="L978:N980" si="399">F978/I978</f>
        <v>1.3890458042743401</v>
      </c>
      <c r="M978" s="296">
        <f t="shared" si="399"/>
        <v>1.193006429837413</v>
      </c>
      <c r="N978" s="297">
        <f t="shared" si="399"/>
        <v>1.6509508589854032</v>
      </c>
      <c r="O978" s="298">
        <f t="shared" si="385"/>
        <v>1.414942158574976</v>
      </c>
    </row>
    <row r="979" spans="1:15" ht="14.5" customHeight="1" x14ac:dyDescent="0.25">
      <c r="A979" s="287"/>
      <c r="B979" s="286" t="s">
        <v>5206</v>
      </c>
      <c r="D979" s="285" t="s">
        <v>524</v>
      </c>
      <c r="E979" s="289" t="s">
        <v>1119</v>
      </c>
      <c r="F979" s="259">
        <v>16.911621910000001</v>
      </c>
      <c r="G979" s="290">
        <v>12.37060406</v>
      </c>
      <c r="H979" s="291">
        <v>22.397283569999999</v>
      </c>
      <c r="I979" s="292">
        <v>2.8242107710000002</v>
      </c>
      <c r="J979" s="293">
        <v>2.7207154</v>
      </c>
      <c r="K979" s="294">
        <v>3.9753666839999999</v>
      </c>
      <c r="L979" s="295">
        <f t="shared" si="399"/>
        <v>5.9880877460190094</v>
      </c>
      <c r="M979" s="296">
        <f t="shared" si="399"/>
        <v>4.546820317920794</v>
      </c>
      <c r="N979" s="297">
        <f t="shared" si="399"/>
        <v>5.6340170229187336</v>
      </c>
      <c r="O979" s="298">
        <f t="shared" si="385"/>
        <v>5.4283529222379148</v>
      </c>
    </row>
    <row r="980" spans="1:15" s="299" customFormat="1" ht="14.5" customHeight="1" x14ac:dyDescent="0.25">
      <c r="A980" s="311"/>
      <c r="C980" s="300"/>
      <c r="E980" s="301" t="s">
        <v>1120</v>
      </c>
      <c r="F980" s="302">
        <f t="shared" ref="F980:K980" si="400">SUM(F978:F979)</f>
        <v>25.425899938000001</v>
      </c>
      <c r="G980" s="303">
        <f t="shared" si="400"/>
        <v>19.800735791000001</v>
      </c>
      <c r="H980" s="304">
        <f t="shared" si="400"/>
        <v>33.176797819999997</v>
      </c>
      <c r="I980" s="305">
        <f t="shared" si="400"/>
        <v>8.9537984359999996</v>
      </c>
      <c r="J980" s="306">
        <f t="shared" si="400"/>
        <v>8.9487889000000003</v>
      </c>
      <c r="K980" s="307">
        <f t="shared" si="400"/>
        <v>10.504642944</v>
      </c>
      <c r="L980" s="308">
        <f t="shared" si="399"/>
        <v>2.8396774977390167</v>
      </c>
      <c r="M980" s="309">
        <f t="shared" si="399"/>
        <v>2.2126721294096008</v>
      </c>
      <c r="N980" s="310">
        <f t="shared" si="399"/>
        <v>3.1582984778125929</v>
      </c>
      <c r="O980" s="298">
        <f t="shared" si="385"/>
        <v>2.7599816235586907</v>
      </c>
    </row>
    <row r="981" spans="1:15" ht="14.5" customHeight="1" x14ac:dyDescent="0.25">
      <c r="A981" s="287"/>
      <c r="F981" s="259"/>
      <c r="G981" s="290"/>
      <c r="H981" s="291"/>
      <c r="I981" s="292"/>
      <c r="J981" s="293"/>
      <c r="K981" s="294"/>
      <c r="L981" s="295"/>
      <c r="M981" s="296"/>
      <c r="N981" s="297"/>
      <c r="O981" s="298"/>
    </row>
    <row r="982" spans="1:15" ht="14.5" customHeight="1" x14ac:dyDescent="0.25">
      <c r="A982" s="287" t="s">
        <v>1121</v>
      </c>
      <c r="B982" s="286" t="s">
        <v>5207</v>
      </c>
      <c r="D982" s="285" t="s">
        <v>1122</v>
      </c>
      <c r="E982" s="289" t="s">
        <v>1123</v>
      </c>
      <c r="F982" s="259">
        <v>4.2424852519999998</v>
      </c>
      <c r="G982" s="290">
        <v>3.8687327869999999</v>
      </c>
      <c r="H982" s="291">
        <v>2.4670142799999999</v>
      </c>
      <c r="I982" s="292">
        <v>6.102001585</v>
      </c>
      <c r="J982" s="293">
        <v>6.5352174669999998</v>
      </c>
      <c r="K982" s="294">
        <v>9.1344085269999997</v>
      </c>
      <c r="L982" s="295">
        <f t="shared" ref="L982:N984" si="401">F982/I982</f>
        <v>0.69526125041149101</v>
      </c>
      <c r="M982" s="296">
        <f t="shared" si="401"/>
        <v>0.59198225713764152</v>
      </c>
      <c r="N982" s="297">
        <f t="shared" si="401"/>
        <v>0.2700792583020411</v>
      </c>
      <c r="O982" s="298">
        <f t="shared" si="385"/>
        <v>0.48587237130600758</v>
      </c>
    </row>
    <row r="983" spans="1:15" ht="14.5" customHeight="1" x14ac:dyDescent="0.25">
      <c r="A983" s="287"/>
      <c r="B983" s="286" t="s">
        <v>5208</v>
      </c>
      <c r="D983" s="285" t="s">
        <v>1122</v>
      </c>
      <c r="E983" s="289" t="s">
        <v>1123</v>
      </c>
      <c r="F983" s="259">
        <v>10.1245384</v>
      </c>
      <c r="G983" s="290">
        <v>9.1040957099999993</v>
      </c>
      <c r="H983" s="291">
        <v>4.7751539049999998</v>
      </c>
      <c r="I983" s="292">
        <v>5.8164453480000002</v>
      </c>
      <c r="J983" s="293">
        <v>5.758001245</v>
      </c>
      <c r="K983" s="294">
        <v>9.5044649559999996</v>
      </c>
      <c r="L983" s="295">
        <f t="shared" si="401"/>
        <v>1.7406745519376967</v>
      </c>
      <c r="M983" s="296">
        <f t="shared" si="401"/>
        <v>1.5811208304106574</v>
      </c>
      <c r="N983" s="297">
        <f t="shared" si="401"/>
        <v>0.50241164832593022</v>
      </c>
      <c r="O983" s="298">
        <f t="shared" si="385"/>
        <v>1.1387584201964527</v>
      </c>
    </row>
    <row r="984" spans="1:15" s="299" customFormat="1" ht="14.5" customHeight="1" x14ac:dyDescent="0.25">
      <c r="A984" s="311"/>
      <c r="C984" s="300"/>
      <c r="E984" s="301" t="s">
        <v>1123</v>
      </c>
      <c r="F984" s="302">
        <f t="shared" ref="F984:K984" si="402">SUM(F982:F983)</f>
        <v>14.367023652</v>
      </c>
      <c r="G984" s="303">
        <f t="shared" si="402"/>
        <v>12.972828496999998</v>
      </c>
      <c r="H984" s="304">
        <f t="shared" si="402"/>
        <v>7.2421681849999997</v>
      </c>
      <c r="I984" s="305">
        <f t="shared" si="402"/>
        <v>11.918446933</v>
      </c>
      <c r="J984" s="306">
        <f t="shared" si="402"/>
        <v>12.293218712</v>
      </c>
      <c r="K984" s="307">
        <f t="shared" si="402"/>
        <v>18.638873482999998</v>
      </c>
      <c r="L984" s="308">
        <f t="shared" si="401"/>
        <v>1.2054442774939358</v>
      </c>
      <c r="M984" s="309">
        <f t="shared" si="401"/>
        <v>1.0552833070753551</v>
      </c>
      <c r="N984" s="310">
        <f t="shared" si="401"/>
        <v>0.38855181841356357</v>
      </c>
      <c r="O984" s="298">
        <f t="shared" si="385"/>
        <v>0.80703816189334554</v>
      </c>
    </row>
    <row r="985" spans="1:15" ht="14.5" customHeight="1" x14ac:dyDescent="0.25">
      <c r="A985" s="287"/>
      <c r="F985" s="259"/>
      <c r="G985" s="290"/>
      <c r="H985" s="291"/>
      <c r="I985" s="292"/>
      <c r="J985" s="293"/>
      <c r="K985" s="294"/>
      <c r="L985" s="295"/>
      <c r="M985" s="296"/>
      <c r="N985" s="297"/>
      <c r="O985" s="298"/>
    </row>
    <row r="986" spans="1:15" ht="14.5" customHeight="1" x14ac:dyDescent="0.25">
      <c r="A986" s="287" t="s">
        <v>1124</v>
      </c>
      <c r="B986" s="286" t="s">
        <v>5209</v>
      </c>
      <c r="D986" s="285" t="s">
        <v>1125</v>
      </c>
      <c r="E986" s="289" t="s">
        <v>1126</v>
      </c>
      <c r="F986" s="259">
        <v>2.6237640720000002</v>
      </c>
      <c r="G986" s="290">
        <v>2.9394824869999998</v>
      </c>
      <c r="H986" s="291">
        <v>5.7410797640000002</v>
      </c>
      <c r="I986" s="292">
        <v>6.9209935519999997</v>
      </c>
      <c r="J986" s="293">
        <v>6.8984175370000003</v>
      </c>
      <c r="K986" s="294">
        <v>9.7371528509999994</v>
      </c>
      <c r="L986" s="295">
        <f t="shared" ref="L986:N988" si="403">F986/I986</f>
        <v>0.37910222748897027</v>
      </c>
      <c r="M986" s="296">
        <f t="shared" si="403"/>
        <v>0.42610967968145469</v>
      </c>
      <c r="N986" s="297">
        <f t="shared" si="403"/>
        <v>0.58960559126997736</v>
      </c>
      <c r="O986" s="298">
        <f t="shared" si="385"/>
        <v>0.47988010270907111</v>
      </c>
    </row>
    <row r="987" spans="1:15" ht="14.5" customHeight="1" x14ac:dyDescent="0.25">
      <c r="A987" s="287"/>
      <c r="B987" s="286" t="s">
        <v>5210</v>
      </c>
      <c r="D987" s="285" t="s">
        <v>1125</v>
      </c>
      <c r="E987" s="289" t="s">
        <v>1126</v>
      </c>
      <c r="F987" s="259">
        <v>9.2709366769999999</v>
      </c>
      <c r="G987" s="290">
        <v>8.9436470270000008</v>
      </c>
      <c r="H987" s="291">
        <v>17.829536000000001</v>
      </c>
      <c r="I987" s="292">
        <v>4.1599588799999996</v>
      </c>
      <c r="J987" s="293">
        <v>3.9413083809999998</v>
      </c>
      <c r="K987" s="294">
        <v>5.7487474499999998</v>
      </c>
      <c r="L987" s="295">
        <f t="shared" si="403"/>
        <v>2.2286125763339277</v>
      </c>
      <c r="M987" s="296">
        <f t="shared" si="403"/>
        <v>2.2692076240760417</v>
      </c>
      <c r="N987" s="297">
        <f t="shared" si="403"/>
        <v>3.1014644764052042</v>
      </c>
      <c r="O987" s="298">
        <f t="shared" si="385"/>
        <v>2.602460752288799</v>
      </c>
    </row>
    <row r="988" spans="1:15" s="299" customFormat="1" ht="14.5" customHeight="1" x14ac:dyDescent="0.25">
      <c r="A988" s="311"/>
      <c r="C988" s="300"/>
      <c r="E988" s="301" t="s">
        <v>1126</v>
      </c>
      <c r="F988" s="302">
        <f t="shared" ref="F988:K988" si="404">SUM(F986:F987)</f>
        <v>11.894700749</v>
      </c>
      <c r="G988" s="303">
        <f t="shared" si="404"/>
        <v>11.883129514</v>
      </c>
      <c r="H988" s="304">
        <f t="shared" si="404"/>
        <v>23.570615764000003</v>
      </c>
      <c r="I988" s="305">
        <f t="shared" si="404"/>
        <v>11.080952432</v>
      </c>
      <c r="J988" s="306">
        <f t="shared" si="404"/>
        <v>10.839725917999999</v>
      </c>
      <c r="K988" s="307">
        <f t="shared" si="404"/>
        <v>15.485900300999999</v>
      </c>
      <c r="L988" s="308">
        <f t="shared" si="403"/>
        <v>1.0734366763140348</v>
      </c>
      <c r="M988" s="309">
        <f t="shared" si="403"/>
        <v>1.0962573780825369</v>
      </c>
      <c r="N988" s="310">
        <f t="shared" si="403"/>
        <v>1.5220694506523418</v>
      </c>
      <c r="O988" s="298">
        <f t="shared" si="385"/>
        <v>1.2657785805207349</v>
      </c>
    </row>
    <row r="989" spans="1:15" ht="14.5" customHeight="1" x14ac:dyDescent="0.25">
      <c r="A989" s="287"/>
      <c r="F989" s="259"/>
      <c r="G989" s="290"/>
      <c r="H989" s="291"/>
      <c r="I989" s="292"/>
      <c r="J989" s="293"/>
      <c r="K989" s="294"/>
      <c r="L989" s="295"/>
      <c r="M989" s="296"/>
      <c r="N989" s="297"/>
      <c r="O989" s="298"/>
    </row>
    <row r="990" spans="1:15" ht="14.5" customHeight="1" x14ac:dyDescent="0.25">
      <c r="A990" s="287" t="s">
        <v>1127</v>
      </c>
      <c r="B990" s="286" t="s">
        <v>5211</v>
      </c>
      <c r="D990" s="285" t="s">
        <v>1128</v>
      </c>
      <c r="E990" s="289" t="s">
        <v>1129</v>
      </c>
      <c r="F990" s="259">
        <v>2.6664068400000001</v>
      </c>
      <c r="G990" s="290">
        <v>1.8348227539999999</v>
      </c>
      <c r="H990" s="291">
        <v>0.65956366200000005</v>
      </c>
      <c r="I990" s="292">
        <v>6.3433765119999999</v>
      </c>
      <c r="J990" s="293">
        <v>5.3503144560000004</v>
      </c>
      <c r="K990" s="294">
        <v>3.441156882</v>
      </c>
      <c r="L990" s="295">
        <f t="shared" ref="L990:N992" si="405">F990/I990</f>
        <v>0.42034503784472821</v>
      </c>
      <c r="M990" s="296">
        <f t="shared" si="405"/>
        <v>0.34293736734340458</v>
      </c>
      <c r="N990" s="297">
        <f t="shared" si="405"/>
        <v>0.19166916377746246</v>
      </c>
      <c r="O990" s="298">
        <f t="shared" si="385"/>
        <v>0.34098745538429709</v>
      </c>
    </row>
    <row r="991" spans="1:15" ht="14.5" customHeight="1" x14ac:dyDescent="0.25">
      <c r="A991" s="287"/>
      <c r="B991" s="286" t="s">
        <v>5212</v>
      </c>
      <c r="D991" s="285" t="s">
        <v>1128</v>
      </c>
      <c r="E991" s="289" t="s">
        <v>1129</v>
      </c>
      <c r="F991" s="259">
        <v>6.0969407499999999</v>
      </c>
      <c r="G991" s="290">
        <v>4.1043222869999996</v>
      </c>
      <c r="H991" s="291">
        <v>1.5091624260000001</v>
      </c>
      <c r="I991" s="292">
        <v>2.7722019360000001</v>
      </c>
      <c r="J991" s="293">
        <v>2.492746833</v>
      </c>
      <c r="K991" s="294">
        <v>1.597892283</v>
      </c>
      <c r="L991" s="295">
        <f t="shared" si="405"/>
        <v>2.1993133583902091</v>
      </c>
      <c r="M991" s="296">
        <f t="shared" si="405"/>
        <v>1.6465058676097011</v>
      </c>
      <c r="N991" s="297">
        <f t="shared" si="405"/>
        <v>0.94447068932993905</v>
      </c>
      <c r="O991" s="298">
        <f t="shared" si="385"/>
        <v>1.7063524237658536</v>
      </c>
    </row>
    <row r="992" spans="1:15" s="299" customFormat="1" ht="14.5" customHeight="1" x14ac:dyDescent="0.25">
      <c r="A992" s="311"/>
      <c r="C992" s="300"/>
      <c r="E992" s="301" t="s">
        <v>1130</v>
      </c>
      <c r="F992" s="302">
        <f t="shared" ref="F992:K992" si="406">SUM(F990:F991)</f>
        <v>8.7633475900000004</v>
      </c>
      <c r="G992" s="303">
        <f t="shared" si="406"/>
        <v>5.9391450409999997</v>
      </c>
      <c r="H992" s="304">
        <f t="shared" si="406"/>
        <v>2.1687260880000001</v>
      </c>
      <c r="I992" s="305">
        <f t="shared" si="406"/>
        <v>9.1155784480000008</v>
      </c>
      <c r="J992" s="306">
        <f t="shared" si="406"/>
        <v>7.8430612890000004</v>
      </c>
      <c r="K992" s="307">
        <f t="shared" si="406"/>
        <v>5.0390491649999998</v>
      </c>
      <c r="L992" s="308">
        <f t="shared" si="405"/>
        <v>0.96135946171608211</v>
      </c>
      <c r="M992" s="309">
        <f t="shared" si="405"/>
        <v>0.75724832717165314</v>
      </c>
      <c r="N992" s="310">
        <f t="shared" si="405"/>
        <v>0.43038399050825699</v>
      </c>
      <c r="O992" s="298">
        <f t="shared" si="385"/>
        <v>0.76695414659974093</v>
      </c>
    </row>
    <row r="993" spans="1:15" ht="14.5" customHeight="1" x14ac:dyDescent="0.25">
      <c r="A993" s="287"/>
      <c r="F993" s="259"/>
      <c r="G993" s="290"/>
      <c r="H993" s="291"/>
      <c r="I993" s="292"/>
      <c r="J993" s="293"/>
      <c r="K993" s="294"/>
      <c r="L993" s="295"/>
      <c r="M993" s="296"/>
      <c r="N993" s="297"/>
      <c r="O993" s="298"/>
    </row>
    <row r="994" spans="1:15" ht="14.5" customHeight="1" x14ac:dyDescent="0.25">
      <c r="A994" s="287" t="s">
        <v>1131</v>
      </c>
      <c r="B994" s="286" t="s">
        <v>5213</v>
      </c>
      <c r="D994" s="285" t="s">
        <v>1132</v>
      </c>
      <c r="E994" s="289" t="s">
        <v>1133</v>
      </c>
      <c r="F994" s="259">
        <v>1.459008649</v>
      </c>
      <c r="G994" s="290">
        <v>1.025057686</v>
      </c>
      <c r="H994" s="291">
        <v>0.64922158900000004</v>
      </c>
      <c r="I994" s="292">
        <v>2.982278575</v>
      </c>
      <c r="J994" s="293">
        <v>2.9275595220000001</v>
      </c>
      <c r="K994" s="294">
        <v>2.629496381</v>
      </c>
      <c r="L994" s="295">
        <f t="shared" ref="L994:N996" si="407">F994/I994</f>
        <v>0.48922614447578894</v>
      </c>
      <c r="M994" s="296">
        <f t="shared" si="407"/>
        <v>0.35014068144367516</v>
      </c>
      <c r="N994" s="297">
        <f t="shared" si="407"/>
        <v>0.24689959404055176</v>
      </c>
      <c r="O994" s="298">
        <f t="shared" si="385"/>
        <v>0.36692413584130362</v>
      </c>
    </row>
    <row r="995" spans="1:15" ht="14.5" customHeight="1" x14ac:dyDescent="0.25">
      <c r="A995" s="287"/>
      <c r="B995" s="286" t="s">
        <v>5214</v>
      </c>
      <c r="D995" s="285" t="s">
        <v>1132</v>
      </c>
      <c r="E995" s="289" t="s">
        <v>1133</v>
      </c>
      <c r="F995" s="259">
        <v>1.918498268</v>
      </c>
      <c r="G995" s="290">
        <v>2.1114874979999998</v>
      </c>
      <c r="H995" s="291">
        <v>0.63632017500000004</v>
      </c>
      <c r="I995" s="292">
        <v>0.29841994799999999</v>
      </c>
      <c r="J995" s="293">
        <v>0.70410343200000003</v>
      </c>
      <c r="K995" s="294">
        <v>0.36393952099999999</v>
      </c>
      <c r="L995" s="295">
        <f t="shared" si="407"/>
        <v>6.4288539719201347</v>
      </c>
      <c r="M995" s="296">
        <f t="shared" si="407"/>
        <v>2.9988314245285479</v>
      </c>
      <c r="N995" s="297">
        <f t="shared" si="407"/>
        <v>1.7484228512791828</v>
      </c>
      <c r="O995" s="298">
        <f t="shared" si="385"/>
        <v>3.4148793484148889</v>
      </c>
    </row>
    <row r="996" spans="1:15" s="299" customFormat="1" ht="14.5" customHeight="1" x14ac:dyDescent="0.25">
      <c r="A996" s="311"/>
      <c r="C996" s="300"/>
      <c r="E996" s="301" t="s">
        <v>1134</v>
      </c>
      <c r="F996" s="302">
        <f t="shared" ref="F996:K996" si="408">SUM(F994:F995)</f>
        <v>3.3775069169999998</v>
      </c>
      <c r="G996" s="303">
        <f t="shared" si="408"/>
        <v>3.136545184</v>
      </c>
      <c r="H996" s="304">
        <f t="shared" si="408"/>
        <v>1.285541764</v>
      </c>
      <c r="I996" s="305">
        <f t="shared" si="408"/>
        <v>3.2806985229999999</v>
      </c>
      <c r="J996" s="306">
        <f t="shared" si="408"/>
        <v>3.6316629540000003</v>
      </c>
      <c r="K996" s="307">
        <f t="shared" si="408"/>
        <v>2.9934359019999999</v>
      </c>
      <c r="L996" s="308">
        <f t="shared" si="407"/>
        <v>1.0295084700167678</v>
      </c>
      <c r="M996" s="309">
        <f t="shared" si="407"/>
        <v>0.86366637645856814</v>
      </c>
      <c r="N996" s="310">
        <f t="shared" si="407"/>
        <v>0.42945357979474119</v>
      </c>
      <c r="O996" s="298">
        <f t="shared" si="385"/>
        <v>0.78737668120841153</v>
      </c>
    </row>
    <row r="997" spans="1:15" ht="14.5" customHeight="1" x14ac:dyDescent="0.25">
      <c r="A997" s="287"/>
      <c r="F997" s="259"/>
      <c r="G997" s="290"/>
      <c r="H997" s="291"/>
      <c r="I997" s="292"/>
      <c r="J997" s="293"/>
      <c r="K997" s="294"/>
      <c r="L997" s="295"/>
      <c r="M997" s="296"/>
      <c r="N997" s="297"/>
      <c r="O997" s="298"/>
    </row>
    <row r="998" spans="1:15" ht="14.5" customHeight="1" x14ac:dyDescent="0.25">
      <c r="A998" s="287" t="s">
        <v>1135</v>
      </c>
      <c r="B998" s="286" t="s">
        <v>5215</v>
      </c>
      <c r="D998" s="285" t="s">
        <v>1137</v>
      </c>
      <c r="E998" s="289" t="s">
        <v>1136</v>
      </c>
      <c r="F998" s="259">
        <v>1.246847292</v>
      </c>
      <c r="G998" s="290">
        <v>1.0422678809999999</v>
      </c>
      <c r="H998" s="291">
        <v>1.625055151</v>
      </c>
      <c r="I998" s="292">
        <v>2.7112512230000001</v>
      </c>
      <c r="J998" s="293">
        <v>2.0440073189999999</v>
      </c>
      <c r="K998" s="294">
        <v>1.7697840890000001</v>
      </c>
      <c r="L998" s="295">
        <f t="shared" ref="L998:N1000" si="409">F998/I998</f>
        <v>0.45987892284668597</v>
      </c>
      <c r="M998" s="296">
        <f t="shared" si="409"/>
        <v>0.50991396719162141</v>
      </c>
      <c r="N998" s="297">
        <f t="shared" si="409"/>
        <v>0.91822226287401087</v>
      </c>
      <c r="O998" s="298">
        <f t="shared" si="385"/>
        <v>0.59986892735444564</v>
      </c>
    </row>
    <row r="999" spans="1:15" ht="14.5" customHeight="1" x14ac:dyDescent="0.25">
      <c r="A999" s="287"/>
      <c r="B999" s="286" t="s">
        <v>5216</v>
      </c>
      <c r="D999" s="285" t="s">
        <v>1137</v>
      </c>
      <c r="E999" s="289" t="s">
        <v>1136</v>
      </c>
      <c r="F999" s="259">
        <v>2.104611239</v>
      </c>
      <c r="G999" s="290">
        <v>1.6641787690000001</v>
      </c>
      <c r="H999" s="291">
        <v>2.6043947580000002</v>
      </c>
      <c r="I999" s="292">
        <v>1.041427458</v>
      </c>
      <c r="J999" s="293">
        <v>0.90053177299999998</v>
      </c>
      <c r="K999" s="294">
        <v>0.60549650700000002</v>
      </c>
      <c r="L999" s="295">
        <f t="shared" si="409"/>
        <v>2.0208908674654897</v>
      </c>
      <c r="M999" s="296">
        <f t="shared" si="409"/>
        <v>1.8479956164744895</v>
      </c>
      <c r="N999" s="297">
        <f t="shared" si="409"/>
        <v>4.3012548014583345</v>
      </c>
      <c r="O999" s="298">
        <f t="shared" si="385"/>
        <v>2.5017842983225171</v>
      </c>
    </row>
    <row r="1000" spans="1:15" s="299" customFormat="1" ht="14.5" customHeight="1" x14ac:dyDescent="0.25">
      <c r="A1000" s="311"/>
      <c r="C1000" s="300"/>
      <c r="E1000" s="301" t="s">
        <v>1136</v>
      </c>
      <c r="F1000" s="302">
        <f t="shared" ref="F1000:K1000" si="410">SUM(F998:F999)</f>
        <v>3.351458531</v>
      </c>
      <c r="G1000" s="303">
        <f t="shared" si="410"/>
        <v>2.7064466500000002</v>
      </c>
      <c r="H1000" s="304">
        <f t="shared" si="410"/>
        <v>4.2294499090000004</v>
      </c>
      <c r="I1000" s="305">
        <f t="shared" si="410"/>
        <v>3.7526786809999999</v>
      </c>
      <c r="J1000" s="306">
        <f t="shared" si="410"/>
        <v>2.9445390919999999</v>
      </c>
      <c r="K1000" s="307">
        <f t="shared" si="410"/>
        <v>2.3752805960000001</v>
      </c>
      <c r="L1000" s="308">
        <f t="shared" si="409"/>
        <v>0.89308433145864641</v>
      </c>
      <c r="M1000" s="309">
        <f t="shared" si="409"/>
        <v>0.91914101509235469</v>
      </c>
      <c r="N1000" s="310">
        <f t="shared" si="409"/>
        <v>1.7806106428530772</v>
      </c>
      <c r="O1000" s="298">
        <f t="shared" si="385"/>
        <v>1.1339054218131435</v>
      </c>
    </row>
    <row r="1001" spans="1:15" ht="14.5" customHeight="1" x14ac:dyDescent="0.25">
      <c r="A1001" s="287"/>
      <c r="F1001" s="259"/>
      <c r="G1001" s="290"/>
      <c r="H1001" s="291"/>
      <c r="I1001" s="292"/>
      <c r="J1001" s="293"/>
      <c r="K1001" s="294"/>
      <c r="L1001" s="295"/>
      <c r="M1001" s="296"/>
      <c r="N1001" s="297"/>
      <c r="O1001" s="298"/>
    </row>
    <row r="1002" spans="1:15" ht="14.5" customHeight="1" x14ac:dyDescent="0.25">
      <c r="A1002" s="287" t="s">
        <v>1138</v>
      </c>
      <c r="B1002" s="286" t="s">
        <v>5217</v>
      </c>
      <c r="D1002" s="285" t="s">
        <v>1139</v>
      </c>
      <c r="E1002" s="301" t="s">
        <v>1140</v>
      </c>
      <c r="F1002" s="302">
        <v>3.351458531</v>
      </c>
      <c r="G1002" s="303">
        <v>2.7064466500000002</v>
      </c>
      <c r="H1002" s="304">
        <f t="shared" ref="H1002:K1002" si="411">SUM(H1000)</f>
        <v>4.2294499090000004</v>
      </c>
      <c r="I1002" s="305">
        <f t="shared" si="411"/>
        <v>3.7526786809999999</v>
      </c>
      <c r="J1002" s="306">
        <f t="shared" si="411"/>
        <v>2.9445390919999999</v>
      </c>
      <c r="K1002" s="307">
        <f t="shared" si="411"/>
        <v>2.3752805960000001</v>
      </c>
      <c r="L1002" s="308">
        <f>F1002/I1002</f>
        <v>0.89308433145864641</v>
      </c>
      <c r="M1002" s="309">
        <f>G1002/J1002</f>
        <v>0.91914101509235469</v>
      </c>
      <c r="N1002" s="310">
        <f>H1002/K1002</f>
        <v>1.7806106428530772</v>
      </c>
      <c r="O1002" s="298">
        <f t="shared" si="385"/>
        <v>1.1339054218131435</v>
      </c>
    </row>
    <row r="1003" spans="1:15" ht="14.5" customHeight="1" x14ac:dyDescent="0.25">
      <c r="A1003" s="287"/>
      <c r="F1003" s="259"/>
      <c r="G1003" s="290"/>
      <c r="H1003" s="291"/>
      <c r="I1003" s="292"/>
      <c r="J1003" s="293"/>
      <c r="K1003" s="294"/>
      <c r="L1003" s="295"/>
      <c r="M1003" s="296"/>
      <c r="N1003" s="297"/>
      <c r="O1003" s="298"/>
    </row>
    <row r="1004" spans="1:15" ht="14.5" customHeight="1" x14ac:dyDescent="0.25">
      <c r="A1004" s="287" t="s">
        <v>515</v>
      </c>
      <c r="B1004" s="286" t="s">
        <v>5218</v>
      </c>
      <c r="C1004" s="288" t="s">
        <v>308</v>
      </c>
      <c r="D1004" s="286" t="s">
        <v>513</v>
      </c>
      <c r="E1004" s="289" t="s">
        <v>516</v>
      </c>
      <c r="F1004" s="259">
        <v>8.7140945750000007</v>
      </c>
      <c r="G1004" s="290">
        <v>8.6823142309999994</v>
      </c>
      <c r="H1004" s="291">
        <v>8.742427803</v>
      </c>
      <c r="I1004" s="292">
        <v>15.49020764</v>
      </c>
      <c r="J1004" s="293">
        <v>12.12719038</v>
      </c>
      <c r="K1004" s="294">
        <v>12.445548690000001</v>
      </c>
      <c r="L1004" s="295">
        <f t="shared" ref="L1004:N1006" si="412">F1004/I1004</f>
        <v>0.5625550526835934</v>
      </c>
      <c r="M1004" s="296">
        <f t="shared" si="412"/>
        <v>0.71593781897897435</v>
      </c>
      <c r="N1004" s="297">
        <f t="shared" si="412"/>
        <v>0.70245418830144002</v>
      </c>
      <c r="O1004" s="298">
        <f t="shared" si="385"/>
        <v>0.65244418485262257</v>
      </c>
    </row>
    <row r="1005" spans="1:15" ht="14.5" customHeight="1" x14ac:dyDescent="0.25">
      <c r="A1005" s="287"/>
      <c r="B1005" s="286" t="s">
        <v>5219</v>
      </c>
      <c r="C1005" s="288" t="s">
        <v>308</v>
      </c>
      <c r="D1005" s="286" t="s">
        <v>513</v>
      </c>
      <c r="E1005" s="289" t="s">
        <v>516</v>
      </c>
      <c r="F1005" s="259">
        <v>8.0400032610000007</v>
      </c>
      <c r="G1005" s="290">
        <v>7.7256705959999996</v>
      </c>
      <c r="H1005" s="291">
        <v>8.1320623629999993</v>
      </c>
      <c r="I1005" s="292">
        <v>17.462335169999999</v>
      </c>
      <c r="J1005" s="293">
        <v>13.760013900000001</v>
      </c>
      <c r="K1005" s="294">
        <v>14.086538750000001</v>
      </c>
      <c r="L1005" s="295">
        <f t="shared" si="412"/>
        <v>0.46041970805901106</v>
      </c>
      <c r="M1005" s="296">
        <f t="shared" si="412"/>
        <v>0.5614580517247878</v>
      </c>
      <c r="N1005" s="297">
        <f t="shared" si="412"/>
        <v>0.57729315251413327</v>
      </c>
      <c r="O1005" s="298">
        <f t="shared" si="385"/>
        <v>0.52744036258270699</v>
      </c>
    </row>
    <row r="1006" spans="1:15" s="299" customFormat="1" ht="14.5" customHeight="1" x14ac:dyDescent="0.25">
      <c r="A1006" s="311"/>
      <c r="C1006" s="300"/>
      <c r="E1006" s="301" t="s">
        <v>514</v>
      </c>
      <c r="F1006" s="302">
        <f t="shared" ref="F1006:K1006" si="413">SUM(F1004:F1005)</f>
        <v>16.754097836</v>
      </c>
      <c r="G1006" s="303">
        <f t="shared" si="413"/>
        <v>16.407984827</v>
      </c>
      <c r="H1006" s="304">
        <f t="shared" si="413"/>
        <v>16.874490166000001</v>
      </c>
      <c r="I1006" s="305">
        <f t="shared" si="413"/>
        <v>32.952542809999997</v>
      </c>
      <c r="J1006" s="306">
        <f t="shared" si="413"/>
        <v>25.887204279999999</v>
      </c>
      <c r="K1006" s="307">
        <f t="shared" si="413"/>
        <v>26.532087440000002</v>
      </c>
      <c r="L1006" s="308">
        <f t="shared" si="412"/>
        <v>0.50843110750517528</v>
      </c>
      <c r="M1006" s="309">
        <f t="shared" si="412"/>
        <v>0.63382606516828555</v>
      </c>
      <c r="N1006" s="310">
        <f t="shared" si="412"/>
        <v>0.63600311148379063</v>
      </c>
      <c r="O1006" s="298">
        <f t="shared" si="385"/>
        <v>0.58610164704164758</v>
      </c>
    </row>
    <row r="1007" spans="1:15" ht="14.5" customHeight="1" x14ac:dyDescent="0.25">
      <c r="A1007" s="287"/>
      <c r="F1007" s="259"/>
      <c r="G1007" s="290"/>
      <c r="H1007" s="291"/>
      <c r="I1007" s="292"/>
      <c r="J1007" s="293"/>
      <c r="K1007" s="294"/>
      <c r="L1007" s="295"/>
      <c r="M1007" s="296"/>
      <c r="N1007" s="297"/>
      <c r="O1007" s="298"/>
    </row>
    <row r="1008" spans="1:15" ht="14.5" customHeight="1" x14ac:dyDescent="0.25">
      <c r="A1008" s="287" t="s">
        <v>356</v>
      </c>
      <c r="B1008" s="285" t="s">
        <v>5220</v>
      </c>
      <c r="C1008" s="288" t="s">
        <v>308</v>
      </c>
      <c r="D1008" s="285" t="s">
        <v>351</v>
      </c>
      <c r="E1008" s="289" t="s">
        <v>357</v>
      </c>
      <c r="F1008" s="259">
        <v>3.979059951</v>
      </c>
      <c r="G1008" s="290">
        <v>6.7325821079999999</v>
      </c>
      <c r="H1008" s="291">
        <v>1.935541682</v>
      </c>
      <c r="I1008" s="292">
        <v>5.7462808949999999</v>
      </c>
      <c r="J1008" s="293">
        <v>4.7437133349999998</v>
      </c>
      <c r="K1008" s="294">
        <v>0.66371196200000004</v>
      </c>
      <c r="L1008" s="295">
        <f t="shared" ref="L1008:N1012" si="414">F1008/I1008</f>
        <v>0.69245830889720195</v>
      </c>
      <c r="M1008" s="296">
        <f t="shared" si="414"/>
        <v>1.4192641149552094</v>
      </c>
      <c r="N1008" s="297">
        <f t="shared" si="414"/>
        <v>2.9162374536199782</v>
      </c>
      <c r="O1008" s="298">
        <f t="shared" si="385"/>
        <v>1.1338996673653816</v>
      </c>
    </row>
    <row r="1009" spans="1:15" ht="14.5" customHeight="1" x14ac:dyDescent="0.25">
      <c r="A1009" s="287"/>
      <c r="B1009" s="285" t="s">
        <v>5221</v>
      </c>
      <c r="C1009" s="288" t="s">
        <v>308</v>
      </c>
      <c r="D1009" s="285" t="s">
        <v>351</v>
      </c>
      <c r="E1009" s="289" t="s">
        <v>357</v>
      </c>
      <c r="F1009" s="259">
        <v>6.4570352289999997</v>
      </c>
      <c r="G1009" s="290">
        <v>9.5101291559999996</v>
      </c>
      <c r="H1009" s="291">
        <v>2.8955466350000001</v>
      </c>
      <c r="I1009" s="292">
        <v>4.0533277349999999</v>
      </c>
      <c r="J1009" s="293">
        <v>3.435485516</v>
      </c>
      <c r="K1009" s="294">
        <v>0.48631122500000001</v>
      </c>
      <c r="L1009" s="295">
        <f t="shared" si="414"/>
        <v>1.5930207600151041</v>
      </c>
      <c r="M1009" s="296">
        <f t="shared" si="414"/>
        <v>2.7682052832732711</v>
      </c>
      <c r="N1009" s="297">
        <f t="shared" si="414"/>
        <v>5.9541019950752734</v>
      </c>
      <c r="O1009" s="298">
        <f t="shared" si="385"/>
        <v>2.3651933053539964</v>
      </c>
    </row>
    <row r="1010" spans="1:15" ht="14.5" customHeight="1" x14ac:dyDescent="0.25">
      <c r="A1010" s="287" t="s">
        <v>359</v>
      </c>
      <c r="B1010" s="285" t="s">
        <v>5222</v>
      </c>
      <c r="C1010" s="288" t="s">
        <v>308</v>
      </c>
      <c r="D1010" s="285" t="s">
        <v>352</v>
      </c>
      <c r="E1010" s="289" t="s">
        <v>360</v>
      </c>
      <c r="F1010" s="259">
        <v>58.101883030000003</v>
      </c>
      <c r="G1010" s="290">
        <v>95.045681040000005</v>
      </c>
      <c r="H1010" s="291">
        <v>135.0507996</v>
      </c>
      <c r="I1010" s="292">
        <v>13.80135033</v>
      </c>
      <c r="J1010" s="293">
        <v>18.413951019999999</v>
      </c>
      <c r="K1010" s="294">
        <v>27.81622741</v>
      </c>
      <c r="L1010" s="295">
        <f t="shared" si="414"/>
        <v>4.2098694432604846</v>
      </c>
      <c r="M1010" s="296">
        <f t="shared" si="414"/>
        <v>5.1616125695548858</v>
      </c>
      <c r="N1010" s="297">
        <f t="shared" si="414"/>
        <v>4.8551084088221437</v>
      </c>
      <c r="O1010" s="298">
        <f t="shared" si="385"/>
        <v>4.8007833487330975</v>
      </c>
    </row>
    <row r="1011" spans="1:15" ht="14.5" customHeight="1" x14ac:dyDescent="0.25">
      <c r="A1011" s="287" t="s">
        <v>361</v>
      </c>
      <c r="B1011" s="285" t="s">
        <v>5223</v>
      </c>
      <c r="C1011" s="288" t="s">
        <v>308</v>
      </c>
      <c r="D1011" s="285" t="s">
        <v>353</v>
      </c>
      <c r="E1011" s="289" t="s">
        <v>362</v>
      </c>
      <c r="F1011" s="259">
        <v>2.9916224520000001</v>
      </c>
      <c r="G1011" s="290">
        <v>10.567030040000001</v>
      </c>
      <c r="H1011" s="291">
        <v>2.448792021</v>
      </c>
      <c r="I1011" s="292">
        <v>3.6787104940000002</v>
      </c>
      <c r="J1011" s="293">
        <v>12.303558990000001</v>
      </c>
      <c r="K1011" s="294">
        <v>10.72222374</v>
      </c>
      <c r="L1011" s="295">
        <f t="shared" si="414"/>
        <v>0.81322584554543098</v>
      </c>
      <c r="M1011" s="296">
        <f t="shared" si="414"/>
        <v>0.85885962334870714</v>
      </c>
      <c r="N1011" s="297">
        <f t="shared" si="414"/>
        <v>0.2283847157436765</v>
      </c>
      <c r="O1011" s="298">
        <f t="shared" ref="O1011:O1074" si="415">AVERAGE(F1011:H1011)/AVERAGE(I1011:K1011)</f>
        <v>0.59942888182628773</v>
      </c>
    </row>
    <row r="1012" spans="1:15" s="299" customFormat="1" ht="14.5" customHeight="1" x14ac:dyDescent="0.25">
      <c r="A1012" s="311"/>
      <c r="C1012" s="300"/>
      <c r="E1012" s="301" t="s">
        <v>56</v>
      </c>
      <c r="F1012" s="302">
        <f t="shared" ref="F1012:K1012" si="416">SUM(F1008:F1011)</f>
        <v>71.529600662000007</v>
      </c>
      <c r="G1012" s="303">
        <f t="shared" si="416"/>
        <v>121.85542234400002</v>
      </c>
      <c r="H1012" s="304">
        <f t="shared" si="416"/>
        <v>142.330679938</v>
      </c>
      <c r="I1012" s="305">
        <f t="shared" si="416"/>
        <v>27.279669454</v>
      </c>
      <c r="J1012" s="306">
        <f t="shared" si="416"/>
        <v>38.896708861</v>
      </c>
      <c r="K1012" s="307">
        <f t="shared" si="416"/>
        <v>39.688474337000002</v>
      </c>
      <c r="L1012" s="308">
        <f t="shared" si="414"/>
        <v>2.6220845814358529</v>
      </c>
      <c r="M1012" s="309">
        <f t="shared" si="414"/>
        <v>3.1327951878771683</v>
      </c>
      <c r="N1012" s="310">
        <f t="shared" si="414"/>
        <v>3.586196806897934</v>
      </c>
      <c r="O1012" s="298">
        <f t="shared" si="415"/>
        <v>3.1711724385766451</v>
      </c>
    </row>
    <row r="1013" spans="1:15" ht="14.5" customHeight="1" x14ac:dyDescent="0.25">
      <c r="A1013" s="287"/>
      <c r="F1013" s="259"/>
      <c r="G1013" s="290"/>
      <c r="H1013" s="291"/>
      <c r="I1013" s="292"/>
      <c r="J1013" s="293"/>
      <c r="K1013" s="294"/>
      <c r="L1013" s="295"/>
      <c r="M1013" s="296"/>
      <c r="N1013" s="297"/>
      <c r="O1013" s="298"/>
    </row>
    <row r="1014" spans="1:15" ht="14.5" customHeight="1" x14ac:dyDescent="0.25">
      <c r="A1014" s="287" t="s">
        <v>375</v>
      </c>
      <c r="B1014" s="285" t="s">
        <v>4890</v>
      </c>
      <c r="C1014" s="288" t="s">
        <v>308</v>
      </c>
      <c r="D1014" s="285" t="s">
        <v>377</v>
      </c>
      <c r="E1014" s="301" t="s">
        <v>376</v>
      </c>
      <c r="F1014" s="302">
        <v>8.5339264739999994</v>
      </c>
      <c r="G1014" s="303">
        <v>3.796555954</v>
      </c>
      <c r="H1014" s="304">
        <v>7.8888298240000001</v>
      </c>
      <c r="I1014" s="305">
        <v>3.3097713560000002</v>
      </c>
      <c r="J1014" s="306">
        <v>4.0579110399999996</v>
      </c>
      <c r="K1014" s="307">
        <v>4.5912183559999997</v>
      </c>
      <c r="L1014" s="308">
        <f>F1014/I1014</f>
        <v>2.5784036285556637</v>
      </c>
      <c r="M1014" s="309">
        <f>G1014/J1014</f>
        <v>0.93559368763293549</v>
      </c>
      <c r="N1014" s="310">
        <f>H1014/K1014</f>
        <v>1.7182432226710675</v>
      </c>
      <c r="O1014" s="298">
        <f t="shared" si="415"/>
        <v>1.6907333434152414</v>
      </c>
    </row>
    <row r="1015" spans="1:15" ht="14.5" customHeight="1" x14ac:dyDescent="0.25">
      <c r="A1015" s="287"/>
      <c r="F1015" s="259"/>
      <c r="G1015" s="290"/>
      <c r="H1015" s="291"/>
      <c r="I1015" s="292"/>
      <c r="J1015" s="293"/>
      <c r="K1015" s="294"/>
      <c r="L1015" s="295"/>
      <c r="M1015" s="296"/>
      <c r="N1015" s="297"/>
      <c r="O1015" s="298"/>
    </row>
    <row r="1016" spans="1:15" ht="14.5" customHeight="1" x14ac:dyDescent="0.25">
      <c r="A1016" s="287" t="s">
        <v>533</v>
      </c>
      <c r="B1016" s="286" t="s">
        <v>5224</v>
      </c>
      <c r="C1016" s="288" t="s">
        <v>308</v>
      </c>
      <c r="D1016" s="285" t="s">
        <v>534</v>
      </c>
      <c r="E1016" s="289" t="s">
        <v>1141</v>
      </c>
      <c r="F1016" s="259">
        <v>5.023709491</v>
      </c>
      <c r="G1016" s="290">
        <v>5.3137069429999997</v>
      </c>
      <c r="H1016" s="291">
        <v>1.1097758849999999</v>
      </c>
      <c r="I1016" s="292">
        <v>12.50715168</v>
      </c>
      <c r="J1016" s="293">
        <v>13.96623759</v>
      </c>
      <c r="K1016" s="294">
        <v>15.29153303</v>
      </c>
      <c r="L1016" s="295">
        <f t="shared" ref="L1016:N1020" si="417">F1016/I1016</f>
        <v>0.40166695179953232</v>
      </c>
      <c r="M1016" s="296">
        <f t="shared" si="417"/>
        <v>0.3804680329084964</v>
      </c>
      <c r="N1016" s="297">
        <f t="shared" si="417"/>
        <v>7.2574534078614875E-2</v>
      </c>
      <c r="O1016" s="298">
        <f t="shared" si="415"/>
        <v>0.27408628314388128</v>
      </c>
    </row>
    <row r="1017" spans="1:15" ht="14.5" customHeight="1" x14ac:dyDescent="0.25">
      <c r="A1017" s="287"/>
      <c r="B1017" s="286" t="s">
        <v>5225</v>
      </c>
      <c r="C1017" s="288" t="s">
        <v>308</v>
      </c>
      <c r="D1017" s="285" t="s">
        <v>534</v>
      </c>
      <c r="E1017" s="289" t="s">
        <v>1141</v>
      </c>
      <c r="F1017" s="259">
        <v>8.1480515909999998</v>
      </c>
      <c r="G1017" s="290">
        <v>8.4945265820000007</v>
      </c>
      <c r="H1017" s="291">
        <v>1.8055868450000001</v>
      </c>
      <c r="I1017" s="292">
        <v>11.614781300000001</v>
      </c>
      <c r="J1017" s="293">
        <v>13.74381193</v>
      </c>
      <c r="K1017" s="294">
        <v>14.96363629</v>
      </c>
      <c r="L1017" s="295">
        <f t="shared" si="417"/>
        <v>0.70152432323456659</v>
      </c>
      <c r="M1017" s="296">
        <f t="shared" si="417"/>
        <v>0.61806190489686075</v>
      </c>
      <c r="N1017" s="297">
        <f t="shared" si="417"/>
        <v>0.12066497808468185</v>
      </c>
      <c r="O1017" s="298">
        <f t="shared" si="415"/>
        <v>0.4575184764733714</v>
      </c>
    </row>
    <row r="1018" spans="1:15" ht="14.5" customHeight="1" x14ac:dyDescent="0.25">
      <c r="A1018" s="287" t="s">
        <v>935</v>
      </c>
      <c r="B1018" s="286" t="s">
        <v>4855</v>
      </c>
      <c r="D1018" s="285" t="s">
        <v>534</v>
      </c>
      <c r="E1018" s="289" t="s">
        <v>937</v>
      </c>
      <c r="F1018" s="259">
        <v>9.2208057950000004</v>
      </c>
      <c r="G1018" s="290">
        <v>10.145209299999999</v>
      </c>
      <c r="H1018" s="291">
        <v>7.8649167059999998</v>
      </c>
      <c r="I1018" s="292">
        <v>16.648125090000001</v>
      </c>
      <c r="J1018" s="293">
        <v>18.045930030000001</v>
      </c>
      <c r="K1018" s="294">
        <v>23.87168827</v>
      </c>
      <c r="L1018" s="295">
        <f t="shared" si="417"/>
        <v>0.55386451898650413</v>
      </c>
      <c r="M1018" s="296">
        <f t="shared" si="417"/>
        <v>0.56218822100796983</v>
      </c>
      <c r="N1018" s="297">
        <f t="shared" si="417"/>
        <v>0.32946629568232039</v>
      </c>
      <c r="O1018" s="298">
        <f t="shared" si="415"/>
        <v>0.46496347907110547</v>
      </c>
    </row>
    <row r="1019" spans="1:15" ht="14.5" customHeight="1" x14ac:dyDescent="0.25">
      <c r="A1019" s="287"/>
      <c r="B1019" s="286" t="s">
        <v>4856</v>
      </c>
      <c r="D1019" s="285" t="s">
        <v>534</v>
      </c>
      <c r="E1019" s="289" t="s">
        <v>937</v>
      </c>
      <c r="F1019" s="259">
        <v>13.922228479999999</v>
      </c>
      <c r="G1019" s="290">
        <v>15.25044233</v>
      </c>
      <c r="H1019" s="291">
        <v>12.53047688</v>
      </c>
      <c r="I1019" s="292">
        <v>12.082881499999999</v>
      </c>
      <c r="J1019" s="293">
        <v>13.5343781</v>
      </c>
      <c r="K1019" s="294">
        <v>17.552502010000001</v>
      </c>
      <c r="L1019" s="295">
        <f t="shared" si="417"/>
        <v>1.1522275112935603</v>
      </c>
      <c r="M1019" s="296">
        <f t="shared" si="417"/>
        <v>1.1267929872596067</v>
      </c>
      <c r="N1019" s="297">
        <f t="shared" si="417"/>
        <v>0.71388551175559722</v>
      </c>
      <c r="O1019" s="298">
        <f t="shared" si="415"/>
        <v>0.96602682374645632</v>
      </c>
    </row>
    <row r="1020" spans="1:15" s="299" customFormat="1" ht="14.5" customHeight="1" x14ac:dyDescent="0.25">
      <c r="A1020" s="311"/>
      <c r="C1020" s="300"/>
      <c r="E1020" s="301" t="s">
        <v>1142</v>
      </c>
      <c r="F1020" s="302">
        <f t="shared" ref="F1020:K1020" si="418">SUM(F1016:F1019)</f>
        <v>36.314795357000001</v>
      </c>
      <c r="G1020" s="303">
        <f t="shared" si="418"/>
        <v>39.203885155000002</v>
      </c>
      <c r="H1020" s="304">
        <f t="shared" si="418"/>
        <v>23.310756316000003</v>
      </c>
      <c r="I1020" s="305">
        <f t="shared" si="418"/>
        <v>52.852939570000004</v>
      </c>
      <c r="J1020" s="306">
        <f t="shared" si="418"/>
        <v>59.290357649999997</v>
      </c>
      <c r="K1020" s="307">
        <f t="shared" si="418"/>
        <v>71.679359599999998</v>
      </c>
      <c r="L1020" s="308">
        <f t="shared" si="417"/>
        <v>0.68709130754976466</v>
      </c>
      <c r="M1020" s="309">
        <f t="shared" si="417"/>
        <v>0.66121856417912839</v>
      </c>
      <c r="N1020" s="310">
        <f t="shared" si="417"/>
        <v>0.32520876924798869</v>
      </c>
      <c r="O1020" s="298">
        <f t="shared" si="415"/>
        <v>0.53763468844199247</v>
      </c>
    </row>
    <row r="1021" spans="1:15" ht="14.5" customHeight="1" x14ac:dyDescent="0.25">
      <c r="A1021" s="287"/>
      <c r="F1021" s="259"/>
      <c r="G1021" s="290"/>
      <c r="H1021" s="291"/>
      <c r="I1021" s="292"/>
      <c r="J1021" s="293"/>
      <c r="K1021" s="294"/>
      <c r="L1021" s="295"/>
      <c r="M1021" s="296"/>
      <c r="N1021" s="297"/>
      <c r="O1021" s="298"/>
    </row>
    <row r="1022" spans="1:15" ht="14.5" customHeight="1" x14ac:dyDescent="0.25">
      <c r="A1022" s="287" t="s">
        <v>509</v>
      </c>
      <c r="B1022" s="285" t="s">
        <v>4878</v>
      </c>
      <c r="C1022" s="288" t="s">
        <v>308</v>
      </c>
      <c r="D1022" s="285" t="s">
        <v>510</v>
      </c>
      <c r="E1022" s="289" t="s">
        <v>511</v>
      </c>
      <c r="F1022" s="259">
        <v>27.30193985</v>
      </c>
      <c r="G1022" s="290">
        <v>39.463694150000002</v>
      </c>
      <c r="H1022" s="291">
        <v>30.238475309999998</v>
      </c>
      <c r="I1022" s="292">
        <v>32.455225290000001</v>
      </c>
      <c r="J1022" s="293">
        <v>39.383262719999998</v>
      </c>
      <c r="K1022" s="294">
        <v>48.011095939999997</v>
      </c>
      <c r="L1022" s="295">
        <f t="shared" ref="L1022:N1024" si="419">F1022/I1022</f>
        <v>0.84121862060874941</v>
      </c>
      <c r="M1022" s="296">
        <f t="shared" si="419"/>
        <v>1.0020422744192587</v>
      </c>
      <c r="N1022" s="297">
        <f t="shared" si="419"/>
        <v>0.62982264241144081</v>
      </c>
      <c r="O1022" s="298">
        <f t="shared" si="415"/>
        <v>0.80938211141783445</v>
      </c>
    </row>
    <row r="1023" spans="1:15" ht="14.5" customHeight="1" x14ac:dyDescent="0.25">
      <c r="A1023" s="287"/>
      <c r="B1023" s="285" t="s">
        <v>4879</v>
      </c>
      <c r="C1023" s="288" t="s">
        <v>308</v>
      </c>
      <c r="D1023" s="285" t="s">
        <v>510</v>
      </c>
      <c r="E1023" s="289" t="s">
        <v>511</v>
      </c>
      <c r="F1023" s="259">
        <v>45.41191121</v>
      </c>
      <c r="G1023" s="290">
        <v>66.978992129999995</v>
      </c>
      <c r="H1023" s="291">
        <v>51.372363360000001</v>
      </c>
      <c r="I1023" s="292">
        <v>23.353808659999999</v>
      </c>
      <c r="J1023" s="293">
        <v>27.787725829999999</v>
      </c>
      <c r="K1023" s="294">
        <v>35.192237519999999</v>
      </c>
      <c r="L1023" s="295">
        <f t="shared" si="419"/>
        <v>1.944518424002537</v>
      </c>
      <c r="M1023" s="296">
        <f t="shared" si="419"/>
        <v>2.4103804874052912</v>
      </c>
      <c r="N1023" s="297">
        <f t="shared" si="419"/>
        <v>1.4597640553774032</v>
      </c>
      <c r="O1023" s="298">
        <f t="shared" si="415"/>
        <v>1.8968621767276819</v>
      </c>
    </row>
    <row r="1024" spans="1:15" s="299" customFormat="1" ht="14.5" customHeight="1" x14ac:dyDescent="0.25">
      <c r="A1024" s="311"/>
      <c r="C1024" s="300"/>
      <c r="E1024" s="301" t="s">
        <v>944</v>
      </c>
      <c r="F1024" s="302">
        <f t="shared" ref="F1024:K1024" si="420">SUM(F1022:F1023)</f>
        <v>72.713851059999996</v>
      </c>
      <c r="G1024" s="303">
        <f t="shared" si="420"/>
        <v>106.44268628</v>
      </c>
      <c r="H1024" s="304">
        <f t="shared" si="420"/>
        <v>81.610838669999993</v>
      </c>
      <c r="I1024" s="305">
        <f t="shared" si="420"/>
        <v>55.80903395</v>
      </c>
      <c r="J1024" s="306">
        <f t="shared" si="420"/>
        <v>67.170988550000004</v>
      </c>
      <c r="K1024" s="307">
        <f t="shared" si="420"/>
        <v>83.203333459999996</v>
      </c>
      <c r="L1024" s="308">
        <f t="shared" si="419"/>
        <v>1.3029046717623751</v>
      </c>
      <c r="M1024" s="309">
        <f t="shared" si="419"/>
        <v>1.5846526689236882</v>
      </c>
      <c r="N1024" s="310">
        <f t="shared" si="419"/>
        <v>0.98086020446806266</v>
      </c>
      <c r="O1024" s="298">
        <f t="shared" si="415"/>
        <v>1.2647353361567626</v>
      </c>
    </row>
    <row r="1025" spans="1:15" ht="14.5" customHeight="1" x14ac:dyDescent="0.25">
      <c r="A1025" s="287"/>
      <c r="F1025" s="259"/>
      <c r="G1025" s="290"/>
      <c r="H1025" s="291"/>
      <c r="I1025" s="292"/>
      <c r="J1025" s="293"/>
      <c r="K1025" s="294"/>
      <c r="L1025" s="295"/>
      <c r="M1025" s="296"/>
      <c r="N1025" s="297"/>
      <c r="O1025" s="298"/>
    </row>
    <row r="1026" spans="1:15" ht="14.5" customHeight="1" x14ac:dyDescent="0.25">
      <c r="A1026" s="287" t="s">
        <v>457</v>
      </c>
      <c r="B1026" s="286" t="s">
        <v>5226</v>
      </c>
      <c r="C1026" s="288" t="s">
        <v>308</v>
      </c>
      <c r="D1026" s="285" t="s">
        <v>458</v>
      </c>
      <c r="E1026" s="289" t="s">
        <v>1143</v>
      </c>
      <c r="F1026" s="259">
        <v>7.9675676370000001</v>
      </c>
      <c r="G1026" s="290">
        <v>9.6629851080000009</v>
      </c>
      <c r="H1026" s="291">
        <v>9.0623363860000001</v>
      </c>
      <c r="I1026" s="292">
        <v>4.9020820389999997</v>
      </c>
      <c r="J1026" s="293">
        <v>4.4375366600000001</v>
      </c>
      <c r="K1026" s="294">
        <v>6.7744362440000003</v>
      </c>
      <c r="L1026" s="295">
        <f t="shared" ref="L1026:N1028" si="421">F1026/I1026</f>
        <v>1.6253435935203859</v>
      </c>
      <c r="M1026" s="296">
        <f t="shared" si="421"/>
        <v>2.1775561191645458</v>
      </c>
      <c r="N1026" s="297">
        <f t="shared" si="421"/>
        <v>1.3377255404870558</v>
      </c>
      <c r="O1026" s="298">
        <f t="shared" si="415"/>
        <v>1.6564973388399351</v>
      </c>
    </row>
    <row r="1027" spans="1:15" ht="14.5" customHeight="1" x14ac:dyDescent="0.25">
      <c r="A1027" s="287"/>
      <c r="B1027" s="286" t="s">
        <v>5227</v>
      </c>
      <c r="C1027" s="288" t="s">
        <v>308</v>
      </c>
      <c r="D1027" s="285" t="s">
        <v>458</v>
      </c>
      <c r="E1027" s="289" t="s">
        <v>1143</v>
      </c>
      <c r="F1027" s="259">
        <v>8.4922602870000006</v>
      </c>
      <c r="G1027" s="290">
        <v>10.17839212</v>
      </c>
      <c r="H1027" s="291">
        <v>11.2335019</v>
      </c>
      <c r="I1027" s="292">
        <v>4.3687657460000002</v>
      </c>
      <c r="J1027" s="293">
        <v>4.4315370859999996</v>
      </c>
      <c r="K1027" s="294">
        <v>5.9861865859999996</v>
      </c>
      <c r="L1027" s="295">
        <f t="shared" si="421"/>
        <v>1.9438580095019817</v>
      </c>
      <c r="M1027" s="296">
        <f t="shared" si="421"/>
        <v>2.2968085164299583</v>
      </c>
      <c r="N1027" s="297">
        <f t="shared" si="421"/>
        <v>1.8765706244893852</v>
      </c>
      <c r="O1027" s="298">
        <f t="shared" si="415"/>
        <v>2.0223971668756517</v>
      </c>
    </row>
    <row r="1028" spans="1:15" s="299" customFormat="1" ht="14.5" customHeight="1" x14ac:dyDescent="0.25">
      <c r="A1028" s="311"/>
      <c r="C1028" s="300"/>
      <c r="E1028" s="301" t="s">
        <v>460</v>
      </c>
      <c r="F1028" s="302">
        <f t="shared" ref="F1028:K1028" si="422">SUM(F1026:F1027)</f>
        <v>16.459827924000002</v>
      </c>
      <c r="G1028" s="303">
        <f t="shared" si="422"/>
        <v>19.841377227999999</v>
      </c>
      <c r="H1028" s="304">
        <f t="shared" si="422"/>
        <v>20.295838285999999</v>
      </c>
      <c r="I1028" s="305">
        <f t="shared" si="422"/>
        <v>9.2708477850000008</v>
      </c>
      <c r="J1028" s="306">
        <f t="shared" si="422"/>
        <v>8.8690737459999998</v>
      </c>
      <c r="K1028" s="307">
        <f t="shared" si="422"/>
        <v>12.760622829999999</v>
      </c>
      <c r="L1028" s="308">
        <f t="shared" si="421"/>
        <v>1.7754393455398536</v>
      </c>
      <c r="M1028" s="309">
        <f t="shared" si="421"/>
        <v>2.2371419830564121</v>
      </c>
      <c r="N1028" s="310">
        <f t="shared" si="421"/>
        <v>1.5905053034155074</v>
      </c>
      <c r="O1028" s="298">
        <f t="shared" si="415"/>
        <v>1.8315872619199522</v>
      </c>
    </row>
    <row r="1029" spans="1:15" ht="14.5" customHeight="1" x14ac:dyDescent="0.25">
      <c r="A1029" s="287"/>
      <c r="F1029" s="259"/>
      <c r="G1029" s="290"/>
      <c r="H1029" s="291"/>
      <c r="I1029" s="292"/>
      <c r="J1029" s="293"/>
      <c r="K1029" s="294"/>
      <c r="L1029" s="295"/>
      <c r="M1029" s="296"/>
      <c r="N1029" s="297"/>
      <c r="O1029" s="298"/>
    </row>
    <row r="1030" spans="1:15" ht="14.5" customHeight="1" x14ac:dyDescent="0.25">
      <c r="A1030" s="287" t="s">
        <v>344</v>
      </c>
      <c r="B1030" s="286" t="s">
        <v>5057</v>
      </c>
      <c r="C1030" s="288" t="s">
        <v>308</v>
      </c>
      <c r="D1030" s="285" t="s">
        <v>1144</v>
      </c>
      <c r="E1030" s="289" t="s">
        <v>1146</v>
      </c>
      <c r="F1030" s="259">
        <v>6.6218963339999997</v>
      </c>
      <c r="G1030" s="290">
        <v>5.8353759930000004</v>
      </c>
      <c r="H1030" s="291">
        <v>3.4565436709999999</v>
      </c>
      <c r="I1030" s="292">
        <v>10.57327233</v>
      </c>
      <c r="J1030" s="293">
        <v>10.46219514</v>
      </c>
      <c r="K1030" s="294">
        <v>9.9173018600000002</v>
      </c>
      <c r="L1030" s="295">
        <f t="shared" ref="L1030:N1034" si="423">F1030/I1030</f>
        <v>0.62628636881047772</v>
      </c>
      <c r="M1030" s="296">
        <f t="shared" si="423"/>
        <v>0.55775828255101734</v>
      </c>
      <c r="N1030" s="297">
        <f t="shared" si="423"/>
        <v>0.34853670078768784</v>
      </c>
      <c r="O1030" s="298">
        <f t="shared" si="415"/>
        <v>0.51413221958708666</v>
      </c>
    </row>
    <row r="1031" spans="1:15" ht="14.5" customHeight="1" x14ac:dyDescent="0.25">
      <c r="A1031" s="287"/>
      <c r="B1031" s="286" t="s">
        <v>5058</v>
      </c>
      <c r="C1031" s="288" t="s">
        <v>308</v>
      </c>
      <c r="D1031" s="285" t="s">
        <v>1144</v>
      </c>
      <c r="E1031" s="289" t="s">
        <v>1147</v>
      </c>
      <c r="F1031" s="259">
        <v>6.9683234680000004</v>
      </c>
      <c r="G1031" s="290">
        <v>5.4078205419999996</v>
      </c>
      <c r="H1031" s="291">
        <v>3.0703315949999999</v>
      </c>
      <c r="I1031" s="292">
        <v>16.014220569999999</v>
      </c>
      <c r="J1031" s="293">
        <v>15.29841255</v>
      </c>
      <c r="K1031" s="294">
        <v>11.94911915</v>
      </c>
      <c r="L1031" s="295">
        <f t="shared" si="423"/>
        <v>0.435133476371245</v>
      </c>
      <c r="M1031" s="296">
        <f t="shared" si="423"/>
        <v>0.35348899922299454</v>
      </c>
      <c r="N1031" s="297">
        <f t="shared" si="423"/>
        <v>0.25695045437721659</v>
      </c>
      <c r="O1031" s="298">
        <f t="shared" si="415"/>
        <v>0.35704692469683919</v>
      </c>
    </row>
    <row r="1032" spans="1:15" ht="14.5" customHeight="1" x14ac:dyDescent="0.25">
      <c r="A1032" s="287"/>
      <c r="B1032" s="286" t="s">
        <v>5059</v>
      </c>
      <c r="C1032" s="288" t="s">
        <v>308</v>
      </c>
      <c r="D1032" s="285" t="s">
        <v>1144</v>
      </c>
      <c r="E1032" s="289" t="s">
        <v>345</v>
      </c>
      <c r="F1032" s="259">
        <v>4.2457988530000002</v>
      </c>
      <c r="G1032" s="290">
        <v>4.0530885120000004</v>
      </c>
      <c r="H1032" s="291">
        <v>1.690419691</v>
      </c>
      <c r="I1032" s="292">
        <v>23.121353500000001</v>
      </c>
      <c r="J1032" s="293">
        <v>21.59824966</v>
      </c>
      <c r="K1032" s="294">
        <v>15.000541139999999</v>
      </c>
      <c r="L1032" s="295">
        <f t="shared" si="423"/>
        <v>0.18363106870019524</v>
      </c>
      <c r="M1032" s="296">
        <f t="shared" si="423"/>
        <v>0.18765819340936354</v>
      </c>
      <c r="N1032" s="297">
        <f t="shared" si="423"/>
        <v>0.11269058064127946</v>
      </c>
      <c r="O1032" s="298">
        <f t="shared" si="415"/>
        <v>0.16726863561848429</v>
      </c>
    </row>
    <row r="1033" spans="1:15" ht="14.5" customHeight="1" x14ac:dyDescent="0.25">
      <c r="A1033" s="287"/>
      <c r="B1033" s="286" t="s">
        <v>5060</v>
      </c>
      <c r="C1033" s="288" t="s">
        <v>308</v>
      </c>
      <c r="D1033" s="285" t="s">
        <v>1144</v>
      </c>
      <c r="E1033" s="289" t="s">
        <v>345</v>
      </c>
      <c r="F1033" s="259">
        <v>15.574936109999999</v>
      </c>
      <c r="G1033" s="290">
        <v>15.23399027</v>
      </c>
      <c r="H1033" s="291">
        <v>9.6713789160000001</v>
      </c>
      <c r="I1033" s="292">
        <v>7.57300796</v>
      </c>
      <c r="J1033" s="293">
        <v>7.8408502760000003</v>
      </c>
      <c r="K1033" s="294">
        <v>6.4884584079999996</v>
      </c>
      <c r="L1033" s="295">
        <f t="shared" si="423"/>
        <v>2.0566380218092362</v>
      </c>
      <c r="M1033" s="296">
        <f t="shared" si="423"/>
        <v>1.9429002893512208</v>
      </c>
      <c r="N1033" s="297">
        <f t="shared" si="423"/>
        <v>1.490551115204128</v>
      </c>
      <c r="O1033" s="298">
        <f t="shared" si="415"/>
        <v>1.8482202569694528</v>
      </c>
    </row>
    <row r="1034" spans="1:15" s="299" customFormat="1" ht="14.5" customHeight="1" x14ac:dyDescent="0.25">
      <c r="A1034" s="311"/>
      <c r="C1034" s="300"/>
      <c r="E1034" s="301" t="s">
        <v>1145</v>
      </c>
      <c r="F1034" s="302">
        <f t="shared" ref="F1034:K1034" si="424">SUM(F1030:F1033)</f>
        <v>33.410954765</v>
      </c>
      <c r="G1034" s="303">
        <f t="shared" si="424"/>
        <v>30.530275316999997</v>
      </c>
      <c r="H1034" s="304">
        <f t="shared" si="424"/>
        <v>17.888673873000002</v>
      </c>
      <c r="I1034" s="305">
        <f t="shared" si="424"/>
        <v>57.281854359999997</v>
      </c>
      <c r="J1034" s="306">
        <f t="shared" si="424"/>
        <v>55.199707625999999</v>
      </c>
      <c r="K1034" s="307">
        <f t="shared" si="424"/>
        <v>43.355420557999999</v>
      </c>
      <c r="L1034" s="308">
        <f t="shared" si="423"/>
        <v>0.58327292540185149</v>
      </c>
      <c r="M1034" s="309">
        <f t="shared" si="423"/>
        <v>0.55308762727249883</v>
      </c>
      <c r="N1034" s="310">
        <f t="shared" si="423"/>
        <v>0.41260524388337783</v>
      </c>
      <c r="O1034" s="298">
        <f t="shared" si="415"/>
        <v>0.52509938667412037</v>
      </c>
    </row>
    <row r="1035" spans="1:15" ht="14.5" customHeight="1" x14ac:dyDescent="0.25">
      <c r="A1035" s="287"/>
      <c r="F1035" s="259"/>
      <c r="G1035" s="290"/>
      <c r="H1035" s="291"/>
      <c r="I1035" s="292"/>
      <c r="J1035" s="293"/>
      <c r="K1035" s="294"/>
      <c r="L1035" s="295"/>
      <c r="M1035" s="296"/>
      <c r="N1035" s="297"/>
      <c r="O1035" s="298"/>
    </row>
    <row r="1036" spans="1:15" ht="14.5" customHeight="1" x14ac:dyDescent="0.25">
      <c r="A1036" s="287" t="s">
        <v>507</v>
      </c>
      <c r="B1036" s="285" t="s">
        <v>5228</v>
      </c>
      <c r="C1036" s="288" t="s">
        <v>308</v>
      </c>
      <c r="D1036" s="285" t="s">
        <v>508</v>
      </c>
      <c r="E1036" s="289" t="s">
        <v>512</v>
      </c>
      <c r="F1036" s="259">
        <v>6.3689707159999998</v>
      </c>
      <c r="G1036" s="290">
        <v>4.9195142440000001</v>
      </c>
      <c r="H1036" s="291">
        <v>2.3724309379999999</v>
      </c>
      <c r="I1036" s="292">
        <v>9.6280051269999998</v>
      </c>
      <c r="J1036" s="293">
        <v>9.5487368549999996</v>
      </c>
      <c r="K1036" s="294">
        <v>7.9729409779999996</v>
      </c>
      <c r="L1036" s="295">
        <f t="shared" ref="L1036:N1038" si="425">F1036/I1036</f>
        <v>0.66150470756806856</v>
      </c>
      <c r="M1036" s="296">
        <f t="shared" si="425"/>
        <v>0.51520052533691907</v>
      </c>
      <c r="N1036" s="297">
        <f t="shared" si="425"/>
        <v>0.29756032868502691</v>
      </c>
      <c r="O1036" s="298">
        <f t="shared" si="415"/>
        <v>0.50317036549291616</v>
      </c>
    </row>
    <row r="1037" spans="1:15" ht="14.5" customHeight="1" x14ac:dyDescent="0.25">
      <c r="A1037" s="287"/>
      <c r="B1037" s="285" t="s">
        <v>5229</v>
      </c>
      <c r="C1037" s="288" t="s">
        <v>308</v>
      </c>
      <c r="D1037" s="285" t="s">
        <v>508</v>
      </c>
      <c r="E1037" s="289" t="s">
        <v>512</v>
      </c>
      <c r="F1037" s="259">
        <v>13.73411771</v>
      </c>
      <c r="G1037" s="290">
        <v>9.7611703849999998</v>
      </c>
      <c r="H1037" s="291">
        <v>4.9291801</v>
      </c>
      <c r="I1037" s="292">
        <v>3.3610525770000002</v>
      </c>
      <c r="J1037" s="293">
        <v>3.4849347210000001</v>
      </c>
      <c r="K1037" s="294">
        <v>2.6897077569999999</v>
      </c>
      <c r="L1037" s="295">
        <f t="shared" si="425"/>
        <v>4.0862549440564733</v>
      </c>
      <c r="M1037" s="296">
        <f t="shared" si="425"/>
        <v>2.8009621890992085</v>
      </c>
      <c r="N1037" s="297">
        <f t="shared" si="425"/>
        <v>1.8326080546006323</v>
      </c>
      <c r="O1037" s="298">
        <f t="shared" si="415"/>
        <v>2.9808491180824568</v>
      </c>
    </row>
    <row r="1038" spans="1:15" s="299" customFormat="1" ht="14.5" customHeight="1" x14ac:dyDescent="0.25">
      <c r="A1038" s="311"/>
      <c r="C1038" s="300"/>
      <c r="E1038" s="301" t="s">
        <v>506</v>
      </c>
      <c r="F1038" s="302">
        <f t="shared" ref="F1038:K1038" si="426">SUM(F1036:F1037)</f>
        <v>20.103088425999999</v>
      </c>
      <c r="G1038" s="303">
        <f t="shared" si="426"/>
        <v>14.680684629</v>
      </c>
      <c r="H1038" s="304">
        <f t="shared" si="426"/>
        <v>7.3016110379999999</v>
      </c>
      <c r="I1038" s="305">
        <f t="shared" si="426"/>
        <v>12.989057704</v>
      </c>
      <c r="J1038" s="306">
        <f t="shared" si="426"/>
        <v>13.033671576</v>
      </c>
      <c r="K1038" s="307">
        <f t="shared" si="426"/>
        <v>10.662648734999999</v>
      </c>
      <c r="L1038" s="308">
        <f t="shared" si="425"/>
        <v>1.5476941348724027</v>
      </c>
      <c r="M1038" s="309">
        <f t="shared" si="425"/>
        <v>1.1263660084877989</v>
      </c>
      <c r="N1038" s="310">
        <f t="shared" si="425"/>
        <v>0.68478397999106555</v>
      </c>
      <c r="O1038" s="298">
        <f t="shared" si="415"/>
        <v>1.1471977766125794</v>
      </c>
    </row>
    <row r="1039" spans="1:15" ht="14.5" customHeight="1" x14ac:dyDescent="0.25">
      <c r="A1039" s="287"/>
      <c r="F1039" s="259"/>
      <c r="G1039" s="290"/>
      <c r="H1039" s="291"/>
      <c r="I1039" s="292"/>
      <c r="J1039" s="293"/>
      <c r="K1039" s="294"/>
      <c r="L1039" s="295"/>
      <c r="M1039" s="296"/>
      <c r="N1039" s="297"/>
      <c r="O1039" s="298"/>
    </row>
    <row r="1040" spans="1:15" ht="14.5" customHeight="1" x14ac:dyDescent="0.25">
      <c r="A1040" s="287" t="s">
        <v>474</v>
      </c>
      <c r="B1040" s="286" t="s">
        <v>4918</v>
      </c>
      <c r="C1040" s="288" t="s">
        <v>308</v>
      </c>
      <c r="D1040" s="286" t="s">
        <v>475</v>
      </c>
      <c r="E1040" s="289" t="s">
        <v>476</v>
      </c>
      <c r="F1040" s="259">
        <v>2.9289734119999999</v>
      </c>
      <c r="G1040" s="290">
        <v>2.2025668760000001</v>
      </c>
      <c r="H1040" s="291">
        <v>1.000235022</v>
      </c>
      <c r="I1040" s="292">
        <v>6.972827176</v>
      </c>
      <c r="J1040" s="293">
        <v>6.3534597059999998</v>
      </c>
      <c r="K1040" s="294">
        <v>3.47384016</v>
      </c>
      <c r="L1040" s="295">
        <f t="shared" ref="L1040:N1042" si="427">F1040/I1040</f>
        <v>0.42005535747126049</v>
      </c>
      <c r="M1040" s="296">
        <f t="shared" si="427"/>
        <v>0.34667204608537422</v>
      </c>
      <c r="N1040" s="297">
        <f t="shared" si="427"/>
        <v>0.28793351908281239</v>
      </c>
      <c r="O1040" s="298">
        <f t="shared" si="415"/>
        <v>0.3649838655785565</v>
      </c>
    </row>
    <row r="1041" spans="1:15" ht="14.5" customHeight="1" x14ac:dyDescent="0.25">
      <c r="A1041" s="287"/>
      <c r="B1041" s="286" t="s">
        <v>4919</v>
      </c>
      <c r="C1041" s="288" t="s">
        <v>308</v>
      </c>
      <c r="D1041" s="286" t="s">
        <v>475</v>
      </c>
      <c r="E1041" s="289" t="s">
        <v>476</v>
      </c>
      <c r="F1041" s="259">
        <v>5.2599932740000002</v>
      </c>
      <c r="G1041" s="290">
        <v>4.1751976470000001</v>
      </c>
      <c r="H1041" s="291">
        <v>1.6242431589999999</v>
      </c>
      <c r="I1041" s="292">
        <v>4.929991104</v>
      </c>
      <c r="J1041" s="293">
        <v>4.571546916</v>
      </c>
      <c r="K1041" s="294">
        <v>2.6447337169999998</v>
      </c>
      <c r="L1041" s="295">
        <f t="shared" si="427"/>
        <v>1.066937680624261</v>
      </c>
      <c r="M1041" s="296">
        <f t="shared" si="427"/>
        <v>0.91330084186321847</v>
      </c>
      <c r="N1041" s="297">
        <f t="shared" si="427"/>
        <v>0.61414241765043454</v>
      </c>
      <c r="O1041" s="298">
        <f t="shared" si="415"/>
        <v>0.91052088405948695</v>
      </c>
    </row>
    <row r="1042" spans="1:15" s="299" customFormat="1" ht="14.5" customHeight="1" x14ac:dyDescent="0.25">
      <c r="A1042" s="311"/>
      <c r="B1042" s="312"/>
      <c r="C1042" s="300"/>
      <c r="D1042" s="312"/>
      <c r="E1042" s="301" t="s">
        <v>486</v>
      </c>
      <c r="F1042" s="302">
        <f t="shared" ref="F1042:K1042" si="428">SUM(F1040:F1041)</f>
        <v>8.1889666860000005</v>
      </c>
      <c r="G1042" s="303">
        <f t="shared" si="428"/>
        <v>6.3777645229999997</v>
      </c>
      <c r="H1042" s="304">
        <f t="shared" si="428"/>
        <v>2.6244781809999997</v>
      </c>
      <c r="I1042" s="305">
        <f t="shared" si="428"/>
        <v>11.90281828</v>
      </c>
      <c r="J1042" s="306">
        <f t="shared" si="428"/>
        <v>10.925006622</v>
      </c>
      <c r="K1042" s="307">
        <f t="shared" si="428"/>
        <v>6.1185738769999993</v>
      </c>
      <c r="L1042" s="308">
        <f t="shared" si="427"/>
        <v>0.68798552522302314</v>
      </c>
      <c r="M1042" s="309">
        <f t="shared" si="427"/>
        <v>0.58377671919730578</v>
      </c>
      <c r="N1042" s="310">
        <f t="shared" si="427"/>
        <v>0.42893625765728416</v>
      </c>
      <c r="O1042" s="298">
        <f t="shared" si="415"/>
        <v>0.59389803620310311</v>
      </c>
    </row>
    <row r="1043" spans="1:15" ht="14.5" customHeight="1" x14ac:dyDescent="0.25">
      <c r="A1043" s="287"/>
      <c r="F1043" s="259"/>
      <c r="G1043" s="290"/>
      <c r="H1043" s="291"/>
      <c r="I1043" s="292"/>
      <c r="J1043" s="293"/>
      <c r="K1043" s="294"/>
      <c r="L1043" s="295"/>
      <c r="M1043" s="296"/>
      <c r="N1043" s="297"/>
      <c r="O1043" s="298"/>
    </row>
    <row r="1044" spans="1:15" ht="14.5" customHeight="1" x14ac:dyDescent="0.25">
      <c r="A1044" s="287" t="s">
        <v>521</v>
      </c>
      <c r="B1044" s="286" t="s">
        <v>5230</v>
      </c>
      <c r="C1044" s="288" t="s">
        <v>308</v>
      </c>
      <c r="D1044" s="286" t="s">
        <v>517</v>
      </c>
      <c r="E1044" s="289" t="s">
        <v>518</v>
      </c>
      <c r="F1044" s="259">
        <v>23.422999050000001</v>
      </c>
      <c r="G1044" s="290">
        <v>20.407271250000001</v>
      </c>
      <c r="H1044" s="291">
        <v>12.118362400000001</v>
      </c>
      <c r="I1044" s="292">
        <v>87.07740604</v>
      </c>
      <c r="J1044" s="293">
        <v>98.401320459999994</v>
      </c>
      <c r="K1044" s="294">
        <v>73.160176989999997</v>
      </c>
      <c r="L1044" s="295">
        <f t="shared" ref="L1044:N1049" si="429">F1044/I1044</f>
        <v>0.26899054663204347</v>
      </c>
      <c r="M1044" s="296">
        <f t="shared" si="429"/>
        <v>0.20738818498167949</v>
      </c>
      <c r="N1044" s="297">
        <f t="shared" si="429"/>
        <v>0.16564151289104204</v>
      </c>
      <c r="O1044" s="298">
        <f t="shared" si="415"/>
        <v>0.21631947841196755</v>
      </c>
    </row>
    <row r="1045" spans="1:15" ht="14.5" customHeight="1" x14ac:dyDescent="0.25">
      <c r="A1045" s="287"/>
      <c r="B1045" s="286" t="s">
        <v>5231</v>
      </c>
      <c r="C1045" s="288" t="s">
        <v>308</v>
      </c>
      <c r="D1045" s="286" t="s">
        <v>517</v>
      </c>
      <c r="E1045" s="289" t="s">
        <v>87</v>
      </c>
      <c r="F1045" s="259">
        <v>69.573254890000001</v>
      </c>
      <c r="G1045" s="290">
        <v>60.342397230000003</v>
      </c>
      <c r="H1045" s="291">
        <v>35.955072569999999</v>
      </c>
      <c r="I1045" s="292">
        <v>31.802093939999999</v>
      </c>
      <c r="J1045" s="293">
        <v>33.696561010000003</v>
      </c>
      <c r="K1045" s="294">
        <v>30.03474288</v>
      </c>
      <c r="L1045" s="295">
        <f t="shared" si="429"/>
        <v>2.1876941506198193</v>
      </c>
      <c r="M1045" s="296">
        <f t="shared" si="429"/>
        <v>1.7907583272991097</v>
      </c>
      <c r="N1045" s="297">
        <f t="shared" si="429"/>
        <v>1.1971160436982573</v>
      </c>
      <c r="O1045" s="298">
        <f t="shared" si="415"/>
        <v>1.7362590304300076</v>
      </c>
    </row>
    <row r="1046" spans="1:15" ht="14.5" customHeight="1" x14ac:dyDescent="0.25">
      <c r="A1046" s="287"/>
      <c r="B1046" s="286" t="s">
        <v>5232</v>
      </c>
      <c r="C1046" s="288" t="s">
        <v>308</v>
      </c>
      <c r="D1046" s="286" t="s">
        <v>517</v>
      </c>
      <c r="E1046" s="289" t="s">
        <v>519</v>
      </c>
      <c r="F1046" s="259">
        <v>82.82281596</v>
      </c>
      <c r="G1046" s="290">
        <v>70.480290940000003</v>
      </c>
      <c r="H1046" s="291">
        <v>40.302568119999997</v>
      </c>
      <c r="I1046" s="292">
        <v>59.10624541</v>
      </c>
      <c r="J1046" s="293">
        <v>57.8981286</v>
      </c>
      <c r="K1046" s="294">
        <v>49.21631335</v>
      </c>
      <c r="L1046" s="295">
        <f t="shared" si="429"/>
        <v>1.4012532074315698</v>
      </c>
      <c r="M1046" s="296">
        <f t="shared" si="429"/>
        <v>1.2173155271895957</v>
      </c>
      <c r="N1046" s="297">
        <f t="shared" si="429"/>
        <v>0.8188863687003487</v>
      </c>
      <c r="O1046" s="298">
        <f t="shared" si="415"/>
        <v>1.1647507785880449</v>
      </c>
    </row>
    <row r="1047" spans="1:15" ht="14.5" customHeight="1" x14ac:dyDescent="0.25">
      <c r="A1047" s="287"/>
      <c r="B1047" s="286" t="s">
        <v>5233</v>
      </c>
      <c r="C1047" s="288" t="s">
        <v>308</v>
      </c>
      <c r="D1047" s="286" t="s">
        <v>517</v>
      </c>
      <c r="E1047" s="289" t="s">
        <v>519</v>
      </c>
      <c r="F1047" s="259">
        <v>34.186656280000001</v>
      </c>
      <c r="G1047" s="290">
        <v>28.605025130000001</v>
      </c>
      <c r="H1047" s="291">
        <v>18.300914410000001</v>
      </c>
      <c r="I1047" s="292">
        <v>104.1267052</v>
      </c>
      <c r="J1047" s="293">
        <v>105.4551664</v>
      </c>
      <c r="K1047" s="294">
        <v>78.965708340000006</v>
      </c>
      <c r="L1047" s="295">
        <f t="shared" si="429"/>
        <v>0.32831785289217047</v>
      </c>
      <c r="M1047" s="296">
        <f t="shared" si="429"/>
        <v>0.2712529514343453</v>
      </c>
      <c r="N1047" s="297">
        <f t="shared" si="429"/>
        <v>0.23175774389564602</v>
      </c>
      <c r="O1047" s="298">
        <f t="shared" si="415"/>
        <v>0.28103717188292565</v>
      </c>
    </row>
    <row r="1048" spans="1:15" ht="14.5" customHeight="1" x14ac:dyDescent="0.25">
      <c r="A1048" s="287"/>
      <c r="B1048" s="286" t="s">
        <v>5234</v>
      </c>
      <c r="C1048" s="288" t="s">
        <v>308</v>
      </c>
      <c r="D1048" s="286" t="s">
        <v>517</v>
      </c>
      <c r="E1048" s="289" t="s">
        <v>520</v>
      </c>
      <c r="F1048" s="259">
        <v>2.7095373999999999</v>
      </c>
      <c r="G1048" s="290">
        <v>1.6931127020000001</v>
      </c>
      <c r="H1048" s="291">
        <v>0.72299085799999996</v>
      </c>
      <c r="I1048" s="292">
        <v>0.87470985700000004</v>
      </c>
      <c r="J1048" s="293">
        <v>1.132324157</v>
      </c>
      <c r="K1048" s="294">
        <v>0.61527885800000004</v>
      </c>
      <c r="L1048" s="295">
        <f t="shared" si="429"/>
        <v>3.0976413245106484</v>
      </c>
      <c r="M1048" s="296">
        <f t="shared" si="429"/>
        <v>1.4952544212125292</v>
      </c>
      <c r="N1048" s="297">
        <f t="shared" si="429"/>
        <v>1.1750620854259872</v>
      </c>
      <c r="O1048" s="298">
        <f t="shared" si="415"/>
        <v>1.9546260153506199</v>
      </c>
    </row>
    <row r="1049" spans="1:15" s="299" customFormat="1" ht="14.5" customHeight="1" x14ac:dyDescent="0.25">
      <c r="A1049" s="311"/>
      <c r="C1049" s="300"/>
      <c r="D1049" s="312"/>
      <c r="E1049" s="301" t="s">
        <v>23</v>
      </c>
      <c r="F1049" s="302">
        <f t="shared" ref="F1049:K1049" si="430">SUM(F1044:F1048)</f>
        <v>212.71526357999997</v>
      </c>
      <c r="G1049" s="303">
        <f t="shared" si="430"/>
        <v>181.52809725200001</v>
      </c>
      <c r="H1049" s="304">
        <f t="shared" si="430"/>
        <v>107.399908358</v>
      </c>
      <c r="I1049" s="305">
        <f t="shared" si="430"/>
        <v>282.98716044700001</v>
      </c>
      <c r="J1049" s="306">
        <f t="shared" si="430"/>
        <v>296.58350062700003</v>
      </c>
      <c r="K1049" s="307">
        <f t="shared" si="430"/>
        <v>231.99222041799999</v>
      </c>
      <c r="L1049" s="308">
        <f t="shared" si="429"/>
        <v>0.75167814413911871</v>
      </c>
      <c r="M1049" s="309">
        <f t="shared" si="429"/>
        <v>0.6120640456000952</v>
      </c>
      <c r="N1049" s="310">
        <f t="shared" si="429"/>
        <v>0.46294616330016808</v>
      </c>
      <c r="O1049" s="298">
        <f t="shared" si="415"/>
        <v>0.61812002573080338</v>
      </c>
    </row>
    <row r="1050" spans="1:15" ht="14.5" customHeight="1" x14ac:dyDescent="0.25">
      <c r="A1050" s="287"/>
      <c r="F1050" s="259"/>
      <c r="G1050" s="290"/>
      <c r="H1050" s="291"/>
      <c r="I1050" s="292"/>
      <c r="J1050" s="293"/>
      <c r="K1050" s="294"/>
      <c r="L1050" s="295"/>
      <c r="M1050" s="296"/>
      <c r="N1050" s="297"/>
      <c r="O1050" s="298"/>
    </row>
    <row r="1051" spans="1:15" s="26" customFormat="1" ht="14.5" customHeight="1" x14ac:dyDescent="0.25">
      <c r="A1051" s="37"/>
      <c r="B1051" s="38"/>
      <c r="C1051" s="36"/>
      <c r="D1051" s="38"/>
      <c r="E1051" s="355" t="s">
        <v>1537</v>
      </c>
      <c r="F1051" s="349">
        <f t="shared" ref="F1051:K1051" si="431">SUM(F960,F964,F966,F970,F972,F976,F980,F984,F988,F992,F996,F1000,F1002,F1006,F1012,F1014,F1020,F1024,F1028,F1034,F1038,F1042,F1049)</f>
        <v>706.11458265899989</v>
      </c>
      <c r="G1051" s="350">
        <f t="shared" si="431"/>
        <v>714.48690765400011</v>
      </c>
      <c r="H1051" s="351">
        <f t="shared" si="431"/>
        <v>618.06750817800003</v>
      </c>
      <c r="I1051" s="352">
        <f t="shared" si="431"/>
        <v>785.49975174100007</v>
      </c>
      <c r="J1051" s="353">
        <f t="shared" si="431"/>
        <v>829.47157639700004</v>
      </c>
      <c r="K1051" s="354">
        <f t="shared" si="431"/>
        <v>801.3504789189999</v>
      </c>
      <c r="L1051" s="111">
        <f t="shared" ref="L1051:N1052" si="432">F1051/I1051</f>
        <v>0.89893673561824938</v>
      </c>
      <c r="M1051" s="112">
        <f t="shared" si="432"/>
        <v>0.86137599887091709</v>
      </c>
      <c r="N1051" s="113">
        <f t="shared" si="432"/>
        <v>0.77128238447146913</v>
      </c>
      <c r="O1051" s="120">
        <f t="shared" si="415"/>
        <v>0.84370756930511304</v>
      </c>
    </row>
    <row r="1052" spans="1:15" s="43" customFormat="1" ht="14.5" customHeight="1" x14ac:dyDescent="0.25">
      <c r="A1052" s="39"/>
      <c r="B1052" s="356"/>
      <c r="C1052" s="41"/>
      <c r="D1052" s="356"/>
      <c r="E1052" s="357" t="s">
        <v>1538</v>
      </c>
      <c r="F1052" s="179">
        <f>F1051/23</f>
        <v>30.700634028652168</v>
      </c>
      <c r="G1052" s="180">
        <f>G1051/23</f>
        <v>31.06464815886957</v>
      </c>
      <c r="H1052" s="181">
        <f t="shared" ref="H1052:K1052" si="433">H1051/23</f>
        <v>26.872500355565219</v>
      </c>
      <c r="I1052" s="358">
        <f t="shared" si="433"/>
        <v>34.152163119173913</v>
      </c>
      <c r="J1052" s="182">
        <f t="shared" si="433"/>
        <v>36.063981582478263</v>
      </c>
      <c r="K1052" s="183">
        <f t="shared" si="433"/>
        <v>34.841325170391301</v>
      </c>
      <c r="L1052" s="117">
        <f t="shared" si="432"/>
        <v>0.89893673561824938</v>
      </c>
      <c r="M1052" s="118">
        <f t="shared" si="432"/>
        <v>0.86137599887091709</v>
      </c>
      <c r="N1052" s="119">
        <f t="shared" si="432"/>
        <v>0.77128238447146913</v>
      </c>
      <c r="O1052" s="121">
        <f t="shared" si="415"/>
        <v>0.84370756930511315</v>
      </c>
    </row>
    <row r="1053" spans="1:15" ht="14.5" customHeight="1" x14ac:dyDescent="0.25">
      <c r="A1053" s="287"/>
      <c r="F1053" s="259"/>
      <c r="G1053" s="290"/>
      <c r="H1053" s="291"/>
      <c r="I1053" s="292"/>
      <c r="J1053" s="293"/>
      <c r="K1053" s="294"/>
      <c r="L1053" s="295"/>
      <c r="M1053" s="296"/>
      <c r="N1053" s="297"/>
      <c r="O1053" s="298"/>
    </row>
    <row r="1054" spans="1:15" s="286" customFormat="1" ht="14.5" customHeight="1" x14ac:dyDescent="0.25">
      <c r="A1054" s="359" t="s">
        <v>1541</v>
      </c>
      <c r="F1054" s="313"/>
      <c r="G1054" s="314"/>
      <c r="H1054" s="315"/>
      <c r="I1054" s="316"/>
      <c r="J1054" s="317"/>
      <c r="K1054" s="318"/>
      <c r="L1054" s="319"/>
      <c r="M1054" s="320"/>
      <c r="N1054" s="321"/>
      <c r="O1054" s="322"/>
    </row>
    <row r="1055" spans="1:15" ht="14.5" customHeight="1" x14ac:dyDescent="0.25">
      <c r="A1055" s="287" t="s">
        <v>1149</v>
      </c>
      <c r="B1055" s="286" t="s">
        <v>5235</v>
      </c>
      <c r="C1055" s="288" t="s">
        <v>137</v>
      </c>
      <c r="D1055" s="286" t="s">
        <v>1148</v>
      </c>
      <c r="E1055" s="289" t="s">
        <v>1150</v>
      </c>
      <c r="F1055" s="259">
        <v>67.58245488</v>
      </c>
      <c r="G1055" s="290">
        <v>113.4645501</v>
      </c>
      <c r="H1055" s="291">
        <v>69.103444710000005</v>
      </c>
      <c r="I1055" s="292">
        <v>323.7361775</v>
      </c>
      <c r="J1055" s="293">
        <v>269.88034240000002</v>
      </c>
      <c r="K1055" s="294">
        <v>246.38652329999999</v>
      </c>
      <c r="L1055" s="295">
        <f t="shared" ref="L1055:N1060" si="434">F1055/I1055</f>
        <v>0.20875780829283438</v>
      </c>
      <c r="M1055" s="296">
        <f t="shared" si="434"/>
        <v>0.42042539701476228</v>
      </c>
      <c r="N1055" s="297">
        <f t="shared" si="434"/>
        <v>0.28046763185119389</v>
      </c>
      <c r="O1055" s="298">
        <f t="shared" si="415"/>
        <v>0.29779707551659507</v>
      </c>
    </row>
    <row r="1056" spans="1:15" ht="14.5" customHeight="1" x14ac:dyDescent="0.25">
      <c r="A1056" s="287"/>
      <c r="B1056" s="286" t="s">
        <v>5236</v>
      </c>
      <c r="C1056" s="288" t="s">
        <v>137</v>
      </c>
      <c r="D1056" s="286" t="s">
        <v>1148</v>
      </c>
      <c r="E1056" s="289" t="s">
        <v>1150</v>
      </c>
      <c r="F1056" s="259">
        <v>24.91060427</v>
      </c>
      <c r="G1056" s="290">
        <v>28.48152657</v>
      </c>
      <c r="H1056" s="291">
        <v>2.6368594430000001</v>
      </c>
      <c r="I1056" s="292">
        <v>66.545743770000001</v>
      </c>
      <c r="J1056" s="293">
        <v>91.898389899999998</v>
      </c>
      <c r="K1056" s="294">
        <v>101.2117769</v>
      </c>
      <c r="L1056" s="295">
        <f t="shared" si="434"/>
        <v>0.37433805467856446</v>
      </c>
      <c r="M1056" s="296">
        <f t="shared" si="434"/>
        <v>0.30992410858332131</v>
      </c>
      <c r="N1056" s="297">
        <f t="shared" si="434"/>
        <v>2.6052891508912931E-2</v>
      </c>
      <c r="O1056" s="298">
        <f t="shared" si="415"/>
        <v>0.21578168646346019</v>
      </c>
    </row>
    <row r="1057" spans="1:15" ht="14.5" customHeight="1" x14ac:dyDescent="0.25">
      <c r="A1057" s="287"/>
      <c r="B1057" s="286" t="s">
        <v>5237</v>
      </c>
      <c r="C1057" s="288" t="s">
        <v>137</v>
      </c>
      <c r="D1057" s="286" t="s">
        <v>1148</v>
      </c>
      <c r="E1057" s="289" t="s">
        <v>1150</v>
      </c>
      <c r="F1057" s="259">
        <v>29.106320530000001</v>
      </c>
      <c r="G1057" s="290">
        <v>27.961566900000001</v>
      </c>
      <c r="H1057" s="291">
        <v>3.056714607</v>
      </c>
      <c r="I1057" s="292">
        <v>59.798850799999997</v>
      </c>
      <c r="J1057" s="293">
        <v>85.587872910000002</v>
      </c>
      <c r="K1057" s="294">
        <v>130.2684975</v>
      </c>
      <c r="L1057" s="295">
        <f t="shared" si="434"/>
        <v>0.48673712187793422</v>
      </c>
      <c r="M1057" s="296">
        <f t="shared" si="434"/>
        <v>0.32670010305552294</v>
      </c>
      <c r="N1057" s="297">
        <f t="shared" si="434"/>
        <v>2.3464726051668786E-2</v>
      </c>
      <c r="O1057" s="298">
        <f t="shared" si="415"/>
        <v>0.21811523022520873</v>
      </c>
    </row>
    <row r="1058" spans="1:15" ht="14.5" customHeight="1" x14ac:dyDescent="0.25">
      <c r="A1058" s="287"/>
      <c r="B1058" s="286" t="s">
        <v>5238</v>
      </c>
      <c r="C1058" s="288" t="s">
        <v>137</v>
      </c>
      <c r="D1058" s="286" t="s">
        <v>1148</v>
      </c>
      <c r="E1058" s="289" t="s">
        <v>1150</v>
      </c>
      <c r="F1058" s="259">
        <v>85.761946960000003</v>
      </c>
      <c r="G1058" s="290">
        <v>143.03711519999999</v>
      </c>
      <c r="H1058" s="291">
        <v>87.279946960000004</v>
      </c>
      <c r="I1058" s="292">
        <v>240.506396</v>
      </c>
      <c r="J1058" s="293">
        <v>202.71771770000001</v>
      </c>
      <c r="K1058" s="294">
        <v>187.65540319999999</v>
      </c>
      <c r="L1058" s="295">
        <f t="shared" si="434"/>
        <v>0.35658904871702457</v>
      </c>
      <c r="M1058" s="296">
        <f t="shared" si="434"/>
        <v>0.7055975019000521</v>
      </c>
      <c r="N1058" s="297">
        <f t="shared" si="434"/>
        <v>0.46510756136863535</v>
      </c>
      <c r="O1058" s="298">
        <f t="shared" si="415"/>
        <v>0.50101326902027377</v>
      </c>
    </row>
    <row r="1059" spans="1:15" ht="14.5" customHeight="1" x14ac:dyDescent="0.25">
      <c r="A1059" s="287"/>
      <c r="B1059" s="286" t="s">
        <v>5239</v>
      </c>
      <c r="C1059" s="288" t="s">
        <v>137</v>
      </c>
      <c r="D1059" s="286" t="s">
        <v>1148</v>
      </c>
      <c r="E1059" s="289" t="s">
        <v>1150</v>
      </c>
      <c r="F1059" s="259">
        <v>40.096520570000003</v>
      </c>
      <c r="G1059" s="290">
        <v>39.135167250000002</v>
      </c>
      <c r="H1059" s="291">
        <v>4.4208662519999997</v>
      </c>
      <c r="I1059" s="292">
        <v>43.480658230000003</v>
      </c>
      <c r="J1059" s="293">
        <v>62.306307339999996</v>
      </c>
      <c r="K1059" s="294">
        <v>93.249407340000005</v>
      </c>
      <c r="L1059" s="295">
        <f t="shared" si="434"/>
        <v>0.92216912535916773</v>
      </c>
      <c r="M1059" s="296">
        <f t="shared" si="434"/>
        <v>0.62810923838645838</v>
      </c>
      <c r="N1059" s="297">
        <f t="shared" si="434"/>
        <v>4.7409054685794635E-2</v>
      </c>
      <c r="O1059" s="298">
        <f t="shared" si="415"/>
        <v>0.42028777378206095</v>
      </c>
    </row>
    <row r="1060" spans="1:15" ht="14.5" customHeight="1" x14ac:dyDescent="0.25">
      <c r="A1060" s="287"/>
      <c r="B1060" s="286" t="s">
        <v>5240</v>
      </c>
      <c r="C1060" s="288" t="s">
        <v>137</v>
      </c>
      <c r="D1060" s="286" t="s">
        <v>1148</v>
      </c>
      <c r="E1060" s="289" t="s">
        <v>1150</v>
      </c>
      <c r="F1060" s="259">
        <v>31.13740438</v>
      </c>
      <c r="G1060" s="290">
        <v>34.374022600000004</v>
      </c>
      <c r="H1060" s="291">
        <v>3.685246378</v>
      </c>
      <c r="I1060" s="292">
        <v>51.440568290000002</v>
      </c>
      <c r="J1060" s="293">
        <v>69.42001449</v>
      </c>
      <c r="K1060" s="294">
        <v>79.364778079999994</v>
      </c>
      <c r="L1060" s="295">
        <f t="shared" si="434"/>
        <v>0.60530832794188005</v>
      </c>
      <c r="M1060" s="296">
        <f t="shared" si="434"/>
        <v>0.49516011848357661</v>
      </c>
      <c r="N1060" s="297">
        <f t="shared" si="434"/>
        <v>4.6434280636244683E-2</v>
      </c>
      <c r="O1060" s="298">
        <f t="shared" si="415"/>
        <v>0.34559395004103982</v>
      </c>
    </row>
    <row r="1061" spans="1:15" ht="14.5" customHeight="1" x14ac:dyDescent="0.25">
      <c r="A1061" s="287"/>
      <c r="B1061" s="286" t="s">
        <v>5241</v>
      </c>
      <c r="C1061" s="288" t="s">
        <v>137</v>
      </c>
      <c r="D1061" s="286" t="s">
        <v>1148</v>
      </c>
      <c r="E1061" s="289" t="s">
        <v>1150</v>
      </c>
      <c r="F1061" s="259">
        <v>7.4577076880000002</v>
      </c>
      <c r="G1061" s="290">
        <v>7.4727825299999999</v>
      </c>
      <c r="H1061" s="291">
        <v>2.8638193570000001</v>
      </c>
      <c r="I1061" s="292">
        <v>0</v>
      </c>
      <c r="J1061" s="293">
        <v>3.3481692E-2</v>
      </c>
      <c r="K1061" s="294">
        <v>3.5551816999999999E-2</v>
      </c>
      <c r="L1061" s="295"/>
      <c r="M1061" s="296">
        <f>G1061/J1061</f>
        <v>223.19011028474904</v>
      </c>
      <c r="N1061" s="297">
        <f>H1061/K1061</f>
        <v>80.553389352786112</v>
      </c>
      <c r="O1061" s="298">
        <f t="shared" si="415"/>
        <v>257.76336496236922</v>
      </c>
    </row>
    <row r="1062" spans="1:15" s="299" customFormat="1" ht="14.5" customHeight="1" x14ac:dyDescent="0.25">
      <c r="A1062" s="311"/>
      <c r="B1062" s="312"/>
      <c r="C1062" s="300"/>
      <c r="D1062" s="312"/>
      <c r="E1062" s="301" t="s">
        <v>1151</v>
      </c>
      <c r="F1062" s="302">
        <f t="shared" ref="F1062:K1062" si="435">SUM(F1055:F1061)</f>
        <v>286.05295927800006</v>
      </c>
      <c r="G1062" s="303">
        <f t="shared" si="435"/>
        <v>393.92673115000002</v>
      </c>
      <c r="H1062" s="304">
        <f t="shared" si="435"/>
        <v>173.04689770700003</v>
      </c>
      <c r="I1062" s="305">
        <f t="shared" si="435"/>
        <v>785.50839458999997</v>
      </c>
      <c r="J1062" s="306">
        <f t="shared" si="435"/>
        <v>781.84412643199994</v>
      </c>
      <c r="K1062" s="307">
        <f t="shared" si="435"/>
        <v>838.17193813699998</v>
      </c>
      <c r="L1062" s="308">
        <f>F1062/I1062</f>
        <v>0.36416282912839759</v>
      </c>
      <c r="M1062" s="309">
        <f>G1062/J1062</f>
        <v>0.50384305238399896</v>
      </c>
      <c r="N1062" s="310">
        <f>H1062/K1062</f>
        <v>0.20645751764444703</v>
      </c>
      <c r="O1062" s="298">
        <f t="shared" si="415"/>
        <v>0.35461147979066004</v>
      </c>
    </row>
    <row r="1063" spans="1:15" ht="14.5" customHeight="1" x14ac:dyDescent="0.25">
      <c r="A1063" s="287"/>
      <c r="B1063" s="286"/>
      <c r="D1063" s="286"/>
      <c r="F1063" s="259"/>
      <c r="G1063" s="290"/>
      <c r="H1063" s="291"/>
      <c r="I1063" s="292"/>
      <c r="J1063" s="293"/>
      <c r="K1063" s="294"/>
      <c r="L1063" s="295"/>
      <c r="M1063" s="296"/>
      <c r="N1063" s="297"/>
      <c r="O1063" s="298"/>
    </row>
    <row r="1064" spans="1:15" ht="14.5" customHeight="1" x14ac:dyDescent="0.25">
      <c r="A1064" s="287" t="s">
        <v>1152</v>
      </c>
      <c r="B1064" s="286" t="s">
        <v>5242</v>
      </c>
      <c r="C1064" s="288" t="s">
        <v>1153</v>
      </c>
      <c r="D1064" s="286" t="s">
        <v>1154</v>
      </c>
      <c r="E1064" s="289" t="s">
        <v>1155</v>
      </c>
      <c r="F1064" s="259">
        <v>23.509401969999999</v>
      </c>
      <c r="G1064" s="290">
        <v>27.780290600000001</v>
      </c>
      <c r="H1064" s="291">
        <v>17.036167540000001</v>
      </c>
      <c r="I1064" s="292">
        <v>89.065519559999998</v>
      </c>
      <c r="J1064" s="293">
        <v>73.622817380000001</v>
      </c>
      <c r="K1064" s="294">
        <v>80.336202200000002</v>
      </c>
      <c r="L1064" s="295">
        <f t="shared" ref="L1064:N1065" si="436">F1064/I1064</f>
        <v>0.26395626597296862</v>
      </c>
      <c r="M1064" s="296">
        <f t="shared" si="436"/>
        <v>0.3773326203561812</v>
      </c>
      <c r="N1064" s="297">
        <f t="shared" si="436"/>
        <v>0.21206090247567119</v>
      </c>
      <c r="O1064" s="298">
        <f t="shared" si="415"/>
        <v>0.2811479875727253</v>
      </c>
    </row>
    <row r="1065" spans="1:15" s="299" customFormat="1" ht="14.5" customHeight="1" x14ac:dyDescent="0.25">
      <c r="A1065" s="311"/>
      <c r="B1065" s="312"/>
      <c r="C1065" s="300"/>
      <c r="D1065" s="312"/>
      <c r="E1065" s="301" t="s">
        <v>1156</v>
      </c>
      <c r="F1065" s="302">
        <f t="shared" ref="F1065:K1065" si="437">SUM(F1064:F1064)</f>
        <v>23.509401969999999</v>
      </c>
      <c r="G1065" s="303">
        <f t="shared" si="437"/>
        <v>27.780290600000001</v>
      </c>
      <c r="H1065" s="304">
        <f t="shared" si="437"/>
        <v>17.036167540000001</v>
      </c>
      <c r="I1065" s="305">
        <f t="shared" si="437"/>
        <v>89.065519559999998</v>
      </c>
      <c r="J1065" s="306">
        <f t="shared" si="437"/>
        <v>73.622817380000001</v>
      </c>
      <c r="K1065" s="307">
        <f t="shared" si="437"/>
        <v>80.336202200000002</v>
      </c>
      <c r="L1065" s="308">
        <f t="shared" si="436"/>
        <v>0.26395626597296862</v>
      </c>
      <c r="M1065" s="309">
        <f t="shared" si="436"/>
        <v>0.3773326203561812</v>
      </c>
      <c r="N1065" s="310">
        <f t="shared" si="436"/>
        <v>0.21206090247567119</v>
      </c>
      <c r="O1065" s="298">
        <f t="shared" si="415"/>
        <v>0.2811479875727253</v>
      </c>
    </row>
    <row r="1066" spans="1:15" ht="14.5" customHeight="1" x14ac:dyDescent="0.25">
      <c r="A1066" s="287"/>
      <c r="B1066" s="286"/>
      <c r="D1066" s="286"/>
      <c r="F1066" s="259"/>
      <c r="G1066" s="290"/>
      <c r="H1066" s="291"/>
      <c r="I1066" s="292"/>
      <c r="J1066" s="293"/>
      <c r="K1066" s="294"/>
      <c r="L1066" s="295"/>
      <c r="M1066" s="296"/>
      <c r="N1066" s="297"/>
      <c r="O1066" s="298"/>
    </row>
    <row r="1067" spans="1:15" ht="14.5" customHeight="1" x14ac:dyDescent="0.25">
      <c r="A1067" s="287" t="s">
        <v>1157</v>
      </c>
      <c r="B1067" s="286" t="s">
        <v>5243</v>
      </c>
      <c r="D1067" s="286" t="s">
        <v>648</v>
      </c>
      <c r="E1067" s="289" t="s">
        <v>1159</v>
      </c>
      <c r="F1067" s="259">
        <v>17.72990734</v>
      </c>
      <c r="G1067" s="290">
        <v>14.87676991</v>
      </c>
      <c r="H1067" s="291">
        <v>1.1156426610000001</v>
      </c>
      <c r="I1067" s="292">
        <v>19.564630910000002</v>
      </c>
      <c r="J1067" s="293">
        <v>15.42194186</v>
      </c>
      <c r="K1067" s="294">
        <v>4.0053234990000002</v>
      </c>
      <c r="L1067" s="295">
        <f t="shared" ref="L1067:L1079" si="438">F1067/I1067</f>
        <v>0.90622242870616965</v>
      </c>
      <c r="M1067" s="296">
        <f t="shared" ref="M1067:M1079" si="439">G1067/J1067</f>
        <v>0.96464959115077353</v>
      </c>
      <c r="N1067" s="297">
        <f t="shared" ref="N1067:N1079" si="440">H1067/K1067</f>
        <v>0.27853996344578408</v>
      </c>
      <c r="O1067" s="298">
        <f t="shared" si="415"/>
        <v>0.86485457589326065</v>
      </c>
    </row>
    <row r="1068" spans="1:15" ht="14.5" customHeight="1" x14ac:dyDescent="0.25">
      <c r="A1068" s="287"/>
      <c r="B1068" s="286" t="s">
        <v>5244</v>
      </c>
      <c r="D1068" s="286" t="s">
        <v>1158</v>
      </c>
      <c r="E1068" s="289" t="s">
        <v>1159</v>
      </c>
      <c r="F1068" s="259">
        <v>20.143130889999998</v>
      </c>
      <c r="G1068" s="290">
        <v>17.259947220000001</v>
      </c>
      <c r="H1068" s="291">
        <v>1.198916927</v>
      </c>
      <c r="I1068" s="292">
        <v>15.439348560000001</v>
      </c>
      <c r="J1068" s="293">
        <v>12.34226029</v>
      </c>
      <c r="K1068" s="294">
        <v>3.142929724</v>
      </c>
      <c r="L1068" s="295">
        <f t="shared" si="438"/>
        <v>1.3046619688466958</v>
      </c>
      <c r="M1068" s="296">
        <f t="shared" si="439"/>
        <v>1.3984429767685607</v>
      </c>
      <c r="N1068" s="297">
        <f t="shared" si="440"/>
        <v>0.38146475813469383</v>
      </c>
      <c r="O1068" s="298">
        <f t="shared" si="415"/>
        <v>1.2482642204871848</v>
      </c>
    </row>
    <row r="1069" spans="1:15" ht="14.5" customHeight="1" x14ac:dyDescent="0.25">
      <c r="A1069" s="287" t="s">
        <v>1160</v>
      </c>
      <c r="B1069" s="286" t="s">
        <v>5245</v>
      </c>
      <c r="D1069" s="286" t="s">
        <v>1158</v>
      </c>
      <c r="E1069" s="289" t="s">
        <v>1161</v>
      </c>
      <c r="F1069" s="259">
        <v>3.3263207260000001</v>
      </c>
      <c r="G1069" s="290">
        <v>12.28741054</v>
      </c>
      <c r="H1069" s="291">
        <v>6.5950809430000001</v>
      </c>
      <c r="I1069" s="292">
        <v>3.915440459</v>
      </c>
      <c r="J1069" s="293">
        <v>9.8494557969999992</v>
      </c>
      <c r="K1069" s="294">
        <v>8.4770990249999993</v>
      </c>
      <c r="L1069" s="295">
        <f t="shared" si="438"/>
        <v>0.84953934578526047</v>
      </c>
      <c r="M1069" s="296">
        <f t="shared" si="439"/>
        <v>1.247521771075166</v>
      </c>
      <c r="N1069" s="297">
        <f t="shared" si="440"/>
        <v>0.77798795596822712</v>
      </c>
      <c r="O1069" s="298">
        <f t="shared" si="415"/>
        <v>0.99850808924375833</v>
      </c>
    </row>
    <row r="1070" spans="1:15" ht="14.5" customHeight="1" x14ac:dyDescent="0.25">
      <c r="A1070" s="287"/>
      <c r="B1070" s="286" t="s">
        <v>5246</v>
      </c>
      <c r="D1070" s="286" t="s">
        <v>1158</v>
      </c>
      <c r="E1070" s="289" t="s">
        <v>1161</v>
      </c>
      <c r="F1070" s="259">
        <v>1.2546896160000001</v>
      </c>
      <c r="G1070" s="290">
        <v>2.2269836569999999</v>
      </c>
      <c r="H1070" s="291">
        <v>2.5505351200000002</v>
      </c>
      <c r="I1070" s="292">
        <v>12.25236477</v>
      </c>
      <c r="J1070" s="293">
        <v>11.612566259999999</v>
      </c>
      <c r="K1070" s="294">
        <v>5.3408038390000003</v>
      </c>
      <c r="L1070" s="295">
        <f t="shared" si="438"/>
        <v>0.10240387382786026</v>
      </c>
      <c r="M1070" s="296">
        <f t="shared" si="439"/>
        <v>0.19177360172927013</v>
      </c>
      <c r="N1070" s="297">
        <f t="shared" si="440"/>
        <v>0.47755641227174456</v>
      </c>
      <c r="O1070" s="298">
        <f t="shared" si="415"/>
        <v>0.20654191445813608</v>
      </c>
    </row>
    <row r="1071" spans="1:15" ht="14.5" customHeight="1" x14ac:dyDescent="0.25">
      <c r="A1071" s="287"/>
      <c r="B1071" s="286" t="s">
        <v>5247</v>
      </c>
      <c r="D1071" s="286" t="s">
        <v>1158</v>
      </c>
      <c r="E1071" s="289" t="s">
        <v>1161</v>
      </c>
      <c r="F1071" s="259">
        <v>18.871998770000001</v>
      </c>
      <c r="G1071" s="290">
        <v>18.211938239999999</v>
      </c>
      <c r="H1071" s="291">
        <v>1.940334577</v>
      </c>
      <c r="I1071" s="292">
        <v>35.477714380000002</v>
      </c>
      <c r="J1071" s="293">
        <v>22.121656829999999</v>
      </c>
      <c r="K1071" s="294">
        <v>4.265159165</v>
      </c>
      <c r="L1071" s="295">
        <f t="shared" si="438"/>
        <v>0.53193953161308472</v>
      </c>
      <c r="M1071" s="296">
        <f t="shared" si="439"/>
        <v>0.82326284961179375</v>
      </c>
      <c r="N1071" s="297">
        <f t="shared" si="440"/>
        <v>0.45492665148874928</v>
      </c>
      <c r="O1071" s="298">
        <f t="shared" si="415"/>
        <v>0.63080203390293654</v>
      </c>
    </row>
    <row r="1072" spans="1:15" ht="14.5" customHeight="1" x14ac:dyDescent="0.25">
      <c r="A1072" s="287"/>
      <c r="B1072" s="286" t="s">
        <v>5248</v>
      </c>
      <c r="D1072" s="286" t="s">
        <v>1158</v>
      </c>
      <c r="E1072" s="289" t="s">
        <v>1161</v>
      </c>
      <c r="F1072" s="259">
        <v>2.7593313309999998</v>
      </c>
      <c r="G1072" s="290">
        <v>3.3644611690000001</v>
      </c>
      <c r="H1072" s="291">
        <v>2.950898274</v>
      </c>
      <c r="I1072" s="292">
        <v>2.3796176450000002</v>
      </c>
      <c r="J1072" s="293">
        <v>2.4933157100000001</v>
      </c>
      <c r="K1072" s="294">
        <v>1.255024256</v>
      </c>
      <c r="L1072" s="295">
        <f t="shared" si="438"/>
        <v>1.1595692008747058</v>
      </c>
      <c r="M1072" s="296">
        <f t="shared" si="439"/>
        <v>1.3493923595419852</v>
      </c>
      <c r="N1072" s="297">
        <f t="shared" si="440"/>
        <v>2.3512679216297157</v>
      </c>
      <c r="O1072" s="298">
        <f t="shared" si="415"/>
        <v>1.4808670930932128</v>
      </c>
    </row>
    <row r="1073" spans="1:15" ht="14.5" customHeight="1" x14ac:dyDescent="0.25">
      <c r="A1073" s="287" t="s">
        <v>439</v>
      </c>
      <c r="B1073" s="286" t="s">
        <v>4952</v>
      </c>
      <c r="D1073" s="286" t="s">
        <v>1158</v>
      </c>
      <c r="E1073" s="289" t="s">
        <v>440</v>
      </c>
      <c r="F1073" s="259">
        <v>5.7719208389999999</v>
      </c>
      <c r="G1073" s="290">
        <v>5.7153344080000004</v>
      </c>
      <c r="H1073" s="291">
        <v>3.5995535049999998</v>
      </c>
      <c r="I1073" s="292">
        <v>26.06249695</v>
      </c>
      <c r="J1073" s="293">
        <v>22.525538959999999</v>
      </c>
      <c r="K1073" s="294">
        <v>20.92929007</v>
      </c>
      <c r="L1073" s="295">
        <f t="shared" si="438"/>
        <v>0.22146461446396448</v>
      </c>
      <c r="M1073" s="296">
        <f t="shared" si="439"/>
        <v>0.25372686612067641</v>
      </c>
      <c r="N1073" s="297">
        <f t="shared" si="440"/>
        <v>0.17198641200733283</v>
      </c>
      <c r="O1073" s="298">
        <f t="shared" si="415"/>
        <v>0.21702228242122609</v>
      </c>
    </row>
    <row r="1074" spans="1:15" ht="14.5" customHeight="1" x14ac:dyDescent="0.25">
      <c r="A1074" s="287"/>
      <c r="B1074" s="286" t="s">
        <v>4953</v>
      </c>
      <c r="D1074" s="286" t="s">
        <v>1158</v>
      </c>
      <c r="E1074" s="289" t="s">
        <v>440</v>
      </c>
      <c r="F1074" s="259">
        <v>39.885194499999997</v>
      </c>
      <c r="G1074" s="290">
        <v>68.7082604</v>
      </c>
      <c r="H1074" s="291">
        <v>101.7752579</v>
      </c>
      <c r="I1074" s="292">
        <v>25.843581390000001</v>
      </c>
      <c r="J1074" s="293">
        <v>35.96227219</v>
      </c>
      <c r="K1074" s="294">
        <v>79.872872790000002</v>
      </c>
      <c r="L1074" s="295">
        <f t="shared" si="438"/>
        <v>1.5433307751778282</v>
      </c>
      <c r="M1074" s="296">
        <f t="shared" si="439"/>
        <v>1.9105650509787768</v>
      </c>
      <c r="N1074" s="297">
        <f t="shared" si="440"/>
        <v>1.2742155671248394</v>
      </c>
      <c r="O1074" s="298">
        <f t="shared" si="415"/>
        <v>1.4848292202360234</v>
      </c>
    </row>
    <row r="1075" spans="1:15" ht="14.5" customHeight="1" x14ac:dyDescent="0.25">
      <c r="A1075" s="287"/>
      <c r="B1075" s="286" t="s">
        <v>4954</v>
      </c>
      <c r="D1075" s="286" t="s">
        <v>1158</v>
      </c>
      <c r="E1075" s="289" t="s">
        <v>1162</v>
      </c>
      <c r="F1075" s="259">
        <v>1.0372308960000001</v>
      </c>
      <c r="G1075" s="290">
        <v>4.4521261150000004</v>
      </c>
      <c r="H1075" s="291">
        <v>1.6910143259999999</v>
      </c>
      <c r="I1075" s="292">
        <v>3.5882107159999999</v>
      </c>
      <c r="J1075" s="293">
        <v>8.9568028910000006</v>
      </c>
      <c r="K1075" s="294">
        <v>8.2080402249999995</v>
      </c>
      <c r="L1075" s="295">
        <f t="shared" si="438"/>
        <v>0.28906632806566762</v>
      </c>
      <c r="M1075" s="296">
        <f t="shared" si="439"/>
        <v>0.49706643868132883</v>
      </c>
      <c r="N1075" s="297">
        <f t="shared" si="440"/>
        <v>0.20601925424896417</v>
      </c>
      <c r="O1075" s="298">
        <f t="shared" ref="O1075:O1138" si="441">AVERAGE(F1075:H1075)/AVERAGE(I1075:K1075)</f>
        <v>0.34599107172980426</v>
      </c>
    </row>
    <row r="1076" spans="1:15" ht="14.5" customHeight="1" x14ac:dyDescent="0.25">
      <c r="A1076" s="287"/>
      <c r="B1076" s="286" t="s">
        <v>4955</v>
      </c>
      <c r="D1076" s="286" t="s">
        <v>1158</v>
      </c>
      <c r="E1076" s="289" t="s">
        <v>1162</v>
      </c>
      <c r="F1076" s="259">
        <v>1.373930812</v>
      </c>
      <c r="G1076" s="290">
        <v>7.5425975870000004</v>
      </c>
      <c r="H1076" s="291">
        <v>3.593598004</v>
      </c>
      <c r="I1076" s="292">
        <v>2.2016346580000001</v>
      </c>
      <c r="J1076" s="293">
        <v>5.794536892</v>
      </c>
      <c r="K1076" s="294">
        <v>3.460872089</v>
      </c>
      <c r="L1076" s="295">
        <f t="shared" si="438"/>
        <v>0.62405031961483592</v>
      </c>
      <c r="M1076" s="296">
        <f t="shared" si="439"/>
        <v>1.3016739262482548</v>
      </c>
      <c r="N1076" s="297">
        <f t="shared" si="440"/>
        <v>1.0383504248602122</v>
      </c>
      <c r="O1076" s="298">
        <f t="shared" si="441"/>
        <v>1.0919157504485089</v>
      </c>
    </row>
    <row r="1077" spans="1:15" ht="14.5" customHeight="1" x14ac:dyDescent="0.25">
      <c r="A1077" s="287"/>
      <c r="B1077" s="286" t="s">
        <v>4956</v>
      </c>
      <c r="D1077" s="286" t="s">
        <v>1158</v>
      </c>
      <c r="E1077" s="289" t="s">
        <v>1162</v>
      </c>
      <c r="F1077" s="259">
        <v>46.792142050000002</v>
      </c>
      <c r="G1077" s="290">
        <v>81.790180829999997</v>
      </c>
      <c r="H1077" s="291">
        <v>122.2278069</v>
      </c>
      <c r="I1077" s="292">
        <v>22.183824420000001</v>
      </c>
      <c r="J1077" s="293">
        <v>30.851419490000001</v>
      </c>
      <c r="K1077" s="294">
        <v>67.531915339999998</v>
      </c>
      <c r="L1077" s="295">
        <f t="shared" si="438"/>
        <v>2.1092910385557406</v>
      </c>
      <c r="M1077" s="296">
        <f t="shared" si="439"/>
        <v>2.6510994366567471</v>
      </c>
      <c r="N1077" s="297">
        <f t="shared" si="440"/>
        <v>1.8099265552387338</v>
      </c>
      <c r="O1077" s="298">
        <f t="shared" si="441"/>
        <v>2.0802524612853892</v>
      </c>
    </row>
    <row r="1078" spans="1:15" ht="14.5" customHeight="1" x14ac:dyDescent="0.25">
      <c r="A1078" s="287"/>
      <c r="B1078" s="286" t="s">
        <v>4957</v>
      </c>
      <c r="D1078" s="286" t="s">
        <v>1158</v>
      </c>
      <c r="E1078" s="289" t="s">
        <v>1162</v>
      </c>
      <c r="F1078" s="259">
        <v>5.3263439220000004</v>
      </c>
      <c r="G1078" s="290">
        <v>13.21975194</v>
      </c>
      <c r="H1078" s="291">
        <v>7.2449355989999997</v>
      </c>
      <c r="I1078" s="292">
        <v>4.9709581549999999</v>
      </c>
      <c r="J1078" s="293">
        <v>7.7438557780000004</v>
      </c>
      <c r="K1078" s="294">
        <v>7.1894257100000001</v>
      </c>
      <c r="L1078" s="295">
        <f t="shared" si="438"/>
        <v>1.0714924076845302</v>
      </c>
      <c r="M1078" s="296">
        <f t="shared" si="439"/>
        <v>1.7071278596841657</v>
      </c>
      <c r="N1078" s="297">
        <f t="shared" si="440"/>
        <v>1.0077210463309731</v>
      </c>
      <c r="O1078" s="298">
        <f t="shared" si="441"/>
        <v>1.2957556743480172</v>
      </c>
    </row>
    <row r="1079" spans="1:15" s="299" customFormat="1" ht="14.5" customHeight="1" x14ac:dyDescent="0.25">
      <c r="A1079" s="311"/>
      <c r="B1079" s="312"/>
      <c r="C1079" s="300"/>
      <c r="D1079" s="312"/>
      <c r="E1079" s="301" t="s">
        <v>51</v>
      </c>
      <c r="F1079" s="302">
        <f t="shared" ref="F1079:K1079" si="442">SUM(F1067:F1078)</f>
        <v>164.27214169199999</v>
      </c>
      <c r="G1079" s="303">
        <f t="shared" si="442"/>
        <v>249.65576201600001</v>
      </c>
      <c r="H1079" s="304">
        <f t="shared" si="442"/>
        <v>256.48357473599998</v>
      </c>
      <c r="I1079" s="305">
        <f t="shared" si="442"/>
        <v>173.87982301299999</v>
      </c>
      <c r="J1079" s="306">
        <f t="shared" si="442"/>
        <v>185.67562294800001</v>
      </c>
      <c r="K1079" s="307">
        <f t="shared" si="442"/>
        <v>213.67875573199998</v>
      </c>
      <c r="L1079" s="308">
        <f t="shared" si="438"/>
        <v>0.94474527777566408</v>
      </c>
      <c r="M1079" s="309">
        <f t="shared" si="439"/>
        <v>1.3445801772584771</v>
      </c>
      <c r="N1079" s="310">
        <f t="shared" si="440"/>
        <v>1.2003232322154038</v>
      </c>
      <c r="O1079" s="298">
        <f t="shared" si="441"/>
        <v>1.1695245616259375</v>
      </c>
    </row>
    <row r="1080" spans="1:15" ht="14.5" customHeight="1" x14ac:dyDescent="0.25">
      <c r="A1080" s="287"/>
      <c r="B1080" s="286"/>
      <c r="D1080" s="286"/>
      <c r="F1080" s="259"/>
      <c r="G1080" s="290"/>
      <c r="H1080" s="291"/>
      <c r="I1080" s="292"/>
      <c r="J1080" s="293"/>
      <c r="K1080" s="294"/>
      <c r="L1080" s="295"/>
      <c r="M1080" s="296"/>
      <c r="N1080" s="297"/>
      <c r="O1080" s="298"/>
    </row>
    <row r="1081" spans="1:15" ht="14.5" customHeight="1" x14ac:dyDescent="0.25">
      <c r="A1081" s="287" t="s">
        <v>1163</v>
      </c>
      <c r="B1081" s="286" t="s">
        <v>5249</v>
      </c>
      <c r="C1081" s="288" t="s">
        <v>54</v>
      </c>
      <c r="D1081" s="286" t="s">
        <v>1164</v>
      </c>
      <c r="E1081" s="289" t="s">
        <v>1165</v>
      </c>
      <c r="F1081" s="259">
        <v>1.6941927029999999</v>
      </c>
      <c r="G1081" s="290">
        <v>1.8873870619999999</v>
      </c>
      <c r="H1081" s="291">
        <v>0.41941751799999999</v>
      </c>
      <c r="I1081" s="292">
        <v>8.4977201699999991</v>
      </c>
      <c r="J1081" s="293">
        <v>5.7279157310000004</v>
      </c>
      <c r="K1081" s="294">
        <v>0.483528389</v>
      </c>
      <c r="L1081" s="295">
        <f t="shared" ref="L1081:L1102" si="443">F1081/I1081</f>
        <v>0.19937026274189493</v>
      </c>
      <c r="M1081" s="296">
        <f t="shared" ref="M1081:M1102" si="444">G1081/J1081</f>
        <v>0.32950677884195984</v>
      </c>
      <c r="N1081" s="297">
        <f t="shared" ref="N1081:N1102" si="445">H1081/K1081</f>
        <v>0.8674103269663449</v>
      </c>
      <c r="O1081" s="298">
        <f t="shared" si="441"/>
        <v>0.27200711094919722</v>
      </c>
    </row>
    <row r="1082" spans="1:15" ht="14.5" customHeight="1" x14ac:dyDescent="0.25">
      <c r="A1082" s="287"/>
      <c r="B1082" s="286" t="s">
        <v>5250</v>
      </c>
      <c r="C1082" s="288" t="s">
        <v>54</v>
      </c>
      <c r="D1082" s="286" t="s">
        <v>1164</v>
      </c>
      <c r="E1082" s="289" t="s">
        <v>1165</v>
      </c>
      <c r="F1082" s="259">
        <v>9.1955693899999993</v>
      </c>
      <c r="G1082" s="290">
        <v>11.740781500000001</v>
      </c>
      <c r="H1082" s="291">
        <v>7.5210457269999997</v>
      </c>
      <c r="I1082" s="292">
        <v>28.194056509999999</v>
      </c>
      <c r="J1082" s="293">
        <v>30.189438119999998</v>
      </c>
      <c r="K1082" s="294">
        <v>24.96907105</v>
      </c>
      <c r="L1082" s="295">
        <f t="shared" si="443"/>
        <v>0.32615276154882045</v>
      </c>
      <c r="M1082" s="296">
        <f t="shared" si="444"/>
        <v>0.38890361103547433</v>
      </c>
      <c r="N1082" s="297">
        <f t="shared" si="445"/>
        <v>0.3012144789823889</v>
      </c>
      <c r="O1082" s="298">
        <f t="shared" si="441"/>
        <v>0.34140996602613516</v>
      </c>
    </row>
    <row r="1083" spans="1:15" ht="14.5" customHeight="1" x14ac:dyDescent="0.25">
      <c r="A1083" s="287"/>
      <c r="B1083" s="286" t="s">
        <v>5251</v>
      </c>
      <c r="C1083" s="288" t="s">
        <v>54</v>
      </c>
      <c r="D1083" s="286" t="s">
        <v>1164</v>
      </c>
      <c r="E1083" s="289" t="s">
        <v>1166</v>
      </c>
      <c r="F1083" s="259">
        <v>20.7105487</v>
      </c>
      <c r="G1083" s="290">
        <v>28.85680554</v>
      </c>
      <c r="H1083" s="291">
        <v>18.88310341</v>
      </c>
      <c r="I1083" s="292">
        <v>27.710640680000001</v>
      </c>
      <c r="J1083" s="293">
        <v>29.513407430000001</v>
      </c>
      <c r="K1083" s="294">
        <v>24.44655723</v>
      </c>
      <c r="L1083" s="295">
        <f t="shared" si="443"/>
        <v>0.74738613730240178</v>
      </c>
      <c r="M1083" s="296">
        <f t="shared" si="444"/>
        <v>0.97775242009729535</v>
      </c>
      <c r="N1083" s="297">
        <f t="shared" si="445"/>
        <v>0.77242383180349361</v>
      </c>
      <c r="O1083" s="298">
        <f t="shared" si="441"/>
        <v>0.83812844737756431</v>
      </c>
    </row>
    <row r="1084" spans="1:15" ht="14.5" customHeight="1" x14ac:dyDescent="0.25">
      <c r="A1084" s="287" t="s">
        <v>1167</v>
      </c>
      <c r="B1084" s="286" t="s">
        <v>5252</v>
      </c>
      <c r="C1084" s="288" t="s">
        <v>54</v>
      </c>
      <c r="D1084" s="286" t="s">
        <v>1164</v>
      </c>
      <c r="E1084" s="289" t="s">
        <v>1168</v>
      </c>
      <c r="F1084" s="259">
        <v>2.3150337059999999</v>
      </c>
      <c r="G1084" s="290">
        <v>3.4481432019999998</v>
      </c>
      <c r="H1084" s="291">
        <v>0.81094063599999999</v>
      </c>
      <c r="I1084" s="292">
        <v>5.2540502040000003</v>
      </c>
      <c r="J1084" s="293">
        <v>3.2737233639999999</v>
      </c>
      <c r="K1084" s="294">
        <v>0.31660744299999999</v>
      </c>
      <c r="L1084" s="295">
        <f t="shared" si="443"/>
        <v>0.44061887803004324</v>
      </c>
      <c r="M1084" s="296">
        <f t="shared" si="444"/>
        <v>1.0532787345192431</v>
      </c>
      <c r="N1084" s="297">
        <f t="shared" si="445"/>
        <v>2.5613441942993109</v>
      </c>
      <c r="O1084" s="298">
        <f t="shared" si="441"/>
        <v>0.74331007854858222</v>
      </c>
    </row>
    <row r="1085" spans="1:15" ht="14.5" customHeight="1" x14ac:dyDescent="0.25">
      <c r="A1085" s="287"/>
      <c r="B1085" s="286" t="s">
        <v>5253</v>
      </c>
      <c r="C1085" s="288" t="s">
        <v>54</v>
      </c>
      <c r="D1085" s="286" t="s">
        <v>1164</v>
      </c>
      <c r="E1085" s="289" t="s">
        <v>1168</v>
      </c>
      <c r="F1085" s="259">
        <v>2.6933418790000001</v>
      </c>
      <c r="G1085" s="290">
        <v>2.6818279619999998</v>
      </c>
      <c r="H1085" s="291">
        <v>1.6273772179999999</v>
      </c>
      <c r="I1085" s="292">
        <v>8.5642176019999994</v>
      </c>
      <c r="J1085" s="293">
        <v>5.6889135790000003</v>
      </c>
      <c r="K1085" s="294">
        <v>6.6294983199999997</v>
      </c>
      <c r="L1085" s="295">
        <f t="shared" si="443"/>
        <v>0.31448779143246253</v>
      </c>
      <c r="M1085" s="296">
        <f t="shared" si="444"/>
        <v>0.47141302548516001</v>
      </c>
      <c r="N1085" s="297">
        <f t="shared" si="445"/>
        <v>0.24547516862482591</v>
      </c>
      <c r="O1085" s="298">
        <f t="shared" si="441"/>
        <v>0.33532879844775632</v>
      </c>
    </row>
    <row r="1086" spans="1:15" ht="14.5" customHeight="1" x14ac:dyDescent="0.25">
      <c r="A1086" s="287" t="s">
        <v>1169</v>
      </c>
      <c r="B1086" s="286" t="s">
        <v>5254</v>
      </c>
      <c r="C1086" s="288" t="s">
        <v>54</v>
      </c>
      <c r="D1086" s="286" t="s">
        <v>1164</v>
      </c>
      <c r="E1086" s="289" t="s">
        <v>1170</v>
      </c>
      <c r="F1086" s="259">
        <v>33.350229730000002</v>
      </c>
      <c r="G1086" s="290">
        <v>54.803572250000002</v>
      </c>
      <c r="H1086" s="291">
        <v>73.647188420000006</v>
      </c>
      <c r="I1086" s="292">
        <v>35.298481279999997</v>
      </c>
      <c r="J1086" s="293">
        <v>35.913993040000001</v>
      </c>
      <c r="K1086" s="294">
        <v>26.68980333</v>
      </c>
      <c r="L1086" s="295">
        <f t="shared" si="443"/>
        <v>0.94480636335184576</v>
      </c>
      <c r="M1086" s="296">
        <f t="shared" si="444"/>
        <v>1.5259671122885532</v>
      </c>
      <c r="N1086" s="297">
        <f t="shared" si="445"/>
        <v>2.7593754629588725</v>
      </c>
      <c r="O1086" s="298">
        <f t="shared" si="441"/>
        <v>1.6526785104881572</v>
      </c>
    </row>
    <row r="1087" spans="1:15" ht="14.5" customHeight="1" x14ac:dyDescent="0.25">
      <c r="A1087" s="287"/>
      <c r="B1087" s="286" t="s">
        <v>5255</v>
      </c>
      <c r="C1087" s="288" t="s">
        <v>54</v>
      </c>
      <c r="D1087" s="286" t="s">
        <v>1164</v>
      </c>
      <c r="E1087" s="289" t="s">
        <v>1170</v>
      </c>
      <c r="F1087" s="259">
        <v>65.569329870000004</v>
      </c>
      <c r="G1087" s="290">
        <v>111.0503339</v>
      </c>
      <c r="H1087" s="291">
        <v>158.42458790000001</v>
      </c>
      <c r="I1087" s="292">
        <v>31.541086029999999</v>
      </c>
      <c r="J1087" s="293">
        <v>32.061547689999998</v>
      </c>
      <c r="K1087" s="294">
        <v>19.421016819999998</v>
      </c>
      <c r="L1087" s="295">
        <f t="shared" si="443"/>
        <v>2.0788545393660312</v>
      </c>
      <c r="M1087" s="296">
        <f t="shared" si="444"/>
        <v>3.4636610488593669</v>
      </c>
      <c r="N1087" s="297">
        <f t="shared" si="445"/>
        <v>8.1573786464595628</v>
      </c>
      <c r="O1087" s="298">
        <f t="shared" si="441"/>
        <v>4.0355278223833206</v>
      </c>
    </row>
    <row r="1088" spans="1:15" ht="14.5" customHeight="1" x14ac:dyDescent="0.25">
      <c r="A1088" s="287" t="s">
        <v>1171</v>
      </c>
      <c r="B1088" s="286" t="s">
        <v>5256</v>
      </c>
      <c r="C1088" s="288" t="s">
        <v>54</v>
      </c>
      <c r="D1088" s="286" t="s">
        <v>1164</v>
      </c>
      <c r="E1088" s="289" t="s">
        <v>1172</v>
      </c>
      <c r="F1088" s="259">
        <v>4.2791821729999997</v>
      </c>
      <c r="G1088" s="290">
        <v>4.9379726430000002</v>
      </c>
      <c r="H1088" s="291">
        <v>0.97640767799999995</v>
      </c>
      <c r="I1088" s="292">
        <v>15.381229149999999</v>
      </c>
      <c r="J1088" s="293">
        <v>11.10933002</v>
      </c>
      <c r="K1088" s="294">
        <v>1.5194632459999999</v>
      </c>
      <c r="L1088" s="295">
        <f t="shared" si="443"/>
        <v>0.27820807630318672</v>
      </c>
      <c r="M1088" s="296">
        <f t="shared" si="444"/>
        <v>0.44448878862273644</v>
      </c>
      <c r="N1088" s="297">
        <f t="shared" si="445"/>
        <v>0.6426003923230138</v>
      </c>
      <c r="O1088" s="298">
        <f t="shared" si="441"/>
        <v>0.36392553860211097</v>
      </c>
    </row>
    <row r="1089" spans="1:15" ht="14.5" customHeight="1" x14ac:dyDescent="0.25">
      <c r="A1089" s="287"/>
      <c r="B1089" s="286" t="s">
        <v>5257</v>
      </c>
      <c r="C1089" s="288" t="s">
        <v>54</v>
      </c>
      <c r="D1089" s="286" t="s">
        <v>1164</v>
      </c>
      <c r="E1089" s="289" t="s">
        <v>1172</v>
      </c>
      <c r="F1089" s="259">
        <v>5.3068970630000001</v>
      </c>
      <c r="G1089" s="290">
        <v>14.70289953</v>
      </c>
      <c r="H1089" s="291">
        <v>7.3865476560000003</v>
      </c>
      <c r="I1089" s="292">
        <v>12.39650561</v>
      </c>
      <c r="J1089" s="293">
        <v>14.011167370000001</v>
      </c>
      <c r="K1089" s="294">
        <v>9.3448081129999991</v>
      </c>
      <c r="L1089" s="295">
        <f t="shared" si="443"/>
        <v>0.42809620952529059</v>
      </c>
      <c r="M1089" s="296">
        <f t="shared" si="444"/>
        <v>1.0493700590202855</v>
      </c>
      <c r="N1089" s="297">
        <f t="shared" si="445"/>
        <v>0.79044401625799343</v>
      </c>
      <c r="O1089" s="298">
        <f t="shared" si="441"/>
        <v>0.76627812704064202</v>
      </c>
    </row>
    <row r="1090" spans="1:15" ht="14.5" customHeight="1" x14ac:dyDescent="0.25">
      <c r="A1090" s="287"/>
      <c r="B1090" s="286" t="s">
        <v>5258</v>
      </c>
      <c r="C1090" s="288" t="s">
        <v>54</v>
      </c>
      <c r="D1090" s="286" t="s">
        <v>1164</v>
      </c>
      <c r="E1090" s="289" t="s">
        <v>1173</v>
      </c>
      <c r="F1090" s="259">
        <v>4.1267351960000003</v>
      </c>
      <c r="G1090" s="290">
        <v>4.222075265</v>
      </c>
      <c r="H1090" s="291">
        <v>1.0375090090000001</v>
      </c>
      <c r="I1090" s="292">
        <v>6.5590921099999999</v>
      </c>
      <c r="J1090" s="293">
        <v>4.6032686289999996</v>
      </c>
      <c r="K1090" s="294">
        <v>0.79471160600000001</v>
      </c>
      <c r="L1090" s="295">
        <f t="shared" si="443"/>
        <v>0.62916256195097109</v>
      </c>
      <c r="M1090" s="296">
        <f t="shared" si="444"/>
        <v>0.91719071930789997</v>
      </c>
      <c r="N1090" s="297">
        <f t="shared" si="445"/>
        <v>1.3055163674053605</v>
      </c>
      <c r="O1090" s="298">
        <f t="shared" si="441"/>
        <v>0.78500147855382063</v>
      </c>
    </row>
    <row r="1091" spans="1:15" ht="14.5" customHeight="1" x14ac:dyDescent="0.25">
      <c r="A1091" s="287"/>
      <c r="B1091" s="286" t="s">
        <v>5259</v>
      </c>
      <c r="C1091" s="288" t="s">
        <v>54</v>
      </c>
      <c r="D1091" s="286" t="s">
        <v>1164</v>
      </c>
      <c r="E1091" s="289" t="s">
        <v>1173</v>
      </c>
      <c r="F1091" s="259">
        <v>8.4343218360000005</v>
      </c>
      <c r="G1091" s="290">
        <v>22.06314583</v>
      </c>
      <c r="H1091" s="291">
        <v>11.02880231</v>
      </c>
      <c r="I1091" s="292">
        <v>9.6540384410000009</v>
      </c>
      <c r="J1091" s="293">
        <v>10.733273730000001</v>
      </c>
      <c r="K1091" s="294">
        <v>6.8311442329999998</v>
      </c>
      <c r="L1091" s="295">
        <f t="shared" si="443"/>
        <v>0.87365737018200051</v>
      </c>
      <c r="M1091" s="296">
        <f t="shared" si="444"/>
        <v>2.055584007732187</v>
      </c>
      <c r="N1091" s="297">
        <f t="shared" si="445"/>
        <v>1.6144882810001122</v>
      </c>
      <c r="O1091" s="298">
        <f t="shared" si="441"/>
        <v>1.5256658702327193</v>
      </c>
    </row>
    <row r="1092" spans="1:15" ht="14.5" customHeight="1" x14ac:dyDescent="0.25">
      <c r="A1092" s="287" t="s">
        <v>1174</v>
      </c>
      <c r="B1092" s="286" t="s">
        <v>5260</v>
      </c>
      <c r="C1092" s="288" t="s">
        <v>54</v>
      </c>
      <c r="D1092" s="286" t="s">
        <v>1164</v>
      </c>
      <c r="E1092" s="289" t="s">
        <v>1175</v>
      </c>
      <c r="F1092" s="259">
        <v>16.74519892</v>
      </c>
      <c r="G1092" s="290">
        <v>18.468382429999998</v>
      </c>
      <c r="H1092" s="291">
        <v>3.275011417</v>
      </c>
      <c r="I1092" s="292">
        <v>60.567914109999997</v>
      </c>
      <c r="J1092" s="293">
        <v>36.994895870000001</v>
      </c>
      <c r="K1092" s="294">
        <v>4.7611899700000002</v>
      </c>
      <c r="L1092" s="295">
        <f t="shared" si="443"/>
        <v>0.27646979702137875</v>
      </c>
      <c r="M1092" s="296">
        <f t="shared" si="444"/>
        <v>0.49921433742908378</v>
      </c>
      <c r="N1092" s="297">
        <f t="shared" si="445"/>
        <v>0.68785564903641094</v>
      </c>
      <c r="O1092" s="298">
        <f t="shared" si="441"/>
        <v>0.3761443335464526</v>
      </c>
    </row>
    <row r="1093" spans="1:15" ht="14.5" customHeight="1" x14ac:dyDescent="0.25">
      <c r="A1093" s="287" t="s">
        <v>1176</v>
      </c>
      <c r="B1093" s="286" t="s">
        <v>5261</v>
      </c>
      <c r="C1093" s="288" t="s">
        <v>54</v>
      </c>
      <c r="D1093" s="286" t="s">
        <v>1164</v>
      </c>
      <c r="E1093" s="289" t="s">
        <v>1177</v>
      </c>
      <c r="F1093" s="259">
        <v>80.749156389999996</v>
      </c>
      <c r="G1093" s="290">
        <v>55.330566820000001</v>
      </c>
      <c r="H1093" s="291">
        <v>41.107648619999999</v>
      </c>
      <c r="I1093" s="292">
        <v>89.003617219999995</v>
      </c>
      <c r="J1093" s="293">
        <v>87.574315729999995</v>
      </c>
      <c r="K1093" s="294">
        <v>66.17216286</v>
      </c>
      <c r="L1093" s="295">
        <f t="shared" si="443"/>
        <v>0.90725701844682849</v>
      </c>
      <c r="M1093" s="296">
        <f t="shared" si="444"/>
        <v>0.63181272224369345</v>
      </c>
      <c r="N1093" s="297">
        <f t="shared" si="445"/>
        <v>0.62122268403061232</v>
      </c>
      <c r="O1093" s="298">
        <f t="shared" si="441"/>
        <v>0.72991679463098624</v>
      </c>
    </row>
    <row r="1094" spans="1:15" ht="14.5" customHeight="1" x14ac:dyDescent="0.25">
      <c r="A1094" s="287"/>
      <c r="B1094" s="286" t="s">
        <v>5262</v>
      </c>
      <c r="C1094" s="288" t="s">
        <v>54</v>
      </c>
      <c r="D1094" s="286" t="s">
        <v>1164</v>
      </c>
      <c r="E1094" s="289" t="s">
        <v>1177</v>
      </c>
      <c r="F1094" s="259">
        <v>5.5510824200000002</v>
      </c>
      <c r="G1094" s="290">
        <v>11.418317910000001</v>
      </c>
      <c r="H1094" s="291">
        <v>6.4466384840000002</v>
      </c>
      <c r="I1094" s="292">
        <v>14.28527727</v>
      </c>
      <c r="J1094" s="293">
        <v>26.175171389999999</v>
      </c>
      <c r="K1094" s="294">
        <v>22.754415760000001</v>
      </c>
      <c r="L1094" s="295">
        <f t="shared" si="443"/>
        <v>0.38858765672386564</v>
      </c>
      <c r="M1094" s="296">
        <f t="shared" si="444"/>
        <v>0.43622705425196456</v>
      </c>
      <c r="N1094" s="297">
        <f t="shared" si="445"/>
        <v>0.28331373356254436</v>
      </c>
      <c r="O1094" s="298">
        <f t="shared" si="441"/>
        <v>0.3704198218068408</v>
      </c>
    </row>
    <row r="1095" spans="1:15" ht="14.5" customHeight="1" x14ac:dyDescent="0.25">
      <c r="A1095" s="287"/>
      <c r="B1095" s="286" t="s">
        <v>5263</v>
      </c>
      <c r="C1095" s="288" t="s">
        <v>54</v>
      </c>
      <c r="D1095" s="286" t="s">
        <v>1164</v>
      </c>
      <c r="E1095" s="289" t="s">
        <v>1177</v>
      </c>
      <c r="F1095" s="259">
        <v>126.1046085</v>
      </c>
      <c r="G1095" s="290">
        <v>88.367917829999996</v>
      </c>
      <c r="H1095" s="291">
        <v>64.529592320000006</v>
      </c>
      <c r="I1095" s="292">
        <v>58.944300419999998</v>
      </c>
      <c r="J1095" s="293">
        <v>56.644548010000001</v>
      </c>
      <c r="K1095" s="294">
        <v>41.095364979999999</v>
      </c>
      <c r="L1095" s="295">
        <f t="shared" si="443"/>
        <v>2.1393859559186876</v>
      </c>
      <c r="M1095" s="296">
        <f t="shared" si="444"/>
        <v>1.5600427743619663</v>
      </c>
      <c r="N1095" s="297">
        <f t="shared" si="445"/>
        <v>1.5702401560712458</v>
      </c>
      <c r="O1095" s="298">
        <f t="shared" si="441"/>
        <v>1.7806651517592733</v>
      </c>
    </row>
    <row r="1096" spans="1:15" ht="14.5" customHeight="1" x14ac:dyDescent="0.25">
      <c r="A1096" s="287"/>
      <c r="B1096" s="286" t="s">
        <v>5264</v>
      </c>
      <c r="C1096" s="288" t="s">
        <v>54</v>
      </c>
      <c r="D1096" s="286" t="s">
        <v>1164</v>
      </c>
      <c r="E1096" s="289" t="s">
        <v>1177</v>
      </c>
      <c r="F1096" s="259">
        <v>7.7119080709999999</v>
      </c>
      <c r="G1096" s="290">
        <v>15.954351859999999</v>
      </c>
      <c r="H1096" s="291">
        <v>8.694496461</v>
      </c>
      <c r="I1096" s="292">
        <v>7.3006046800000002</v>
      </c>
      <c r="J1096" s="293">
        <v>13.01236795</v>
      </c>
      <c r="K1096" s="294">
        <v>11.517416170000001</v>
      </c>
      <c r="L1096" s="295">
        <f t="shared" si="443"/>
        <v>1.0563382636135286</v>
      </c>
      <c r="M1096" s="296">
        <f t="shared" si="444"/>
        <v>1.2260913556475321</v>
      </c>
      <c r="N1096" s="297">
        <f t="shared" si="445"/>
        <v>0.75489991267720247</v>
      </c>
      <c r="O1096" s="298">
        <f t="shared" si="441"/>
        <v>1.016662303289239</v>
      </c>
    </row>
    <row r="1097" spans="1:15" ht="14.5" customHeight="1" x14ac:dyDescent="0.25">
      <c r="A1097" s="287" t="s">
        <v>1178</v>
      </c>
      <c r="B1097" s="286" t="s">
        <v>5265</v>
      </c>
      <c r="C1097" s="288" t="s">
        <v>54</v>
      </c>
      <c r="D1097" s="286" t="s">
        <v>1164</v>
      </c>
      <c r="E1097" s="289" t="s">
        <v>1179</v>
      </c>
      <c r="F1097" s="259">
        <v>2.280910472</v>
      </c>
      <c r="G1097" s="290">
        <v>6.6391102890000004</v>
      </c>
      <c r="H1097" s="291">
        <v>0.78390372399999997</v>
      </c>
      <c r="I1097" s="292">
        <v>7.6545093169999996</v>
      </c>
      <c r="J1097" s="293">
        <v>6.1061819399999999</v>
      </c>
      <c r="K1097" s="294">
        <v>6.5711904700000003</v>
      </c>
      <c r="L1097" s="295">
        <f t="shared" si="443"/>
        <v>0.29798258484502671</v>
      </c>
      <c r="M1097" s="296">
        <f t="shared" si="444"/>
        <v>1.0872768538894864</v>
      </c>
      <c r="N1097" s="297">
        <f t="shared" si="445"/>
        <v>0.11929401948989617</v>
      </c>
      <c r="O1097" s="298">
        <f t="shared" si="441"/>
        <v>0.47727626076604318</v>
      </c>
    </row>
    <row r="1098" spans="1:15" ht="14.5" customHeight="1" x14ac:dyDescent="0.25">
      <c r="A1098" s="287"/>
      <c r="B1098" s="286" t="s">
        <v>5266</v>
      </c>
      <c r="C1098" s="288" t="s">
        <v>54</v>
      </c>
      <c r="D1098" s="286" t="s">
        <v>1164</v>
      </c>
      <c r="E1098" s="289" t="s">
        <v>1179</v>
      </c>
      <c r="F1098" s="259">
        <v>8.2968769380000005</v>
      </c>
      <c r="G1098" s="290">
        <v>2.5873945410000001</v>
      </c>
      <c r="H1098" s="291">
        <v>0.15894842300000001</v>
      </c>
      <c r="I1098" s="292">
        <v>18.059186650000001</v>
      </c>
      <c r="J1098" s="293">
        <v>11.965147119999999</v>
      </c>
      <c r="K1098" s="294">
        <v>1.8339944500000001</v>
      </c>
      <c r="L1098" s="295">
        <f t="shared" si="443"/>
        <v>0.45942694423616248</v>
      </c>
      <c r="M1098" s="296">
        <f t="shared" si="444"/>
        <v>0.21624427305829902</v>
      </c>
      <c r="N1098" s="297">
        <f t="shared" si="445"/>
        <v>8.6667886590387447E-2</v>
      </c>
      <c r="O1098" s="298">
        <f t="shared" si="441"/>
        <v>0.34663526051148208</v>
      </c>
    </row>
    <row r="1099" spans="1:15" ht="14.5" customHeight="1" x14ac:dyDescent="0.25">
      <c r="A1099" s="287"/>
      <c r="B1099" s="286" t="s">
        <v>5267</v>
      </c>
      <c r="C1099" s="288" t="s">
        <v>54</v>
      </c>
      <c r="D1099" s="286" t="s">
        <v>1164</v>
      </c>
      <c r="E1099" s="289" t="s">
        <v>1179</v>
      </c>
      <c r="F1099" s="259">
        <v>13.24559</v>
      </c>
      <c r="G1099" s="290">
        <v>4.0652489220000003</v>
      </c>
      <c r="H1099" s="291">
        <v>0.29041921900000001</v>
      </c>
      <c r="I1099" s="292">
        <v>11.858737720000001</v>
      </c>
      <c r="J1099" s="293">
        <v>7.6822951560000003</v>
      </c>
      <c r="K1099" s="294">
        <v>1.026734249</v>
      </c>
      <c r="L1099" s="295">
        <f t="shared" si="443"/>
        <v>1.1169477150726628</v>
      </c>
      <c r="M1099" s="296">
        <f t="shared" si="444"/>
        <v>0.52917114474897176</v>
      </c>
      <c r="N1099" s="297">
        <f t="shared" si="445"/>
        <v>0.2828572430332944</v>
      </c>
      <c r="O1099" s="298">
        <f t="shared" si="441"/>
        <v>0.85576903093217993</v>
      </c>
    </row>
    <row r="1100" spans="1:15" ht="14.5" customHeight="1" x14ac:dyDescent="0.25">
      <c r="A1100" s="287"/>
      <c r="B1100" s="286" t="s">
        <v>5268</v>
      </c>
      <c r="C1100" s="288" t="s">
        <v>54</v>
      </c>
      <c r="D1100" s="286" t="s">
        <v>1164</v>
      </c>
      <c r="E1100" s="289" t="s">
        <v>1179</v>
      </c>
      <c r="F1100" s="259">
        <v>4.5359184270000004</v>
      </c>
      <c r="G1100" s="290">
        <v>12.925312119999999</v>
      </c>
      <c r="H1100" s="291">
        <v>1.349509225</v>
      </c>
      <c r="I1100" s="292">
        <v>4.0422031599999997</v>
      </c>
      <c r="J1100" s="293">
        <v>3.311433122</v>
      </c>
      <c r="K1100" s="294">
        <v>3.068278946</v>
      </c>
      <c r="L1100" s="295">
        <f t="shared" si="443"/>
        <v>1.1221401417636814</v>
      </c>
      <c r="M1100" s="296">
        <f t="shared" si="444"/>
        <v>3.9032381581644393</v>
      </c>
      <c r="N1100" s="297">
        <f t="shared" si="445"/>
        <v>0.43982612035952745</v>
      </c>
      <c r="O1100" s="298">
        <f t="shared" si="441"/>
        <v>1.8049215869135258</v>
      </c>
    </row>
    <row r="1101" spans="1:15" ht="14.5" customHeight="1" x14ac:dyDescent="0.25">
      <c r="A1101" s="287" t="s">
        <v>1180</v>
      </c>
      <c r="B1101" s="286" t="s">
        <v>5269</v>
      </c>
      <c r="C1101" s="288" t="s">
        <v>54</v>
      </c>
      <c r="D1101" s="286" t="s">
        <v>1164</v>
      </c>
      <c r="E1101" s="289" t="s">
        <v>1181</v>
      </c>
      <c r="F1101" s="259">
        <v>8.1319719999999995E-3</v>
      </c>
      <c r="G1101" s="290">
        <v>0</v>
      </c>
      <c r="H1101" s="291">
        <v>2.7079830999999999E-2</v>
      </c>
      <c r="I1101" s="292">
        <v>5.1295246990000001</v>
      </c>
      <c r="J1101" s="293">
        <v>5.130047223</v>
      </c>
      <c r="K1101" s="294">
        <v>3.9242072160000001</v>
      </c>
      <c r="L1101" s="295">
        <f t="shared" si="443"/>
        <v>1.5853266096145957E-3</v>
      </c>
      <c r="M1101" s="296">
        <f t="shared" si="444"/>
        <v>0</v>
      </c>
      <c r="N1101" s="297">
        <f t="shared" si="445"/>
        <v>6.9007138281558062E-3</v>
      </c>
      <c r="O1101" s="298">
        <f t="shared" si="441"/>
        <v>2.4825402776939383E-3</v>
      </c>
    </row>
    <row r="1102" spans="1:15" s="299" customFormat="1" ht="14.5" customHeight="1" x14ac:dyDescent="0.25">
      <c r="A1102" s="311"/>
      <c r="B1102" s="312"/>
      <c r="C1102" s="300"/>
      <c r="D1102" s="312"/>
      <c r="E1102" s="301" t="s">
        <v>1182</v>
      </c>
      <c r="F1102" s="302">
        <f t="shared" ref="F1102:K1102" si="446">SUM(F1081:F1101)</f>
        <v>422.90476435600004</v>
      </c>
      <c r="G1102" s="303">
        <f t="shared" si="446"/>
        <v>476.15154740599996</v>
      </c>
      <c r="H1102" s="304">
        <f t="shared" si="446"/>
        <v>408.4261752060001</v>
      </c>
      <c r="I1102" s="305">
        <f t="shared" si="446"/>
        <v>465.896993033</v>
      </c>
      <c r="J1102" s="306">
        <f t="shared" si="446"/>
        <v>437.42238221400004</v>
      </c>
      <c r="K1102" s="307">
        <f t="shared" si="446"/>
        <v>284.17116485100001</v>
      </c>
      <c r="L1102" s="308">
        <f t="shared" si="443"/>
        <v>0.90772160086906861</v>
      </c>
      <c r="M1102" s="309">
        <f t="shared" si="444"/>
        <v>1.0885395141327094</v>
      </c>
      <c r="N1102" s="310">
        <f t="shared" si="445"/>
        <v>1.437254112042476</v>
      </c>
      <c r="O1102" s="298">
        <f t="shared" si="441"/>
        <v>1.1010466549570133</v>
      </c>
    </row>
    <row r="1103" spans="1:15" ht="14.5" customHeight="1" x14ac:dyDescent="0.25">
      <c r="A1103" s="287"/>
      <c r="B1103" s="286"/>
      <c r="D1103" s="286"/>
      <c r="F1103" s="259"/>
      <c r="G1103" s="290"/>
      <c r="H1103" s="291"/>
      <c r="I1103" s="292"/>
      <c r="J1103" s="293"/>
      <c r="K1103" s="294"/>
      <c r="L1103" s="295"/>
      <c r="M1103" s="296"/>
      <c r="N1103" s="297"/>
      <c r="O1103" s="298"/>
    </row>
    <row r="1104" spans="1:15" ht="14.5" customHeight="1" x14ac:dyDescent="0.25">
      <c r="A1104" s="287" t="s">
        <v>1183</v>
      </c>
      <c r="B1104" s="286" t="s">
        <v>5270</v>
      </c>
      <c r="C1104" s="288" t="s">
        <v>54</v>
      </c>
      <c r="D1104" s="286" t="s">
        <v>1184</v>
      </c>
      <c r="E1104" s="289" t="s">
        <v>1185</v>
      </c>
      <c r="F1104" s="259">
        <v>59.229931989999997</v>
      </c>
      <c r="G1104" s="290">
        <v>74.542469049999994</v>
      </c>
      <c r="H1104" s="291">
        <v>39.366172550000002</v>
      </c>
      <c r="I1104" s="292">
        <v>71.068955079999995</v>
      </c>
      <c r="J1104" s="293">
        <v>77.669184189999996</v>
      </c>
      <c r="K1104" s="294">
        <v>58.122410840000001</v>
      </c>
      <c r="L1104" s="295">
        <f t="shared" ref="L1104:N1108" si="447">F1104/I1104</f>
        <v>0.83341498300244887</v>
      </c>
      <c r="M1104" s="296">
        <f t="shared" si="447"/>
        <v>0.95974317005376031</v>
      </c>
      <c r="N1104" s="297">
        <f t="shared" si="447"/>
        <v>0.67729765474401304</v>
      </c>
      <c r="O1104" s="298">
        <f t="shared" si="441"/>
        <v>0.8369820804301833</v>
      </c>
    </row>
    <row r="1105" spans="1:15" ht="14.5" customHeight="1" x14ac:dyDescent="0.25">
      <c r="A1105" s="287"/>
      <c r="B1105" s="286" t="s">
        <v>5271</v>
      </c>
      <c r="C1105" s="288" t="s">
        <v>54</v>
      </c>
      <c r="D1105" s="286" t="s">
        <v>1184</v>
      </c>
      <c r="E1105" s="289" t="s">
        <v>1186</v>
      </c>
      <c r="F1105" s="259">
        <v>1.693682183</v>
      </c>
      <c r="G1105" s="290">
        <v>1.0664579810000001</v>
      </c>
      <c r="H1105" s="291">
        <v>1.4823439679999999</v>
      </c>
      <c r="I1105" s="292">
        <v>10.130808780000001</v>
      </c>
      <c r="J1105" s="293">
        <v>12.307926200000001</v>
      </c>
      <c r="K1105" s="294">
        <v>17.81945348</v>
      </c>
      <c r="L1105" s="295">
        <f t="shared" si="447"/>
        <v>0.16718133959290857</v>
      </c>
      <c r="M1105" s="296">
        <f t="shared" si="447"/>
        <v>8.6648064318097726E-2</v>
      </c>
      <c r="N1105" s="297">
        <f t="shared" si="447"/>
        <v>8.3186836771606751E-2</v>
      </c>
      <c r="O1105" s="298">
        <f t="shared" si="441"/>
        <v>0.10538189357961986</v>
      </c>
    </row>
    <row r="1106" spans="1:15" ht="14.5" customHeight="1" x14ac:dyDescent="0.25">
      <c r="A1106" s="287"/>
      <c r="B1106" s="286" t="s">
        <v>5272</v>
      </c>
      <c r="C1106" s="288" t="s">
        <v>54</v>
      </c>
      <c r="D1106" s="286" t="s">
        <v>1184</v>
      </c>
      <c r="E1106" s="289" t="s">
        <v>1186</v>
      </c>
      <c r="F1106" s="259">
        <v>79.187262180000005</v>
      </c>
      <c r="G1106" s="290">
        <v>98.001421879999995</v>
      </c>
      <c r="H1106" s="291">
        <v>51.088037970000002</v>
      </c>
      <c r="I1106" s="292">
        <v>56.935821799999999</v>
      </c>
      <c r="J1106" s="293">
        <v>63.180271259999998</v>
      </c>
      <c r="K1106" s="294">
        <v>46.69230615</v>
      </c>
      <c r="L1106" s="295">
        <f t="shared" si="447"/>
        <v>1.3908161799817915</v>
      </c>
      <c r="M1106" s="296">
        <f t="shared" si="447"/>
        <v>1.5511396188329691</v>
      </c>
      <c r="N1106" s="297">
        <f t="shared" si="447"/>
        <v>1.094142529732385</v>
      </c>
      <c r="O1106" s="298">
        <f t="shared" si="441"/>
        <v>1.3684965691842397</v>
      </c>
    </row>
    <row r="1107" spans="1:15" ht="14.5" customHeight="1" x14ac:dyDescent="0.25">
      <c r="A1107" s="287"/>
      <c r="B1107" s="286" t="s">
        <v>5273</v>
      </c>
      <c r="C1107" s="288" t="s">
        <v>54</v>
      </c>
      <c r="D1107" s="286" t="s">
        <v>1184</v>
      </c>
      <c r="E1107" s="289" t="s">
        <v>1186</v>
      </c>
      <c r="F1107" s="259">
        <v>1.6346843150000001</v>
      </c>
      <c r="G1107" s="290">
        <v>2.5564074520000002</v>
      </c>
      <c r="H1107" s="291">
        <v>0.34232897499999998</v>
      </c>
      <c r="I1107" s="292">
        <v>1.161673151</v>
      </c>
      <c r="J1107" s="293">
        <v>0.41367198300000002</v>
      </c>
      <c r="K1107" s="294">
        <v>2.6960554000000001E-2</v>
      </c>
      <c r="L1107" s="295">
        <f t="shared" si="447"/>
        <v>1.4071809386253089</v>
      </c>
      <c r="M1107" s="296">
        <f t="shared" si="447"/>
        <v>6.1797935491318974</v>
      </c>
      <c r="N1107" s="297">
        <f t="shared" si="447"/>
        <v>12.697401359037354</v>
      </c>
      <c r="O1107" s="298">
        <f t="shared" si="441"/>
        <v>2.8293107713164409</v>
      </c>
    </row>
    <row r="1108" spans="1:15" ht="14.5" customHeight="1" x14ac:dyDescent="0.25">
      <c r="A1108" s="287"/>
      <c r="B1108" s="286" t="s">
        <v>5274</v>
      </c>
      <c r="C1108" s="288" t="s">
        <v>54</v>
      </c>
      <c r="D1108" s="286" t="s">
        <v>1184</v>
      </c>
      <c r="E1108" s="289" t="s">
        <v>1186</v>
      </c>
      <c r="F1108" s="259">
        <v>2.6200218039999998</v>
      </c>
      <c r="G1108" s="290">
        <v>1.7031431340000001</v>
      </c>
      <c r="H1108" s="291">
        <v>3.1340067739999999</v>
      </c>
      <c r="I1108" s="292">
        <v>7.2913010529999998</v>
      </c>
      <c r="J1108" s="293">
        <v>8.9368861210000006</v>
      </c>
      <c r="K1108" s="294">
        <v>12.225479010000001</v>
      </c>
      <c r="L1108" s="295">
        <f t="shared" si="447"/>
        <v>0.35933529351692234</v>
      </c>
      <c r="M1108" s="296">
        <f t="shared" si="447"/>
        <v>0.19057455929733</v>
      </c>
      <c r="N1108" s="297">
        <f t="shared" si="447"/>
        <v>0.25635042777763517</v>
      </c>
      <c r="O1108" s="298">
        <f t="shared" si="441"/>
        <v>0.26208122579976356</v>
      </c>
    </row>
    <row r="1109" spans="1:15" ht="14.5" customHeight="1" x14ac:dyDescent="0.25">
      <c r="A1109" s="287"/>
      <c r="B1109" s="286" t="s">
        <v>5275</v>
      </c>
      <c r="C1109" s="288" t="s">
        <v>54</v>
      </c>
      <c r="D1109" s="286" t="s">
        <v>1184</v>
      </c>
      <c r="E1109" s="289" t="s">
        <v>1186</v>
      </c>
      <c r="F1109" s="259">
        <v>0.27931880799999997</v>
      </c>
      <c r="G1109" s="290">
        <v>0.74826087399999996</v>
      </c>
      <c r="H1109" s="291">
        <v>0.197133433</v>
      </c>
      <c r="I1109" s="292">
        <v>0</v>
      </c>
      <c r="J1109" s="293">
        <v>6.5650142999999994E-2</v>
      </c>
      <c r="K1109" s="294">
        <v>0.101636775</v>
      </c>
      <c r="L1109" s="295"/>
      <c r="M1109" s="296">
        <f>G1109/J1109</f>
        <v>11.397703642473406</v>
      </c>
      <c r="N1109" s="297">
        <f>H1109/K1109</f>
        <v>1.9395876443344449</v>
      </c>
      <c r="O1109" s="298">
        <f t="shared" si="441"/>
        <v>7.3210334056127433</v>
      </c>
    </row>
    <row r="1110" spans="1:15" s="299" customFormat="1" ht="14.5" customHeight="1" x14ac:dyDescent="0.25">
      <c r="A1110" s="311"/>
      <c r="B1110" s="312"/>
      <c r="C1110" s="300"/>
      <c r="D1110" s="312"/>
      <c r="E1110" s="301" t="s">
        <v>1187</v>
      </c>
      <c r="F1110" s="302">
        <f t="shared" ref="F1110:K1110" si="448">SUM(F1104:F1109)</f>
        <v>144.64490128</v>
      </c>
      <c r="G1110" s="303">
        <f t="shared" si="448"/>
        <v>178.61816037099999</v>
      </c>
      <c r="H1110" s="304">
        <f t="shared" si="448"/>
        <v>95.610023670000018</v>
      </c>
      <c r="I1110" s="305">
        <f t="shared" si="448"/>
        <v>146.58855986400002</v>
      </c>
      <c r="J1110" s="306">
        <f t="shared" si="448"/>
        <v>162.57358989700001</v>
      </c>
      <c r="K1110" s="307">
        <f t="shared" si="448"/>
        <v>134.988246809</v>
      </c>
      <c r="L1110" s="308">
        <f>F1110/I1110</f>
        <v>0.98674072120086809</v>
      </c>
      <c r="M1110" s="309">
        <f>G1110/J1110</f>
        <v>1.0986911249494162</v>
      </c>
      <c r="N1110" s="310">
        <f>H1110/K1110</f>
        <v>0.70828406124336341</v>
      </c>
      <c r="O1110" s="298">
        <f t="shared" si="441"/>
        <v>0.94308839653368137</v>
      </c>
    </row>
    <row r="1111" spans="1:15" ht="14.5" customHeight="1" x14ac:dyDescent="0.25">
      <c r="A1111" s="287"/>
      <c r="B1111" s="286"/>
      <c r="D1111" s="286"/>
      <c r="F1111" s="259"/>
      <c r="G1111" s="290"/>
      <c r="H1111" s="291"/>
      <c r="I1111" s="292"/>
      <c r="J1111" s="293"/>
      <c r="K1111" s="294"/>
      <c r="L1111" s="295"/>
      <c r="M1111" s="296"/>
      <c r="N1111" s="297"/>
      <c r="O1111" s="298"/>
    </row>
    <row r="1112" spans="1:15" ht="14.5" customHeight="1" x14ac:dyDescent="0.25">
      <c r="A1112" s="287" t="s">
        <v>1188</v>
      </c>
      <c r="B1112" s="286" t="s">
        <v>5276</v>
      </c>
      <c r="D1112" s="286" t="s">
        <v>1189</v>
      </c>
      <c r="E1112" s="289" t="s">
        <v>1190</v>
      </c>
      <c r="F1112" s="259">
        <v>1.236304713</v>
      </c>
      <c r="G1112" s="290">
        <v>1.0351983279999999</v>
      </c>
      <c r="H1112" s="291">
        <v>1.887334114</v>
      </c>
      <c r="I1112" s="292">
        <v>1.7766441310000001</v>
      </c>
      <c r="J1112" s="293">
        <v>1.338229023</v>
      </c>
      <c r="K1112" s="294">
        <v>1.7922275729999999</v>
      </c>
      <c r="L1112" s="295">
        <f t="shared" ref="L1112:N1116" si="449">F1112/I1112</f>
        <v>0.69586513777755532</v>
      </c>
      <c r="M1112" s="296">
        <f t="shared" si="449"/>
        <v>0.77355841952921078</v>
      </c>
      <c r="N1112" s="297">
        <f t="shared" si="449"/>
        <v>1.0530661074702705</v>
      </c>
      <c r="O1112" s="298">
        <f t="shared" si="441"/>
        <v>0.8475141201233386</v>
      </c>
    </row>
    <row r="1113" spans="1:15" ht="14.5" customHeight="1" x14ac:dyDescent="0.25">
      <c r="A1113" s="287"/>
      <c r="B1113" s="286" t="s">
        <v>5277</v>
      </c>
      <c r="D1113" s="286" t="s">
        <v>1189</v>
      </c>
      <c r="E1113" s="289" t="s">
        <v>1190</v>
      </c>
      <c r="F1113" s="259">
        <v>1.8549839319999999</v>
      </c>
      <c r="G1113" s="290">
        <v>1.8177459920000001</v>
      </c>
      <c r="H1113" s="291">
        <v>2.1632481239999999</v>
      </c>
      <c r="I1113" s="292">
        <v>1.0461332240000001</v>
      </c>
      <c r="J1113" s="293">
        <v>0.89933368899999999</v>
      </c>
      <c r="K1113" s="294">
        <v>1.097758689</v>
      </c>
      <c r="L1113" s="295">
        <f t="shared" si="449"/>
        <v>1.7731813591650156</v>
      </c>
      <c r="M1113" s="296">
        <f t="shared" si="449"/>
        <v>2.0212141658133747</v>
      </c>
      <c r="N1113" s="297">
        <f t="shared" si="449"/>
        <v>1.9706044194199039</v>
      </c>
      <c r="O1113" s="298">
        <f t="shared" si="441"/>
        <v>1.9176948446295305</v>
      </c>
    </row>
    <row r="1114" spans="1:15" ht="14.5" customHeight="1" x14ac:dyDescent="0.25">
      <c r="A1114" s="287" t="s">
        <v>1191</v>
      </c>
      <c r="B1114" s="286" t="s">
        <v>5278</v>
      </c>
      <c r="D1114" s="286" t="s">
        <v>1189</v>
      </c>
      <c r="E1114" s="289" t="s">
        <v>1190</v>
      </c>
      <c r="F1114" s="259">
        <v>26.962504890000002</v>
      </c>
      <c r="G1114" s="290">
        <v>35.881105689999998</v>
      </c>
      <c r="H1114" s="291">
        <v>14.61944325</v>
      </c>
      <c r="I1114" s="292">
        <v>65.789464319999993</v>
      </c>
      <c r="J1114" s="293">
        <v>73.508320510000004</v>
      </c>
      <c r="K1114" s="294">
        <v>63.607581080000003</v>
      </c>
      <c r="L1114" s="295">
        <f t="shared" si="449"/>
        <v>0.4098301326615818</v>
      </c>
      <c r="M1114" s="296">
        <f t="shared" si="449"/>
        <v>0.48812305111934595</v>
      </c>
      <c r="N1114" s="297">
        <f t="shared" si="449"/>
        <v>0.22983806335306092</v>
      </c>
      <c r="O1114" s="298">
        <f t="shared" si="441"/>
        <v>0.38176937057622834</v>
      </c>
    </row>
    <row r="1115" spans="1:15" ht="14.5" customHeight="1" x14ac:dyDescent="0.25">
      <c r="A1115" s="287"/>
      <c r="B1115" s="286" t="s">
        <v>5279</v>
      </c>
      <c r="D1115" s="286" t="s">
        <v>1189</v>
      </c>
      <c r="E1115" s="289" t="s">
        <v>1190</v>
      </c>
      <c r="F1115" s="259">
        <v>49.630511319999997</v>
      </c>
      <c r="G1115" s="290">
        <v>63.486478949999999</v>
      </c>
      <c r="H1115" s="291">
        <v>25.63912461</v>
      </c>
      <c r="I1115" s="292">
        <v>37.519883759999999</v>
      </c>
      <c r="J1115" s="293">
        <v>38.734285020000002</v>
      </c>
      <c r="K1115" s="294">
        <v>32.570690820000003</v>
      </c>
      <c r="L1115" s="295">
        <f t="shared" si="449"/>
        <v>1.3227789200378908</v>
      </c>
      <c r="M1115" s="296">
        <f t="shared" si="449"/>
        <v>1.639025450378637</v>
      </c>
      <c r="N1115" s="297">
        <f t="shared" si="449"/>
        <v>0.78718393637068085</v>
      </c>
      <c r="O1115" s="298">
        <f t="shared" si="441"/>
        <v>1.2750406055198809</v>
      </c>
    </row>
    <row r="1116" spans="1:15" s="299" customFormat="1" ht="14.5" customHeight="1" x14ac:dyDescent="0.25">
      <c r="A1116" s="311"/>
      <c r="B1116" s="312"/>
      <c r="C1116" s="300"/>
      <c r="D1116" s="312"/>
      <c r="E1116" s="301" t="s">
        <v>1190</v>
      </c>
      <c r="F1116" s="302">
        <f t="shared" ref="F1116:K1116" si="450">SUM(F1112:F1115)</f>
        <v>79.684304854999993</v>
      </c>
      <c r="G1116" s="303">
        <f t="shared" si="450"/>
        <v>102.22052896</v>
      </c>
      <c r="H1116" s="304">
        <f t="shared" si="450"/>
        <v>44.309150098000003</v>
      </c>
      <c r="I1116" s="305">
        <f t="shared" si="450"/>
        <v>106.13212543499999</v>
      </c>
      <c r="J1116" s="306">
        <f t="shared" si="450"/>
        <v>114.480168242</v>
      </c>
      <c r="K1116" s="307">
        <f t="shared" si="450"/>
        <v>99.068258162000006</v>
      </c>
      <c r="L1116" s="308">
        <f t="shared" si="449"/>
        <v>0.7508028745151456</v>
      </c>
      <c r="M1116" s="309">
        <f t="shared" si="449"/>
        <v>0.89291036630829967</v>
      </c>
      <c r="N1116" s="310">
        <f t="shared" si="449"/>
        <v>0.44725879832815951</v>
      </c>
      <c r="O1116" s="298">
        <f t="shared" si="441"/>
        <v>0.70762510453537886</v>
      </c>
    </row>
    <row r="1117" spans="1:15" ht="14.5" customHeight="1" x14ac:dyDescent="0.25">
      <c r="A1117" s="287"/>
      <c r="B1117" s="286"/>
      <c r="D1117" s="286"/>
      <c r="F1117" s="259"/>
      <c r="G1117" s="290"/>
      <c r="H1117" s="291"/>
      <c r="I1117" s="292"/>
      <c r="J1117" s="293"/>
      <c r="K1117" s="294"/>
      <c r="L1117" s="295"/>
      <c r="M1117" s="296"/>
      <c r="N1117" s="297"/>
      <c r="O1117" s="298"/>
    </row>
    <row r="1118" spans="1:15" ht="14.5" customHeight="1" x14ac:dyDescent="0.25">
      <c r="A1118" s="287" t="s">
        <v>1192</v>
      </c>
      <c r="B1118" s="286" t="s">
        <v>5280</v>
      </c>
      <c r="C1118" s="288" t="s">
        <v>54</v>
      </c>
      <c r="D1118" s="286" t="s">
        <v>1193</v>
      </c>
      <c r="E1118" s="289" t="s">
        <v>1194</v>
      </c>
      <c r="F1118" s="259">
        <v>63.214883139999998</v>
      </c>
      <c r="G1118" s="290">
        <v>35.067475729999998</v>
      </c>
      <c r="H1118" s="291">
        <v>56.538536319999999</v>
      </c>
      <c r="I1118" s="292">
        <v>51.672824560000002</v>
      </c>
      <c r="J1118" s="293">
        <v>68.354839409999997</v>
      </c>
      <c r="K1118" s="294">
        <v>152.4582345</v>
      </c>
      <c r="L1118" s="295">
        <f t="shared" ref="L1118:N1120" si="451">F1118/I1118</f>
        <v>1.2233680600641041</v>
      </c>
      <c r="M1118" s="296">
        <f t="shared" si="451"/>
        <v>0.51302111207754209</v>
      </c>
      <c r="N1118" s="297">
        <f t="shared" si="451"/>
        <v>0.37084606486112759</v>
      </c>
      <c r="O1118" s="298">
        <f t="shared" si="441"/>
        <v>0.56817947666031365</v>
      </c>
    </row>
    <row r="1119" spans="1:15" ht="14.5" customHeight="1" x14ac:dyDescent="0.25">
      <c r="A1119" s="287"/>
      <c r="B1119" s="286" t="s">
        <v>5281</v>
      </c>
      <c r="C1119" s="288" t="s">
        <v>54</v>
      </c>
      <c r="D1119" s="286" t="s">
        <v>1193</v>
      </c>
      <c r="E1119" s="289" t="s">
        <v>1194</v>
      </c>
      <c r="F1119" s="259">
        <v>139.62253050000001</v>
      </c>
      <c r="G1119" s="290">
        <v>75.106248019999995</v>
      </c>
      <c r="H1119" s="291">
        <v>123.2652149</v>
      </c>
      <c r="I1119" s="292">
        <v>54.297639680000003</v>
      </c>
      <c r="J1119" s="293">
        <v>69.344771679999994</v>
      </c>
      <c r="K1119" s="294">
        <v>152.50312829999999</v>
      </c>
      <c r="L1119" s="295">
        <f t="shared" si="451"/>
        <v>2.5714290956818253</v>
      </c>
      <c r="M1119" s="296">
        <f t="shared" si="451"/>
        <v>1.0830845094794896</v>
      </c>
      <c r="N1119" s="297">
        <f t="shared" si="451"/>
        <v>0.80827991054397286</v>
      </c>
      <c r="O1119" s="298">
        <f t="shared" si="441"/>
        <v>1.2239704969928173</v>
      </c>
    </row>
    <row r="1120" spans="1:15" s="299" customFormat="1" ht="14.5" customHeight="1" x14ac:dyDescent="0.25">
      <c r="A1120" s="311"/>
      <c r="B1120" s="312"/>
      <c r="C1120" s="300"/>
      <c r="D1120" s="312"/>
      <c r="E1120" s="301" t="s">
        <v>1194</v>
      </c>
      <c r="F1120" s="302">
        <f t="shared" ref="F1120:K1120" si="452">SUM(F1118:F1119)</f>
        <v>202.83741364000002</v>
      </c>
      <c r="G1120" s="303">
        <f t="shared" si="452"/>
        <v>110.17372374999999</v>
      </c>
      <c r="H1120" s="304">
        <f t="shared" si="452"/>
        <v>179.80375122000001</v>
      </c>
      <c r="I1120" s="305">
        <f t="shared" si="452"/>
        <v>105.97046424000001</v>
      </c>
      <c r="J1120" s="306">
        <f t="shared" si="452"/>
        <v>137.69961108999999</v>
      </c>
      <c r="K1120" s="307">
        <f t="shared" si="452"/>
        <v>304.96136279999996</v>
      </c>
      <c r="L1120" s="308">
        <f t="shared" si="451"/>
        <v>1.9140938477028606</v>
      </c>
      <c r="M1120" s="309">
        <f t="shared" si="451"/>
        <v>0.8001019238753756</v>
      </c>
      <c r="N1120" s="310">
        <f t="shared" si="451"/>
        <v>0.5895951853347372</v>
      </c>
      <c r="O1120" s="298">
        <f t="shared" si="441"/>
        <v>0.89826221094757219</v>
      </c>
    </row>
    <row r="1121" spans="1:15" ht="14.5" customHeight="1" x14ac:dyDescent="0.25">
      <c r="A1121" s="287"/>
      <c r="B1121" s="286"/>
      <c r="D1121" s="286"/>
      <c r="F1121" s="259"/>
      <c r="G1121" s="290"/>
      <c r="H1121" s="291"/>
      <c r="I1121" s="292"/>
      <c r="J1121" s="293"/>
      <c r="K1121" s="294"/>
      <c r="L1121" s="295"/>
      <c r="M1121" s="296"/>
      <c r="N1121" s="297"/>
      <c r="O1121" s="298"/>
    </row>
    <row r="1122" spans="1:15" ht="14.5" customHeight="1" x14ac:dyDescent="0.25">
      <c r="A1122" s="287" t="s">
        <v>1195</v>
      </c>
      <c r="B1122" s="286" t="s">
        <v>5282</v>
      </c>
      <c r="C1122" s="288" t="s">
        <v>54</v>
      </c>
      <c r="D1122" s="286" t="s">
        <v>1196</v>
      </c>
      <c r="E1122" s="289" t="s">
        <v>1197</v>
      </c>
      <c r="F1122" s="259">
        <v>3.9580722829999999</v>
      </c>
      <c r="G1122" s="290">
        <v>10.28721717</v>
      </c>
      <c r="H1122" s="291">
        <v>7.2756324079999999</v>
      </c>
      <c r="I1122" s="292">
        <v>8.3865195260000007</v>
      </c>
      <c r="J1122" s="293">
        <v>11.141362620000001</v>
      </c>
      <c r="K1122" s="294">
        <v>8.8109458590000003</v>
      </c>
      <c r="L1122" s="295">
        <f t="shared" ref="L1122:N1124" si="453">F1122/I1122</f>
        <v>0.47195648573035942</v>
      </c>
      <c r="M1122" s="296">
        <f t="shared" si="453"/>
        <v>0.92333563863483692</v>
      </c>
      <c r="N1122" s="297">
        <f t="shared" si="453"/>
        <v>0.82574930369913191</v>
      </c>
      <c r="O1122" s="298">
        <f t="shared" si="441"/>
        <v>0.75941467506005977</v>
      </c>
    </row>
    <row r="1123" spans="1:15" ht="14.5" customHeight="1" x14ac:dyDescent="0.25">
      <c r="A1123" s="287"/>
      <c r="B1123" s="286" t="s">
        <v>5283</v>
      </c>
      <c r="C1123" s="288" t="s">
        <v>54</v>
      </c>
      <c r="D1123" s="286" t="s">
        <v>1196</v>
      </c>
      <c r="E1123" s="289" t="s">
        <v>1197</v>
      </c>
      <c r="F1123" s="259">
        <v>5.2648340100000004</v>
      </c>
      <c r="G1123" s="290">
        <v>14.385436670000001</v>
      </c>
      <c r="H1123" s="291">
        <v>9.8409605619999994</v>
      </c>
      <c r="I1123" s="292">
        <v>5.8057437390000004</v>
      </c>
      <c r="J1123" s="293">
        <v>7.960961492</v>
      </c>
      <c r="K1123" s="294">
        <v>6.0937404480000001</v>
      </c>
      <c r="L1123" s="295">
        <f t="shared" si="453"/>
        <v>0.90683196618437589</v>
      </c>
      <c r="M1123" s="296">
        <f t="shared" si="453"/>
        <v>1.8069973940278419</v>
      </c>
      <c r="N1123" s="297">
        <f t="shared" si="453"/>
        <v>1.6149293928706561</v>
      </c>
      <c r="O1123" s="298">
        <f t="shared" si="441"/>
        <v>1.484922932680377</v>
      </c>
    </row>
    <row r="1124" spans="1:15" s="299" customFormat="1" ht="14.5" customHeight="1" x14ac:dyDescent="0.25">
      <c r="A1124" s="311"/>
      <c r="B1124" s="312"/>
      <c r="C1124" s="300"/>
      <c r="D1124" s="312"/>
      <c r="E1124" s="301" t="s">
        <v>1198</v>
      </c>
      <c r="F1124" s="302">
        <f t="shared" ref="F1124:K1124" si="454">SUM(F1122:F1123)</f>
        <v>9.2229062930000012</v>
      </c>
      <c r="G1124" s="303">
        <f t="shared" si="454"/>
        <v>24.672653840000002</v>
      </c>
      <c r="H1124" s="304">
        <f t="shared" si="454"/>
        <v>17.116592969999999</v>
      </c>
      <c r="I1124" s="305">
        <f t="shared" si="454"/>
        <v>14.192263265000001</v>
      </c>
      <c r="J1124" s="306">
        <f t="shared" si="454"/>
        <v>19.102324112000002</v>
      </c>
      <c r="K1124" s="307">
        <f t="shared" si="454"/>
        <v>14.904686307</v>
      </c>
      <c r="L1124" s="308">
        <f t="shared" si="453"/>
        <v>0.64985451022071361</v>
      </c>
      <c r="M1124" s="309">
        <f t="shared" si="453"/>
        <v>1.2916048170547343</v>
      </c>
      <c r="N1124" s="310">
        <f t="shared" si="453"/>
        <v>1.1484034361703523</v>
      </c>
      <c r="O1124" s="298">
        <f t="shared" si="441"/>
        <v>1.0583593735756593</v>
      </c>
    </row>
    <row r="1125" spans="1:15" ht="14.5" customHeight="1" x14ac:dyDescent="0.25">
      <c r="A1125" s="287"/>
      <c r="B1125" s="286"/>
      <c r="D1125" s="286"/>
      <c r="F1125" s="259"/>
      <c r="G1125" s="290"/>
      <c r="H1125" s="291"/>
      <c r="I1125" s="292"/>
      <c r="J1125" s="293"/>
      <c r="K1125" s="294"/>
      <c r="L1125" s="295"/>
      <c r="M1125" s="296"/>
      <c r="N1125" s="297"/>
      <c r="O1125" s="298"/>
    </row>
    <row r="1126" spans="1:15" ht="14.5" customHeight="1" x14ac:dyDescent="0.25">
      <c r="A1126" s="287" t="s">
        <v>1201</v>
      </c>
      <c r="B1126" s="286" t="s">
        <v>5284</v>
      </c>
      <c r="D1126" s="286" t="s">
        <v>1199</v>
      </c>
      <c r="E1126" s="289" t="s">
        <v>1200</v>
      </c>
      <c r="F1126" s="259">
        <v>3.880979489</v>
      </c>
      <c r="G1126" s="290">
        <v>1.761550183</v>
      </c>
      <c r="H1126" s="291">
        <v>1.0748812E-2</v>
      </c>
      <c r="I1126" s="292">
        <v>12.979434080000001</v>
      </c>
      <c r="J1126" s="293">
        <v>7.6099753369999998</v>
      </c>
      <c r="K1126" s="294">
        <v>2.0528077859999998</v>
      </c>
      <c r="L1126" s="295">
        <f t="shared" ref="L1126:N1132" si="455">F1126/I1126</f>
        <v>0.29900991561567375</v>
      </c>
      <c r="M1126" s="296">
        <f t="shared" si="455"/>
        <v>0.23147909224295032</v>
      </c>
      <c r="N1126" s="297">
        <f t="shared" si="455"/>
        <v>5.2361512233664144E-3</v>
      </c>
      <c r="O1126" s="298">
        <f t="shared" si="441"/>
        <v>0.24967866147185291</v>
      </c>
    </row>
    <row r="1127" spans="1:15" ht="14.5" customHeight="1" x14ac:dyDescent="0.25">
      <c r="A1127" s="287"/>
      <c r="B1127" s="286" t="s">
        <v>5285</v>
      </c>
      <c r="D1127" s="286" t="s">
        <v>1199</v>
      </c>
      <c r="E1127" s="289" t="s">
        <v>1200</v>
      </c>
      <c r="F1127" s="259">
        <v>1.369241623</v>
      </c>
      <c r="G1127" s="290">
        <v>3.423218104</v>
      </c>
      <c r="H1127" s="291">
        <v>8.4861389999999995E-2</v>
      </c>
      <c r="I1127" s="292">
        <v>4.7130525480000003</v>
      </c>
      <c r="J1127" s="293">
        <v>3.6423005110000002</v>
      </c>
      <c r="K1127" s="294">
        <v>5.2468726590000001</v>
      </c>
      <c r="L1127" s="295">
        <f t="shared" si="455"/>
        <v>0.29052118750109041</v>
      </c>
      <c r="M1127" s="296">
        <f t="shared" si="455"/>
        <v>0.93985054052010364</v>
      </c>
      <c r="N1127" s="297">
        <f t="shared" si="455"/>
        <v>1.6173708705210638E-2</v>
      </c>
      <c r="O1127" s="298">
        <f t="shared" si="441"/>
        <v>0.35856787103200166</v>
      </c>
    </row>
    <row r="1128" spans="1:15" ht="14.5" customHeight="1" x14ac:dyDescent="0.25">
      <c r="A1128" s="287"/>
      <c r="B1128" s="286" t="s">
        <v>5286</v>
      </c>
      <c r="D1128" s="286" t="s">
        <v>1199</v>
      </c>
      <c r="E1128" s="289" t="s">
        <v>1200</v>
      </c>
      <c r="F1128" s="259">
        <v>1.7085138820000001</v>
      </c>
      <c r="G1128" s="290">
        <v>4.2606609259999999</v>
      </c>
      <c r="H1128" s="291">
        <v>0.23671035200000001</v>
      </c>
      <c r="I1128" s="292">
        <v>3.6828102870000001</v>
      </c>
      <c r="J1128" s="293">
        <v>2.3584537060000001</v>
      </c>
      <c r="K1128" s="294">
        <v>2.7035647869999999</v>
      </c>
      <c r="L1128" s="295">
        <f t="shared" si="455"/>
        <v>0.46391580039593822</v>
      </c>
      <c r="M1128" s="296">
        <f t="shared" si="455"/>
        <v>1.806548466548531</v>
      </c>
      <c r="N1128" s="297">
        <f t="shared" si="455"/>
        <v>8.755490274847999E-2</v>
      </c>
      <c r="O1128" s="298">
        <f t="shared" si="441"/>
        <v>0.70966342693790274</v>
      </c>
    </row>
    <row r="1129" spans="1:15" ht="14.5" customHeight="1" x14ac:dyDescent="0.25">
      <c r="A1129" s="287"/>
      <c r="B1129" s="286" t="s">
        <v>5287</v>
      </c>
      <c r="D1129" s="286" t="s">
        <v>1199</v>
      </c>
      <c r="E1129" s="289" t="s">
        <v>1200</v>
      </c>
      <c r="F1129" s="259">
        <v>7.2828380749999999</v>
      </c>
      <c r="G1129" s="290">
        <v>3.6125839800000001</v>
      </c>
      <c r="H1129" s="291">
        <v>0.15960443299999999</v>
      </c>
      <c r="I1129" s="292">
        <v>8.6245882110000007</v>
      </c>
      <c r="J1129" s="293">
        <v>5.000552807</v>
      </c>
      <c r="K1129" s="294">
        <v>1.3861526470000001</v>
      </c>
      <c r="L1129" s="295">
        <f t="shared" si="455"/>
        <v>0.84442733923357627</v>
      </c>
      <c r="M1129" s="296">
        <f t="shared" si="455"/>
        <v>0.72243692236245194</v>
      </c>
      <c r="N1129" s="297">
        <f t="shared" si="455"/>
        <v>0.11514203240561281</v>
      </c>
      <c r="O1129" s="298">
        <f t="shared" si="441"/>
        <v>0.73644728660366277</v>
      </c>
    </row>
    <row r="1130" spans="1:15" ht="14.5" customHeight="1" x14ac:dyDescent="0.25">
      <c r="A1130" s="287" t="s">
        <v>1202</v>
      </c>
      <c r="B1130" s="286" t="s">
        <v>5288</v>
      </c>
      <c r="D1130" s="286" t="s">
        <v>1199</v>
      </c>
      <c r="E1130" s="289" t="s">
        <v>1200</v>
      </c>
      <c r="F1130" s="259">
        <v>1.0192927169999999</v>
      </c>
      <c r="G1130" s="290">
        <v>2.0681921089999999</v>
      </c>
      <c r="H1130" s="291">
        <v>1.2973019400000001</v>
      </c>
      <c r="I1130" s="292">
        <v>13.308384090000001</v>
      </c>
      <c r="J1130" s="293">
        <v>13.87762272</v>
      </c>
      <c r="K1130" s="294">
        <v>12.620018999999999</v>
      </c>
      <c r="L1130" s="295">
        <f t="shared" si="455"/>
        <v>7.6590268969311051E-2</v>
      </c>
      <c r="M1130" s="296">
        <f t="shared" si="455"/>
        <v>0.14903072022698713</v>
      </c>
      <c r="N1130" s="297">
        <f t="shared" si="455"/>
        <v>0.10279714634344055</v>
      </c>
      <c r="O1130" s="298">
        <f t="shared" si="441"/>
        <v>0.11015384421768779</v>
      </c>
    </row>
    <row r="1131" spans="1:15" ht="14.5" customHeight="1" x14ac:dyDescent="0.25">
      <c r="A1131" s="287"/>
      <c r="B1131" s="286" t="s">
        <v>5289</v>
      </c>
      <c r="D1131" s="286" t="s">
        <v>1199</v>
      </c>
      <c r="E1131" s="289" t="s">
        <v>1200</v>
      </c>
      <c r="F1131" s="259">
        <v>1.773611906</v>
      </c>
      <c r="G1131" s="290">
        <v>3.203148358</v>
      </c>
      <c r="H1131" s="291">
        <v>2.0070617789999998</v>
      </c>
      <c r="I1131" s="292">
        <v>7.980357465</v>
      </c>
      <c r="J1131" s="293">
        <v>8.3684195789999993</v>
      </c>
      <c r="K1131" s="294">
        <v>7.1428044860000002</v>
      </c>
      <c r="L1131" s="295">
        <f t="shared" si="455"/>
        <v>0.22224717549040265</v>
      </c>
      <c r="M1131" s="296">
        <f t="shared" si="455"/>
        <v>0.38276622339038674</v>
      </c>
      <c r="N1131" s="297">
        <f t="shared" si="455"/>
        <v>0.28099072051235197</v>
      </c>
      <c r="O1131" s="298">
        <f t="shared" si="441"/>
        <v>0.29729041589138167</v>
      </c>
    </row>
    <row r="1132" spans="1:15" s="299" customFormat="1" ht="14.5" customHeight="1" x14ac:dyDescent="0.25">
      <c r="A1132" s="311"/>
      <c r="B1132" s="312"/>
      <c r="C1132" s="300"/>
      <c r="D1132" s="312"/>
      <c r="E1132" s="301" t="s">
        <v>1203</v>
      </c>
      <c r="F1132" s="302">
        <f t="shared" ref="F1132:K1132" si="456">SUM(F1126:F1131)</f>
        <v>17.034477691999999</v>
      </c>
      <c r="G1132" s="303">
        <f t="shared" si="456"/>
        <v>18.329353660000002</v>
      </c>
      <c r="H1132" s="304">
        <f t="shared" si="456"/>
        <v>3.7962887059999999</v>
      </c>
      <c r="I1132" s="305">
        <f t="shared" si="456"/>
        <v>51.288626680999997</v>
      </c>
      <c r="J1132" s="306">
        <f t="shared" si="456"/>
        <v>40.857324659999996</v>
      </c>
      <c r="K1132" s="307">
        <f t="shared" si="456"/>
        <v>31.152221364999999</v>
      </c>
      <c r="L1132" s="308">
        <f t="shared" si="455"/>
        <v>0.33212972922728823</v>
      </c>
      <c r="M1132" s="309">
        <f t="shared" si="455"/>
        <v>0.44861854789882377</v>
      </c>
      <c r="N1132" s="310">
        <f t="shared" si="455"/>
        <v>0.12186253627053346</v>
      </c>
      <c r="O1132" s="298">
        <f t="shared" si="441"/>
        <v>0.31760503175806082</v>
      </c>
    </row>
    <row r="1133" spans="1:15" ht="14.5" customHeight="1" x14ac:dyDescent="0.25">
      <c r="A1133" s="287"/>
      <c r="B1133" s="286"/>
      <c r="D1133" s="286"/>
      <c r="F1133" s="259"/>
      <c r="G1133" s="290"/>
      <c r="H1133" s="291"/>
      <c r="I1133" s="292"/>
      <c r="J1133" s="293"/>
      <c r="K1133" s="294"/>
      <c r="L1133" s="295"/>
      <c r="M1133" s="296"/>
      <c r="N1133" s="297"/>
      <c r="O1133" s="298"/>
    </row>
    <row r="1134" spans="1:15" ht="14.5" customHeight="1" x14ac:dyDescent="0.25">
      <c r="A1134" s="287" t="s">
        <v>1204</v>
      </c>
      <c r="B1134" s="286" t="s">
        <v>5290</v>
      </c>
      <c r="D1134" s="286" t="s">
        <v>1205</v>
      </c>
      <c r="E1134" s="289" t="s">
        <v>1206</v>
      </c>
      <c r="F1134" s="259">
        <v>3.1148224889999998</v>
      </c>
      <c r="G1134" s="290">
        <v>1.3249606439999999</v>
      </c>
      <c r="H1134" s="291">
        <v>1.5197962169999999</v>
      </c>
      <c r="I1134" s="292">
        <v>9.6572107000000004E-2</v>
      </c>
      <c r="J1134" s="293">
        <v>0.100123922</v>
      </c>
      <c r="K1134" s="294">
        <v>0.60861321700000004</v>
      </c>
      <c r="L1134" s="295">
        <f t="shared" ref="L1134:N1139" si="457">F1134/I1134</f>
        <v>32.253852440021838</v>
      </c>
      <c r="M1134" s="296">
        <f t="shared" si="457"/>
        <v>13.233207584497139</v>
      </c>
      <c r="N1134" s="297">
        <f t="shared" si="457"/>
        <v>2.4971462573413024</v>
      </c>
      <c r="O1134" s="298">
        <f t="shared" si="441"/>
        <v>7.400361264447719</v>
      </c>
    </row>
    <row r="1135" spans="1:15" ht="14.5" customHeight="1" x14ac:dyDescent="0.25">
      <c r="A1135" s="287" t="s">
        <v>1207</v>
      </c>
      <c r="B1135" s="286" t="s">
        <v>5291</v>
      </c>
      <c r="D1135" s="286" t="s">
        <v>1205</v>
      </c>
      <c r="E1135" s="289" t="s">
        <v>1208</v>
      </c>
      <c r="F1135" s="259">
        <v>17.567179360000001</v>
      </c>
      <c r="G1135" s="290">
        <v>46.001547629999997</v>
      </c>
      <c r="H1135" s="291">
        <v>30.968808079999999</v>
      </c>
      <c r="I1135" s="292">
        <v>20.36252344</v>
      </c>
      <c r="J1135" s="293">
        <v>20.96425545</v>
      </c>
      <c r="K1135" s="294">
        <v>23.427691580000001</v>
      </c>
      <c r="L1135" s="295">
        <f t="shared" si="457"/>
        <v>0.86272113629547287</v>
      </c>
      <c r="M1135" s="296">
        <f t="shared" si="457"/>
        <v>2.194284826366204</v>
      </c>
      <c r="N1135" s="297">
        <f t="shared" si="457"/>
        <v>1.3218890121653206</v>
      </c>
      <c r="O1135" s="298">
        <f t="shared" si="441"/>
        <v>1.4599383545850806</v>
      </c>
    </row>
    <row r="1136" spans="1:15" ht="14.5" customHeight="1" x14ac:dyDescent="0.25">
      <c r="A1136" s="287" t="s">
        <v>1209</v>
      </c>
      <c r="B1136" s="286" t="s">
        <v>5292</v>
      </c>
      <c r="D1136" s="286" t="s">
        <v>1205</v>
      </c>
      <c r="E1136" s="289" t="s">
        <v>1210</v>
      </c>
      <c r="F1136" s="259">
        <v>1.961872319</v>
      </c>
      <c r="G1136" s="290">
        <v>11.22420441</v>
      </c>
      <c r="H1136" s="291">
        <v>2.1956890640000002</v>
      </c>
      <c r="I1136" s="292">
        <v>3.7880487469999999</v>
      </c>
      <c r="J1136" s="293">
        <v>29.153755950000001</v>
      </c>
      <c r="K1136" s="294">
        <v>65.148429140000005</v>
      </c>
      <c r="L1136" s="295">
        <f t="shared" si="457"/>
        <v>0.5179110539571945</v>
      </c>
      <c r="M1136" s="296">
        <f t="shared" si="457"/>
        <v>0.38500028707278794</v>
      </c>
      <c r="N1136" s="297">
        <f t="shared" si="457"/>
        <v>3.3702870398940828E-2</v>
      </c>
      <c r="O1136" s="298">
        <f t="shared" si="441"/>
        <v>0.15681240824199094</v>
      </c>
    </row>
    <row r="1137" spans="1:15" ht="14.5" customHeight="1" x14ac:dyDescent="0.25">
      <c r="A1137" s="287"/>
      <c r="B1137" s="286" t="s">
        <v>5293</v>
      </c>
      <c r="D1137" s="286" t="s">
        <v>1205</v>
      </c>
      <c r="E1137" s="289" t="s">
        <v>1210</v>
      </c>
      <c r="F1137" s="259">
        <v>3.272151418</v>
      </c>
      <c r="G1137" s="290">
        <v>17.416134769999999</v>
      </c>
      <c r="H1137" s="291">
        <v>3.6689274529999998</v>
      </c>
      <c r="I1137" s="292">
        <v>2.1720000800000001</v>
      </c>
      <c r="J1137" s="293">
        <v>18.538542419999999</v>
      </c>
      <c r="K1137" s="294">
        <v>41.956594840000001</v>
      </c>
      <c r="L1137" s="295">
        <f t="shared" si="457"/>
        <v>1.5065153303309269</v>
      </c>
      <c r="M1137" s="296">
        <f t="shared" si="457"/>
        <v>0.93945545315422918</v>
      </c>
      <c r="N1137" s="297">
        <f t="shared" si="457"/>
        <v>8.7445786937460621E-2</v>
      </c>
      <c r="O1137" s="298">
        <f t="shared" si="441"/>
        <v>0.38867602183342365</v>
      </c>
    </row>
    <row r="1138" spans="1:15" ht="14.5" customHeight="1" x14ac:dyDescent="0.25">
      <c r="A1138" s="287"/>
      <c r="B1138" s="286" t="s">
        <v>5294</v>
      </c>
      <c r="D1138" s="286" t="s">
        <v>1205</v>
      </c>
      <c r="E1138" s="289" t="s">
        <v>1210</v>
      </c>
      <c r="F1138" s="259">
        <v>30.501275710000002</v>
      </c>
      <c r="G1138" s="290">
        <v>76.76689399</v>
      </c>
      <c r="H1138" s="291">
        <v>53.22817105</v>
      </c>
      <c r="I1138" s="292">
        <v>13.558522740000001</v>
      </c>
      <c r="J1138" s="293">
        <v>13.77605249</v>
      </c>
      <c r="K1138" s="294">
        <v>14.16532945</v>
      </c>
      <c r="L1138" s="295">
        <f t="shared" si="457"/>
        <v>2.2496016929643767</v>
      </c>
      <c r="M1138" s="296">
        <f t="shared" si="457"/>
        <v>5.5724884937629913</v>
      </c>
      <c r="N1138" s="297">
        <f t="shared" si="457"/>
        <v>3.7576373523737567</v>
      </c>
      <c r="O1138" s="298">
        <f t="shared" si="441"/>
        <v>3.8673905877029116</v>
      </c>
    </row>
    <row r="1139" spans="1:15" s="299" customFormat="1" ht="14.5" customHeight="1" x14ac:dyDescent="0.25">
      <c r="A1139" s="311"/>
      <c r="B1139" s="312"/>
      <c r="C1139" s="300"/>
      <c r="D1139" s="312"/>
      <c r="E1139" s="301" t="s">
        <v>1211</v>
      </c>
      <c r="F1139" s="302">
        <f t="shared" ref="F1139:K1139" si="458">SUM(F1134:F1138)</f>
        <v>56.417301296000005</v>
      </c>
      <c r="G1139" s="303">
        <f t="shared" si="458"/>
        <v>152.733741444</v>
      </c>
      <c r="H1139" s="304">
        <f t="shared" si="458"/>
        <v>91.581391864000011</v>
      </c>
      <c r="I1139" s="305">
        <f t="shared" si="458"/>
        <v>39.977667113999999</v>
      </c>
      <c r="J1139" s="306">
        <f t="shared" si="458"/>
        <v>82.532730231999992</v>
      </c>
      <c r="K1139" s="307">
        <f t="shared" si="458"/>
        <v>145.30665822700001</v>
      </c>
      <c r="L1139" s="308">
        <f t="shared" si="457"/>
        <v>1.4112204480346708</v>
      </c>
      <c r="M1139" s="309">
        <f t="shared" si="457"/>
        <v>1.85058389580309</v>
      </c>
      <c r="N1139" s="310">
        <f t="shared" si="457"/>
        <v>0.63026287288866234</v>
      </c>
      <c r="O1139" s="298">
        <f t="shared" ref="O1139:O1202" si="459">AVERAGE(F1139:H1139)/AVERAGE(I1139:K1139)</f>
        <v>1.122902475201129</v>
      </c>
    </row>
    <row r="1140" spans="1:15" ht="14.5" customHeight="1" x14ac:dyDescent="0.25">
      <c r="A1140" s="287"/>
      <c r="B1140" s="286"/>
      <c r="D1140" s="286"/>
      <c r="F1140" s="259"/>
      <c r="G1140" s="290"/>
      <c r="H1140" s="291"/>
      <c r="I1140" s="292"/>
      <c r="J1140" s="293"/>
      <c r="K1140" s="294"/>
      <c r="L1140" s="295"/>
      <c r="M1140" s="296"/>
      <c r="N1140" s="297"/>
      <c r="O1140" s="298"/>
    </row>
    <row r="1141" spans="1:15" ht="14.5" customHeight="1" x14ac:dyDescent="0.25">
      <c r="A1141" s="287" t="s">
        <v>1212</v>
      </c>
      <c r="B1141" s="286" t="s">
        <v>5295</v>
      </c>
      <c r="C1141" s="288" t="s">
        <v>1213</v>
      </c>
      <c r="D1141" s="286" t="s">
        <v>1214</v>
      </c>
      <c r="E1141" s="289" t="s">
        <v>1215</v>
      </c>
      <c r="F1141" s="259">
        <v>7.6031986490000003</v>
      </c>
      <c r="G1141" s="290">
        <v>5.3359922720000004</v>
      </c>
      <c r="H1141" s="291">
        <v>0.49159267299999998</v>
      </c>
      <c r="I1141" s="292">
        <v>9.7957758560000006</v>
      </c>
      <c r="J1141" s="293">
        <v>6.4436921649999999</v>
      </c>
      <c r="K1141" s="294">
        <v>0.91802381300000002</v>
      </c>
      <c r="L1141" s="295">
        <f t="shared" ref="L1141:N1143" si="460">F1141/I1141</f>
        <v>0.77617115384923518</v>
      </c>
      <c r="M1141" s="296">
        <f t="shared" si="460"/>
        <v>0.82809546691000258</v>
      </c>
      <c r="N1141" s="297">
        <f t="shared" si="460"/>
        <v>0.53549011042919425</v>
      </c>
      <c r="O1141" s="298">
        <f t="shared" si="459"/>
        <v>0.78279411256282805</v>
      </c>
    </row>
    <row r="1142" spans="1:15" ht="14.5" customHeight="1" x14ac:dyDescent="0.25">
      <c r="A1142" s="287"/>
      <c r="B1142" s="286" t="s">
        <v>5296</v>
      </c>
      <c r="C1142" s="288" t="s">
        <v>1213</v>
      </c>
      <c r="D1142" s="286" t="s">
        <v>1214</v>
      </c>
      <c r="E1142" s="289" t="s">
        <v>1215</v>
      </c>
      <c r="F1142" s="259">
        <v>10.165571610000001</v>
      </c>
      <c r="G1142" s="290">
        <v>11.95799399</v>
      </c>
      <c r="H1142" s="291">
        <v>3.8701554470000001</v>
      </c>
      <c r="I1142" s="292">
        <v>7.2304287860000001</v>
      </c>
      <c r="J1142" s="293">
        <v>5.2860237789999998</v>
      </c>
      <c r="K1142" s="294">
        <v>2.490300387</v>
      </c>
      <c r="L1142" s="295">
        <f t="shared" si="460"/>
        <v>1.4059431205080402</v>
      </c>
      <c r="M1142" s="296">
        <f t="shared" si="460"/>
        <v>2.2621907297326218</v>
      </c>
      <c r="N1142" s="297">
        <f t="shared" si="460"/>
        <v>1.554091814466718</v>
      </c>
      <c r="O1142" s="298">
        <f t="shared" si="459"/>
        <v>1.7321349348618238</v>
      </c>
    </row>
    <row r="1143" spans="1:15" s="299" customFormat="1" ht="14.5" customHeight="1" x14ac:dyDescent="0.25">
      <c r="A1143" s="311"/>
      <c r="B1143" s="312"/>
      <c r="C1143" s="300"/>
      <c r="D1143" s="312"/>
      <c r="E1143" s="301" t="s">
        <v>1216</v>
      </c>
      <c r="F1143" s="302">
        <f t="shared" ref="F1143:K1143" si="461">SUM(F1141:F1142)</f>
        <v>17.768770259</v>
      </c>
      <c r="G1143" s="303">
        <f t="shared" si="461"/>
        <v>17.293986262000001</v>
      </c>
      <c r="H1143" s="304">
        <f t="shared" si="461"/>
        <v>4.3617481199999997</v>
      </c>
      <c r="I1143" s="305">
        <f t="shared" si="461"/>
        <v>17.026204642</v>
      </c>
      <c r="J1143" s="306">
        <f t="shared" si="461"/>
        <v>11.729715943999999</v>
      </c>
      <c r="K1143" s="307">
        <f t="shared" si="461"/>
        <v>3.4083242</v>
      </c>
      <c r="L1143" s="308">
        <f t="shared" si="460"/>
        <v>1.0436131030146467</v>
      </c>
      <c r="M1143" s="309">
        <f t="shared" si="460"/>
        <v>1.4743738334811292</v>
      </c>
      <c r="N1143" s="310">
        <f t="shared" si="460"/>
        <v>1.2797339290669589</v>
      </c>
      <c r="O1143" s="298">
        <f t="shared" si="459"/>
        <v>1.2257245554280864</v>
      </c>
    </row>
    <row r="1144" spans="1:15" ht="14.5" customHeight="1" x14ac:dyDescent="0.25">
      <c r="A1144" s="287"/>
      <c r="B1144" s="286"/>
      <c r="D1144" s="286"/>
      <c r="F1144" s="259"/>
      <c r="G1144" s="290"/>
      <c r="H1144" s="291"/>
      <c r="I1144" s="292"/>
      <c r="J1144" s="293"/>
      <c r="K1144" s="294"/>
      <c r="L1144" s="295"/>
      <c r="M1144" s="296"/>
      <c r="N1144" s="297"/>
      <c r="O1144" s="298"/>
    </row>
    <row r="1145" spans="1:15" ht="14.5" customHeight="1" x14ac:dyDescent="0.25">
      <c r="A1145" s="287" t="s">
        <v>1217</v>
      </c>
      <c r="B1145" s="286" t="s">
        <v>5297</v>
      </c>
      <c r="C1145" s="288" t="s">
        <v>1213</v>
      </c>
      <c r="D1145" s="286" t="s">
        <v>1218</v>
      </c>
      <c r="E1145" s="289" t="s">
        <v>1219</v>
      </c>
      <c r="F1145" s="259">
        <v>2.3209794050000001</v>
      </c>
      <c r="G1145" s="290">
        <v>1.266364695</v>
      </c>
      <c r="H1145" s="291">
        <v>0.52751180200000003</v>
      </c>
      <c r="I1145" s="292">
        <v>5.7684437390000003</v>
      </c>
      <c r="J1145" s="293">
        <v>4.4029587000000001</v>
      </c>
      <c r="K1145" s="294">
        <v>0.687285111</v>
      </c>
      <c r="L1145" s="295">
        <f t="shared" ref="L1145:N1147" si="462">F1145/I1145</f>
        <v>0.40235798596908184</v>
      </c>
      <c r="M1145" s="296">
        <f t="shared" si="462"/>
        <v>0.28761675529684166</v>
      </c>
      <c r="N1145" s="297">
        <f t="shared" si="462"/>
        <v>0.76752979739728422</v>
      </c>
      <c r="O1145" s="298">
        <f t="shared" si="459"/>
        <v>0.37894597142174885</v>
      </c>
    </row>
    <row r="1146" spans="1:15" ht="14.5" customHeight="1" x14ac:dyDescent="0.25">
      <c r="A1146" s="287" t="s">
        <v>1220</v>
      </c>
      <c r="B1146" s="286" t="s">
        <v>5298</v>
      </c>
      <c r="C1146" s="288" t="s">
        <v>1213</v>
      </c>
      <c r="D1146" s="286" t="s">
        <v>1218</v>
      </c>
      <c r="E1146" s="289" t="s">
        <v>1221</v>
      </c>
      <c r="F1146" s="259">
        <v>6.5647750389999997</v>
      </c>
      <c r="G1146" s="290">
        <v>7.438476691</v>
      </c>
      <c r="H1146" s="291">
        <v>2.1395087780000002</v>
      </c>
      <c r="I1146" s="292">
        <v>1.8986919289999999</v>
      </c>
      <c r="J1146" s="293">
        <v>3.8630496409999999</v>
      </c>
      <c r="K1146" s="294">
        <v>5.784615938</v>
      </c>
      <c r="L1146" s="295">
        <f t="shared" si="462"/>
        <v>3.457525119653047</v>
      </c>
      <c r="M1146" s="296">
        <f t="shared" si="462"/>
        <v>1.9255451993297334</v>
      </c>
      <c r="N1146" s="297">
        <f t="shared" si="462"/>
        <v>0.36986185443103486</v>
      </c>
      <c r="O1146" s="298">
        <f t="shared" si="459"/>
        <v>1.3980825118930658</v>
      </c>
    </row>
    <row r="1147" spans="1:15" s="299" customFormat="1" ht="14.5" customHeight="1" x14ac:dyDescent="0.25">
      <c r="A1147" s="311"/>
      <c r="B1147" s="312"/>
      <c r="C1147" s="300"/>
      <c r="D1147" s="312"/>
      <c r="E1147" s="301" t="s">
        <v>1222</v>
      </c>
      <c r="F1147" s="302">
        <f t="shared" ref="F1147:G1147" si="463">SUM(F1145:F1146)</f>
        <v>8.8857544439999998</v>
      </c>
      <c r="G1147" s="303">
        <f t="shared" si="463"/>
        <v>8.704841386</v>
      </c>
      <c r="H1147" s="304">
        <f>SUM(H1145:H1146)</f>
        <v>2.66702058</v>
      </c>
      <c r="I1147" s="305">
        <f t="shared" ref="I1147:K1147" si="464">SUM(I1145:I1146)</f>
        <v>7.6671356680000002</v>
      </c>
      <c r="J1147" s="306">
        <f>SUM(J1145:J1146)</f>
        <v>8.2660083409999991</v>
      </c>
      <c r="K1147" s="307">
        <f t="shared" si="464"/>
        <v>6.4719010489999995</v>
      </c>
      <c r="L1147" s="308">
        <f t="shared" si="462"/>
        <v>1.1589405520872804</v>
      </c>
      <c r="M1147" s="309">
        <f t="shared" si="462"/>
        <v>1.0530888703345915</v>
      </c>
      <c r="N1147" s="310">
        <f t="shared" si="462"/>
        <v>0.41209229866270786</v>
      </c>
      <c r="O1147" s="298">
        <f t="shared" si="459"/>
        <v>0.90415423658194183</v>
      </c>
    </row>
    <row r="1148" spans="1:15" ht="14.5" customHeight="1" x14ac:dyDescent="0.25">
      <c r="A1148" s="287"/>
      <c r="B1148" s="286"/>
      <c r="D1148" s="286"/>
      <c r="F1148" s="259"/>
      <c r="G1148" s="290"/>
      <c r="H1148" s="291"/>
      <c r="I1148" s="292"/>
      <c r="J1148" s="293"/>
      <c r="K1148" s="294"/>
      <c r="L1148" s="295"/>
      <c r="M1148" s="296"/>
      <c r="N1148" s="297"/>
      <c r="O1148" s="298"/>
    </row>
    <row r="1149" spans="1:15" ht="14.5" customHeight="1" x14ac:dyDescent="0.25">
      <c r="A1149" s="287" t="s">
        <v>1223</v>
      </c>
      <c r="B1149" s="286" t="s">
        <v>5299</v>
      </c>
      <c r="D1149" s="286" t="s">
        <v>1224</v>
      </c>
      <c r="E1149" s="289" t="s">
        <v>1225</v>
      </c>
      <c r="F1149" s="259">
        <v>9.7364942140000004</v>
      </c>
      <c r="G1149" s="290">
        <v>6.8696395810000004</v>
      </c>
      <c r="H1149" s="291">
        <v>7.8018681790000004</v>
      </c>
      <c r="I1149" s="292">
        <v>13.25380468</v>
      </c>
      <c r="J1149" s="293">
        <v>13.252359419999999</v>
      </c>
      <c r="K1149" s="294">
        <v>9.4039212370000005</v>
      </c>
      <c r="L1149" s="295">
        <f t="shared" ref="L1149:N1151" si="465">F1149/I1149</f>
        <v>0.73461880939685009</v>
      </c>
      <c r="M1149" s="296">
        <f t="shared" si="465"/>
        <v>0.51837105856279297</v>
      </c>
      <c r="N1149" s="297">
        <f t="shared" si="465"/>
        <v>0.82963988982631243</v>
      </c>
      <c r="O1149" s="298">
        <f t="shared" si="459"/>
        <v>0.67969768784846607</v>
      </c>
    </row>
    <row r="1150" spans="1:15" ht="14.5" customHeight="1" x14ac:dyDescent="0.25">
      <c r="A1150" s="287"/>
      <c r="B1150" s="286" t="s">
        <v>5300</v>
      </c>
      <c r="D1150" s="286" t="s">
        <v>1224</v>
      </c>
      <c r="E1150" s="289" t="s">
        <v>1225</v>
      </c>
      <c r="F1150" s="259">
        <v>14.32688042</v>
      </c>
      <c r="G1150" s="290">
        <v>9.6222496189999998</v>
      </c>
      <c r="H1150" s="291">
        <v>10.425177850000001</v>
      </c>
      <c r="I1150" s="292">
        <v>8.2821933609999991</v>
      </c>
      <c r="J1150" s="293">
        <v>8.4392479750000007</v>
      </c>
      <c r="K1150" s="294">
        <v>5.8162247120000004</v>
      </c>
      <c r="L1150" s="295">
        <f t="shared" si="465"/>
        <v>1.7298413349613175</v>
      </c>
      <c r="M1150" s="296">
        <f t="shared" si="465"/>
        <v>1.1401785618226248</v>
      </c>
      <c r="N1150" s="297">
        <f t="shared" si="465"/>
        <v>1.7924303764417553</v>
      </c>
      <c r="O1150" s="298">
        <f t="shared" si="459"/>
        <v>1.5251937718746345</v>
      </c>
    </row>
    <row r="1151" spans="1:15" s="299" customFormat="1" ht="14.5" customHeight="1" x14ac:dyDescent="0.25">
      <c r="A1151" s="311"/>
      <c r="B1151" s="312"/>
      <c r="C1151" s="300"/>
      <c r="D1151" s="312"/>
      <c r="E1151" s="301" t="s">
        <v>1225</v>
      </c>
      <c r="F1151" s="302">
        <f t="shared" ref="F1151:K1151" si="466">SUM(F1149:F1150)</f>
        <v>24.063374633999999</v>
      </c>
      <c r="G1151" s="303">
        <f t="shared" si="466"/>
        <v>16.491889199999999</v>
      </c>
      <c r="H1151" s="304">
        <f t="shared" si="466"/>
        <v>18.227046029</v>
      </c>
      <c r="I1151" s="305">
        <f t="shared" si="466"/>
        <v>21.535998040999999</v>
      </c>
      <c r="J1151" s="306">
        <f t="shared" si="466"/>
        <v>21.691607394999998</v>
      </c>
      <c r="K1151" s="307">
        <f t="shared" si="466"/>
        <v>15.220145949000001</v>
      </c>
      <c r="L1151" s="308">
        <f t="shared" si="465"/>
        <v>1.1173559074526478</v>
      </c>
      <c r="M1151" s="309">
        <f t="shared" si="465"/>
        <v>0.76028894031160854</v>
      </c>
      <c r="N1151" s="310">
        <f t="shared" si="465"/>
        <v>1.1975605286621815</v>
      </c>
      <c r="O1151" s="298">
        <f t="shared" si="459"/>
        <v>1.0057240607221352</v>
      </c>
    </row>
    <row r="1152" spans="1:15" ht="14.5" customHeight="1" x14ac:dyDescent="0.25">
      <c r="A1152" s="287"/>
      <c r="B1152" s="286"/>
      <c r="D1152" s="286"/>
      <c r="F1152" s="259"/>
      <c r="G1152" s="290"/>
      <c r="H1152" s="291"/>
      <c r="I1152" s="292"/>
      <c r="J1152" s="293"/>
      <c r="K1152" s="294"/>
      <c r="L1152" s="295"/>
      <c r="M1152" s="296"/>
      <c r="N1152" s="297"/>
      <c r="O1152" s="298"/>
    </row>
    <row r="1153" spans="1:15" ht="14.5" customHeight="1" x14ac:dyDescent="0.25">
      <c r="A1153" s="287" t="s">
        <v>1226</v>
      </c>
      <c r="B1153" s="286" t="s">
        <v>5301</v>
      </c>
      <c r="C1153" s="288" t="s">
        <v>54</v>
      </c>
      <c r="D1153" s="286" t="s">
        <v>1227</v>
      </c>
      <c r="E1153" s="289" t="s">
        <v>1228</v>
      </c>
      <c r="F1153" s="259">
        <v>3.2380649379999999</v>
      </c>
      <c r="G1153" s="290">
        <v>2.9448878110000001</v>
      </c>
      <c r="H1153" s="291">
        <v>0.89758074799999998</v>
      </c>
      <c r="I1153" s="292">
        <v>29.121688450000001</v>
      </c>
      <c r="J1153" s="293">
        <v>26.78746555</v>
      </c>
      <c r="K1153" s="294">
        <v>2.599348424</v>
      </c>
      <c r="L1153" s="295">
        <f t="shared" ref="L1153:N1154" si="467">F1153/I1153</f>
        <v>0.11119083783756363</v>
      </c>
      <c r="M1153" s="296">
        <f t="shared" si="467"/>
        <v>0.10993529064939853</v>
      </c>
      <c r="N1153" s="297">
        <f t="shared" si="467"/>
        <v>0.3453099014016599</v>
      </c>
      <c r="O1153" s="298">
        <f t="shared" si="459"/>
        <v>0.12101717192637609</v>
      </c>
    </row>
    <row r="1154" spans="1:15" s="299" customFormat="1" ht="14.5" customHeight="1" x14ac:dyDescent="0.25">
      <c r="A1154" s="311"/>
      <c r="B1154" s="312"/>
      <c r="C1154" s="300"/>
      <c r="D1154" s="312"/>
      <c r="E1154" s="301" t="s">
        <v>1228</v>
      </c>
      <c r="F1154" s="302">
        <f t="shared" ref="F1154:K1154" si="468">SUM(F1153:F1153)</f>
        <v>3.2380649379999999</v>
      </c>
      <c r="G1154" s="303">
        <f t="shared" si="468"/>
        <v>2.9448878110000001</v>
      </c>
      <c r="H1154" s="304">
        <f t="shared" si="468"/>
        <v>0.89758074799999998</v>
      </c>
      <c r="I1154" s="305">
        <f t="shared" si="468"/>
        <v>29.121688450000001</v>
      </c>
      <c r="J1154" s="306">
        <f t="shared" si="468"/>
        <v>26.78746555</v>
      </c>
      <c r="K1154" s="307">
        <f t="shared" si="468"/>
        <v>2.599348424</v>
      </c>
      <c r="L1154" s="308">
        <f t="shared" si="467"/>
        <v>0.11119083783756363</v>
      </c>
      <c r="M1154" s="309">
        <f t="shared" si="467"/>
        <v>0.10993529064939853</v>
      </c>
      <c r="N1154" s="310">
        <f t="shared" si="467"/>
        <v>0.3453099014016599</v>
      </c>
      <c r="O1154" s="298">
        <f t="shared" si="459"/>
        <v>0.12101717192637609</v>
      </c>
    </row>
    <row r="1155" spans="1:15" ht="14.5" customHeight="1" x14ac:dyDescent="0.25">
      <c r="A1155" s="287"/>
      <c r="B1155" s="286"/>
      <c r="D1155" s="286"/>
      <c r="F1155" s="259"/>
      <c r="G1155" s="290"/>
      <c r="H1155" s="291"/>
      <c r="I1155" s="292"/>
      <c r="J1155" s="293"/>
      <c r="K1155" s="294"/>
      <c r="L1155" s="295"/>
      <c r="M1155" s="296"/>
      <c r="N1155" s="297"/>
      <c r="O1155" s="298"/>
    </row>
    <row r="1156" spans="1:15" ht="14.5" customHeight="1" x14ac:dyDescent="0.25">
      <c r="A1156" s="287" t="s">
        <v>1229</v>
      </c>
      <c r="B1156" s="286" t="s">
        <v>5302</v>
      </c>
      <c r="C1156" s="288" t="s">
        <v>54</v>
      </c>
      <c r="D1156" s="286" t="s">
        <v>1230</v>
      </c>
      <c r="E1156" s="289" t="s">
        <v>1231</v>
      </c>
      <c r="F1156" s="259">
        <v>2.1152520670000001</v>
      </c>
      <c r="G1156" s="290">
        <v>0.815529328</v>
      </c>
      <c r="H1156" s="291">
        <v>0.47204349000000001</v>
      </c>
      <c r="I1156" s="292">
        <v>3.150312515</v>
      </c>
      <c r="J1156" s="293">
        <v>12.85923599</v>
      </c>
      <c r="K1156" s="294">
        <v>21.53223436</v>
      </c>
      <c r="L1156" s="295">
        <f t="shared" ref="L1156:N1158" si="469">F1156/I1156</f>
        <v>0.67144197819370954</v>
      </c>
      <c r="M1156" s="296">
        <f t="shared" si="469"/>
        <v>6.3419734161049485E-2</v>
      </c>
      <c r="N1156" s="297">
        <f t="shared" si="469"/>
        <v>2.1922643145520733E-2</v>
      </c>
      <c r="O1156" s="298">
        <f t="shared" si="459"/>
        <v>9.064100384461056E-2</v>
      </c>
    </row>
    <row r="1157" spans="1:15" ht="14.5" customHeight="1" x14ac:dyDescent="0.25">
      <c r="A1157" s="287"/>
      <c r="B1157" s="286" t="s">
        <v>5303</v>
      </c>
      <c r="C1157" s="288" t="s">
        <v>54</v>
      </c>
      <c r="D1157" s="286" t="s">
        <v>1230</v>
      </c>
      <c r="E1157" s="289" t="s">
        <v>1232</v>
      </c>
      <c r="F1157" s="259">
        <v>3.2137885580000001</v>
      </c>
      <c r="G1157" s="290">
        <v>1.461085803</v>
      </c>
      <c r="H1157" s="291">
        <v>0.80290669199999998</v>
      </c>
      <c r="I1157" s="292">
        <v>2.2165485980000001</v>
      </c>
      <c r="J1157" s="293">
        <v>9.4139940170000003</v>
      </c>
      <c r="K1157" s="294">
        <v>16.165759040000001</v>
      </c>
      <c r="L1157" s="295">
        <f t="shared" si="469"/>
        <v>1.4499066525768094</v>
      </c>
      <c r="M1157" s="296">
        <f t="shared" si="469"/>
        <v>0.15520360437467229</v>
      </c>
      <c r="N1157" s="297">
        <f t="shared" si="469"/>
        <v>4.9667119868192708E-2</v>
      </c>
      <c r="O1157" s="298">
        <f t="shared" si="459"/>
        <v>0.19706870075698205</v>
      </c>
    </row>
    <row r="1158" spans="1:15" s="299" customFormat="1" ht="14.5" customHeight="1" x14ac:dyDescent="0.25">
      <c r="A1158" s="311"/>
      <c r="B1158" s="312"/>
      <c r="C1158" s="300"/>
      <c r="D1158" s="312"/>
      <c r="E1158" s="301" t="s">
        <v>1233</v>
      </c>
      <c r="F1158" s="302">
        <f t="shared" ref="F1158:K1158" si="470">SUM(F1156:F1157)</f>
        <v>5.3290406250000002</v>
      </c>
      <c r="G1158" s="303">
        <f t="shared" si="470"/>
        <v>2.2766151309999998</v>
      </c>
      <c r="H1158" s="304">
        <f t="shared" si="470"/>
        <v>1.274950182</v>
      </c>
      <c r="I1158" s="305">
        <f t="shared" si="470"/>
        <v>5.3668611130000006</v>
      </c>
      <c r="J1158" s="306">
        <f t="shared" si="470"/>
        <v>22.273230007000002</v>
      </c>
      <c r="K1158" s="307">
        <f t="shared" si="470"/>
        <v>37.697993400000001</v>
      </c>
      <c r="L1158" s="308">
        <f t="shared" si="469"/>
        <v>0.99295295942941608</v>
      </c>
      <c r="M1158" s="309">
        <f t="shared" si="469"/>
        <v>0.10221306610152672</v>
      </c>
      <c r="N1158" s="310">
        <f t="shared" si="469"/>
        <v>3.3820107305764451E-2</v>
      </c>
      <c r="O1158" s="298">
        <f t="shared" si="459"/>
        <v>0.13591775766370448</v>
      </c>
    </row>
    <row r="1159" spans="1:15" ht="14.5" customHeight="1" x14ac:dyDescent="0.25">
      <c r="A1159" s="287"/>
      <c r="B1159" s="286"/>
      <c r="D1159" s="286"/>
      <c r="F1159" s="259"/>
      <c r="G1159" s="290"/>
      <c r="H1159" s="291"/>
      <c r="I1159" s="292"/>
      <c r="J1159" s="293"/>
      <c r="K1159" s="294"/>
      <c r="L1159" s="295"/>
      <c r="M1159" s="296"/>
      <c r="N1159" s="297"/>
      <c r="O1159" s="298"/>
    </row>
    <row r="1160" spans="1:15" ht="14.5" customHeight="1" x14ac:dyDescent="0.25">
      <c r="A1160" s="287" t="s">
        <v>1234</v>
      </c>
      <c r="B1160" s="286" t="s">
        <v>5304</v>
      </c>
      <c r="D1160" s="286" t="s">
        <v>1235</v>
      </c>
      <c r="E1160" s="289" t="s">
        <v>1236</v>
      </c>
      <c r="F1160" s="259">
        <v>5.1496474919999997</v>
      </c>
      <c r="G1160" s="290">
        <v>17.997806019999999</v>
      </c>
      <c r="H1160" s="291">
        <v>7.0217842250000002</v>
      </c>
      <c r="I1160" s="292">
        <v>4.7763990590000001</v>
      </c>
      <c r="J1160" s="293">
        <v>11.2893936</v>
      </c>
      <c r="K1160" s="294">
        <v>7.6546082640000002</v>
      </c>
      <c r="L1160" s="295">
        <f t="shared" ref="L1160:N1162" si="471">F1160/I1160</f>
        <v>1.0781443150770036</v>
      </c>
      <c r="M1160" s="296">
        <f t="shared" si="471"/>
        <v>1.5942225647974571</v>
      </c>
      <c r="N1160" s="297">
        <f t="shared" si="471"/>
        <v>0.91732770415225529</v>
      </c>
      <c r="O1160" s="298">
        <f t="shared" si="459"/>
        <v>1.2718687949218859</v>
      </c>
    </row>
    <row r="1161" spans="1:15" ht="14.5" customHeight="1" x14ac:dyDescent="0.25">
      <c r="A1161" s="287" t="s">
        <v>1237</v>
      </c>
      <c r="B1161" s="286" t="s">
        <v>5305</v>
      </c>
      <c r="D1161" s="286" t="s">
        <v>1235</v>
      </c>
      <c r="E1161" s="289" t="s">
        <v>1236</v>
      </c>
      <c r="F1161" s="259">
        <v>0.949104854</v>
      </c>
      <c r="G1161" s="290">
        <v>3.6611859990000002</v>
      </c>
      <c r="H1161" s="291">
        <v>1.367731867</v>
      </c>
      <c r="I1161" s="292">
        <v>10.174133579999999</v>
      </c>
      <c r="J1161" s="293">
        <v>21.43671896</v>
      </c>
      <c r="K1161" s="294">
        <v>14.54140991</v>
      </c>
      <c r="L1161" s="295">
        <f t="shared" si="471"/>
        <v>9.328606180930446E-2</v>
      </c>
      <c r="M1161" s="296">
        <f t="shared" si="471"/>
        <v>0.17079040900949519</v>
      </c>
      <c r="N1161" s="297">
        <f t="shared" si="471"/>
        <v>9.4057720363100603E-2</v>
      </c>
      <c r="O1161" s="298">
        <f t="shared" si="459"/>
        <v>0.12952827017909282</v>
      </c>
    </row>
    <row r="1162" spans="1:15" s="299" customFormat="1" ht="14.5" customHeight="1" x14ac:dyDescent="0.25">
      <c r="A1162" s="311"/>
      <c r="B1162" s="312"/>
      <c r="C1162" s="300"/>
      <c r="D1162" s="312"/>
      <c r="E1162" s="301" t="s">
        <v>1236</v>
      </c>
      <c r="F1162" s="302">
        <f t="shared" ref="F1162:K1162" si="472">SUM(F1160:F1161)</f>
        <v>6.0987523459999995</v>
      </c>
      <c r="G1162" s="303">
        <f t="shared" si="472"/>
        <v>21.658992018999999</v>
      </c>
      <c r="H1162" s="304">
        <f t="shared" si="472"/>
        <v>8.3895160920000009</v>
      </c>
      <c r="I1162" s="305">
        <f t="shared" si="472"/>
        <v>14.950532638999999</v>
      </c>
      <c r="J1162" s="306">
        <f t="shared" si="472"/>
        <v>32.726112560000004</v>
      </c>
      <c r="K1162" s="307">
        <f t="shared" si="472"/>
        <v>22.196018174000002</v>
      </c>
      <c r="L1162" s="308">
        <f t="shared" si="471"/>
        <v>0.40792876703875941</v>
      </c>
      <c r="M1162" s="309">
        <f t="shared" si="471"/>
        <v>0.66182599535127906</v>
      </c>
      <c r="N1162" s="310">
        <f t="shared" si="471"/>
        <v>0.37797392425220311</v>
      </c>
      <c r="O1162" s="298">
        <f t="shared" si="459"/>
        <v>0.51733050827096316</v>
      </c>
    </row>
    <row r="1163" spans="1:15" ht="14.5" customHeight="1" x14ac:dyDescent="0.25">
      <c r="A1163" s="287"/>
      <c r="B1163" s="286"/>
      <c r="D1163" s="286"/>
      <c r="F1163" s="259"/>
      <c r="G1163" s="290"/>
      <c r="H1163" s="291"/>
      <c r="I1163" s="292"/>
      <c r="J1163" s="293"/>
      <c r="K1163" s="294"/>
      <c r="L1163" s="295"/>
      <c r="M1163" s="296"/>
      <c r="N1163" s="297"/>
      <c r="O1163" s="298"/>
    </row>
    <row r="1164" spans="1:15" ht="14.5" customHeight="1" x14ac:dyDescent="0.25">
      <c r="A1164" s="287" t="s">
        <v>1239</v>
      </c>
      <c r="B1164" s="286" t="s">
        <v>5306</v>
      </c>
      <c r="D1164" s="286" t="s">
        <v>1238</v>
      </c>
      <c r="E1164" s="289" t="s">
        <v>1240</v>
      </c>
      <c r="F1164" s="259">
        <v>20.226945730000001</v>
      </c>
      <c r="G1164" s="290">
        <v>9.1365784399999992</v>
      </c>
      <c r="H1164" s="291">
        <v>4.0890946799999996</v>
      </c>
      <c r="I1164" s="292">
        <v>19.589440119999999</v>
      </c>
      <c r="J1164" s="293">
        <v>16.753079499999998</v>
      </c>
      <c r="K1164" s="294">
        <v>14.03411852</v>
      </c>
      <c r="L1164" s="295">
        <f t="shared" ref="L1164:L1197" si="473">F1164/I1164</f>
        <v>1.0325433297784317</v>
      </c>
      <c r="M1164" s="296">
        <f t="shared" ref="M1164:M1197" si="474">G1164/J1164</f>
        <v>0.54536710340328776</v>
      </c>
      <c r="N1164" s="297">
        <f t="shared" ref="N1164:N1197" si="475">H1164/K1164</f>
        <v>0.29136811650640099</v>
      </c>
      <c r="O1164" s="298">
        <f t="shared" si="459"/>
        <v>0.66405024402448154</v>
      </c>
    </row>
    <row r="1165" spans="1:15" ht="14.5" customHeight="1" x14ac:dyDescent="0.25">
      <c r="A1165" s="287"/>
      <c r="B1165" s="286" t="s">
        <v>5307</v>
      </c>
      <c r="D1165" s="286" t="s">
        <v>1238</v>
      </c>
      <c r="E1165" s="289" t="s">
        <v>1240</v>
      </c>
      <c r="F1165" s="259">
        <v>29.967047180000002</v>
      </c>
      <c r="G1165" s="290">
        <v>13.06602071</v>
      </c>
      <c r="H1165" s="291">
        <v>5.6101519499999997</v>
      </c>
      <c r="I1165" s="292">
        <v>12.874654140000001</v>
      </c>
      <c r="J1165" s="293">
        <v>10.49826189</v>
      </c>
      <c r="K1165" s="294">
        <v>9.1382846279999992</v>
      </c>
      <c r="L1165" s="295">
        <f t="shared" si="473"/>
        <v>2.3276001711685592</v>
      </c>
      <c r="M1165" s="296">
        <f t="shared" si="474"/>
        <v>1.2445889469042384</v>
      </c>
      <c r="N1165" s="297">
        <f t="shared" si="475"/>
        <v>0.61391740117289773</v>
      </c>
      <c r="O1165" s="298">
        <f t="shared" si="459"/>
        <v>1.4961988131936435</v>
      </c>
    </row>
    <row r="1166" spans="1:15" ht="14.5" customHeight="1" x14ac:dyDescent="0.25">
      <c r="A1166" s="287" t="s">
        <v>1241</v>
      </c>
      <c r="B1166" s="286" t="s">
        <v>5308</v>
      </c>
      <c r="D1166" s="286" t="s">
        <v>1238</v>
      </c>
      <c r="E1166" s="289" t="s">
        <v>1242</v>
      </c>
      <c r="F1166" s="259">
        <v>27.480578449999999</v>
      </c>
      <c r="G1166" s="290">
        <v>25.588939440000001</v>
      </c>
      <c r="H1166" s="291">
        <v>9.7753763209999995</v>
      </c>
      <c r="I1166" s="292">
        <v>13.859745200000001</v>
      </c>
      <c r="J1166" s="293">
        <v>17.590217549999998</v>
      </c>
      <c r="K1166" s="294">
        <v>22.211964859999998</v>
      </c>
      <c r="L1166" s="295">
        <f t="shared" si="473"/>
        <v>1.9827621686724801</v>
      </c>
      <c r="M1166" s="296">
        <f t="shared" si="474"/>
        <v>1.4547255806964141</v>
      </c>
      <c r="N1166" s="297">
        <f t="shared" si="475"/>
        <v>0.44009507410142734</v>
      </c>
      <c r="O1166" s="298">
        <f t="shared" si="459"/>
        <v>1.1711262902767725</v>
      </c>
    </row>
    <row r="1167" spans="1:15" ht="14.5" customHeight="1" x14ac:dyDescent="0.25">
      <c r="A1167" s="287"/>
      <c r="B1167" s="286" t="s">
        <v>5309</v>
      </c>
      <c r="D1167" s="286" t="s">
        <v>1238</v>
      </c>
      <c r="E1167" s="289" t="s">
        <v>1242</v>
      </c>
      <c r="F1167" s="259">
        <v>38.877633070000002</v>
      </c>
      <c r="G1167" s="290">
        <v>37.898572350000002</v>
      </c>
      <c r="H1167" s="291">
        <v>14.20621218</v>
      </c>
      <c r="I1167" s="292">
        <v>8.8493030620000006</v>
      </c>
      <c r="J1167" s="293">
        <v>11.382770450000001</v>
      </c>
      <c r="K1167" s="294">
        <v>14.637616360000001</v>
      </c>
      <c r="L1167" s="295">
        <f t="shared" si="473"/>
        <v>4.3932988617991127</v>
      </c>
      <c r="M1167" s="296">
        <f t="shared" si="474"/>
        <v>3.3294682095605292</v>
      </c>
      <c r="N1167" s="297">
        <f t="shared" si="475"/>
        <v>0.97052770277687472</v>
      </c>
      <c r="O1167" s="298">
        <f t="shared" si="459"/>
        <v>2.609212124741549</v>
      </c>
    </row>
    <row r="1168" spans="1:15" ht="14.5" customHeight="1" x14ac:dyDescent="0.25">
      <c r="A1168" s="287" t="s">
        <v>1243</v>
      </c>
      <c r="B1168" s="286" t="s">
        <v>5310</v>
      </c>
      <c r="D1168" s="286" t="s">
        <v>1238</v>
      </c>
      <c r="E1168" s="289" t="s">
        <v>1244</v>
      </c>
      <c r="F1168" s="259">
        <v>0.73121925600000004</v>
      </c>
      <c r="G1168" s="290">
        <v>4.6891961929999999</v>
      </c>
      <c r="H1168" s="291">
        <v>1.468818263</v>
      </c>
      <c r="I1168" s="292">
        <v>0.43807084899999998</v>
      </c>
      <c r="J1168" s="293">
        <v>1.3771356189999999</v>
      </c>
      <c r="K1168" s="294">
        <v>0.68356282400000001</v>
      </c>
      <c r="L1168" s="295">
        <f t="shared" si="473"/>
        <v>1.6691803567144001</v>
      </c>
      <c r="M1168" s="296">
        <f t="shared" si="474"/>
        <v>3.4050358790407556</v>
      </c>
      <c r="N1168" s="297">
        <f t="shared" si="475"/>
        <v>2.1487684985630522</v>
      </c>
      <c r="O1168" s="298">
        <f t="shared" si="459"/>
        <v>2.7570507345581707</v>
      </c>
    </row>
    <row r="1169" spans="1:15" ht="14.5" customHeight="1" x14ac:dyDescent="0.25">
      <c r="A1169" s="287" t="s">
        <v>1245</v>
      </c>
      <c r="B1169" s="286" t="s">
        <v>5311</v>
      </c>
      <c r="D1169" s="286" t="s">
        <v>1238</v>
      </c>
      <c r="E1169" s="289" t="s">
        <v>1246</v>
      </c>
      <c r="F1169" s="259">
        <v>32.235647759999999</v>
      </c>
      <c r="G1169" s="290">
        <v>20.162640530000001</v>
      </c>
      <c r="H1169" s="291">
        <v>6.8937740740000004</v>
      </c>
      <c r="I1169" s="292">
        <v>19.43906965</v>
      </c>
      <c r="J1169" s="293">
        <v>15.95199313</v>
      </c>
      <c r="K1169" s="294">
        <v>8.2217978009999992</v>
      </c>
      <c r="L1169" s="295">
        <f t="shared" si="473"/>
        <v>1.6582916950451896</v>
      </c>
      <c r="M1169" s="296">
        <f t="shared" si="474"/>
        <v>1.2639574481812732</v>
      </c>
      <c r="N1169" s="297">
        <f t="shared" si="475"/>
        <v>0.83847526305761566</v>
      </c>
      <c r="O1169" s="298">
        <f t="shared" si="459"/>
        <v>1.359508676434553</v>
      </c>
    </row>
    <row r="1170" spans="1:15" ht="14.5" customHeight="1" x14ac:dyDescent="0.25">
      <c r="A1170" s="287"/>
      <c r="B1170" s="286" t="s">
        <v>5312</v>
      </c>
      <c r="D1170" s="286" t="s">
        <v>1238</v>
      </c>
      <c r="E1170" s="289" t="s">
        <v>1246</v>
      </c>
      <c r="F1170" s="259">
        <v>36.328791729999999</v>
      </c>
      <c r="G1170" s="290">
        <v>22.76233212</v>
      </c>
      <c r="H1170" s="291">
        <v>8.2657448680000005</v>
      </c>
      <c r="I1170" s="292">
        <v>12.273369260000001</v>
      </c>
      <c r="J1170" s="293">
        <v>9.7544940150000006</v>
      </c>
      <c r="K1170" s="294">
        <v>5.0957239730000001</v>
      </c>
      <c r="L1170" s="295">
        <f t="shared" si="473"/>
        <v>2.9599689343983768</v>
      </c>
      <c r="M1170" s="296">
        <f t="shared" si="474"/>
        <v>2.3335225881524106</v>
      </c>
      <c r="N1170" s="297">
        <f t="shared" si="475"/>
        <v>1.6220943111904307</v>
      </c>
      <c r="O1170" s="298">
        <f t="shared" si="459"/>
        <v>2.4833318728136402</v>
      </c>
    </row>
    <row r="1171" spans="1:15" ht="14.5" customHeight="1" x14ac:dyDescent="0.25">
      <c r="A1171" s="287" t="s">
        <v>1247</v>
      </c>
      <c r="B1171" s="286" t="s">
        <v>5313</v>
      </c>
      <c r="D1171" s="286" t="s">
        <v>1238</v>
      </c>
      <c r="E1171" s="289" t="s">
        <v>1248</v>
      </c>
      <c r="F1171" s="259">
        <v>21.590788880000002</v>
      </c>
      <c r="G1171" s="290">
        <v>17.843706789999999</v>
      </c>
      <c r="H1171" s="291">
        <v>0.80585976999999998</v>
      </c>
      <c r="I1171" s="292">
        <v>9.4359833959999992</v>
      </c>
      <c r="J1171" s="293">
        <v>12.203807080000001</v>
      </c>
      <c r="K1171" s="294">
        <v>4.621609254</v>
      </c>
      <c r="L1171" s="295">
        <f t="shared" si="473"/>
        <v>2.2881334116328071</v>
      </c>
      <c r="M1171" s="296">
        <f t="shared" si="474"/>
        <v>1.4621426472107095</v>
      </c>
      <c r="N1171" s="297">
        <f t="shared" si="475"/>
        <v>0.17436778526928232</v>
      </c>
      <c r="O1171" s="298">
        <f t="shared" si="459"/>
        <v>1.5323004810756902</v>
      </c>
    </row>
    <row r="1172" spans="1:15" ht="14.5" customHeight="1" x14ac:dyDescent="0.25">
      <c r="A1172" s="287"/>
      <c r="B1172" s="286" t="s">
        <v>5314</v>
      </c>
      <c r="D1172" s="286" t="s">
        <v>1238</v>
      </c>
      <c r="E1172" s="289" t="s">
        <v>1248</v>
      </c>
      <c r="F1172" s="259">
        <v>30.91528735</v>
      </c>
      <c r="G1172" s="290">
        <v>24.957264349999999</v>
      </c>
      <c r="H1172" s="291">
        <v>1.5010952209999999</v>
      </c>
      <c r="I1172" s="292">
        <v>5.4928199219999998</v>
      </c>
      <c r="J1172" s="293">
        <v>6.9662043630000001</v>
      </c>
      <c r="K1172" s="294">
        <v>2.3549946479999999</v>
      </c>
      <c r="L1172" s="295">
        <f t="shared" si="473"/>
        <v>5.6283089176430501</v>
      </c>
      <c r="M1172" s="296">
        <f t="shared" si="474"/>
        <v>3.5826201830306537</v>
      </c>
      <c r="N1172" s="297">
        <f t="shared" si="475"/>
        <v>0.63740918573841276</v>
      </c>
      <c r="O1172" s="298">
        <f t="shared" si="459"/>
        <v>3.8729292287586685</v>
      </c>
    </row>
    <row r="1173" spans="1:15" ht="14.5" customHeight="1" x14ac:dyDescent="0.25">
      <c r="A1173" s="287" t="s">
        <v>1249</v>
      </c>
      <c r="B1173" s="286" t="s">
        <v>5315</v>
      </c>
      <c r="D1173" s="286" t="s">
        <v>1238</v>
      </c>
      <c r="E1173" s="289" t="s">
        <v>1250</v>
      </c>
      <c r="F1173" s="259">
        <v>1.2448528940000001</v>
      </c>
      <c r="G1173" s="290">
        <v>6.3954306589999996</v>
      </c>
      <c r="H1173" s="291">
        <v>4.6879140130000003</v>
      </c>
      <c r="I1173" s="292">
        <v>1.03400786</v>
      </c>
      <c r="J1173" s="293">
        <v>2.7448435099999999</v>
      </c>
      <c r="K1173" s="294">
        <v>2.447103249</v>
      </c>
      <c r="L1173" s="295">
        <f t="shared" si="473"/>
        <v>1.2039104751099281</v>
      </c>
      <c r="M1173" s="296">
        <f t="shared" si="474"/>
        <v>2.3299800646922852</v>
      </c>
      <c r="N1173" s="297">
        <f t="shared" si="475"/>
        <v>1.9156993130206907</v>
      </c>
      <c r="O1173" s="298">
        <f t="shared" si="459"/>
        <v>1.9801296861974447</v>
      </c>
    </row>
    <row r="1174" spans="1:15" ht="14.5" customHeight="1" x14ac:dyDescent="0.25">
      <c r="A1174" s="287" t="s">
        <v>1251</v>
      </c>
      <c r="B1174" s="286" t="s">
        <v>5316</v>
      </c>
      <c r="C1174" s="288" t="s">
        <v>436</v>
      </c>
      <c r="D1174" s="286" t="s">
        <v>1238</v>
      </c>
      <c r="E1174" s="289" t="s">
        <v>1252</v>
      </c>
      <c r="F1174" s="259">
        <v>2.9849326899999999</v>
      </c>
      <c r="G1174" s="290">
        <v>7.2165530770000004</v>
      </c>
      <c r="H1174" s="291">
        <v>1.295180953</v>
      </c>
      <c r="I1174" s="292">
        <v>3.0421195299999999</v>
      </c>
      <c r="J1174" s="293">
        <v>1.1524965190000001</v>
      </c>
      <c r="K1174" s="294">
        <v>0.43389674</v>
      </c>
      <c r="L1174" s="295">
        <f t="shared" si="473"/>
        <v>0.98120164594584491</v>
      </c>
      <c r="M1174" s="296">
        <f t="shared" si="474"/>
        <v>6.2616701725586728</v>
      </c>
      <c r="N1174" s="297">
        <f t="shared" si="475"/>
        <v>2.9849981195986861</v>
      </c>
      <c r="O1174" s="298">
        <f t="shared" si="459"/>
        <v>2.4838792165212702</v>
      </c>
    </row>
    <row r="1175" spans="1:15" ht="14.5" customHeight="1" x14ac:dyDescent="0.25">
      <c r="A1175" s="287"/>
      <c r="B1175" s="286" t="s">
        <v>5317</v>
      </c>
      <c r="C1175" s="288" t="s">
        <v>436</v>
      </c>
      <c r="D1175" s="286" t="s">
        <v>1238</v>
      </c>
      <c r="E1175" s="289" t="s">
        <v>1252</v>
      </c>
      <c r="F1175" s="259">
        <v>6.3294366330000003</v>
      </c>
      <c r="G1175" s="290">
        <v>1.102107717</v>
      </c>
      <c r="H1175" s="291">
        <v>0.32580963099999999</v>
      </c>
      <c r="I1175" s="292">
        <v>6.5803730720000004</v>
      </c>
      <c r="J1175" s="293">
        <v>5.9330582590000001</v>
      </c>
      <c r="K1175" s="294">
        <v>0.53198893400000002</v>
      </c>
      <c r="L1175" s="295">
        <f t="shared" si="473"/>
        <v>0.96186592519081415</v>
      </c>
      <c r="M1175" s="296">
        <f t="shared" si="474"/>
        <v>0.18575710348506794</v>
      </c>
      <c r="N1175" s="297">
        <f t="shared" si="475"/>
        <v>0.61243685756816879</v>
      </c>
      <c r="O1175" s="298">
        <f t="shared" si="459"/>
        <v>0.59464193743243898</v>
      </c>
    </row>
    <row r="1176" spans="1:15" ht="14.5" customHeight="1" x14ac:dyDescent="0.25">
      <c r="A1176" s="287"/>
      <c r="B1176" s="286" t="s">
        <v>5318</v>
      </c>
      <c r="C1176" s="288" t="s">
        <v>436</v>
      </c>
      <c r="D1176" s="286" t="s">
        <v>1238</v>
      </c>
      <c r="E1176" s="289" t="s">
        <v>1252</v>
      </c>
      <c r="F1176" s="259">
        <v>1.1393475239999999</v>
      </c>
      <c r="G1176" s="290">
        <v>0.75405936699999998</v>
      </c>
      <c r="H1176" s="291">
        <v>0.97600291699999997</v>
      </c>
      <c r="I1176" s="292">
        <v>0.82689212999999995</v>
      </c>
      <c r="J1176" s="293">
        <v>0.588812004</v>
      </c>
      <c r="K1176" s="294">
        <v>0.59847240599999996</v>
      </c>
      <c r="L1176" s="295">
        <f t="shared" si="473"/>
        <v>1.3778671759761458</v>
      </c>
      <c r="M1176" s="296">
        <f t="shared" si="474"/>
        <v>1.2806453704704022</v>
      </c>
      <c r="N1176" s="297">
        <f t="shared" si="475"/>
        <v>1.6308235888823921</v>
      </c>
      <c r="O1176" s="298">
        <f t="shared" si="459"/>
        <v>1.4246069056091779</v>
      </c>
    </row>
    <row r="1177" spans="1:15" ht="14.5" customHeight="1" x14ac:dyDescent="0.25">
      <c r="A1177" s="287"/>
      <c r="B1177" s="286" t="s">
        <v>5319</v>
      </c>
      <c r="C1177" s="288" t="s">
        <v>436</v>
      </c>
      <c r="D1177" s="286" t="s">
        <v>1238</v>
      </c>
      <c r="E1177" s="289" t="s">
        <v>1252</v>
      </c>
      <c r="F1177" s="259">
        <v>1.817580006</v>
      </c>
      <c r="G1177" s="290">
        <v>1.1100011139999999</v>
      </c>
      <c r="H1177" s="291">
        <v>1.5442102529999999</v>
      </c>
      <c r="I1177" s="292">
        <v>0.50010263799999999</v>
      </c>
      <c r="J1177" s="293">
        <v>0.33077228800000003</v>
      </c>
      <c r="K1177" s="294">
        <v>0.30259195999999999</v>
      </c>
      <c r="L1177" s="295">
        <f t="shared" si="473"/>
        <v>3.6344139540411704</v>
      </c>
      <c r="M1177" s="296">
        <f t="shared" si="474"/>
        <v>3.355786304564909</v>
      </c>
      <c r="N1177" s="297">
        <f t="shared" si="475"/>
        <v>5.1032758867750481</v>
      </c>
      <c r="O1177" s="298">
        <f t="shared" si="459"/>
        <v>3.9452333616740529</v>
      </c>
    </row>
    <row r="1178" spans="1:15" ht="14.5" customHeight="1" x14ac:dyDescent="0.25">
      <c r="A1178" s="287"/>
      <c r="B1178" s="286" t="s">
        <v>5320</v>
      </c>
      <c r="C1178" s="288" t="s">
        <v>436</v>
      </c>
      <c r="D1178" s="286" t="s">
        <v>1238</v>
      </c>
      <c r="E1178" s="289" t="s">
        <v>1252</v>
      </c>
      <c r="F1178" s="259">
        <v>7.9039288140000004</v>
      </c>
      <c r="G1178" s="290">
        <v>1.4213093919999999</v>
      </c>
      <c r="H1178" s="291">
        <v>0.48046465599999999</v>
      </c>
      <c r="I1178" s="292">
        <v>5.6310023410000003</v>
      </c>
      <c r="J1178" s="293">
        <v>4.5578870399999998</v>
      </c>
      <c r="K1178" s="294">
        <v>0.48494775899999998</v>
      </c>
      <c r="L1178" s="295">
        <f t="shared" si="473"/>
        <v>1.4036450946664594</v>
      </c>
      <c r="M1178" s="296">
        <f t="shared" si="474"/>
        <v>0.31183515070176027</v>
      </c>
      <c r="N1178" s="297">
        <f t="shared" si="475"/>
        <v>0.99075549290248399</v>
      </c>
      <c r="O1178" s="298">
        <f t="shared" si="459"/>
        <v>0.91866708601476754</v>
      </c>
    </row>
    <row r="1179" spans="1:15" ht="14.5" customHeight="1" x14ac:dyDescent="0.25">
      <c r="A1179" s="287" t="s">
        <v>1253</v>
      </c>
      <c r="B1179" s="286" t="s">
        <v>5321</v>
      </c>
      <c r="D1179" s="286" t="s">
        <v>1238</v>
      </c>
      <c r="E1179" s="289" t="s">
        <v>1254</v>
      </c>
      <c r="F1179" s="259">
        <v>2.0439995780000002</v>
      </c>
      <c r="G1179" s="290">
        <v>8.5310388140000004</v>
      </c>
      <c r="H1179" s="291">
        <v>3.0807213939999998</v>
      </c>
      <c r="I1179" s="292">
        <v>9.0201176319999998</v>
      </c>
      <c r="J1179" s="293">
        <v>10.694633189999999</v>
      </c>
      <c r="K1179" s="294">
        <v>12.751426800000001</v>
      </c>
      <c r="L1179" s="295">
        <f t="shared" si="473"/>
        <v>0.22660453681320686</v>
      </c>
      <c r="M1179" s="296">
        <f t="shared" si="474"/>
        <v>0.79769344702508693</v>
      </c>
      <c r="N1179" s="297">
        <f t="shared" si="475"/>
        <v>0.24159817111603538</v>
      </c>
      <c r="O1179" s="298">
        <f t="shared" si="459"/>
        <v>0.42061495335214544</v>
      </c>
    </row>
    <row r="1180" spans="1:15" ht="14.5" customHeight="1" x14ac:dyDescent="0.25">
      <c r="A1180" s="287" t="s">
        <v>1255</v>
      </c>
      <c r="B1180" s="286" t="s">
        <v>5322</v>
      </c>
      <c r="D1180" s="286" t="s">
        <v>1238</v>
      </c>
      <c r="E1180" s="289" t="s">
        <v>1256</v>
      </c>
      <c r="F1180" s="259">
        <v>2.5885038840000001</v>
      </c>
      <c r="G1180" s="290">
        <v>9.6391102590000006</v>
      </c>
      <c r="H1180" s="291">
        <v>5.7459438120000002</v>
      </c>
      <c r="I1180" s="292">
        <v>1.3273575399999999</v>
      </c>
      <c r="J1180" s="293">
        <v>6.4251931620000002</v>
      </c>
      <c r="K1180" s="294">
        <v>6.4509001680000004</v>
      </c>
      <c r="L1180" s="295">
        <f t="shared" si="473"/>
        <v>1.9501180397860249</v>
      </c>
      <c r="M1180" s="296">
        <f t="shared" si="474"/>
        <v>1.5002055216032741</v>
      </c>
      <c r="N1180" s="297">
        <f t="shared" si="475"/>
        <v>0.89071969219164637</v>
      </c>
      <c r="O1180" s="298">
        <f t="shared" si="459"/>
        <v>1.2654359929503527</v>
      </c>
    </row>
    <row r="1181" spans="1:15" ht="14.5" customHeight="1" x14ac:dyDescent="0.25">
      <c r="A1181" s="287"/>
      <c r="B1181" s="286" t="s">
        <v>5323</v>
      </c>
      <c r="D1181" s="286" t="s">
        <v>1238</v>
      </c>
      <c r="E1181" s="289" t="s">
        <v>1256</v>
      </c>
      <c r="F1181" s="259">
        <v>1.3805982530000001</v>
      </c>
      <c r="G1181" s="290">
        <v>6.6176901399999997</v>
      </c>
      <c r="H1181" s="291">
        <v>4.3563908050000002</v>
      </c>
      <c r="I1181" s="292">
        <v>4.182260984</v>
      </c>
      <c r="J1181" s="293">
        <v>11.951884420000001</v>
      </c>
      <c r="K1181" s="294">
        <v>8.4456550789999998</v>
      </c>
      <c r="L1181" s="295">
        <f t="shared" si="473"/>
        <v>0.33010810618508263</v>
      </c>
      <c r="M1181" s="296">
        <f t="shared" si="474"/>
        <v>0.55369428848609958</v>
      </c>
      <c r="N1181" s="297">
        <f t="shared" si="475"/>
        <v>0.51581443526294413</v>
      </c>
      <c r="O1181" s="298">
        <f t="shared" si="459"/>
        <v>0.50263545493564121</v>
      </c>
    </row>
    <row r="1182" spans="1:15" ht="14.5" customHeight="1" x14ac:dyDescent="0.25">
      <c r="A1182" s="287"/>
      <c r="B1182" s="286" t="s">
        <v>5324</v>
      </c>
      <c r="D1182" s="286" t="s">
        <v>1238</v>
      </c>
      <c r="E1182" s="289" t="s">
        <v>1256</v>
      </c>
      <c r="F1182" s="259">
        <v>0.87181092500000001</v>
      </c>
      <c r="G1182" s="290">
        <v>4.7957125889999999</v>
      </c>
      <c r="H1182" s="291">
        <v>2.7003538840000001</v>
      </c>
      <c r="I1182" s="292">
        <v>2.6638315170000002</v>
      </c>
      <c r="J1182" s="293">
        <v>6.198803378</v>
      </c>
      <c r="K1182" s="294">
        <v>3.4758185159999999</v>
      </c>
      <c r="L1182" s="295">
        <f t="shared" si="473"/>
        <v>0.32727705165896942</v>
      </c>
      <c r="M1182" s="296">
        <f t="shared" si="474"/>
        <v>0.77365134793923762</v>
      </c>
      <c r="N1182" s="297">
        <f t="shared" si="475"/>
        <v>0.77689726076595889</v>
      </c>
      <c r="O1182" s="298">
        <f t="shared" si="459"/>
        <v>0.67819499894045532</v>
      </c>
    </row>
    <row r="1183" spans="1:15" ht="14.5" customHeight="1" x14ac:dyDescent="0.25">
      <c r="A1183" s="287"/>
      <c r="B1183" s="286" t="s">
        <v>5325</v>
      </c>
      <c r="D1183" s="286" t="s">
        <v>1238</v>
      </c>
      <c r="E1183" s="289" t="s">
        <v>1256</v>
      </c>
      <c r="F1183" s="259">
        <v>1.306750804</v>
      </c>
      <c r="G1183" s="290">
        <v>7.5719575089999998</v>
      </c>
      <c r="H1183" s="291">
        <v>4.7354359690000001</v>
      </c>
      <c r="I1183" s="292">
        <v>1.6262507719999999</v>
      </c>
      <c r="J1183" s="293">
        <v>3.9375008070000002</v>
      </c>
      <c r="K1183" s="294">
        <v>2.2575527790000001</v>
      </c>
      <c r="L1183" s="295">
        <f t="shared" si="473"/>
        <v>0.80353585467813693</v>
      </c>
      <c r="M1183" s="296">
        <f t="shared" si="474"/>
        <v>1.9230364335516439</v>
      </c>
      <c r="N1183" s="297">
        <f t="shared" si="475"/>
        <v>2.0975970143641987</v>
      </c>
      <c r="O1183" s="298">
        <f t="shared" si="459"/>
        <v>1.7406488302778822</v>
      </c>
    </row>
    <row r="1184" spans="1:15" ht="14.5" customHeight="1" x14ac:dyDescent="0.25">
      <c r="A1184" s="287"/>
      <c r="B1184" s="286" t="s">
        <v>5326</v>
      </c>
      <c r="D1184" s="286" t="s">
        <v>1238</v>
      </c>
      <c r="E1184" s="289" t="s">
        <v>1256</v>
      </c>
      <c r="F1184" s="259">
        <v>1.7227878080000001</v>
      </c>
      <c r="G1184" s="290">
        <v>9.2511651120000007</v>
      </c>
      <c r="H1184" s="291">
        <v>5.4104663229999996</v>
      </c>
      <c r="I1184" s="292">
        <v>2.7363208569999999</v>
      </c>
      <c r="J1184" s="293">
        <v>8.6900035679999998</v>
      </c>
      <c r="K1184" s="294">
        <v>5.7992848620000004</v>
      </c>
      <c r="L1184" s="295">
        <f t="shared" si="473"/>
        <v>0.62960007178719546</v>
      </c>
      <c r="M1184" s="296">
        <f t="shared" si="474"/>
        <v>1.0645755251547211</v>
      </c>
      <c r="N1184" s="297">
        <f t="shared" si="475"/>
        <v>0.93295405412006116</v>
      </c>
      <c r="O1184" s="298">
        <f t="shared" si="459"/>
        <v>0.9511663111600448</v>
      </c>
    </row>
    <row r="1185" spans="1:15" ht="14.5" customHeight="1" x14ac:dyDescent="0.25">
      <c r="A1185" s="287" t="s">
        <v>1257</v>
      </c>
      <c r="B1185" s="286" t="s">
        <v>5327</v>
      </c>
      <c r="D1185" s="286" t="s">
        <v>1238</v>
      </c>
      <c r="E1185" s="289" t="s">
        <v>1258</v>
      </c>
      <c r="F1185" s="259">
        <v>1.5915045649999999</v>
      </c>
      <c r="G1185" s="290">
        <v>6.2681605200000003</v>
      </c>
      <c r="H1185" s="291">
        <v>4.1831240760000004</v>
      </c>
      <c r="I1185" s="292">
        <v>0.55113261400000002</v>
      </c>
      <c r="J1185" s="293">
        <v>2.1184575369999998</v>
      </c>
      <c r="K1185" s="294">
        <v>1.6195063279999999</v>
      </c>
      <c r="L1185" s="295">
        <f t="shared" si="473"/>
        <v>2.8876980323287489</v>
      </c>
      <c r="M1185" s="296">
        <f t="shared" si="474"/>
        <v>2.9588322685365211</v>
      </c>
      <c r="N1185" s="297">
        <f t="shared" si="475"/>
        <v>2.5829624766986403</v>
      </c>
      <c r="O1185" s="298">
        <f t="shared" si="459"/>
        <v>2.807768307372692</v>
      </c>
    </row>
    <row r="1186" spans="1:15" ht="14.5" customHeight="1" x14ac:dyDescent="0.25">
      <c r="A1186" s="287" t="s">
        <v>1259</v>
      </c>
      <c r="B1186" s="286" t="s">
        <v>5328</v>
      </c>
      <c r="D1186" s="286" t="s">
        <v>1238</v>
      </c>
      <c r="E1186" s="289" t="s">
        <v>1260</v>
      </c>
      <c r="F1186" s="259">
        <v>6.5803840109999996</v>
      </c>
      <c r="G1186" s="290">
        <v>9.9418922770000009</v>
      </c>
      <c r="H1186" s="291">
        <v>1.3984483510000001</v>
      </c>
      <c r="I1186" s="292">
        <v>12.41198945</v>
      </c>
      <c r="J1186" s="293">
        <v>8.0796956340000001</v>
      </c>
      <c r="K1186" s="294">
        <v>2.4409195760000002</v>
      </c>
      <c r="L1186" s="295">
        <f t="shared" si="473"/>
        <v>0.53016351951539886</v>
      </c>
      <c r="M1186" s="296">
        <f t="shared" si="474"/>
        <v>1.2304785634701052</v>
      </c>
      <c r="N1186" s="297">
        <f t="shared" si="475"/>
        <v>0.57291865113051965</v>
      </c>
      <c r="O1186" s="298">
        <f t="shared" si="459"/>
        <v>0.78145177596237347</v>
      </c>
    </row>
    <row r="1187" spans="1:15" ht="14.5" customHeight="1" x14ac:dyDescent="0.25">
      <c r="A1187" s="287"/>
      <c r="B1187" s="286" t="s">
        <v>5329</v>
      </c>
      <c r="D1187" s="286" t="s">
        <v>1238</v>
      </c>
      <c r="E1187" s="289" t="s">
        <v>1260</v>
      </c>
      <c r="F1187" s="259">
        <v>0.19310340400000001</v>
      </c>
      <c r="G1187" s="290">
        <v>0.19767182899999999</v>
      </c>
      <c r="H1187" s="291">
        <v>0.185440987</v>
      </c>
      <c r="I1187" s="292">
        <v>0.489438121</v>
      </c>
      <c r="J1187" s="293">
        <v>0.65026075800000005</v>
      </c>
      <c r="K1187" s="294">
        <v>0.94413339699999999</v>
      </c>
      <c r="L1187" s="295">
        <f t="shared" si="473"/>
        <v>0.39454099653181696</v>
      </c>
      <c r="M1187" s="296">
        <f t="shared" si="474"/>
        <v>0.30398855623392851</v>
      </c>
      <c r="N1187" s="297">
        <f t="shared" si="475"/>
        <v>0.19641396818420143</v>
      </c>
      <c r="O1187" s="298">
        <f t="shared" si="459"/>
        <v>0.27651756172337932</v>
      </c>
    </row>
    <row r="1188" spans="1:15" ht="14.5" customHeight="1" x14ac:dyDescent="0.25">
      <c r="A1188" s="287"/>
      <c r="B1188" s="286" t="s">
        <v>5330</v>
      </c>
      <c r="D1188" s="286" t="s">
        <v>1238</v>
      </c>
      <c r="E1188" s="289" t="s">
        <v>1260</v>
      </c>
      <c r="F1188" s="259">
        <v>13.030465400000001</v>
      </c>
      <c r="G1188" s="290">
        <v>9.2838380340000004</v>
      </c>
      <c r="H1188" s="291">
        <v>6.7859784960000002</v>
      </c>
      <c r="I1188" s="292">
        <v>6.4427490000000002E-3</v>
      </c>
      <c r="J1188" s="293">
        <v>1.7525598999999999E-2</v>
      </c>
      <c r="K1188" s="294">
        <v>4.1312911000000001E-2</v>
      </c>
      <c r="L1188" s="295">
        <f t="shared" si="473"/>
        <v>2022.5008610454947</v>
      </c>
      <c r="M1188" s="296">
        <f t="shared" si="474"/>
        <v>529.73014126364535</v>
      </c>
      <c r="N1188" s="297">
        <f t="shared" si="475"/>
        <v>164.25805714828471</v>
      </c>
      <c r="O1188" s="298">
        <f t="shared" si="459"/>
        <v>445.76778045901347</v>
      </c>
    </row>
    <row r="1189" spans="1:15" ht="14.5" customHeight="1" x14ac:dyDescent="0.25">
      <c r="A1189" s="287" t="s">
        <v>1261</v>
      </c>
      <c r="B1189" s="286" t="s">
        <v>5331</v>
      </c>
      <c r="D1189" s="286" t="s">
        <v>1238</v>
      </c>
      <c r="E1189" s="289" t="s">
        <v>1262</v>
      </c>
      <c r="F1189" s="259">
        <v>2.1209611599999998</v>
      </c>
      <c r="G1189" s="290">
        <v>4.8497913380000002</v>
      </c>
      <c r="H1189" s="291">
        <v>1.645719044</v>
      </c>
      <c r="I1189" s="292">
        <v>7.8660255899999996</v>
      </c>
      <c r="J1189" s="293">
        <v>7.1195905489999998</v>
      </c>
      <c r="K1189" s="294">
        <v>9.7068409419999995</v>
      </c>
      <c r="L1189" s="295">
        <f t="shared" si="473"/>
        <v>0.26963568014530193</v>
      </c>
      <c r="M1189" s="296">
        <f t="shared" si="474"/>
        <v>0.68118964210395361</v>
      </c>
      <c r="N1189" s="297">
        <f t="shared" si="475"/>
        <v>0.16954218718875141</v>
      </c>
      <c r="O1189" s="298">
        <f t="shared" si="459"/>
        <v>0.34895156499553376</v>
      </c>
    </row>
    <row r="1190" spans="1:15" ht="14.5" customHeight="1" x14ac:dyDescent="0.25">
      <c r="A1190" s="287"/>
      <c r="B1190" s="286" t="s">
        <v>5332</v>
      </c>
      <c r="D1190" s="286" t="s">
        <v>1238</v>
      </c>
      <c r="E1190" s="289" t="s">
        <v>1262</v>
      </c>
      <c r="F1190" s="259">
        <v>2.8166853399999998</v>
      </c>
      <c r="G1190" s="290">
        <v>6.370329065</v>
      </c>
      <c r="H1190" s="291">
        <v>2.1814182230000001</v>
      </c>
      <c r="I1190" s="292">
        <v>5.6781749870000002</v>
      </c>
      <c r="J1190" s="293">
        <v>5.0792596400000001</v>
      </c>
      <c r="K1190" s="294">
        <v>6.776034729</v>
      </c>
      <c r="L1190" s="295">
        <f t="shared" si="473"/>
        <v>0.49605469124299811</v>
      </c>
      <c r="M1190" s="296">
        <f t="shared" si="474"/>
        <v>1.2541845695054881</v>
      </c>
      <c r="N1190" s="297">
        <f t="shared" si="475"/>
        <v>0.32193138173628155</v>
      </c>
      <c r="O1190" s="298">
        <f t="shared" si="459"/>
        <v>0.64838466347846269</v>
      </c>
    </row>
    <row r="1191" spans="1:15" ht="14.5" customHeight="1" x14ac:dyDescent="0.25">
      <c r="A1191" s="287" t="s">
        <v>1263</v>
      </c>
      <c r="B1191" s="286" t="s">
        <v>5333</v>
      </c>
      <c r="D1191" s="286" t="s">
        <v>1238</v>
      </c>
      <c r="E1191" s="289" t="s">
        <v>1264</v>
      </c>
      <c r="F1191" s="259">
        <v>0.45616616999999998</v>
      </c>
      <c r="G1191" s="290">
        <v>2.6052860770000001</v>
      </c>
      <c r="H1191" s="291">
        <v>1.8741350640000001</v>
      </c>
      <c r="I1191" s="292">
        <v>1.022213853</v>
      </c>
      <c r="J1191" s="293">
        <v>4.0553332439999998</v>
      </c>
      <c r="K1191" s="294">
        <v>2.3822971869999998</v>
      </c>
      <c r="L1191" s="295">
        <f t="shared" si="473"/>
        <v>0.44625316773123402</v>
      </c>
      <c r="M1191" s="296">
        <f t="shared" si="474"/>
        <v>0.64243452270034962</v>
      </c>
      <c r="N1191" s="297">
        <f t="shared" si="475"/>
        <v>0.78669238843373579</v>
      </c>
      <c r="O1191" s="298">
        <f t="shared" si="459"/>
        <v>0.66162068846208111</v>
      </c>
    </row>
    <row r="1192" spans="1:15" ht="14.5" customHeight="1" x14ac:dyDescent="0.25">
      <c r="A1192" s="287"/>
      <c r="B1192" s="286" t="s">
        <v>5334</v>
      </c>
      <c r="D1192" s="286" t="s">
        <v>1238</v>
      </c>
      <c r="E1192" s="289" t="s">
        <v>1264</v>
      </c>
      <c r="F1192" s="259">
        <v>1.0225642850000001</v>
      </c>
      <c r="G1192" s="290">
        <v>5.2703424229999998</v>
      </c>
      <c r="H1192" s="291">
        <v>3.247884767</v>
      </c>
      <c r="I1192" s="292">
        <v>0.66856614199999997</v>
      </c>
      <c r="J1192" s="293">
        <v>2.1833062710000002</v>
      </c>
      <c r="K1192" s="294">
        <v>1.7443556929999999</v>
      </c>
      <c r="L1192" s="295">
        <f t="shared" si="473"/>
        <v>1.5294885887296401</v>
      </c>
      <c r="M1192" s="296">
        <f t="shared" si="474"/>
        <v>2.4139272135127756</v>
      </c>
      <c r="N1192" s="297">
        <f t="shared" si="475"/>
        <v>1.8619395000879559</v>
      </c>
      <c r="O1192" s="298">
        <f t="shared" si="459"/>
        <v>2.0757872009322771</v>
      </c>
    </row>
    <row r="1193" spans="1:15" ht="14.5" customHeight="1" x14ac:dyDescent="0.25">
      <c r="A1193" s="287" t="s">
        <v>1265</v>
      </c>
      <c r="B1193" s="286" t="s">
        <v>5335</v>
      </c>
      <c r="D1193" s="286" t="s">
        <v>1238</v>
      </c>
      <c r="E1193" s="289" t="s">
        <v>1266</v>
      </c>
      <c r="F1193" s="259">
        <v>1.7880095789999999</v>
      </c>
      <c r="G1193" s="290">
        <v>4.9592011070000002</v>
      </c>
      <c r="H1193" s="291">
        <v>1.326791982</v>
      </c>
      <c r="I1193" s="292">
        <v>10.46487329</v>
      </c>
      <c r="J1193" s="293">
        <v>14.24024299</v>
      </c>
      <c r="K1193" s="294">
        <v>15.140123750000001</v>
      </c>
      <c r="L1193" s="295">
        <f t="shared" si="473"/>
        <v>0.17085821580931917</v>
      </c>
      <c r="M1193" s="296">
        <f t="shared" si="474"/>
        <v>0.34825256215659561</v>
      </c>
      <c r="N1193" s="297">
        <f t="shared" si="475"/>
        <v>8.7634157019357256E-2</v>
      </c>
      <c r="O1193" s="298">
        <f t="shared" si="459"/>
        <v>0.20263405771733284</v>
      </c>
    </row>
    <row r="1194" spans="1:15" ht="14.5" customHeight="1" x14ac:dyDescent="0.25">
      <c r="A1194" s="287"/>
      <c r="B1194" s="286" t="s">
        <v>5336</v>
      </c>
      <c r="D1194" s="286" t="s">
        <v>1238</v>
      </c>
      <c r="E1194" s="289" t="s">
        <v>1266</v>
      </c>
      <c r="F1194" s="259">
        <v>2.8128241030000001</v>
      </c>
      <c r="G1194" s="290">
        <v>7.7999040749999997</v>
      </c>
      <c r="H1194" s="291">
        <v>2.1997668589999999</v>
      </c>
      <c r="I1194" s="292">
        <v>8.3990560629999997</v>
      </c>
      <c r="J1194" s="293">
        <v>10.30467674</v>
      </c>
      <c r="K1194" s="294">
        <v>9.7828102769999994</v>
      </c>
      <c r="L1194" s="295">
        <f t="shared" si="473"/>
        <v>0.33489764586656506</v>
      </c>
      <c r="M1194" s="296">
        <f t="shared" si="474"/>
        <v>0.75692855504363932</v>
      </c>
      <c r="N1194" s="297">
        <f t="shared" si="475"/>
        <v>0.2248604232029103</v>
      </c>
      <c r="O1194" s="298">
        <f t="shared" si="459"/>
        <v>0.44977360015281992</v>
      </c>
    </row>
    <row r="1195" spans="1:15" ht="14.5" customHeight="1" x14ac:dyDescent="0.25">
      <c r="A1195" s="287" t="s">
        <v>1267</v>
      </c>
      <c r="B1195" s="286" t="s">
        <v>5337</v>
      </c>
      <c r="D1195" s="286" t="s">
        <v>1238</v>
      </c>
      <c r="E1195" s="289" t="s">
        <v>1268</v>
      </c>
      <c r="F1195" s="259">
        <v>1.1820202950000001</v>
      </c>
      <c r="G1195" s="290">
        <v>1.2279433550000001</v>
      </c>
      <c r="H1195" s="291">
        <v>0.378764133</v>
      </c>
      <c r="I1195" s="292">
        <v>1.5986596319999999</v>
      </c>
      <c r="J1195" s="293">
        <v>2.5501029050000001</v>
      </c>
      <c r="K1195" s="294">
        <v>3.2917013869999998</v>
      </c>
      <c r="L1195" s="295">
        <f t="shared" si="473"/>
        <v>0.73938208693068452</v>
      </c>
      <c r="M1195" s="296">
        <f t="shared" si="474"/>
        <v>0.48152698175135017</v>
      </c>
      <c r="N1195" s="297">
        <f t="shared" si="475"/>
        <v>0.11506637099460566</v>
      </c>
      <c r="O1195" s="298">
        <f t="shared" si="459"/>
        <v>0.37480563194516198</v>
      </c>
    </row>
    <row r="1196" spans="1:15" ht="14.5" customHeight="1" x14ac:dyDescent="0.25">
      <c r="A1196" s="287"/>
      <c r="B1196" s="286" t="s">
        <v>5338</v>
      </c>
      <c r="D1196" s="286" t="s">
        <v>1238</v>
      </c>
      <c r="E1196" s="289" t="s">
        <v>1268</v>
      </c>
      <c r="F1196" s="259">
        <v>1.633330701</v>
      </c>
      <c r="G1196" s="290">
        <v>1.608638037</v>
      </c>
      <c r="H1196" s="291">
        <v>0.48618914899999999</v>
      </c>
      <c r="I1196" s="292">
        <v>1.531714338</v>
      </c>
      <c r="J1196" s="293">
        <v>2.5564700820000001</v>
      </c>
      <c r="K1196" s="294">
        <v>3.2116875810000001</v>
      </c>
      <c r="L1196" s="295">
        <f t="shared" si="473"/>
        <v>1.0663415889497274</v>
      </c>
      <c r="M1196" s="296">
        <f t="shared" si="474"/>
        <v>0.62924187860689385</v>
      </c>
      <c r="N1196" s="297">
        <f t="shared" si="475"/>
        <v>0.15138120901803867</v>
      </c>
      <c r="O1196" s="298">
        <f t="shared" si="459"/>
        <v>0.51071551480481903</v>
      </c>
    </row>
    <row r="1197" spans="1:15" s="299" customFormat="1" ht="14.5" customHeight="1" x14ac:dyDescent="0.25">
      <c r="A1197" s="311"/>
      <c r="B1197" s="312"/>
      <c r="C1197" s="300"/>
      <c r="D1197" s="312"/>
      <c r="E1197" s="301" t="s">
        <v>1269</v>
      </c>
      <c r="F1197" s="302">
        <f t="shared" ref="F1197:K1197" si="476">SUM(F1164:F1196)</f>
        <v>304.91648823199989</v>
      </c>
      <c r="G1197" s="303">
        <f t="shared" si="476"/>
        <v>300.89438480900003</v>
      </c>
      <c r="H1197" s="304">
        <f t="shared" si="476"/>
        <v>113.848683068</v>
      </c>
      <c r="I1197" s="305">
        <f t="shared" si="476"/>
        <v>192.111379301</v>
      </c>
      <c r="J1197" s="306">
        <f t="shared" si="476"/>
        <v>224.63877369100004</v>
      </c>
      <c r="K1197" s="307">
        <f t="shared" si="476"/>
        <v>182.06103587800001</v>
      </c>
      <c r="L1197" s="308">
        <f t="shared" si="473"/>
        <v>1.5871859821185132</v>
      </c>
      <c r="M1197" s="309">
        <f t="shared" si="474"/>
        <v>1.3394588114289332</v>
      </c>
      <c r="N1197" s="310">
        <f t="shared" si="475"/>
        <v>0.62533250192144663</v>
      </c>
      <c r="O1197" s="298">
        <f t="shared" si="459"/>
        <v>1.2018138095700073</v>
      </c>
    </row>
    <row r="1198" spans="1:15" ht="14.5" customHeight="1" x14ac:dyDescent="0.25">
      <c r="A1198" s="287"/>
      <c r="B1198" s="286"/>
      <c r="D1198" s="286"/>
      <c r="F1198" s="259"/>
      <c r="G1198" s="290"/>
      <c r="H1198" s="291"/>
      <c r="I1198" s="292"/>
      <c r="J1198" s="293"/>
      <c r="K1198" s="294"/>
      <c r="L1198" s="295"/>
      <c r="M1198" s="296"/>
      <c r="N1198" s="297"/>
      <c r="O1198" s="298"/>
    </row>
    <row r="1199" spans="1:15" ht="14.5" customHeight="1" x14ac:dyDescent="0.25">
      <c r="A1199" s="287" t="s">
        <v>1270</v>
      </c>
      <c r="B1199" s="286" t="s">
        <v>5339</v>
      </c>
      <c r="C1199" s="288" t="s">
        <v>1271</v>
      </c>
      <c r="D1199" s="286" t="s">
        <v>1272</v>
      </c>
      <c r="E1199" s="289" t="s">
        <v>1273</v>
      </c>
      <c r="F1199" s="259">
        <v>6.7657118150000004</v>
      </c>
      <c r="G1199" s="290">
        <v>11.713867479999999</v>
      </c>
      <c r="H1199" s="291">
        <v>5.4003932749999999</v>
      </c>
      <c r="I1199" s="292">
        <v>49.701571899999998</v>
      </c>
      <c r="J1199" s="293">
        <v>17.43104628</v>
      </c>
      <c r="K1199" s="294">
        <v>6.0779431119999998</v>
      </c>
      <c r="L1199" s="295">
        <f t="shared" ref="L1199:L1221" si="477">F1199/I1199</f>
        <v>0.1361267170505728</v>
      </c>
      <c r="M1199" s="296">
        <f t="shared" ref="M1199:M1221" si="478">G1199/J1199</f>
        <v>0.67201172504717821</v>
      </c>
      <c r="N1199" s="297">
        <f t="shared" ref="N1199:N1221" si="479">H1199/K1199</f>
        <v>0.88852316902040795</v>
      </c>
      <c r="O1199" s="298">
        <f t="shared" si="459"/>
        <v>0.3261820719384303</v>
      </c>
    </row>
    <row r="1200" spans="1:15" ht="14.5" customHeight="1" x14ac:dyDescent="0.25">
      <c r="A1200" s="287"/>
      <c r="B1200" s="286" t="s">
        <v>5340</v>
      </c>
      <c r="C1200" s="288" t="s">
        <v>1271</v>
      </c>
      <c r="D1200" s="286" t="s">
        <v>1272</v>
      </c>
      <c r="E1200" s="289" t="s">
        <v>1273</v>
      </c>
      <c r="F1200" s="259">
        <v>20.835128749999999</v>
      </c>
      <c r="G1200" s="290">
        <v>11.702673559999999</v>
      </c>
      <c r="H1200" s="291">
        <v>1.407471041</v>
      </c>
      <c r="I1200" s="292">
        <v>112.1132655</v>
      </c>
      <c r="J1200" s="293">
        <v>44.760498380000001</v>
      </c>
      <c r="K1200" s="294">
        <v>27.068146509999998</v>
      </c>
      <c r="L1200" s="295">
        <f t="shared" si="477"/>
        <v>0.18583999544639077</v>
      </c>
      <c r="M1200" s="296">
        <f t="shared" si="478"/>
        <v>0.26145092176250245</v>
      </c>
      <c r="N1200" s="297">
        <f t="shared" si="479"/>
        <v>5.1997318711128851E-2</v>
      </c>
      <c r="O1200" s="298">
        <f t="shared" si="459"/>
        <v>0.18454344243260307</v>
      </c>
    </row>
    <row r="1201" spans="1:15" ht="14.5" customHeight="1" x14ac:dyDescent="0.25">
      <c r="A1201" s="287"/>
      <c r="B1201" s="286" t="s">
        <v>5341</v>
      </c>
      <c r="C1201" s="288" t="s">
        <v>1271</v>
      </c>
      <c r="D1201" s="286" t="s">
        <v>1272</v>
      </c>
      <c r="E1201" s="289" t="s">
        <v>1273</v>
      </c>
      <c r="F1201" s="259">
        <v>118.7709207</v>
      </c>
      <c r="G1201" s="290">
        <v>55.48193964</v>
      </c>
      <c r="H1201" s="291">
        <v>6.3826563570000001</v>
      </c>
      <c r="I1201" s="292">
        <v>206.09891110000001</v>
      </c>
      <c r="J1201" s="293">
        <v>167.02513859999999</v>
      </c>
      <c r="K1201" s="294">
        <v>170.94296489999999</v>
      </c>
      <c r="L1201" s="295">
        <f t="shared" si="477"/>
        <v>0.57628116551461006</v>
      </c>
      <c r="M1201" s="296">
        <f t="shared" si="478"/>
        <v>0.33217718066303104</v>
      </c>
      <c r="N1201" s="297">
        <f t="shared" si="479"/>
        <v>3.7337929412501962E-2</v>
      </c>
      <c r="O1201" s="298">
        <f t="shared" si="459"/>
        <v>0.33200968235467077</v>
      </c>
    </row>
    <row r="1202" spans="1:15" ht="14.5" customHeight="1" x14ac:dyDescent="0.25">
      <c r="A1202" s="287"/>
      <c r="B1202" s="286" t="s">
        <v>5342</v>
      </c>
      <c r="C1202" s="288" t="s">
        <v>1271</v>
      </c>
      <c r="D1202" s="286" t="s">
        <v>1272</v>
      </c>
      <c r="E1202" s="289" t="s">
        <v>1273</v>
      </c>
      <c r="F1202" s="259">
        <v>458.15695549999998</v>
      </c>
      <c r="G1202" s="290">
        <v>204.66455199999999</v>
      </c>
      <c r="H1202" s="291">
        <v>22.913525610000001</v>
      </c>
      <c r="I1202" s="292">
        <v>34.1525094</v>
      </c>
      <c r="J1202" s="293">
        <v>30.91640336</v>
      </c>
      <c r="K1202" s="294">
        <v>27.60385964</v>
      </c>
      <c r="L1202" s="295">
        <f t="shared" si="477"/>
        <v>13.415030507245831</v>
      </c>
      <c r="M1202" s="296">
        <f t="shared" si="478"/>
        <v>6.6199340724347433</v>
      </c>
      <c r="N1202" s="297">
        <f t="shared" si="479"/>
        <v>0.83008412261293474</v>
      </c>
      <c r="O1202" s="298">
        <f t="shared" si="459"/>
        <v>7.3995307936854164</v>
      </c>
    </row>
    <row r="1203" spans="1:15" ht="14.5" customHeight="1" x14ac:dyDescent="0.25">
      <c r="A1203" s="287" t="s">
        <v>1276</v>
      </c>
      <c r="B1203" s="286" t="s">
        <v>5343</v>
      </c>
      <c r="C1203" s="288" t="s">
        <v>1271</v>
      </c>
      <c r="D1203" s="286" t="s">
        <v>1272</v>
      </c>
      <c r="E1203" s="289" t="s">
        <v>1274</v>
      </c>
      <c r="F1203" s="259">
        <v>5.5722425470000001</v>
      </c>
      <c r="G1203" s="290">
        <v>33.462616240000003</v>
      </c>
      <c r="H1203" s="291">
        <v>8.4412333119999996</v>
      </c>
      <c r="I1203" s="292">
        <v>127.759039</v>
      </c>
      <c r="J1203" s="293">
        <v>84.748281879999993</v>
      </c>
      <c r="K1203" s="294">
        <v>100.5697907</v>
      </c>
      <c r="L1203" s="295">
        <f t="shared" si="477"/>
        <v>4.3615250949093319E-2</v>
      </c>
      <c r="M1203" s="296">
        <f t="shared" si="478"/>
        <v>0.39484713433343299</v>
      </c>
      <c r="N1203" s="297">
        <f t="shared" si="479"/>
        <v>8.3934084512318666E-2</v>
      </c>
      <c r="O1203" s="298">
        <f t="shared" ref="O1203:O1266" si="480">AVERAGE(F1203:H1203)/AVERAGE(I1203:K1203)</f>
        <v>0.15164344611269523</v>
      </c>
    </row>
    <row r="1204" spans="1:15" ht="14.5" customHeight="1" x14ac:dyDescent="0.25">
      <c r="A1204" s="287"/>
      <c r="B1204" s="286" t="s">
        <v>5344</v>
      </c>
      <c r="C1204" s="288" t="s">
        <v>1271</v>
      </c>
      <c r="D1204" s="286" t="s">
        <v>1272</v>
      </c>
      <c r="E1204" s="289" t="s">
        <v>1274</v>
      </c>
      <c r="F1204" s="259">
        <v>20.759402099999999</v>
      </c>
      <c r="G1204" s="290">
        <v>125.87254489999999</v>
      </c>
      <c r="H1204" s="291">
        <v>29.973805209999998</v>
      </c>
      <c r="I1204" s="292">
        <v>31.466754760000001</v>
      </c>
      <c r="J1204" s="293">
        <v>20.67571787</v>
      </c>
      <c r="K1204" s="294">
        <v>22.939428750000001</v>
      </c>
      <c r="L1204" s="295">
        <f t="shared" si="477"/>
        <v>0.65972491470232564</v>
      </c>
      <c r="M1204" s="296">
        <f t="shared" si="478"/>
        <v>6.0879407279317839</v>
      </c>
      <c r="N1204" s="297">
        <f t="shared" si="479"/>
        <v>1.3066500276298292</v>
      </c>
      <c r="O1204" s="298">
        <f t="shared" si="480"/>
        <v>2.3521747446987731</v>
      </c>
    </row>
    <row r="1205" spans="1:15" ht="14.5" customHeight="1" x14ac:dyDescent="0.25">
      <c r="A1205" s="287"/>
      <c r="B1205" s="286" t="s">
        <v>5345</v>
      </c>
      <c r="C1205" s="288" t="s">
        <v>1271</v>
      </c>
      <c r="D1205" s="286" t="s">
        <v>1272</v>
      </c>
      <c r="E1205" s="289" t="s">
        <v>1275</v>
      </c>
      <c r="F1205" s="259">
        <v>212.3184052</v>
      </c>
      <c r="G1205" s="290">
        <v>555.21281269999997</v>
      </c>
      <c r="H1205" s="291">
        <v>63.305450530000002</v>
      </c>
      <c r="I1205" s="292">
        <v>43.131876409999997</v>
      </c>
      <c r="J1205" s="293">
        <v>70.10722097</v>
      </c>
      <c r="K1205" s="294">
        <v>60.751200339999997</v>
      </c>
      <c r="L1205" s="295">
        <f t="shared" si="477"/>
        <v>4.9225404242040955</v>
      </c>
      <c r="M1205" s="296">
        <f t="shared" si="478"/>
        <v>7.9194811178948941</v>
      </c>
      <c r="N1205" s="297">
        <f t="shared" si="479"/>
        <v>1.0420444398745192</v>
      </c>
      <c r="O1205" s="298">
        <f t="shared" si="480"/>
        <v>4.7751896474540967</v>
      </c>
    </row>
    <row r="1206" spans="1:15" ht="14.5" customHeight="1" x14ac:dyDescent="0.25">
      <c r="A1206" s="287" t="s">
        <v>1277</v>
      </c>
      <c r="B1206" s="286" t="s">
        <v>5346</v>
      </c>
      <c r="C1206" s="288" t="s">
        <v>1271</v>
      </c>
      <c r="D1206" s="286" t="s">
        <v>1272</v>
      </c>
      <c r="E1206" s="289" t="s">
        <v>1275</v>
      </c>
      <c r="F1206" s="259">
        <v>77.712254430000002</v>
      </c>
      <c r="G1206" s="290">
        <v>27.141502339999999</v>
      </c>
      <c r="H1206" s="291">
        <v>2.2399331770000002</v>
      </c>
      <c r="I1206" s="292">
        <v>191.4058776</v>
      </c>
      <c r="J1206" s="293">
        <v>172.0241867</v>
      </c>
      <c r="K1206" s="294">
        <v>31.90202537</v>
      </c>
      <c r="L1206" s="295">
        <f t="shared" si="477"/>
        <v>0.40600767021587014</v>
      </c>
      <c r="M1206" s="296">
        <f t="shared" si="478"/>
        <v>0.15777724551799902</v>
      </c>
      <c r="N1206" s="297">
        <f t="shared" si="479"/>
        <v>7.0212883070000523E-2</v>
      </c>
      <c r="O1206" s="298">
        <f t="shared" si="480"/>
        <v>0.27089551479718105</v>
      </c>
    </row>
    <row r="1207" spans="1:15" ht="14.5" customHeight="1" x14ac:dyDescent="0.25">
      <c r="A1207" s="287"/>
      <c r="B1207" s="286" t="s">
        <v>5347</v>
      </c>
      <c r="C1207" s="288" t="s">
        <v>1271</v>
      </c>
      <c r="D1207" s="286" t="s">
        <v>1272</v>
      </c>
      <c r="E1207" s="289" t="s">
        <v>1275</v>
      </c>
      <c r="F1207" s="259">
        <v>10.97515967</v>
      </c>
      <c r="G1207" s="290">
        <v>21.094091550000002</v>
      </c>
      <c r="H1207" s="291">
        <v>5.1942781220000001</v>
      </c>
      <c r="I1207" s="292">
        <v>500.90476130000002</v>
      </c>
      <c r="J1207" s="293">
        <v>367.0419559</v>
      </c>
      <c r="K1207" s="294">
        <v>522.12067360000003</v>
      </c>
      <c r="L1207" s="295">
        <f t="shared" si="477"/>
        <v>2.1910671484767139E-2</v>
      </c>
      <c r="M1207" s="296">
        <f t="shared" si="478"/>
        <v>5.7470518590378952E-2</v>
      </c>
      <c r="N1207" s="297">
        <f t="shared" si="479"/>
        <v>9.948424539839941E-3</v>
      </c>
      <c r="O1207" s="298">
        <f t="shared" si="480"/>
        <v>2.6806994818110511E-2</v>
      </c>
    </row>
    <row r="1208" spans="1:15" ht="14.5" customHeight="1" x14ac:dyDescent="0.25">
      <c r="A1208" s="287"/>
      <c r="B1208" s="286" t="s">
        <v>5348</v>
      </c>
      <c r="C1208" s="288" t="s">
        <v>1271</v>
      </c>
      <c r="D1208" s="286" t="s">
        <v>1272</v>
      </c>
      <c r="E1208" s="289" t="s">
        <v>1275</v>
      </c>
      <c r="F1208" s="259">
        <v>22.695435660000001</v>
      </c>
      <c r="G1208" s="290">
        <v>44.553411160000003</v>
      </c>
      <c r="H1208" s="291">
        <v>16.423107340000001</v>
      </c>
      <c r="I1208" s="292">
        <v>3.2291289380000001</v>
      </c>
      <c r="J1208" s="293">
        <v>0.53577767099999996</v>
      </c>
      <c r="K1208" s="294">
        <v>0.34381578800000001</v>
      </c>
      <c r="L1208" s="295">
        <f t="shared" si="477"/>
        <v>7.0283460635228439</v>
      </c>
      <c r="M1208" s="296">
        <f t="shared" si="478"/>
        <v>83.156528484741585</v>
      </c>
      <c r="N1208" s="297">
        <f t="shared" si="479"/>
        <v>47.767170424413436</v>
      </c>
      <c r="O1208" s="298">
        <f t="shared" si="480"/>
        <v>20.364470040880207</v>
      </c>
    </row>
    <row r="1209" spans="1:15" ht="14.5" customHeight="1" x14ac:dyDescent="0.25">
      <c r="A1209" s="287"/>
      <c r="B1209" s="286" t="s">
        <v>5349</v>
      </c>
      <c r="C1209" s="288" t="s">
        <v>1271</v>
      </c>
      <c r="D1209" s="286" t="s">
        <v>1272</v>
      </c>
      <c r="E1209" s="289" t="s">
        <v>1275</v>
      </c>
      <c r="F1209" s="259">
        <v>482.98111269999998</v>
      </c>
      <c r="G1209" s="290">
        <v>154.48330340000001</v>
      </c>
      <c r="H1209" s="291">
        <v>13.54670247</v>
      </c>
      <c r="I1209" s="292">
        <v>107.5109599</v>
      </c>
      <c r="J1209" s="293">
        <v>101.7487524</v>
      </c>
      <c r="K1209" s="294">
        <v>16.112889549999998</v>
      </c>
      <c r="L1209" s="295">
        <f t="shared" si="477"/>
        <v>4.4923895493932795</v>
      </c>
      <c r="M1209" s="296">
        <f t="shared" si="478"/>
        <v>1.5182820403800843</v>
      </c>
      <c r="N1209" s="297">
        <f t="shared" si="479"/>
        <v>0.84073700300390886</v>
      </c>
      <c r="O1209" s="298">
        <f t="shared" si="480"/>
        <v>2.8885992051655411</v>
      </c>
    </row>
    <row r="1210" spans="1:15" ht="14.5" customHeight="1" x14ac:dyDescent="0.25">
      <c r="A1210" s="287"/>
      <c r="B1210" s="286" t="s">
        <v>5350</v>
      </c>
      <c r="C1210" s="288" t="s">
        <v>1271</v>
      </c>
      <c r="D1210" s="286" t="s">
        <v>1272</v>
      </c>
      <c r="E1210" s="289" t="s">
        <v>1275</v>
      </c>
      <c r="F1210" s="259">
        <v>39.756732839999998</v>
      </c>
      <c r="G1210" s="290">
        <v>23.365337230000002</v>
      </c>
      <c r="H1210" s="291">
        <v>3.2416963660000002</v>
      </c>
      <c r="I1210" s="292">
        <v>50.639507569999999</v>
      </c>
      <c r="J1210" s="293">
        <v>21.658679100000001</v>
      </c>
      <c r="K1210" s="294">
        <v>12.47297682</v>
      </c>
      <c r="L1210" s="295">
        <f t="shared" si="477"/>
        <v>0.7850931959605546</v>
      </c>
      <c r="M1210" s="296">
        <f t="shared" si="478"/>
        <v>1.0787978861554859</v>
      </c>
      <c r="N1210" s="297">
        <f t="shared" si="479"/>
        <v>0.2598975699852219</v>
      </c>
      <c r="O1210" s="298">
        <f t="shared" si="480"/>
        <v>0.78285779861719818</v>
      </c>
    </row>
    <row r="1211" spans="1:15" ht="14.5" customHeight="1" x14ac:dyDescent="0.25">
      <c r="A1211" s="287"/>
      <c r="B1211" s="286" t="s">
        <v>5351</v>
      </c>
      <c r="C1211" s="288" t="s">
        <v>1271</v>
      </c>
      <c r="D1211" s="286" t="s">
        <v>1272</v>
      </c>
      <c r="E1211" s="289" t="s">
        <v>1275</v>
      </c>
      <c r="F1211" s="259">
        <v>0.51490793599999996</v>
      </c>
      <c r="G1211" s="290">
        <v>0.180634085</v>
      </c>
      <c r="H1211" s="291">
        <v>0.176718287</v>
      </c>
      <c r="I1211" s="292">
        <v>0.28582627500000002</v>
      </c>
      <c r="J1211" s="293">
        <v>0.44789979600000002</v>
      </c>
      <c r="K1211" s="294">
        <v>0.112047876</v>
      </c>
      <c r="L1211" s="295">
        <f t="shared" si="477"/>
        <v>1.8014716666618558</v>
      </c>
      <c r="M1211" s="296">
        <f t="shared" si="478"/>
        <v>0.40329128660732855</v>
      </c>
      <c r="N1211" s="297">
        <f t="shared" si="479"/>
        <v>1.5771676653647588</v>
      </c>
      <c r="O1211" s="298">
        <f t="shared" si="480"/>
        <v>1.031316123053859</v>
      </c>
    </row>
    <row r="1212" spans="1:15" ht="14.5" customHeight="1" x14ac:dyDescent="0.25">
      <c r="A1212" s="287" t="s">
        <v>1278</v>
      </c>
      <c r="B1212" s="286" t="s">
        <v>5352</v>
      </c>
      <c r="C1212" s="288" t="s">
        <v>1271</v>
      </c>
      <c r="D1212" s="286" t="s">
        <v>1272</v>
      </c>
      <c r="E1212" s="289" t="s">
        <v>1279</v>
      </c>
      <c r="F1212" s="259">
        <v>119.3071662</v>
      </c>
      <c r="G1212" s="290">
        <v>63.489822850000003</v>
      </c>
      <c r="H1212" s="291">
        <v>4.0367232160000004</v>
      </c>
      <c r="I1212" s="292">
        <v>148.85316169999999</v>
      </c>
      <c r="J1212" s="293">
        <v>140.41574009999999</v>
      </c>
      <c r="K1212" s="294">
        <v>34.647548759999999</v>
      </c>
      <c r="L1212" s="295">
        <f t="shared" si="477"/>
        <v>0.80150911702132832</v>
      </c>
      <c r="M1212" s="296">
        <f t="shared" si="478"/>
        <v>0.45215602470766031</v>
      </c>
      <c r="N1212" s="297">
        <f t="shared" si="479"/>
        <v>0.11650819063599466</v>
      </c>
      <c r="O1212" s="298">
        <f t="shared" si="480"/>
        <v>0.57679599768086576</v>
      </c>
    </row>
    <row r="1213" spans="1:15" ht="14.5" customHeight="1" x14ac:dyDescent="0.25">
      <c r="A1213" s="287"/>
      <c r="B1213" s="286" t="s">
        <v>5353</v>
      </c>
      <c r="C1213" s="288" t="s">
        <v>1271</v>
      </c>
      <c r="D1213" s="286" t="s">
        <v>1272</v>
      </c>
      <c r="E1213" s="289" t="s">
        <v>1279</v>
      </c>
      <c r="F1213" s="259">
        <v>5.5972178550000002</v>
      </c>
      <c r="G1213" s="290">
        <v>5.5284917299999998</v>
      </c>
      <c r="H1213" s="291">
        <v>0.96691813599999998</v>
      </c>
      <c r="I1213" s="292">
        <v>2.217474138</v>
      </c>
      <c r="J1213" s="293">
        <v>2.0161213770000002</v>
      </c>
      <c r="K1213" s="294">
        <v>0.198266095</v>
      </c>
      <c r="L1213" s="295">
        <f t="shared" si="477"/>
        <v>2.5241412105253604</v>
      </c>
      <c r="M1213" s="296">
        <f t="shared" si="478"/>
        <v>2.7421423100162881</v>
      </c>
      <c r="N1213" s="297">
        <f t="shared" si="479"/>
        <v>4.8768708336137854</v>
      </c>
      <c r="O1213" s="298">
        <f t="shared" si="480"/>
        <v>2.7285661839517585</v>
      </c>
    </row>
    <row r="1214" spans="1:15" ht="14.5" customHeight="1" x14ac:dyDescent="0.25">
      <c r="A1214" s="287"/>
      <c r="B1214" s="286" t="s">
        <v>5354</v>
      </c>
      <c r="C1214" s="288" t="s">
        <v>1271</v>
      </c>
      <c r="D1214" s="286" t="s">
        <v>1272</v>
      </c>
      <c r="E1214" s="289" t="s">
        <v>1279</v>
      </c>
      <c r="F1214" s="259">
        <v>291.15576119999997</v>
      </c>
      <c r="G1214" s="290">
        <v>134.2970306</v>
      </c>
      <c r="H1214" s="291">
        <v>8.6813424969999993</v>
      </c>
      <c r="I1214" s="292">
        <v>16.581999809999999</v>
      </c>
      <c r="J1214" s="293">
        <v>17.188144000000001</v>
      </c>
      <c r="K1214" s="294">
        <v>4.1542789850000004</v>
      </c>
      <c r="L1214" s="295">
        <f t="shared" si="477"/>
        <v>17.558543271989098</v>
      </c>
      <c r="M1214" s="296">
        <f t="shared" si="478"/>
        <v>7.8133526575062433</v>
      </c>
      <c r="N1214" s="297">
        <f t="shared" si="479"/>
        <v>2.0897350727637756</v>
      </c>
      <c r="O1214" s="298">
        <f t="shared" si="480"/>
        <v>11.447349815808845</v>
      </c>
    </row>
    <row r="1215" spans="1:15" ht="14.5" customHeight="1" x14ac:dyDescent="0.25">
      <c r="A1215" s="287" t="s">
        <v>1280</v>
      </c>
      <c r="B1215" s="286" t="s">
        <v>5355</v>
      </c>
      <c r="C1215" s="288" t="s">
        <v>1271</v>
      </c>
      <c r="D1215" s="286" t="s">
        <v>1272</v>
      </c>
      <c r="E1215" s="289" t="s">
        <v>1281</v>
      </c>
      <c r="F1215" s="259">
        <v>1.100159804</v>
      </c>
      <c r="G1215" s="290">
        <v>1.4710497250000001</v>
      </c>
      <c r="H1215" s="291">
        <v>4.2939884360000002</v>
      </c>
      <c r="I1215" s="292">
        <v>4.1966340180000001</v>
      </c>
      <c r="J1215" s="293">
        <v>4.4010388789999997</v>
      </c>
      <c r="K1215" s="294">
        <v>4.5061337310000003</v>
      </c>
      <c r="L1215" s="295">
        <f t="shared" si="477"/>
        <v>0.26215290618177511</v>
      </c>
      <c r="M1215" s="296">
        <f t="shared" si="478"/>
        <v>0.3342505634338433</v>
      </c>
      <c r="N1215" s="297">
        <f t="shared" si="479"/>
        <v>0.95292077251490692</v>
      </c>
      <c r="O1215" s="298">
        <f t="shared" si="480"/>
        <v>0.52390867477627134</v>
      </c>
    </row>
    <row r="1216" spans="1:15" ht="14.5" customHeight="1" x14ac:dyDescent="0.25">
      <c r="A1216" s="287"/>
      <c r="B1216" s="286" t="s">
        <v>5356</v>
      </c>
      <c r="C1216" s="288" t="s">
        <v>1271</v>
      </c>
      <c r="D1216" s="286" t="s">
        <v>1272</v>
      </c>
      <c r="E1216" s="289" t="s">
        <v>1281</v>
      </c>
      <c r="F1216" s="259">
        <v>6.1282250449999998</v>
      </c>
      <c r="G1216" s="290">
        <v>5.8755072159999999</v>
      </c>
      <c r="H1216" s="291">
        <v>19.64513453</v>
      </c>
      <c r="I1216" s="292">
        <v>1.009979593</v>
      </c>
      <c r="J1216" s="293">
        <v>1.539095425</v>
      </c>
      <c r="K1216" s="294">
        <v>1.5778052339999999</v>
      </c>
      <c r="L1216" s="295">
        <f t="shared" si="477"/>
        <v>6.067672146520291</v>
      </c>
      <c r="M1216" s="296">
        <f t="shared" si="478"/>
        <v>3.817506777398159</v>
      </c>
      <c r="N1216" s="297">
        <f t="shared" si="479"/>
        <v>12.450924934629796</v>
      </c>
      <c r="O1216" s="298">
        <f t="shared" si="480"/>
        <v>7.6689569016842913</v>
      </c>
    </row>
    <row r="1217" spans="1:15" ht="14.5" customHeight="1" x14ac:dyDescent="0.25">
      <c r="A1217" s="287" t="s">
        <v>1282</v>
      </c>
      <c r="B1217" s="286" t="s">
        <v>5357</v>
      </c>
      <c r="C1217" s="288" t="s">
        <v>1271</v>
      </c>
      <c r="D1217" s="286" t="s">
        <v>1272</v>
      </c>
      <c r="E1217" s="289" t="s">
        <v>1283</v>
      </c>
      <c r="F1217" s="259">
        <v>0.24418770200000001</v>
      </c>
      <c r="G1217" s="290">
        <v>0.16916124699999999</v>
      </c>
      <c r="H1217" s="291">
        <v>0.133046213</v>
      </c>
      <c r="I1217" s="292">
        <v>3.0072699900000002</v>
      </c>
      <c r="J1217" s="293">
        <v>2.479782717</v>
      </c>
      <c r="K1217" s="294">
        <v>2.3280058609999998</v>
      </c>
      <c r="L1217" s="295">
        <f t="shared" si="477"/>
        <v>8.1199128382882568E-2</v>
      </c>
      <c r="M1217" s="296">
        <f t="shared" si="478"/>
        <v>6.8216156940011444E-2</v>
      </c>
      <c r="N1217" s="297">
        <f t="shared" si="479"/>
        <v>5.7150291255216049E-2</v>
      </c>
      <c r="O1217" s="298">
        <f t="shared" si="480"/>
        <v>6.991568358006961E-2</v>
      </c>
    </row>
    <row r="1218" spans="1:15" ht="14.5" customHeight="1" x14ac:dyDescent="0.25">
      <c r="A1218" s="287"/>
      <c r="B1218" s="286" t="s">
        <v>5358</v>
      </c>
      <c r="C1218" s="288" t="s">
        <v>1271</v>
      </c>
      <c r="D1218" s="286" t="s">
        <v>1272</v>
      </c>
      <c r="E1218" s="289" t="s">
        <v>1283</v>
      </c>
      <c r="F1218" s="259">
        <v>0.85436165100000006</v>
      </c>
      <c r="G1218" s="290">
        <v>1.9925779530000001</v>
      </c>
      <c r="H1218" s="291">
        <v>0.629746056</v>
      </c>
      <c r="I1218" s="292">
        <v>0.25971566099999999</v>
      </c>
      <c r="J1218" s="293">
        <v>0.63755236000000004</v>
      </c>
      <c r="K1218" s="294">
        <v>0.38480301500000003</v>
      </c>
      <c r="L1218" s="295">
        <f t="shared" si="477"/>
        <v>3.2896038987806748</v>
      </c>
      <c r="M1218" s="296">
        <f t="shared" si="478"/>
        <v>3.1253557794061022</v>
      </c>
      <c r="N1218" s="297">
        <f t="shared" si="479"/>
        <v>1.6365413768912387</v>
      </c>
      <c r="O1218" s="298">
        <f t="shared" si="480"/>
        <v>2.7117730315841873</v>
      </c>
    </row>
    <row r="1219" spans="1:15" ht="14.5" customHeight="1" x14ac:dyDescent="0.25">
      <c r="A1219" s="287" t="s">
        <v>1284</v>
      </c>
      <c r="B1219" s="286" t="s">
        <v>5359</v>
      </c>
      <c r="C1219" s="288" t="s">
        <v>1271</v>
      </c>
      <c r="D1219" s="286" t="s">
        <v>1272</v>
      </c>
      <c r="E1219" s="289" t="s">
        <v>1281</v>
      </c>
      <c r="F1219" s="259">
        <v>7.5067962000000002E-2</v>
      </c>
      <c r="G1219" s="290">
        <v>0.116348115</v>
      </c>
      <c r="H1219" s="291">
        <v>0.140562614</v>
      </c>
      <c r="I1219" s="292">
        <v>149.5091773</v>
      </c>
      <c r="J1219" s="293">
        <v>139.35162700000001</v>
      </c>
      <c r="K1219" s="294">
        <v>32.098339660000001</v>
      </c>
      <c r="L1219" s="295">
        <f t="shared" si="477"/>
        <v>5.0209601414213652E-4</v>
      </c>
      <c r="M1219" s="296">
        <f t="shared" si="478"/>
        <v>8.3492469736288046E-4</v>
      </c>
      <c r="N1219" s="297">
        <f t="shared" si="479"/>
        <v>4.3791241381611074E-3</v>
      </c>
      <c r="O1219" s="298">
        <f t="shared" si="480"/>
        <v>1.0343331768150942E-3</v>
      </c>
    </row>
    <row r="1220" spans="1:15" ht="14.5" customHeight="1" x14ac:dyDescent="0.25">
      <c r="A1220" s="287"/>
      <c r="B1220" s="286" t="s">
        <v>5360</v>
      </c>
      <c r="C1220" s="288" t="s">
        <v>1271</v>
      </c>
      <c r="D1220" s="286" t="s">
        <v>1272</v>
      </c>
      <c r="E1220" s="289" t="s">
        <v>1281</v>
      </c>
      <c r="F1220" s="259">
        <v>90.850090100000003</v>
      </c>
      <c r="G1220" s="290">
        <v>29.060858790000001</v>
      </c>
      <c r="H1220" s="291">
        <v>2.8206277769999999</v>
      </c>
      <c r="I1220" s="292">
        <v>0.12536183400000001</v>
      </c>
      <c r="J1220" s="293">
        <v>0.16065449500000001</v>
      </c>
      <c r="K1220" s="294">
        <v>0.14188716800000001</v>
      </c>
      <c r="L1220" s="295">
        <f t="shared" si="477"/>
        <v>724.70294348118739</v>
      </c>
      <c r="M1220" s="296">
        <f t="shared" si="478"/>
        <v>180.89041822328096</v>
      </c>
      <c r="N1220" s="297">
        <f t="shared" si="479"/>
        <v>19.879371875263587</v>
      </c>
      <c r="O1220" s="298">
        <f t="shared" si="480"/>
        <v>286.8206909442481</v>
      </c>
    </row>
    <row r="1221" spans="1:15" ht="14.5" customHeight="1" x14ac:dyDescent="0.25">
      <c r="A1221" s="287"/>
      <c r="B1221" s="286" t="s">
        <v>5361</v>
      </c>
      <c r="C1221" s="288" t="s">
        <v>1271</v>
      </c>
      <c r="D1221" s="286" t="s">
        <v>1272</v>
      </c>
      <c r="E1221" s="289" t="s">
        <v>1281</v>
      </c>
      <c r="F1221" s="259">
        <v>1.2189037979999999</v>
      </c>
      <c r="G1221" s="290">
        <v>7.3365063160000004</v>
      </c>
      <c r="H1221" s="291">
        <v>4.5285360130000001</v>
      </c>
      <c r="I1221" s="292">
        <v>2.0684186169999998</v>
      </c>
      <c r="J1221" s="293">
        <v>3.6992113230000001</v>
      </c>
      <c r="K1221" s="294">
        <v>9.1277974020000006</v>
      </c>
      <c r="L1221" s="295">
        <f t="shared" si="477"/>
        <v>0.58929260642987147</v>
      </c>
      <c r="M1221" s="296">
        <f t="shared" si="478"/>
        <v>1.9832622890141387</v>
      </c>
      <c r="N1221" s="297">
        <f t="shared" si="479"/>
        <v>0.4961258246165442</v>
      </c>
      <c r="O1221" s="298">
        <f t="shared" si="480"/>
        <v>0.87838675766674745</v>
      </c>
    </row>
    <row r="1222" spans="1:15" ht="14.5" customHeight="1" x14ac:dyDescent="0.25">
      <c r="A1222" s="287"/>
      <c r="B1222" s="286" t="s">
        <v>5362</v>
      </c>
      <c r="C1222" s="288" t="s">
        <v>1271</v>
      </c>
      <c r="D1222" s="286" t="s">
        <v>1272</v>
      </c>
      <c r="E1222" s="289" t="s">
        <v>1281</v>
      </c>
      <c r="F1222" s="259">
        <v>21.045368249999999</v>
      </c>
      <c r="G1222" s="290">
        <v>18.009361139999999</v>
      </c>
      <c r="H1222" s="291">
        <v>2.1389954329999998</v>
      </c>
      <c r="I1222" s="292">
        <v>3.1283235999999999E-2</v>
      </c>
      <c r="J1222" s="293">
        <v>0</v>
      </c>
      <c r="K1222" s="294">
        <v>8.5719744E-2</v>
      </c>
      <c r="L1222" s="295">
        <f t="shared" ref="L1222:L1251" si="481">F1222/I1222</f>
        <v>672.73629396907654</v>
      </c>
      <c r="M1222" s="296"/>
      <c r="N1222" s="297">
        <f t="shared" ref="N1222:N1251" si="482">H1222/K1222</f>
        <v>24.953357688515727</v>
      </c>
      <c r="O1222" s="298">
        <f t="shared" si="480"/>
        <v>352.07415078658676</v>
      </c>
    </row>
    <row r="1223" spans="1:15" ht="14.5" customHeight="1" x14ac:dyDescent="0.25">
      <c r="A1223" s="287" t="s">
        <v>1285</v>
      </c>
      <c r="B1223" s="286" t="s">
        <v>5363</v>
      </c>
      <c r="C1223" s="288" t="s">
        <v>1271</v>
      </c>
      <c r="D1223" s="286" t="s">
        <v>1272</v>
      </c>
      <c r="E1223" s="289" t="s">
        <v>1281</v>
      </c>
      <c r="F1223" s="259">
        <v>0.41055320699999998</v>
      </c>
      <c r="G1223" s="290">
        <v>3.0984671810000002</v>
      </c>
      <c r="H1223" s="291">
        <v>2.3943048729999998</v>
      </c>
      <c r="I1223" s="292">
        <v>3.6609351289999998</v>
      </c>
      <c r="J1223" s="293">
        <v>6.7234028989999999</v>
      </c>
      <c r="K1223" s="294">
        <v>17.712193079999999</v>
      </c>
      <c r="L1223" s="295">
        <f t="shared" si="481"/>
        <v>0.11214435452510854</v>
      </c>
      <c r="M1223" s="296">
        <f t="shared" ref="M1223:M1251" si="483">G1223/J1223</f>
        <v>0.46084805976164961</v>
      </c>
      <c r="N1223" s="297">
        <f t="shared" si="482"/>
        <v>0.1351783408291527</v>
      </c>
      <c r="O1223" s="298">
        <f t="shared" si="480"/>
        <v>0.21010868702290189</v>
      </c>
    </row>
    <row r="1224" spans="1:15" ht="14.5" customHeight="1" x14ac:dyDescent="0.25">
      <c r="A1224" s="287"/>
      <c r="B1224" s="286" t="s">
        <v>5364</v>
      </c>
      <c r="C1224" s="288" t="s">
        <v>1271</v>
      </c>
      <c r="D1224" s="286" t="s">
        <v>1272</v>
      </c>
      <c r="E1224" s="289" t="s">
        <v>1281</v>
      </c>
      <c r="F1224" s="259">
        <v>0.151682808</v>
      </c>
      <c r="G1224" s="290">
        <v>0.34328189399999998</v>
      </c>
      <c r="H1224" s="291">
        <v>3.2330230000000001E-2</v>
      </c>
      <c r="I1224" s="292">
        <v>6.8116313550000003</v>
      </c>
      <c r="J1224" s="293">
        <v>6.956798676</v>
      </c>
      <c r="K1224" s="294">
        <v>3.1308663960000001</v>
      </c>
      <c r="L1224" s="295">
        <f t="shared" si="481"/>
        <v>2.2268205675672535E-2</v>
      </c>
      <c r="M1224" s="296">
        <f t="shared" si="483"/>
        <v>4.9344807861736083E-2</v>
      </c>
      <c r="N1224" s="297">
        <f t="shared" si="482"/>
        <v>1.0326288608579771E-2</v>
      </c>
      <c r="O1224" s="298">
        <f t="shared" si="480"/>
        <v>3.1202182545158566E-2</v>
      </c>
    </row>
    <row r="1225" spans="1:15" ht="14.5" customHeight="1" x14ac:dyDescent="0.25">
      <c r="A1225" s="287" t="s">
        <v>1286</v>
      </c>
      <c r="B1225" s="286" t="s">
        <v>5365</v>
      </c>
      <c r="C1225" s="288" t="s">
        <v>1271</v>
      </c>
      <c r="D1225" s="286" t="s">
        <v>1272</v>
      </c>
      <c r="E1225" s="289" t="s">
        <v>1287</v>
      </c>
      <c r="F1225" s="259">
        <v>46.316585529999998</v>
      </c>
      <c r="G1225" s="290">
        <v>78.198465549999995</v>
      </c>
      <c r="H1225" s="291">
        <v>67.436706000000001</v>
      </c>
      <c r="I1225" s="292">
        <v>132.80972550000001</v>
      </c>
      <c r="J1225" s="293">
        <v>186.96633130000001</v>
      </c>
      <c r="K1225" s="294">
        <v>212.03719899999999</v>
      </c>
      <c r="L1225" s="295">
        <f t="shared" si="481"/>
        <v>0.34874392937435889</v>
      </c>
      <c r="M1225" s="296">
        <f t="shared" si="483"/>
        <v>0.41824891683051379</v>
      </c>
      <c r="N1225" s="297">
        <f t="shared" si="482"/>
        <v>0.3180418639655771</v>
      </c>
      <c r="O1225" s="298">
        <f t="shared" si="480"/>
        <v>0.36093827106894766</v>
      </c>
    </row>
    <row r="1226" spans="1:15" ht="14.5" customHeight="1" x14ac:dyDescent="0.25">
      <c r="A1226" s="287"/>
      <c r="B1226" s="286" t="s">
        <v>5366</v>
      </c>
      <c r="C1226" s="288" t="s">
        <v>1271</v>
      </c>
      <c r="D1226" s="286" t="s">
        <v>1272</v>
      </c>
      <c r="E1226" s="289" t="s">
        <v>1287</v>
      </c>
      <c r="F1226" s="259">
        <v>38.432227279999999</v>
      </c>
      <c r="G1226" s="290">
        <v>52.241284690000001</v>
      </c>
      <c r="H1226" s="291">
        <v>66.98043887</v>
      </c>
      <c r="I1226" s="292">
        <v>128.94846759999999</v>
      </c>
      <c r="J1226" s="293">
        <v>196.17505980000001</v>
      </c>
      <c r="K1226" s="294">
        <v>290.02690519999999</v>
      </c>
      <c r="L1226" s="295">
        <f t="shared" si="481"/>
        <v>0.29804330361813469</v>
      </c>
      <c r="M1226" s="296">
        <f t="shared" si="483"/>
        <v>0.26629931828877668</v>
      </c>
      <c r="N1226" s="297">
        <f t="shared" si="482"/>
        <v>0.2309456042494088</v>
      </c>
      <c r="O1226" s="298">
        <f t="shared" si="480"/>
        <v>0.25628519868491112</v>
      </c>
    </row>
    <row r="1227" spans="1:15" ht="14.5" customHeight="1" x14ac:dyDescent="0.25">
      <c r="A1227" s="287"/>
      <c r="B1227" s="286" t="s">
        <v>5367</v>
      </c>
      <c r="C1227" s="288" t="s">
        <v>1271</v>
      </c>
      <c r="D1227" s="286" t="s">
        <v>1272</v>
      </c>
      <c r="E1227" s="289" t="s">
        <v>1287</v>
      </c>
      <c r="F1227" s="259">
        <v>99.536155149999999</v>
      </c>
      <c r="G1227" s="290">
        <v>158.4383076</v>
      </c>
      <c r="H1227" s="291">
        <v>129.5533442</v>
      </c>
      <c r="I1227" s="292">
        <v>70.213938839999997</v>
      </c>
      <c r="J1227" s="293">
        <v>100.4710719</v>
      </c>
      <c r="K1227" s="294">
        <v>108.3515357</v>
      </c>
      <c r="L1227" s="295">
        <f t="shared" si="481"/>
        <v>1.4176124683279483</v>
      </c>
      <c r="M1227" s="296">
        <f t="shared" si="483"/>
        <v>1.5769544865381295</v>
      </c>
      <c r="N1227" s="297">
        <f t="shared" si="482"/>
        <v>1.1956761236749134</v>
      </c>
      <c r="O1227" s="298">
        <f t="shared" si="480"/>
        <v>1.3888066344504033</v>
      </c>
    </row>
    <row r="1228" spans="1:15" ht="14.5" customHeight="1" x14ac:dyDescent="0.25">
      <c r="A1228" s="287"/>
      <c r="B1228" s="286" t="s">
        <v>5368</v>
      </c>
      <c r="C1228" s="288" t="s">
        <v>1271</v>
      </c>
      <c r="D1228" s="286" t="s">
        <v>1272</v>
      </c>
      <c r="E1228" s="289" t="s">
        <v>1287</v>
      </c>
      <c r="F1228" s="259">
        <v>44.811919099999997</v>
      </c>
      <c r="G1228" s="290">
        <v>62.211500270000002</v>
      </c>
      <c r="H1228" s="291">
        <v>77.945014479999998</v>
      </c>
      <c r="I1228" s="292">
        <v>99.956303259999999</v>
      </c>
      <c r="J1228" s="293">
        <v>161.50977309999999</v>
      </c>
      <c r="K1228" s="294">
        <v>239.2911574</v>
      </c>
      <c r="L1228" s="295">
        <f t="shared" si="481"/>
        <v>0.44831509007929271</v>
      </c>
      <c r="M1228" s="296">
        <f t="shared" si="483"/>
        <v>0.38518721855600208</v>
      </c>
      <c r="N1228" s="297">
        <f t="shared" si="482"/>
        <v>0.3257329494616753</v>
      </c>
      <c r="O1228" s="298">
        <f t="shared" si="480"/>
        <v>0.36937745753793866</v>
      </c>
    </row>
    <row r="1229" spans="1:15" ht="14.5" customHeight="1" x14ac:dyDescent="0.25">
      <c r="A1229" s="287" t="s">
        <v>1288</v>
      </c>
      <c r="B1229" s="286" t="s">
        <v>5369</v>
      </c>
      <c r="C1229" s="288" t="s">
        <v>1289</v>
      </c>
      <c r="D1229" s="286" t="s">
        <v>1272</v>
      </c>
      <c r="E1229" s="289" t="s">
        <v>1290</v>
      </c>
      <c r="F1229" s="259">
        <v>2.5602285409999999</v>
      </c>
      <c r="G1229" s="290">
        <v>1.8694388479999999</v>
      </c>
      <c r="H1229" s="291">
        <v>0.28434284599999998</v>
      </c>
      <c r="I1229" s="292">
        <v>42.057091120000003</v>
      </c>
      <c r="J1229" s="293">
        <v>33.943022360000001</v>
      </c>
      <c r="K1229" s="294">
        <v>4.6024563179999998</v>
      </c>
      <c r="L1229" s="295">
        <f t="shared" si="481"/>
        <v>6.0875074162761063E-2</v>
      </c>
      <c r="M1229" s="296">
        <f t="shared" si="483"/>
        <v>5.5075792254817936E-2</v>
      </c>
      <c r="N1229" s="297">
        <f t="shared" si="482"/>
        <v>6.1780672396161133E-2</v>
      </c>
      <c r="O1229" s="298">
        <f t="shared" si="480"/>
        <v>5.8484614657000285E-2</v>
      </c>
    </row>
    <row r="1230" spans="1:15" ht="14.5" customHeight="1" x14ac:dyDescent="0.25">
      <c r="A1230" s="287"/>
      <c r="B1230" s="286" t="s">
        <v>5370</v>
      </c>
      <c r="C1230" s="288" t="s">
        <v>1289</v>
      </c>
      <c r="D1230" s="286" t="s">
        <v>1272</v>
      </c>
      <c r="E1230" s="289" t="s">
        <v>1290</v>
      </c>
      <c r="F1230" s="259">
        <v>4.7958985800000002</v>
      </c>
      <c r="G1230" s="290">
        <v>3.2256713389999998</v>
      </c>
      <c r="H1230" s="291">
        <v>0.53210454600000001</v>
      </c>
      <c r="I1230" s="292">
        <v>18.510399570000001</v>
      </c>
      <c r="J1230" s="293">
        <v>15.770311319999999</v>
      </c>
      <c r="K1230" s="294">
        <v>2.3314910800000002</v>
      </c>
      <c r="L1230" s="295">
        <f t="shared" si="481"/>
        <v>0.25909211531947496</v>
      </c>
      <c r="M1230" s="296">
        <f t="shared" si="483"/>
        <v>0.20454075214794173</v>
      </c>
      <c r="N1230" s="297">
        <f t="shared" si="482"/>
        <v>0.22822499754105857</v>
      </c>
      <c r="O1230" s="298">
        <f t="shared" si="480"/>
        <v>0.23362906366595684</v>
      </c>
    </row>
    <row r="1231" spans="1:15" ht="14.5" customHeight="1" x14ac:dyDescent="0.25">
      <c r="A1231" s="287" t="s">
        <v>1291</v>
      </c>
      <c r="B1231" s="286" t="s">
        <v>5371</v>
      </c>
      <c r="C1231" s="288" t="s">
        <v>1271</v>
      </c>
      <c r="D1231" s="286" t="s">
        <v>1624</v>
      </c>
      <c r="E1231" s="289" t="s">
        <v>1283</v>
      </c>
      <c r="F1231" s="259">
        <v>70.255590979999994</v>
      </c>
      <c r="G1231" s="290">
        <v>64.807621429999998</v>
      </c>
      <c r="H1231" s="291">
        <v>35.598179520000002</v>
      </c>
      <c r="I1231" s="292">
        <v>235.76496040000001</v>
      </c>
      <c r="J1231" s="293">
        <v>192.01325360000001</v>
      </c>
      <c r="K1231" s="294">
        <v>85.313588280000005</v>
      </c>
      <c r="L1231" s="295">
        <f t="shared" si="481"/>
        <v>0.29798995941043999</v>
      </c>
      <c r="M1231" s="296">
        <f t="shared" si="483"/>
        <v>0.33751639647233184</v>
      </c>
      <c r="N1231" s="297">
        <f t="shared" si="482"/>
        <v>0.41726271556139966</v>
      </c>
      <c r="O1231" s="298">
        <f t="shared" si="480"/>
        <v>0.3326137567812244</v>
      </c>
    </row>
    <row r="1232" spans="1:15" ht="14.5" customHeight="1" x14ac:dyDescent="0.25">
      <c r="A1232" s="287"/>
      <c r="B1232" s="286" t="s">
        <v>5372</v>
      </c>
      <c r="C1232" s="288" t="s">
        <v>1271</v>
      </c>
      <c r="D1232" s="286" t="s">
        <v>1272</v>
      </c>
      <c r="E1232" s="289" t="s">
        <v>1283</v>
      </c>
      <c r="F1232" s="259">
        <v>150.3809742</v>
      </c>
      <c r="G1232" s="290">
        <v>199.54157799999999</v>
      </c>
      <c r="H1232" s="291">
        <v>133.28491990000001</v>
      </c>
      <c r="I1232" s="292">
        <v>36.659429099999997</v>
      </c>
      <c r="J1232" s="293">
        <v>43.255697069999997</v>
      </c>
      <c r="K1232" s="294">
        <v>41.515123850000002</v>
      </c>
      <c r="L1232" s="295">
        <f t="shared" si="481"/>
        <v>4.102109004201596</v>
      </c>
      <c r="M1232" s="296">
        <f t="shared" si="483"/>
        <v>4.6130704512075038</v>
      </c>
      <c r="N1232" s="297">
        <f t="shared" si="482"/>
        <v>3.2105148085689739</v>
      </c>
      <c r="O1232" s="298">
        <f t="shared" si="480"/>
        <v>3.9793006439533318</v>
      </c>
    </row>
    <row r="1233" spans="1:15" ht="14.5" customHeight="1" x14ac:dyDescent="0.25">
      <c r="A1233" s="287"/>
      <c r="B1233" s="286" t="s">
        <v>5373</v>
      </c>
      <c r="C1233" s="288" t="s">
        <v>1271</v>
      </c>
      <c r="D1233" s="286" t="s">
        <v>1272</v>
      </c>
      <c r="E1233" s="289" t="s">
        <v>1283</v>
      </c>
      <c r="F1233" s="259">
        <v>79.778573440000002</v>
      </c>
      <c r="G1233" s="290">
        <v>67.115001410000005</v>
      </c>
      <c r="H1233" s="291">
        <v>34.754591269999999</v>
      </c>
      <c r="I1233" s="292">
        <v>91.912157699999995</v>
      </c>
      <c r="J1233" s="293">
        <v>76.189079800000002</v>
      </c>
      <c r="K1233" s="294">
        <v>37.175750370000003</v>
      </c>
      <c r="L1233" s="295">
        <f t="shared" si="481"/>
        <v>0.86798716770850004</v>
      </c>
      <c r="M1233" s="296">
        <f t="shared" si="483"/>
        <v>0.8809005383209787</v>
      </c>
      <c r="N1233" s="297">
        <f t="shared" si="482"/>
        <v>0.93487262325836396</v>
      </c>
      <c r="O1233" s="298">
        <f t="shared" si="480"/>
        <v>0.88489298291455865</v>
      </c>
    </row>
    <row r="1234" spans="1:15" ht="14.5" customHeight="1" x14ac:dyDescent="0.25">
      <c r="A1234" s="287" t="s">
        <v>1292</v>
      </c>
      <c r="B1234" s="286" t="s">
        <v>5374</v>
      </c>
      <c r="C1234" s="288" t="s">
        <v>1271</v>
      </c>
      <c r="D1234" s="286" t="s">
        <v>1272</v>
      </c>
      <c r="E1234" s="289" t="s">
        <v>1293</v>
      </c>
      <c r="F1234" s="259">
        <v>23.984413660000001</v>
      </c>
      <c r="G1234" s="290">
        <v>26.367214279999999</v>
      </c>
      <c r="H1234" s="291">
        <v>2.4853994890000002</v>
      </c>
      <c r="I1234" s="292">
        <v>206.88142210000001</v>
      </c>
      <c r="J1234" s="293">
        <v>206.5650751</v>
      </c>
      <c r="K1234" s="294">
        <v>85.452390500000007</v>
      </c>
      <c r="L1234" s="295">
        <f t="shared" si="481"/>
        <v>0.11593314381030639</v>
      </c>
      <c r="M1234" s="296">
        <f t="shared" si="483"/>
        <v>0.12764604213580341</v>
      </c>
      <c r="N1234" s="297">
        <f t="shared" si="482"/>
        <v>2.9085195562785337E-2</v>
      </c>
      <c r="O1234" s="298">
        <f t="shared" si="480"/>
        <v>0.1059072864896267</v>
      </c>
    </row>
    <row r="1235" spans="1:15" ht="14.5" customHeight="1" x14ac:dyDescent="0.25">
      <c r="A1235" s="287"/>
      <c r="B1235" s="286" t="s">
        <v>5375</v>
      </c>
      <c r="C1235" s="288" t="s">
        <v>1271</v>
      </c>
      <c r="D1235" s="286" t="s">
        <v>1272</v>
      </c>
      <c r="E1235" s="289" t="s">
        <v>1293</v>
      </c>
      <c r="F1235" s="259">
        <v>50.70859841</v>
      </c>
      <c r="G1235" s="290">
        <v>52.143069359999998</v>
      </c>
      <c r="H1235" s="291">
        <v>5.0428654030000004</v>
      </c>
      <c r="I1235" s="292">
        <v>34.438922499999997</v>
      </c>
      <c r="J1235" s="293">
        <v>36.76871448</v>
      </c>
      <c r="K1235" s="294">
        <v>14.6071925</v>
      </c>
      <c r="L1235" s="295">
        <f t="shared" si="481"/>
        <v>1.4724211656157362</v>
      </c>
      <c r="M1235" s="296">
        <f t="shared" si="483"/>
        <v>1.4181368616616372</v>
      </c>
      <c r="N1235" s="297">
        <f t="shared" si="482"/>
        <v>0.34523166604397115</v>
      </c>
      <c r="O1235" s="298">
        <f t="shared" si="480"/>
        <v>1.2572947336351223</v>
      </c>
    </row>
    <row r="1236" spans="1:15" ht="14.5" customHeight="1" x14ac:dyDescent="0.25">
      <c r="A1236" s="287"/>
      <c r="B1236" s="286" t="s">
        <v>5376</v>
      </c>
      <c r="C1236" s="288" t="s">
        <v>1271</v>
      </c>
      <c r="D1236" s="286" t="s">
        <v>1272</v>
      </c>
      <c r="E1236" s="289" t="s">
        <v>1293</v>
      </c>
      <c r="F1236" s="259">
        <v>1.0269043520000001</v>
      </c>
      <c r="G1236" s="290">
        <v>0.398406608</v>
      </c>
      <c r="H1236" s="291">
        <v>5.5551380999999997E-2</v>
      </c>
      <c r="I1236" s="292">
        <v>0.17213386</v>
      </c>
      <c r="J1236" s="293">
        <v>0.27375057800000002</v>
      </c>
      <c r="K1236" s="294">
        <v>2.6813817E-2</v>
      </c>
      <c r="L1236" s="295">
        <f t="shared" si="481"/>
        <v>5.9657312744860311</v>
      </c>
      <c r="M1236" s="296">
        <f t="shared" si="483"/>
        <v>1.4553635316890545</v>
      </c>
      <c r="N1236" s="297">
        <f t="shared" si="482"/>
        <v>2.0717446158448833</v>
      </c>
      <c r="O1236" s="298">
        <f t="shared" si="480"/>
        <v>3.1327857154877798</v>
      </c>
    </row>
    <row r="1237" spans="1:15" ht="14.5" customHeight="1" x14ac:dyDescent="0.25">
      <c r="A1237" s="287" t="s">
        <v>1294</v>
      </c>
      <c r="B1237" s="286" t="s">
        <v>5377</v>
      </c>
      <c r="C1237" s="288" t="s">
        <v>1271</v>
      </c>
      <c r="D1237" s="286" t="s">
        <v>1272</v>
      </c>
      <c r="E1237" s="289" t="s">
        <v>1283</v>
      </c>
      <c r="F1237" s="259">
        <v>3.2619061230000002</v>
      </c>
      <c r="G1237" s="290">
        <v>3.3653668410000002</v>
      </c>
      <c r="H1237" s="291">
        <v>0.791730198</v>
      </c>
      <c r="I1237" s="292">
        <v>14.325496060000001</v>
      </c>
      <c r="J1237" s="293">
        <v>6.519619069</v>
      </c>
      <c r="K1237" s="294">
        <v>0.74995518999999999</v>
      </c>
      <c r="L1237" s="295">
        <f t="shared" si="481"/>
        <v>0.22769934872328604</v>
      </c>
      <c r="M1237" s="296">
        <f t="shared" si="483"/>
        <v>0.51619071687821649</v>
      </c>
      <c r="N1237" s="297">
        <f t="shared" si="482"/>
        <v>1.0557033387554795</v>
      </c>
      <c r="O1237" s="298">
        <f t="shared" si="480"/>
        <v>0.34355077582093052</v>
      </c>
    </row>
    <row r="1238" spans="1:15" ht="14.5" customHeight="1" x14ac:dyDescent="0.25">
      <c r="A1238" s="287"/>
      <c r="B1238" s="286" t="s">
        <v>5378</v>
      </c>
      <c r="C1238" s="288" t="s">
        <v>1271</v>
      </c>
      <c r="D1238" s="286" t="s">
        <v>1272</v>
      </c>
      <c r="E1238" s="289" t="s">
        <v>1283</v>
      </c>
      <c r="F1238" s="259">
        <v>7.3298187730000004</v>
      </c>
      <c r="G1238" s="290">
        <v>8.1520785080000007</v>
      </c>
      <c r="H1238" s="291">
        <v>1.972193723</v>
      </c>
      <c r="I1238" s="292">
        <v>6.8319078659999999</v>
      </c>
      <c r="J1238" s="293">
        <v>3.0998527029999998</v>
      </c>
      <c r="K1238" s="294">
        <v>0.31240660999999997</v>
      </c>
      <c r="L1238" s="295">
        <f t="shared" si="481"/>
        <v>1.0728802139557425</v>
      </c>
      <c r="M1238" s="296">
        <f t="shared" si="483"/>
        <v>2.6298277012035181</v>
      </c>
      <c r="N1238" s="297">
        <f t="shared" si="482"/>
        <v>6.3129065130856228</v>
      </c>
      <c r="O1238" s="298">
        <f t="shared" si="480"/>
        <v>1.7038077082322478</v>
      </c>
    </row>
    <row r="1239" spans="1:15" ht="14.5" customHeight="1" x14ac:dyDescent="0.25">
      <c r="A1239" s="287" t="s">
        <v>1295</v>
      </c>
      <c r="B1239" s="286" t="s">
        <v>5379</v>
      </c>
      <c r="C1239" s="288" t="s">
        <v>1271</v>
      </c>
      <c r="D1239" s="286" t="s">
        <v>1272</v>
      </c>
      <c r="E1239" s="289" t="s">
        <v>1283</v>
      </c>
      <c r="F1239" s="259">
        <v>95.041065840000002</v>
      </c>
      <c r="G1239" s="290">
        <v>103.6366417</v>
      </c>
      <c r="H1239" s="291">
        <v>25.440367389999999</v>
      </c>
      <c r="I1239" s="292">
        <v>36.930210760000001</v>
      </c>
      <c r="J1239" s="293">
        <v>39.531538570000002</v>
      </c>
      <c r="K1239" s="294">
        <v>27.318412469999998</v>
      </c>
      <c r="L1239" s="295">
        <f t="shared" si="481"/>
        <v>2.5735316393845569</v>
      </c>
      <c r="M1239" s="296">
        <f t="shared" si="483"/>
        <v>2.6216192298330774</v>
      </c>
      <c r="N1239" s="297">
        <f t="shared" si="482"/>
        <v>0.93125350596187118</v>
      </c>
      <c r="O1239" s="298">
        <f t="shared" si="480"/>
        <v>2.1595464011889796</v>
      </c>
    </row>
    <row r="1240" spans="1:15" ht="14.5" customHeight="1" x14ac:dyDescent="0.25">
      <c r="A1240" s="287" t="s">
        <v>1296</v>
      </c>
      <c r="B1240" s="286" t="s">
        <v>5380</v>
      </c>
      <c r="C1240" s="288" t="s">
        <v>1271</v>
      </c>
      <c r="D1240" s="286" t="s">
        <v>1272</v>
      </c>
      <c r="E1240" s="289" t="s">
        <v>1297</v>
      </c>
      <c r="F1240" s="259">
        <v>1.1736102799999999</v>
      </c>
      <c r="G1240" s="290">
        <v>3.913406148</v>
      </c>
      <c r="H1240" s="291">
        <v>3.328844556</v>
      </c>
      <c r="I1240" s="292">
        <v>6.4265993149999998</v>
      </c>
      <c r="J1240" s="293">
        <v>13.40073973</v>
      </c>
      <c r="K1240" s="294">
        <v>16.964567949999999</v>
      </c>
      <c r="L1240" s="295">
        <f t="shared" si="481"/>
        <v>0.18261762130723408</v>
      </c>
      <c r="M1240" s="296">
        <f t="shared" si="483"/>
        <v>0.29202911382862895</v>
      </c>
      <c r="N1240" s="297">
        <f t="shared" si="482"/>
        <v>0.19622336188054823</v>
      </c>
      <c r="O1240" s="298">
        <f t="shared" si="480"/>
        <v>0.22874217922826645</v>
      </c>
    </row>
    <row r="1241" spans="1:15" ht="14.5" customHeight="1" x14ac:dyDescent="0.25">
      <c r="A1241" s="287"/>
      <c r="B1241" s="286" t="s">
        <v>5381</v>
      </c>
      <c r="C1241" s="288" t="s">
        <v>1271</v>
      </c>
      <c r="D1241" s="286" t="s">
        <v>1272</v>
      </c>
      <c r="E1241" s="289" t="s">
        <v>1297</v>
      </c>
      <c r="F1241" s="259">
        <v>4.8204508229999998</v>
      </c>
      <c r="G1241" s="290">
        <v>12.893280989999999</v>
      </c>
      <c r="H1241" s="291">
        <v>10.75106763</v>
      </c>
      <c r="I1241" s="292">
        <v>1.694270336</v>
      </c>
      <c r="J1241" s="293">
        <v>4.3695911440000001</v>
      </c>
      <c r="K1241" s="294">
        <v>6.2787313850000004</v>
      </c>
      <c r="L1241" s="295">
        <f t="shared" si="481"/>
        <v>2.8451485696081975</v>
      </c>
      <c r="M1241" s="296">
        <f t="shared" si="483"/>
        <v>2.9506836143477866</v>
      </c>
      <c r="N1241" s="297">
        <f t="shared" si="482"/>
        <v>1.7122993437312017</v>
      </c>
      <c r="O1241" s="298">
        <f t="shared" si="480"/>
        <v>2.306225260311217</v>
      </c>
    </row>
    <row r="1242" spans="1:15" ht="14.5" customHeight="1" x14ac:dyDescent="0.25">
      <c r="A1242" s="287" t="s">
        <v>1298</v>
      </c>
      <c r="B1242" s="286" t="s">
        <v>5382</v>
      </c>
      <c r="C1242" s="288" t="s">
        <v>1271</v>
      </c>
      <c r="D1242" s="286" t="s">
        <v>1272</v>
      </c>
      <c r="E1242" s="289" t="s">
        <v>1283</v>
      </c>
      <c r="F1242" s="259">
        <v>11.57132002</v>
      </c>
      <c r="G1242" s="290">
        <v>35.405131230000002</v>
      </c>
      <c r="H1242" s="291">
        <v>25.81384126</v>
      </c>
      <c r="I1242" s="292">
        <v>21.569048980000002</v>
      </c>
      <c r="J1242" s="293">
        <v>47.603536769999998</v>
      </c>
      <c r="K1242" s="294">
        <v>43.200091360000002</v>
      </c>
      <c r="L1242" s="295">
        <f t="shared" si="481"/>
        <v>0.5364779889335668</v>
      </c>
      <c r="M1242" s="296">
        <f t="shared" si="483"/>
        <v>0.74375001590874446</v>
      </c>
      <c r="N1242" s="297">
        <f t="shared" si="482"/>
        <v>0.59754135806994269</v>
      </c>
      <c r="O1242" s="298">
        <f t="shared" si="480"/>
        <v>0.64775792819055678</v>
      </c>
    </row>
    <row r="1243" spans="1:15" ht="14.5" customHeight="1" x14ac:dyDescent="0.25">
      <c r="A1243" s="287"/>
      <c r="B1243" s="286" t="s">
        <v>5383</v>
      </c>
      <c r="C1243" s="288" t="s">
        <v>1271</v>
      </c>
      <c r="D1243" s="286" t="s">
        <v>1272</v>
      </c>
      <c r="E1243" s="289" t="s">
        <v>1283</v>
      </c>
      <c r="F1243" s="259">
        <v>2.3353595500000002</v>
      </c>
      <c r="G1243" s="290">
        <v>5.6345603830000002</v>
      </c>
      <c r="H1243" s="291">
        <v>2.7409615719999998</v>
      </c>
      <c r="I1243" s="292">
        <v>6.1528301330000001</v>
      </c>
      <c r="J1243" s="293">
        <v>11.173554729999999</v>
      </c>
      <c r="K1243" s="294">
        <v>15.999663099999999</v>
      </c>
      <c r="L1243" s="295">
        <f t="shared" si="481"/>
        <v>0.37955859328450603</v>
      </c>
      <c r="M1243" s="296">
        <f t="shared" si="483"/>
        <v>0.50427643835418889</v>
      </c>
      <c r="N1243" s="297">
        <f t="shared" si="482"/>
        <v>0.17131370547421088</v>
      </c>
      <c r="O1243" s="298">
        <f t="shared" si="480"/>
        <v>0.32139668996730952</v>
      </c>
    </row>
    <row r="1244" spans="1:15" ht="14.5" customHeight="1" x14ac:dyDescent="0.25">
      <c r="A1244" s="287"/>
      <c r="B1244" s="286" t="s">
        <v>5384</v>
      </c>
      <c r="C1244" s="288" t="s">
        <v>1271</v>
      </c>
      <c r="D1244" s="286" t="s">
        <v>1272</v>
      </c>
      <c r="E1244" s="289" t="s">
        <v>1283</v>
      </c>
      <c r="F1244" s="259">
        <v>8.0100843000000005E-2</v>
      </c>
      <c r="G1244" s="290">
        <v>0.29997253400000001</v>
      </c>
      <c r="H1244" s="291">
        <v>9.9590189999999995E-2</v>
      </c>
      <c r="I1244" s="292">
        <v>10.136314929999999</v>
      </c>
      <c r="J1244" s="293">
        <v>11.070922960000001</v>
      </c>
      <c r="K1244" s="294">
        <v>12.35222802</v>
      </c>
      <c r="L1244" s="295">
        <f t="shared" si="481"/>
        <v>7.9023632901271748E-3</v>
      </c>
      <c r="M1244" s="296">
        <f t="shared" si="483"/>
        <v>2.7095530795744963E-2</v>
      </c>
      <c r="N1244" s="297">
        <f t="shared" si="482"/>
        <v>8.0625284635896799E-3</v>
      </c>
      <c r="O1244" s="298">
        <f t="shared" si="480"/>
        <v>1.4292944002337967E-2</v>
      </c>
    </row>
    <row r="1245" spans="1:15" ht="14.5" customHeight="1" x14ac:dyDescent="0.25">
      <c r="A1245" s="287"/>
      <c r="B1245" s="286" t="s">
        <v>5385</v>
      </c>
      <c r="C1245" s="288" t="s">
        <v>1271</v>
      </c>
      <c r="D1245" s="286" t="s">
        <v>1272</v>
      </c>
      <c r="E1245" s="289" t="s">
        <v>1283</v>
      </c>
      <c r="F1245" s="259">
        <v>9.0200824110000006</v>
      </c>
      <c r="G1245" s="290">
        <v>33.312458419999999</v>
      </c>
      <c r="H1245" s="291">
        <v>21.976572860000001</v>
      </c>
      <c r="I1245" s="292">
        <v>9.6433624249999994</v>
      </c>
      <c r="J1245" s="293">
        <v>23.637492859999998</v>
      </c>
      <c r="K1245" s="294">
        <v>17.744951910000001</v>
      </c>
      <c r="L1245" s="295">
        <f t="shared" si="481"/>
        <v>0.93536694085206495</v>
      </c>
      <c r="M1245" s="296">
        <f t="shared" si="483"/>
        <v>1.4093059114730495</v>
      </c>
      <c r="N1245" s="297">
        <f t="shared" si="482"/>
        <v>1.2384690007311494</v>
      </c>
      <c r="O1245" s="298">
        <f t="shared" si="480"/>
        <v>1.2603252594365941</v>
      </c>
    </row>
    <row r="1246" spans="1:15" ht="14.5" customHeight="1" x14ac:dyDescent="0.25">
      <c r="A1246" s="287"/>
      <c r="B1246" s="286" t="s">
        <v>5386</v>
      </c>
      <c r="C1246" s="288" t="s">
        <v>1271</v>
      </c>
      <c r="D1246" s="286" t="s">
        <v>1272</v>
      </c>
      <c r="E1246" s="289" t="s">
        <v>1283</v>
      </c>
      <c r="F1246" s="259">
        <v>21.57365295</v>
      </c>
      <c r="G1246" s="290">
        <v>68.384277749999995</v>
      </c>
      <c r="H1246" s="291">
        <v>35.501441290000002</v>
      </c>
      <c r="I1246" s="292">
        <v>8.1518834770000002</v>
      </c>
      <c r="J1246" s="293">
        <v>11.681633</v>
      </c>
      <c r="K1246" s="294">
        <v>9.3366920750000002</v>
      </c>
      <c r="L1246" s="295">
        <f t="shared" si="481"/>
        <v>2.6464623802423861</v>
      </c>
      <c r="M1246" s="296">
        <f t="shared" si="483"/>
        <v>5.8539998431726108</v>
      </c>
      <c r="N1246" s="297">
        <f t="shared" si="482"/>
        <v>3.8023575164333563</v>
      </c>
      <c r="O1246" s="298">
        <f t="shared" si="480"/>
        <v>4.3009418930396404</v>
      </c>
    </row>
    <row r="1247" spans="1:15" ht="14.5" customHeight="1" x14ac:dyDescent="0.25">
      <c r="A1247" s="287"/>
      <c r="B1247" s="286" t="s">
        <v>5387</v>
      </c>
      <c r="C1247" s="288" t="s">
        <v>1271</v>
      </c>
      <c r="D1247" s="286" t="s">
        <v>1272</v>
      </c>
      <c r="E1247" s="289" t="s">
        <v>1283</v>
      </c>
      <c r="F1247" s="259">
        <v>9.4864020240000002</v>
      </c>
      <c r="G1247" s="290">
        <v>19.139089420000001</v>
      </c>
      <c r="H1247" s="291">
        <v>9.2408747239999993</v>
      </c>
      <c r="I1247" s="292">
        <v>2.4419503749999998</v>
      </c>
      <c r="J1247" s="293">
        <v>5.5879382870000001</v>
      </c>
      <c r="K1247" s="294">
        <v>6.2585091620000002</v>
      </c>
      <c r="L1247" s="295">
        <f t="shared" si="481"/>
        <v>3.8847644575905851</v>
      </c>
      <c r="M1247" s="296">
        <f t="shared" si="483"/>
        <v>3.4250717235954329</v>
      </c>
      <c r="N1247" s="297">
        <f t="shared" si="482"/>
        <v>1.4765297109586621</v>
      </c>
      <c r="O1247" s="298">
        <f t="shared" si="480"/>
        <v>2.6501478076426772</v>
      </c>
    </row>
    <row r="1248" spans="1:15" ht="14.5" customHeight="1" x14ac:dyDescent="0.25">
      <c r="A1248" s="287" t="s">
        <v>1299</v>
      </c>
      <c r="B1248" s="286" t="s">
        <v>5388</v>
      </c>
      <c r="C1248" s="288" t="s">
        <v>1271</v>
      </c>
      <c r="D1248" s="286" t="s">
        <v>1272</v>
      </c>
      <c r="E1248" s="289" t="s">
        <v>1283</v>
      </c>
      <c r="F1248" s="259">
        <v>11.93497406</v>
      </c>
      <c r="G1248" s="290">
        <v>12.666105809999999</v>
      </c>
      <c r="H1248" s="291">
        <v>1.1567120070000001</v>
      </c>
      <c r="I1248" s="292">
        <v>35.1967614</v>
      </c>
      <c r="J1248" s="293">
        <v>16.905270229999999</v>
      </c>
      <c r="K1248" s="294">
        <v>2.228463488</v>
      </c>
      <c r="L1248" s="295">
        <f t="shared" si="481"/>
        <v>0.33909296154730872</v>
      </c>
      <c r="M1248" s="296">
        <f t="shared" si="483"/>
        <v>0.74924006760464545</v>
      </c>
      <c r="N1248" s="297">
        <f t="shared" si="482"/>
        <v>0.5190625797679661</v>
      </c>
      <c r="O1248" s="298">
        <f t="shared" si="480"/>
        <v>0.47409455446810927</v>
      </c>
    </row>
    <row r="1249" spans="1:15" ht="14.5" customHeight="1" x14ac:dyDescent="0.25">
      <c r="A1249" s="287"/>
      <c r="B1249" s="286" t="s">
        <v>5389</v>
      </c>
      <c r="C1249" s="288" t="s">
        <v>1271</v>
      </c>
      <c r="D1249" s="286" t="s">
        <v>1272</v>
      </c>
      <c r="E1249" s="289" t="s">
        <v>1283</v>
      </c>
      <c r="F1249" s="259">
        <v>15.66154878</v>
      </c>
      <c r="G1249" s="290">
        <v>16.13802759</v>
      </c>
      <c r="H1249" s="291">
        <v>1.421543472</v>
      </c>
      <c r="I1249" s="292">
        <v>21.41696576</v>
      </c>
      <c r="J1249" s="293">
        <v>10.516223719999999</v>
      </c>
      <c r="K1249" s="294">
        <v>1.4194399680000001</v>
      </c>
      <c r="L1249" s="295">
        <f t="shared" si="481"/>
        <v>0.73126832976736289</v>
      </c>
      <c r="M1249" s="296">
        <f t="shared" si="483"/>
        <v>1.5345838981447613</v>
      </c>
      <c r="N1249" s="297">
        <f t="shared" si="482"/>
        <v>1.0014819252997109</v>
      </c>
      <c r="O1249" s="298">
        <f t="shared" si="480"/>
        <v>0.99605699436066841</v>
      </c>
    </row>
    <row r="1250" spans="1:15" ht="14.5" customHeight="1" x14ac:dyDescent="0.25">
      <c r="A1250" s="287" t="s">
        <v>1300</v>
      </c>
      <c r="B1250" s="286" t="s">
        <v>5390</v>
      </c>
      <c r="C1250" s="288" t="s">
        <v>1271</v>
      </c>
      <c r="D1250" s="286" t="s">
        <v>1272</v>
      </c>
      <c r="E1250" s="289" t="s">
        <v>1283</v>
      </c>
      <c r="F1250" s="259">
        <v>2.0891302E-2</v>
      </c>
      <c r="G1250" s="290">
        <v>0</v>
      </c>
      <c r="H1250" s="291">
        <v>4.9825991E-2</v>
      </c>
      <c r="I1250" s="292">
        <v>0.23322836699999999</v>
      </c>
      <c r="J1250" s="293">
        <v>8.8881430520000002</v>
      </c>
      <c r="K1250" s="294">
        <v>33.573813479999998</v>
      </c>
      <c r="L1250" s="295">
        <f t="shared" si="481"/>
        <v>8.9574447005410798E-2</v>
      </c>
      <c r="M1250" s="296">
        <f t="shared" si="483"/>
        <v>0</v>
      </c>
      <c r="N1250" s="297">
        <f t="shared" si="482"/>
        <v>1.4840730270239174E-3</v>
      </c>
      <c r="O1250" s="298">
        <f t="shared" si="480"/>
        <v>1.6563294705782231E-3</v>
      </c>
    </row>
    <row r="1251" spans="1:15" s="299" customFormat="1" ht="14.5" customHeight="1" x14ac:dyDescent="0.25">
      <c r="A1251" s="311"/>
      <c r="B1251" s="312"/>
      <c r="C1251" s="300"/>
      <c r="D1251" s="312"/>
      <c r="E1251" s="301" t="s">
        <v>1301</v>
      </c>
      <c r="F1251" s="302">
        <f t="shared" ref="F1251:K1251" si="484">SUM(F1199:F1250)</f>
        <v>2821.8523684320003</v>
      </c>
      <c r="G1251" s="303">
        <f t="shared" si="484"/>
        <v>2629.2157077510001</v>
      </c>
      <c r="H1251" s="304">
        <f t="shared" si="484"/>
        <v>923.32825188900006</v>
      </c>
      <c r="I1251" s="305">
        <f t="shared" si="484"/>
        <v>3076.2088137680007</v>
      </c>
      <c r="J1251" s="306">
        <f t="shared" si="484"/>
        <v>2888.5779253910009</v>
      </c>
      <c r="K1251" s="307">
        <f t="shared" si="484"/>
        <v>2423.5809382699999</v>
      </c>
      <c r="L1251" s="308">
        <f t="shared" si="481"/>
        <v>0.91731496113085931</v>
      </c>
      <c r="M1251" s="309">
        <f t="shared" si="483"/>
        <v>0.91021110583163745</v>
      </c>
      <c r="N1251" s="310">
        <f t="shared" si="482"/>
        <v>0.38097685837886236</v>
      </c>
      <c r="O1251" s="298">
        <f t="shared" si="480"/>
        <v>0.75990902797738658</v>
      </c>
    </row>
    <row r="1252" spans="1:15" ht="14.5" customHeight="1" x14ac:dyDescent="0.25">
      <c r="A1252" s="287"/>
      <c r="B1252" s="286"/>
      <c r="D1252" s="286"/>
      <c r="F1252" s="259"/>
      <c r="G1252" s="290"/>
      <c r="H1252" s="291"/>
      <c r="I1252" s="292"/>
      <c r="J1252" s="293"/>
      <c r="K1252" s="294"/>
      <c r="L1252" s="295"/>
      <c r="M1252" s="296"/>
      <c r="N1252" s="297"/>
      <c r="O1252" s="298"/>
    </row>
    <row r="1253" spans="1:15" s="28" customFormat="1" ht="14.5" customHeight="1" x14ac:dyDescent="0.25">
      <c r="A1253" s="37"/>
      <c r="B1253" s="360"/>
      <c r="C1253" s="36"/>
      <c r="D1253" s="360"/>
      <c r="E1253" s="355" t="s">
        <v>1542</v>
      </c>
      <c r="F1253" s="349">
        <f t="shared" ref="F1253:K1253" si="485">SUM(F1062,F1065,F1079,F1102,F1110,F1116,F1120,F1124,F1132,F1139,F1143,F1147,F1151,F1154,F1158,F1162,F1197,F1251)</f>
        <v>4598.7331862620003</v>
      </c>
      <c r="G1253" s="350">
        <f t="shared" si="485"/>
        <v>4733.7437975659996</v>
      </c>
      <c r="H1253" s="351">
        <f t="shared" si="485"/>
        <v>2360.2048104250007</v>
      </c>
      <c r="I1253" s="352">
        <f t="shared" si="485"/>
        <v>5342.4890504170007</v>
      </c>
      <c r="J1253" s="353">
        <f t="shared" si="485"/>
        <v>5272.5015360860007</v>
      </c>
      <c r="K1253" s="354">
        <f t="shared" si="485"/>
        <v>4839.9751999339996</v>
      </c>
      <c r="L1253" s="111">
        <f t="shared" ref="L1253:N1254" si="486">F1253/I1253</f>
        <v>0.86078476583925845</v>
      </c>
      <c r="M1253" s="112">
        <f t="shared" si="486"/>
        <v>0.89781743355926191</v>
      </c>
      <c r="N1253" s="113">
        <f t="shared" si="486"/>
        <v>0.48764812068813612</v>
      </c>
      <c r="O1253" s="120">
        <f t="shared" si="480"/>
        <v>0.75656471556309024</v>
      </c>
    </row>
    <row r="1254" spans="1:15" s="42" customFormat="1" ht="14.5" customHeight="1" x14ac:dyDescent="0.25">
      <c r="A1254" s="39"/>
      <c r="B1254" s="40"/>
      <c r="C1254" s="41"/>
      <c r="D1254" s="40"/>
      <c r="E1254" s="357" t="s">
        <v>1543</v>
      </c>
      <c r="F1254" s="179">
        <f>F1253/18</f>
        <v>255.48517701455557</v>
      </c>
      <c r="G1254" s="180">
        <f>G1253/18</f>
        <v>262.98576653144443</v>
      </c>
      <c r="H1254" s="181">
        <f t="shared" ref="H1254:K1254" si="487">H1253/18</f>
        <v>131.12248946805559</v>
      </c>
      <c r="I1254" s="358">
        <f t="shared" si="487"/>
        <v>296.80494724538892</v>
      </c>
      <c r="J1254" s="182">
        <f t="shared" si="487"/>
        <v>292.91675200477783</v>
      </c>
      <c r="K1254" s="183">
        <f t="shared" si="487"/>
        <v>268.88751110744442</v>
      </c>
      <c r="L1254" s="117">
        <f t="shared" si="486"/>
        <v>0.86078476583925856</v>
      </c>
      <c r="M1254" s="118">
        <f t="shared" si="486"/>
        <v>0.89781743355926191</v>
      </c>
      <c r="N1254" s="119">
        <f t="shared" si="486"/>
        <v>0.48764812068813607</v>
      </c>
      <c r="O1254" s="121">
        <f t="shared" si="480"/>
        <v>0.75656471556309024</v>
      </c>
    </row>
    <row r="1255" spans="1:15" ht="14.5" customHeight="1" x14ac:dyDescent="0.25">
      <c r="A1255" s="287"/>
      <c r="B1255" s="286"/>
      <c r="D1255" s="286"/>
      <c r="F1255" s="259"/>
      <c r="G1255" s="290"/>
      <c r="H1255" s="291"/>
      <c r="I1255" s="292"/>
      <c r="J1255" s="293"/>
      <c r="K1255" s="294"/>
      <c r="L1255" s="295"/>
      <c r="M1255" s="296"/>
      <c r="N1255" s="297"/>
      <c r="O1255" s="298"/>
    </row>
    <row r="1256" spans="1:15" s="27" customFormat="1" ht="14.5" customHeight="1" x14ac:dyDescent="0.25">
      <c r="A1256" s="359" t="s">
        <v>1544</v>
      </c>
      <c r="F1256" s="131"/>
      <c r="G1256" s="132"/>
      <c r="H1256" s="133"/>
      <c r="I1256" s="148"/>
      <c r="J1256" s="149"/>
      <c r="K1256" s="150"/>
      <c r="L1256" s="114"/>
      <c r="M1256" s="115"/>
      <c r="N1256" s="116"/>
      <c r="O1256" s="122"/>
    </row>
    <row r="1257" spans="1:15" ht="14.5" customHeight="1" x14ac:dyDescent="0.25">
      <c r="A1257" s="287" t="s">
        <v>1157</v>
      </c>
      <c r="B1257" s="286" t="s">
        <v>5243</v>
      </c>
      <c r="D1257" s="286" t="s">
        <v>1158</v>
      </c>
      <c r="E1257" s="289" t="s">
        <v>1302</v>
      </c>
      <c r="F1257" s="259">
        <v>17.72990734</v>
      </c>
      <c r="G1257" s="290">
        <v>14.87676991</v>
      </c>
      <c r="H1257" s="291">
        <v>1.1156426610000001</v>
      </c>
      <c r="I1257" s="292">
        <v>19.564630910000002</v>
      </c>
      <c r="J1257" s="293">
        <v>15.42194186</v>
      </c>
      <c r="K1257" s="294">
        <v>4.0053234990000002</v>
      </c>
      <c r="L1257" s="295">
        <f t="shared" ref="L1257:N1264" si="488">F1257/I1257</f>
        <v>0.90622242870616965</v>
      </c>
      <c r="M1257" s="296">
        <f t="shared" si="488"/>
        <v>0.96464959115077353</v>
      </c>
      <c r="N1257" s="297">
        <f t="shared" si="488"/>
        <v>0.27853996344578408</v>
      </c>
      <c r="O1257" s="298">
        <f t="shared" si="480"/>
        <v>0.86485457589326065</v>
      </c>
    </row>
    <row r="1258" spans="1:15" ht="14.5" customHeight="1" x14ac:dyDescent="0.25">
      <c r="A1258" s="287"/>
      <c r="B1258" s="286" t="s">
        <v>5244</v>
      </c>
      <c r="D1258" s="286" t="s">
        <v>1158</v>
      </c>
      <c r="E1258" s="289" t="s">
        <v>1302</v>
      </c>
      <c r="F1258" s="259">
        <v>20.143130889999998</v>
      </c>
      <c r="G1258" s="290">
        <v>17.259947220000001</v>
      </c>
      <c r="H1258" s="291">
        <v>1.198916927</v>
      </c>
      <c r="I1258" s="292">
        <v>15.439348560000001</v>
      </c>
      <c r="J1258" s="293">
        <v>12.34226029</v>
      </c>
      <c r="K1258" s="294">
        <v>3.142929724</v>
      </c>
      <c r="L1258" s="295">
        <f t="shared" si="488"/>
        <v>1.3046619688466958</v>
      </c>
      <c r="M1258" s="296">
        <f t="shared" si="488"/>
        <v>1.3984429767685607</v>
      </c>
      <c r="N1258" s="297">
        <f t="shared" si="488"/>
        <v>0.38146475813469383</v>
      </c>
      <c r="O1258" s="298">
        <f t="shared" si="480"/>
        <v>1.2482642204871848</v>
      </c>
    </row>
    <row r="1259" spans="1:15" ht="14.5" customHeight="1" x14ac:dyDescent="0.25">
      <c r="A1259" s="287" t="s">
        <v>1303</v>
      </c>
      <c r="B1259" s="286" t="s">
        <v>5391</v>
      </c>
      <c r="D1259" s="286" t="s">
        <v>1158</v>
      </c>
      <c r="E1259" s="289" t="s">
        <v>1304</v>
      </c>
      <c r="F1259" s="259">
        <v>14.21490298</v>
      </c>
      <c r="G1259" s="290">
        <v>14.3263961</v>
      </c>
      <c r="H1259" s="291">
        <v>1.451246372</v>
      </c>
      <c r="I1259" s="292">
        <v>45.851080629999998</v>
      </c>
      <c r="J1259" s="293">
        <v>28.932800289999999</v>
      </c>
      <c r="K1259" s="294">
        <v>5.7751971510000004</v>
      </c>
      <c r="L1259" s="295">
        <f t="shared" si="488"/>
        <v>0.31002329246520094</v>
      </c>
      <c r="M1259" s="296">
        <f t="shared" si="488"/>
        <v>0.49516106136990862</v>
      </c>
      <c r="N1259" s="297">
        <f t="shared" si="488"/>
        <v>0.25128949437660503</v>
      </c>
      <c r="O1259" s="298">
        <f t="shared" si="480"/>
        <v>0.3723049738176788</v>
      </c>
    </row>
    <row r="1260" spans="1:15" ht="14.5" customHeight="1" x14ac:dyDescent="0.25">
      <c r="A1260" s="287" t="s">
        <v>1160</v>
      </c>
      <c r="B1260" s="286" t="s">
        <v>5245</v>
      </c>
      <c r="D1260" s="286" t="s">
        <v>1158</v>
      </c>
      <c r="E1260" s="289" t="s">
        <v>1305</v>
      </c>
      <c r="F1260" s="259">
        <v>3.3263207260000001</v>
      </c>
      <c r="G1260" s="290">
        <v>12.28741054</v>
      </c>
      <c r="H1260" s="291">
        <v>6.5950809430000001</v>
      </c>
      <c r="I1260" s="292">
        <v>3.915440459</v>
      </c>
      <c r="J1260" s="293">
        <v>9.8494557969999992</v>
      </c>
      <c r="K1260" s="294">
        <v>8.4770990249999993</v>
      </c>
      <c r="L1260" s="295">
        <f t="shared" si="488"/>
        <v>0.84953934578526047</v>
      </c>
      <c r="M1260" s="296">
        <f t="shared" si="488"/>
        <v>1.247521771075166</v>
      </c>
      <c r="N1260" s="297">
        <f t="shared" si="488"/>
        <v>0.77798795596822712</v>
      </c>
      <c r="O1260" s="298">
        <f t="shared" si="480"/>
        <v>0.99850808924375833</v>
      </c>
    </row>
    <row r="1261" spans="1:15" ht="14.5" customHeight="1" x14ac:dyDescent="0.25">
      <c r="A1261" s="287"/>
      <c r="B1261" s="286" t="s">
        <v>5246</v>
      </c>
      <c r="D1261" s="286" t="s">
        <v>1158</v>
      </c>
      <c r="E1261" s="289" t="s">
        <v>1305</v>
      </c>
      <c r="F1261" s="259">
        <v>1.2546896160000001</v>
      </c>
      <c r="G1261" s="290">
        <v>2.2269836569999999</v>
      </c>
      <c r="H1261" s="291">
        <v>2.5505351200000002</v>
      </c>
      <c r="I1261" s="292">
        <v>12.25236477</v>
      </c>
      <c r="J1261" s="293">
        <v>11.612566259999999</v>
      </c>
      <c r="K1261" s="294">
        <v>5.3408038390000003</v>
      </c>
      <c r="L1261" s="295">
        <f t="shared" si="488"/>
        <v>0.10240387382786026</v>
      </c>
      <c r="M1261" s="296">
        <f t="shared" si="488"/>
        <v>0.19177360172927013</v>
      </c>
      <c r="N1261" s="297">
        <f t="shared" si="488"/>
        <v>0.47755641227174456</v>
      </c>
      <c r="O1261" s="298">
        <f t="shared" si="480"/>
        <v>0.20654191445813608</v>
      </c>
    </row>
    <row r="1262" spans="1:15" ht="14.5" customHeight="1" x14ac:dyDescent="0.25">
      <c r="A1262" s="287"/>
      <c r="B1262" s="286" t="s">
        <v>5247</v>
      </c>
      <c r="D1262" s="286" t="s">
        <v>1158</v>
      </c>
      <c r="E1262" s="289" t="s">
        <v>1305</v>
      </c>
      <c r="F1262" s="259">
        <v>18.871998770000001</v>
      </c>
      <c r="G1262" s="290">
        <v>18.211938239999999</v>
      </c>
      <c r="H1262" s="291">
        <v>1.940334577</v>
      </c>
      <c r="I1262" s="292">
        <v>35.477714380000002</v>
      </c>
      <c r="J1262" s="293">
        <v>22.121656829999999</v>
      </c>
      <c r="K1262" s="294">
        <v>4.265159165</v>
      </c>
      <c r="L1262" s="295">
        <f t="shared" si="488"/>
        <v>0.53193953161308472</v>
      </c>
      <c r="M1262" s="296">
        <f t="shared" si="488"/>
        <v>0.82326284961179375</v>
      </c>
      <c r="N1262" s="297">
        <f t="shared" si="488"/>
        <v>0.45492665148874928</v>
      </c>
      <c r="O1262" s="298">
        <f t="shared" si="480"/>
        <v>0.63080203390293654</v>
      </c>
    </row>
    <row r="1263" spans="1:15" ht="14.5" customHeight="1" x14ac:dyDescent="0.25">
      <c r="A1263" s="287"/>
      <c r="B1263" s="286" t="s">
        <v>5248</v>
      </c>
      <c r="D1263" s="286" t="s">
        <v>1158</v>
      </c>
      <c r="E1263" s="289" t="s">
        <v>1305</v>
      </c>
      <c r="F1263" s="259">
        <v>2.7593313309999998</v>
      </c>
      <c r="G1263" s="290">
        <v>3.3644611690000001</v>
      </c>
      <c r="H1263" s="291">
        <v>2.950898274</v>
      </c>
      <c r="I1263" s="292">
        <v>2.3796176450000002</v>
      </c>
      <c r="J1263" s="293">
        <v>2.4933157100000001</v>
      </c>
      <c r="K1263" s="294">
        <v>1.255024256</v>
      </c>
      <c r="L1263" s="295">
        <f t="shared" si="488"/>
        <v>1.1595692008747058</v>
      </c>
      <c r="M1263" s="296">
        <f t="shared" si="488"/>
        <v>1.3493923595419852</v>
      </c>
      <c r="N1263" s="297">
        <f t="shared" si="488"/>
        <v>2.3512679216297157</v>
      </c>
      <c r="O1263" s="298">
        <f t="shared" si="480"/>
        <v>1.4808670930932128</v>
      </c>
    </row>
    <row r="1264" spans="1:15" s="299" customFormat="1" ht="14.5" customHeight="1" x14ac:dyDescent="0.25">
      <c r="A1264" s="311"/>
      <c r="B1264" s="312"/>
      <c r="C1264" s="300"/>
      <c r="D1264" s="312"/>
      <c r="E1264" s="301" t="s">
        <v>1306</v>
      </c>
      <c r="F1264" s="302">
        <f t="shared" ref="F1264:K1264" si="489">SUM(F1257:F1263)</f>
        <v>78.300281652999999</v>
      </c>
      <c r="G1264" s="303">
        <f t="shared" si="489"/>
        <v>82.553906835999996</v>
      </c>
      <c r="H1264" s="304">
        <f t="shared" si="489"/>
        <v>17.802654873999998</v>
      </c>
      <c r="I1264" s="305">
        <f t="shared" si="489"/>
        <v>134.88019735399999</v>
      </c>
      <c r="J1264" s="306">
        <f t="shared" si="489"/>
        <v>102.773997037</v>
      </c>
      <c r="K1264" s="307">
        <f t="shared" si="489"/>
        <v>32.261536659000001</v>
      </c>
      <c r="L1264" s="308">
        <f t="shared" si="488"/>
        <v>0.580517253007103</v>
      </c>
      <c r="M1264" s="309">
        <f t="shared" si="488"/>
        <v>0.80325674991777829</v>
      </c>
      <c r="N1264" s="310">
        <f t="shared" si="488"/>
        <v>0.55182290484708174</v>
      </c>
      <c r="O1264" s="298">
        <f t="shared" si="480"/>
        <v>0.66189859578767973</v>
      </c>
    </row>
    <row r="1265" spans="1:15" ht="14.5" customHeight="1" x14ac:dyDescent="0.25">
      <c r="A1265" s="287"/>
      <c r="B1265" s="286"/>
      <c r="D1265" s="286"/>
      <c r="F1265" s="259"/>
      <c r="G1265" s="290"/>
      <c r="H1265" s="291"/>
      <c r="I1265" s="292"/>
      <c r="J1265" s="293"/>
      <c r="K1265" s="294"/>
      <c r="L1265" s="295"/>
      <c r="M1265" s="296"/>
      <c r="N1265" s="297"/>
      <c r="O1265" s="298"/>
    </row>
    <row r="1266" spans="1:15" ht="14.5" customHeight="1" x14ac:dyDescent="0.25">
      <c r="A1266" s="287" t="s">
        <v>1307</v>
      </c>
      <c r="B1266" s="286" t="s">
        <v>5392</v>
      </c>
      <c r="C1266" s="288" t="s">
        <v>54</v>
      </c>
      <c r="D1266" s="286" t="s">
        <v>1308</v>
      </c>
      <c r="E1266" s="289" t="s">
        <v>1309</v>
      </c>
      <c r="F1266" s="259">
        <v>9.9818373329999996</v>
      </c>
      <c r="G1266" s="290">
        <v>31.487115670000001</v>
      </c>
      <c r="H1266" s="291">
        <v>13.66735261</v>
      </c>
      <c r="I1266" s="292">
        <v>29.684550560000002</v>
      </c>
      <c r="J1266" s="293">
        <v>30.06519904</v>
      </c>
      <c r="K1266" s="294">
        <v>12.97581922</v>
      </c>
      <c r="L1266" s="295">
        <f t="shared" ref="L1266:N1268" si="490">F1266/I1266</f>
        <v>0.33626371781591152</v>
      </c>
      <c r="M1266" s="296">
        <f t="shared" si="490"/>
        <v>1.0472944359393139</v>
      </c>
      <c r="N1266" s="297">
        <f t="shared" si="490"/>
        <v>1.053294006203024</v>
      </c>
      <c r="O1266" s="298">
        <f t="shared" si="480"/>
        <v>0.7581419644783467</v>
      </c>
    </row>
    <row r="1267" spans="1:15" ht="14.5" customHeight="1" x14ac:dyDescent="0.25">
      <c r="A1267" s="287"/>
      <c r="B1267" s="286" t="s">
        <v>5393</v>
      </c>
      <c r="C1267" s="288" t="s">
        <v>54</v>
      </c>
      <c r="D1267" s="286" t="s">
        <v>1308</v>
      </c>
      <c r="E1267" s="289" t="s">
        <v>1309</v>
      </c>
      <c r="F1267" s="259">
        <v>15.001907640000001</v>
      </c>
      <c r="G1267" s="290">
        <v>47.719752739999997</v>
      </c>
      <c r="H1267" s="291">
        <v>19.92117798</v>
      </c>
      <c r="I1267" s="292">
        <v>18.796200549999998</v>
      </c>
      <c r="J1267" s="293">
        <v>18.721909740000001</v>
      </c>
      <c r="K1267" s="294">
        <v>7.388278122</v>
      </c>
      <c r="L1267" s="295">
        <f t="shared" si="490"/>
        <v>0.79813511247090851</v>
      </c>
      <c r="M1267" s="296">
        <f t="shared" si="490"/>
        <v>2.5488720650140255</v>
      </c>
      <c r="N1267" s="297">
        <f t="shared" si="490"/>
        <v>2.6963221539645228</v>
      </c>
      <c r="O1267" s="298">
        <f t="shared" ref="O1267:O1330" si="491">AVERAGE(F1267:H1267)/AVERAGE(I1267:K1267)</f>
        <v>1.8403358916727306</v>
      </c>
    </row>
    <row r="1268" spans="1:15" s="299" customFormat="1" ht="14.5" customHeight="1" x14ac:dyDescent="0.25">
      <c r="A1268" s="311"/>
      <c r="B1268" s="312"/>
      <c r="C1268" s="300"/>
      <c r="D1268" s="312"/>
      <c r="E1268" s="301" t="s">
        <v>1310</v>
      </c>
      <c r="F1268" s="302">
        <f t="shared" ref="F1268:K1268" si="492">SUM(F1266:F1267)</f>
        <v>24.983744973</v>
      </c>
      <c r="G1268" s="303">
        <f t="shared" si="492"/>
        <v>79.206868409999998</v>
      </c>
      <c r="H1268" s="304">
        <f t="shared" si="492"/>
        <v>33.588530589999998</v>
      </c>
      <c r="I1268" s="305">
        <f t="shared" si="492"/>
        <v>48.48075111</v>
      </c>
      <c r="J1268" s="306">
        <f t="shared" si="492"/>
        <v>48.787108779999997</v>
      </c>
      <c r="K1268" s="307">
        <f t="shared" si="492"/>
        <v>20.364097342000001</v>
      </c>
      <c r="L1268" s="308">
        <f t="shared" si="490"/>
        <v>0.51533329003738693</v>
      </c>
      <c r="M1268" s="309">
        <f t="shared" si="490"/>
        <v>1.6235204419916438</v>
      </c>
      <c r="N1268" s="310">
        <f t="shared" si="490"/>
        <v>1.6493994320448087</v>
      </c>
      <c r="O1268" s="298">
        <f t="shared" si="491"/>
        <v>1.1712730725143394</v>
      </c>
    </row>
    <row r="1269" spans="1:15" ht="14.5" customHeight="1" x14ac:dyDescent="0.25">
      <c r="A1269" s="287"/>
      <c r="B1269" s="286"/>
      <c r="D1269" s="286"/>
      <c r="F1269" s="259"/>
      <c r="G1269" s="290"/>
      <c r="H1269" s="291"/>
      <c r="I1269" s="292"/>
      <c r="J1269" s="293"/>
      <c r="K1269" s="294"/>
      <c r="L1269" s="295"/>
      <c r="M1269" s="296"/>
      <c r="N1269" s="297"/>
      <c r="O1269" s="298"/>
    </row>
    <row r="1270" spans="1:15" ht="14.5" customHeight="1" x14ac:dyDescent="0.25">
      <c r="A1270" s="287" t="s">
        <v>1311</v>
      </c>
      <c r="B1270" s="286" t="s">
        <v>5394</v>
      </c>
      <c r="D1270" s="286" t="s">
        <v>1312</v>
      </c>
      <c r="E1270" s="289" t="s">
        <v>1313</v>
      </c>
      <c r="F1270" s="259">
        <v>6.2416727459999999</v>
      </c>
      <c r="G1270" s="290">
        <v>6.5555830039999998</v>
      </c>
      <c r="H1270" s="291">
        <v>0.66993160299999999</v>
      </c>
      <c r="I1270" s="292">
        <v>21.540915120000001</v>
      </c>
      <c r="J1270" s="293">
        <v>16.263662419999999</v>
      </c>
      <c r="K1270" s="294">
        <v>1.0482503860000001</v>
      </c>
      <c r="L1270" s="295">
        <f t="shared" ref="L1270:N1272" si="493">F1270/I1270</f>
        <v>0.28975894065915614</v>
      </c>
      <c r="M1270" s="296">
        <f t="shared" si="493"/>
        <v>0.40308159593489645</v>
      </c>
      <c r="N1270" s="297">
        <f t="shared" si="493"/>
        <v>0.63909502152093645</v>
      </c>
      <c r="O1270" s="298">
        <f t="shared" si="491"/>
        <v>0.34662051829663254</v>
      </c>
    </row>
    <row r="1271" spans="1:15" ht="14.5" customHeight="1" x14ac:dyDescent="0.25">
      <c r="A1271" s="287"/>
      <c r="B1271" s="286" t="s">
        <v>5395</v>
      </c>
      <c r="D1271" s="286" t="s">
        <v>1312</v>
      </c>
      <c r="E1271" s="289" t="s">
        <v>1313</v>
      </c>
      <c r="F1271" s="259">
        <v>8.0868043239999992</v>
      </c>
      <c r="G1271" s="290">
        <v>8.4774028799999996</v>
      </c>
      <c r="H1271" s="291">
        <v>0.93356952599999998</v>
      </c>
      <c r="I1271" s="292">
        <v>13.56163652</v>
      </c>
      <c r="J1271" s="293">
        <v>10.170219919999999</v>
      </c>
      <c r="K1271" s="294">
        <v>0.63849726900000003</v>
      </c>
      <c r="L1271" s="295">
        <f t="shared" si="493"/>
        <v>0.59630003444451551</v>
      </c>
      <c r="M1271" s="296">
        <f t="shared" si="493"/>
        <v>0.83355157967911475</v>
      </c>
      <c r="N1271" s="297">
        <f t="shared" si="493"/>
        <v>1.4621355036680665</v>
      </c>
      <c r="O1271" s="298">
        <f t="shared" si="491"/>
        <v>0.71799436885226875</v>
      </c>
    </row>
    <row r="1272" spans="1:15" s="299" customFormat="1" ht="14.5" customHeight="1" x14ac:dyDescent="0.25">
      <c r="A1272" s="311"/>
      <c r="B1272" s="312"/>
      <c r="C1272" s="300"/>
      <c r="D1272" s="312"/>
      <c r="E1272" s="301" t="s">
        <v>1314</v>
      </c>
      <c r="F1272" s="302">
        <f t="shared" ref="F1272:K1272" si="494">SUM(F1270:F1271)</f>
        <v>14.328477069999998</v>
      </c>
      <c r="G1272" s="303">
        <f t="shared" si="494"/>
        <v>15.032985883999999</v>
      </c>
      <c r="H1272" s="304">
        <f t="shared" si="494"/>
        <v>1.6035011290000001</v>
      </c>
      <c r="I1272" s="305">
        <f t="shared" si="494"/>
        <v>35.102551640000001</v>
      </c>
      <c r="J1272" s="306">
        <f t="shared" si="494"/>
        <v>26.433882339999997</v>
      </c>
      <c r="K1272" s="307">
        <f t="shared" si="494"/>
        <v>1.686747655</v>
      </c>
      <c r="L1272" s="308">
        <f t="shared" si="493"/>
        <v>0.4081890461111789</v>
      </c>
      <c r="M1272" s="309">
        <f t="shared" si="493"/>
        <v>0.56870139961438604</v>
      </c>
      <c r="N1272" s="310">
        <f t="shared" si="493"/>
        <v>0.95064672196031608</v>
      </c>
      <c r="O1272" s="298">
        <f t="shared" si="491"/>
        <v>0.48977231582185937</v>
      </c>
    </row>
    <row r="1273" spans="1:15" ht="14.5" customHeight="1" x14ac:dyDescent="0.25">
      <c r="A1273" s="287"/>
      <c r="B1273" s="286"/>
      <c r="D1273" s="286"/>
      <c r="F1273" s="259"/>
      <c r="G1273" s="290"/>
      <c r="H1273" s="291"/>
      <c r="I1273" s="292"/>
      <c r="J1273" s="293"/>
      <c r="K1273" s="294"/>
      <c r="L1273" s="295"/>
      <c r="M1273" s="296"/>
      <c r="N1273" s="297"/>
      <c r="O1273" s="298"/>
    </row>
    <row r="1274" spans="1:15" ht="14.5" customHeight="1" x14ac:dyDescent="0.25">
      <c r="A1274" s="287" t="s">
        <v>356</v>
      </c>
      <c r="B1274" s="286" t="s">
        <v>5396</v>
      </c>
      <c r="C1274" s="288" t="s">
        <v>1315</v>
      </c>
      <c r="D1274" s="286" t="s">
        <v>1316</v>
      </c>
      <c r="E1274" s="289" t="s">
        <v>1317</v>
      </c>
      <c r="F1274" s="259">
        <v>0.21547106299999999</v>
      </c>
      <c r="G1274" s="290">
        <v>1.749320116</v>
      </c>
      <c r="H1274" s="291">
        <v>0.84190202400000003</v>
      </c>
      <c r="I1274" s="292">
        <v>0.82456142799999999</v>
      </c>
      <c r="J1274" s="293">
        <v>3.239202369</v>
      </c>
      <c r="K1274" s="294">
        <v>8.5969423040000006</v>
      </c>
      <c r="L1274" s="295">
        <f t="shared" ref="L1274:L1285" si="495">F1274/I1274</f>
        <v>0.26131596225963649</v>
      </c>
      <c r="M1274" s="296">
        <f t="shared" ref="M1274:M1285" si="496">G1274/J1274</f>
        <v>0.54004656601311596</v>
      </c>
      <c r="N1274" s="297">
        <f t="shared" ref="N1274:N1285" si="497">H1274/K1274</f>
        <v>9.7930402953649964E-2</v>
      </c>
      <c r="O1274" s="298">
        <f t="shared" si="491"/>
        <v>0.22168536103830061</v>
      </c>
    </row>
    <row r="1275" spans="1:15" ht="14.5" customHeight="1" x14ac:dyDescent="0.25">
      <c r="A1275" s="287"/>
      <c r="B1275" s="286" t="s">
        <v>5220</v>
      </c>
      <c r="C1275" s="288" t="s">
        <v>1315</v>
      </c>
      <c r="D1275" s="286" t="s">
        <v>1316</v>
      </c>
      <c r="E1275" s="289" t="s">
        <v>1317</v>
      </c>
      <c r="F1275" s="259">
        <v>3.979059951</v>
      </c>
      <c r="G1275" s="290">
        <v>6.7325821079999999</v>
      </c>
      <c r="H1275" s="291">
        <v>1.935541682</v>
      </c>
      <c r="I1275" s="292">
        <v>5.7462808949999999</v>
      </c>
      <c r="J1275" s="293">
        <v>4.7437133349999998</v>
      </c>
      <c r="K1275" s="294">
        <v>0.66371196200000004</v>
      </c>
      <c r="L1275" s="295">
        <f t="shared" si="495"/>
        <v>0.69245830889720195</v>
      </c>
      <c r="M1275" s="296">
        <f t="shared" si="496"/>
        <v>1.4192641149552094</v>
      </c>
      <c r="N1275" s="297">
        <f t="shared" si="497"/>
        <v>2.9162374536199782</v>
      </c>
      <c r="O1275" s="298">
        <f t="shared" si="491"/>
        <v>1.1338996673653816</v>
      </c>
    </row>
    <row r="1276" spans="1:15" ht="14.5" customHeight="1" x14ac:dyDescent="0.25">
      <c r="A1276" s="287"/>
      <c r="B1276" s="286" t="s">
        <v>5221</v>
      </c>
      <c r="C1276" s="288" t="s">
        <v>1315</v>
      </c>
      <c r="D1276" s="286" t="s">
        <v>1316</v>
      </c>
      <c r="E1276" s="289" t="s">
        <v>1317</v>
      </c>
      <c r="F1276" s="259">
        <v>6.4570352289999997</v>
      </c>
      <c r="G1276" s="290">
        <v>9.5101291559999996</v>
      </c>
      <c r="H1276" s="291">
        <v>2.8955466350000001</v>
      </c>
      <c r="I1276" s="292">
        <v>4.0533277349999999</v>
      </c>
      <c r="J1276" s="293">
        <v>3.435485516</v>
      </c>
      <c r="K1276" s="294">
        <v>0.48631122500000001</v>
      </c>
      <c r="L1276" s="295">
        <f t="shared" si="495"/>
        <v>1.5930207600151041</v>
      </c>
      <c r="M1276" s="296">
        <f t="shared" si="496"/>
        <v>2.7682052832732711</v>
      </c>
      <c r="N1276" s="297">
        <f t="shared" si="497"/>
        <v>5.9541019950752734</v>
      </c>
      <c r="O1276" s="298">
        <f t="shared" si="491"/>
        <v>2.3651933053539964</v>
      </c>
    </row>
    <row r="1277" spans="1:15" ht="14.5" customHeight="1" x14ac:dyDescent="0.25">
      <c r="A1277" s="287" t="s">
        <v>359</v>
      </c>
      <c r="B1277" s="286" t="s">
        <v>5222</v>
      </c>
      <c r="C1277" s="288" t="s">
        <v>308</v>
      </c>
      <c r="D1277" s="286" t="s">
        <v>1316</v>
      </c>
      <c r="E1277" s="289" t="s">
        <v>1318</v>
      </c>
      <c r="F1277" s="259">
        <v>58.101883030000003</v>
      </c>
      <c r="G1277" s="290">
        <v>95.045681040000005</v>
      </c>
      <c r="H1277" s="291">
        <v>135.0507996</v>
      </c>
      <c r="I1277" s="292">
        <v>13.80135033</v>
      </c>
      <c r="J1277" s="293">
        <v>18.413951019999999</v>
      </c>
      <c r="K1277" s="294">
        <v>27.81622741</v>
      </c>
      <c r="L1277" s="295">
        <f t="shared" si="495"/>
        <v>4.2098694432604846</v>
      </c>
      <c r="M1277" s="296">
        <f t="shared" si="496"/>
        <v>5.1616125695548858</v>
      </c>
      <c r="N1277" s="297">
        <f t="shared" si="497"/>
        <v>4.8551084088221437</v>
      </c>
      <c r="O1277" s="298">
        <f t="shared" si="491"/>
        <v>4.8007833487330975</v>
      </c>
    </row>
    <row r="1278" spans="1:15" ht="14.5" customHeight="1" x14ac:dyDescent="0.25">
      <c r="A1278" s="287" t="s">
        <v>361</v>
      </c>
      <c r="B1278" s="286" t="s">
        <v>5223</v>
      </c>
      <c r="C1278" s="288" t="s">
        <v>308</v>
      </c>
      <c r="D1278" s="286" t="s">
        <v>1316</v>
      </c>
      <c r="E1278" s="289" t="s">
        <v>362</v>
      </c>
      <c r="F1278" s="259">
        <v>2.9916224520000001</v>
      </c>
      <c r="G1278" s="290">
        <v>10.567030040000001</v>
      </c>
      <c r="H1278" s="291">
        <v>2.448792021</v>
      </c>
      <c r="I1278" s="292">
        <v>3.6787104940000002</v>
      </c>
      <c r="J1278" s="293">
        <v>12.303558990000001</v>
      </c>
      <c r="K1278" s="294">
        <v>10.72222374</v>
      </c>
      <c r="L1278" s="295">
        <f t="shared" si="495"/>
        <v>0.81322584554543098</v>
      </c>
      <c r="M1278" s="296">
        <f t="shared" si="496"/>
        <v>0.85885962334870714</v>
      </c>
      <c r="N1278" s="297">
        <f t="shared" si="497"/>
        <v>0.2283847157436765</v>
      </c>
      <c r="O1278" s="298">
        <f t="shared" si="491"/>
        <v>0.59942888182628773</v>
      </c>
    </row>
    <row r="1279" spans="1:15" ht="14.5" customHeight="1" x14ac:dyDescent="0.25">
      <c r="A1279" s="287"/>
      <c r="B1279" s="286" t="s">
        <v>5397</v>
      </c>
      <c r="C1279" s="288" t="s">
        <v>308</v>
      </c>
      <c r="D1279" s="286" t="s">
        <v>1316</v>
      </c>
      <c r="E1279" s="289" t="s">
        <v>362</v>
      </c>
      <c r="F1279" s="259">
        <v>1.1723180010000001</v>
      </c>
      <c r="G1279" s="290">
        <v>3.458801963</v>
      </c>
      <c r="H1279" s="291">
        <v>2.0892607609999998</v>
      </c>
      <c r="I1279" s="292">
        <v>1.1625299609999999</v>
      </c>
      <c r="J1279" s="293">
        <v>1.424964439</v>
      </c>
      <c r="K1279" s="294">
        <v>0.86957690099999996</v>
      </c>
      <c r="L1279" s="295">
        <f t="shared" si="495"/>
        <v>1.008419602357242</v>
      </c>
      <c r="M1279" s="296">
        <f t="shared" si="496"/>
        <v>2.4272900209546915</v>
      </c>
      <c r="N1279" s="297">
        <f t="shared" si="497"/>
        <v>2.4026175932196248</v>
      </c>
      <c r="O1279" s="298">
        <f t="shared" si="491"/>
        <v>1.943952015989965</v>
      </c>
    </row>
    <row r="1280" spans="1:15" ht="14.5" customHeight="1" x14ac:dyDescent="0.25">
      <c r="A1280" s="287"/>
      <c r="B1280" s="286" t="s">
        <v>5398</v>
      </c>
      <c r="C1280" s="288" t="s">
        <v>308</v>
      </c>
      <c r="D1280" s="286" t="s">
        <v>1316</v>
      </c>
      <c r="E1280" s="289" t="s">
        <v>362</v>
      </c>
      <c r="F1280" s="259">
        <v>0.14057775</v>
      </c>
      <c r="G1280" s="290">
        <v>5.1518087709999998</v>
      </c>
      <c r="H1280" s="291">
        <v>3.286829322</v>
      </c>
      <c r="I1280" s="292">
        <v>0.73258723599999998</v>
      </c>
      <c r="J1280" s="293">
        <v>0.40055813499999998</v>
      </c>
      <c r="K1280" s="294">
        <v>0.198943854</v>
      </c>
      <c r="L1280" s="295">
        <f t="shared" si="495"/>
        <v>0.19189216395247161</v>
      </c>
      <c r="M1280" s="296">
        <f t="shared" si="496"/>
        <v>12.861575688632563</v>
      </c>
      <c r="N1280" s="297">
        <f t="shared" si="497"/>
        <v>16.521391618360827</v>
      </c>
      <c r="O1280" s="298">
        <f t="shared" si="491"/>
        <v>6.4404213186245096</v>
      </c>
    </row>
    <row r="1281" spans="1:15" ht="14.5" customHeight="1" x14ac:dyDescent="0.25">
      <c r="A1281" s="287" t="s">
        <v>1319</v>
      </c>
      <c r="B1281" s="286" t="s">
        <v>5399</v>
      </c>
      <c r="C1281" s="288" t="s">
        <v>1320</v>
      </c>
      <c r="D1281" s="286" t="s">
        <v>1316</v>
      </c>
      <c r="E1281" s="289" t="s">
        <v>1321</v>
      </c>
      <c r="F1281" s="259">
        <v>21.173578500000001</v>
      </c>
      <c r="G1281" s="290">
        <v>49.35656402</v>
      </c>
      <c r="H1281" s="291">
        <v>14.94725491</v>
      </c>
      <c r="I1281" s="292">
        <v>43.159356350000003</v>
      </c>
      <c r="J1281" s="293">
        <v>30.575622660000001</v>
      </c>
      <c r="K1281" s="294">
        <v>16.39769776</v>
      </c>
      <c r="L1281" s="295">
        <f t="shared" si="495"/>
        <v>0.49059069204585115</v>
      </c>
      <c r="M1281" s="296">
        <f t="shared" si="496"/>
        <v>1.6142455893325052</v>
      </c>
      <c r="N1281" s="297">
        <f t="shared" si="497"/>
        <v>0.91154594558157043</v>
      </c>
      <c r="O1281" s="298">
        <f t="shared" si="491"/>
        <v>0.94835081452335745</v>
      </c>
    </row>
    <row r="1282" spans="1:15" ht="14.5" customHeight="1" x14ac:dyDescent="0.25">
      <c r="A1282" s="287"/>
      <c r="B1282" s="286" t="s">
        <v>5400</v>
      </c>
      <c r="C1282" s="288" t="s">
        <v>1320</v>
      </c>
      <c r="D1282" s="286" t="s">
        <v>1322</v>
      </c>
      <c r="E1282" s="289" t="s">
        <v>1321</v>
      </c>
      <c r="F1282" s="259">
        <v>14.102699210000001</v>
      </c>
      <c r="G1282" s="290">
        <v>14.09943754</v>
      </c>
      <c r="H1282" s="291">
        <v>12.236376050000001</v>
      </c>
      <c r="I1282" s="292">
        <v>17.357655680000001</v>
      </c>
      <c r="J1282" s="293">
        <v>20.394565910000001</v>
      </c>
      <c r="K1282" s="294">
        <v>21.326930019999999</v>
      </c>
      <c r="L1282" s="295">
        <f t="shared" si="495"/>
        <v>0.81247718413089298</v>
      </c>
      <c r="M1282" s="296">
        <f t="shared" si="496"/>
        <v>0.69133305421748004</v>
      </c>
      <c r="N1282" s="297">
        <f t="shared" si="497"/>
        <v>0.57375234215730786</v>
      </c>
      <c r="O1282" s="298">
        <f t="shared" si="491"/>
        <v>0.68448025569065873</v>
      </c>
    </row>
    <row r="1283" spans="1:15" ht="14.5" customHeight="1" x14ac:dyDescent="0.25">
      <c r="A1283" s="287"/>
      <c r="B1283" s="286" t="s">
        <v>5401</v>
      </c>
      <c r="C1283" s="288" t="s">
        <v>1320</v>
      </c>
      <c r="D1283" s="286" t="s">
        <v>1323</v>
      </c>
      <c r="E1283" s="289" t="s">
        <v>1324</v>
      </c>
      <c r="F1283" s="259">
        <v>22.602069100000001</v>
      </c>
      <c r="G1283" s="290">
        <v>50.707608610000001</v>
      </c>
      <c r="H1283" s="291">
        <v>16.748035300000002</v>
      </c>
      <c r="I1283" s="292">
        <v>23.44837029</v>
      </c>
      <c r="J1283" s="293">
        <v>16.152035269999999</v>
      </c>
      <c r="K1283" s="294">
        <v>8.9647158139999998</v>
      </c>
      <c r="L1283" s="295">
        <f t="shared" si="495"/>
        <v>0.96390788871323307</v>
      </c>
      <c r="M1283" s="296">
        <f t="shared" si="496"/>
        <v>3.1393943711961696</v>
      </c>
      <c r="N1283" s="297">
        <f t="shared" si="497"/>
        <v>1.8682170910365015</v>
      </c>
      <c r="O1283" s="298">
        <f t="shared" si="491"/>
        <v>1.8543701830057326</v>
      </c>
    </row>
    <row r="1284" spans="1:15" ht="14.5" customHeight="1" x14ac:dyDescent="0.25">
      <c r="A1284" s="287"/>
      <c r="B1284" s="286" t="s">
        <v>5402</v>
      </c>
      <c r="C1284" s="288" t="s">
        <v>1320</v>
      </c>
      <c r="D1284" s="286" t="s">
        <v>1326</v>
      </c>
      <c r="E1284" s="289" t="s">
        <v>1324</v>
      </c>
      <c r="F1284" s="259">
        <v>24.633211899999999</v>
      </c>
      <c r="G1284" s="290">
        <v>24.112794990000001</v>
      </c>
      <c r="H1284" s="291">
        <v>20.362877350000002</v>
      </c>
      <c r="I1284" s="292">
        <v>9.0071184930000001</v>
      </c>
      <c r="J1284" s="293">
        <v>10.22373992</v>
      </c>
      <c r="K1284" s="294">
        <v>10.57403671</v>
      </c>
      <c r="L1284" s="295">
        <f t="shared" si="495"/>
        <v>2.734860423912933</v>
      </c>
      <c r="M1284" s="296">
        <f t="shared" si="496"/>
        <v>2.3585102104201416</v>
      </c>
      <c r="N1284" s="297">
        <f t="shared" si="497"/>
        <v>1.9257430164529854</v>
      </c>
      <c r="O1284" s="298">
        <f t="shared" si="491"/>
        <v>2.3187091903795931</v>
      </c>
    </row>
    <row r="1285" spans="1:15" s="299" customFormat="1" ht="14.5" customHeight="1" x14ac:dyDescent="0.25">
      <c r="A1285" s="311"/>
      <c r="B1285" s="312"/>
      <c r="C1285" s="300"/>
      <c r="D1285" s="312"/>
      <c r="E1285" s="301" t="s">
        <v>1327</v>
      </c>
      <c r="F1285" s="302">
        <f t="shared" ref="F1285:K1285" si="498">SUM(F1274:F1284)</f>
        <v>155.56952618599999</v>
      </c>
      <c r="G1285" s="303">
        <f t="shared" si="498"/>
        <v>270.49175835400001</v>
      </c>
      <c r="H1285" s="304">
        <f t="shared" si="498"/>
        <v>212.84321565499997</v>
      </c>
      <c r="I1285" s="305">
        <f t="shared" si="498"/>
        <v>122.971848892</v>
      </c>
      <c r="J1285" s="306">
        <f t="shared" si="498"/>
        <v>121.30739756399998</v>
      </c>
      <c r="K1285" s="307">
        <f t="shared" si="498"/>
        <v>106.61731769999999</v>
      </c>
      <c r="L1285" s="308">
        <f t="shared" si="495"/>
        <v>1.2650824362462738</v>
      </c>
      <c r="M1285" s="309">
        <f t="shared" si="496"/>
        <v>2.2298043135522101</v>
      </c>
      <c r="N1285" s="310">
        <f t="shared" si="497"/>
        <v>1.9963287413954516</v>
      </c>
      <c r="O1285" s="298">
        <f t="shared" si="491"/>
        <v>1.8207773043652795</v>
      </c>
    </row>
    <row r="1286" spans="1:15" ht="14.5" customHeight="1" x14ac:dyDescent="0.25">
      <c r="A1286" s="287"/>
      <c r="B1286" s="286"/>
      <c r="D1286" s="286"/>
      <c r="F1286" s="259"/>
      <c r="G1286" s="290"/>
      <c r="H1286" s="291"/>
      <c r="I1286" s="292"/>
      <c r="J1286" s="293"/>
      <c r="K1286" s="294"/>
      <c r="L1286" s="295"/>
      <c r="M1286" s="296"/>
      <c r="N1286" s="297"/>
      <c r="O1286" s="298"/>
    </row>
    <row r="1287" spans="1:15" ht="14.5" customHeight="1" x14ac:dyDescent="0.25">
      <c r="A1287" s="287" t="s">
        <v>1212</v>
      </c>
      <c r="B1287" s="286" t="s">
        <v>5295</v>
      </c>
      <c r="C1287" s="288" t="s">
        <v>1213</v>
      </c>
      <c r="D1287" s="286" t="s">
        <v>1214</v>
      </c>
      <c r="E1287" s="289" t="s">
        <v>1215</v>
      </c>
      <c r="F1287" s="259">
        <v>7.6031986490000003</v>
      </c>
      <c r="G1287" s="290">
        <v>5.3359922720000004</v>
      </c>
      <c r="H1287" s="291">
        <v>0.49159267299999998</v>
      </c>
      <c r="I1287" s="292">
        <v>9.7957758560000006</v>
      </c>
      <c r="J1287" s="293">
        <v>6.4436921649999999</v>
      </c>
      <c r="K1287" s="294">
        <v>0.91802381300000002</v>
      </c>
      <c r="L1287" s="295">
        <f t="shared" ref="L1287:N1289" si="499">F1287/I1287</f>
        <v>0.77617115384923518</v>
      </c>
      <c r="M1287" s="296">
        <f t="shared" si="499"/>
        <v>0.82809546691000258</v>
      </c>
      <c r="N1287" s="297">
        <f t="shared" si="499"/>
        <v>0.53549011042919425</v>
      </c>
      <c r="O1287" s="298">
        <f t="shared" si="491"/>
        <v>0.78279411256282805</v>
      </c>
    </row>
    <row r="1288" spans="1:15" ht="14.5" customHeight="1" x14ac:dyDescent="0.25">
      <c r="A1288" s="287"/>
      <c r="B1288" s="286" t="s">
        <v>5296</v>
      </c>
      <c r="C1288" s="288" t="s">
        <v>1213</v>
      </c>
      <c r="D1288" s="286" t="s">
        <v>1214</v>
      </c>
      <c r="E1288" s="289" t="s">
        <v>1215</v>
      </c>
      <c r="F1288" s="259">
        <v>10.165571610000001</v>
      </c>
      <c r="G1288" s="290">
        <v>11.95799399</v>
      </c>
      <c r="H1288" s="291">
        <v>3.8701554470000001</v>
      </c>
      <c r="I1288" s="292">
        <v>7.2304287860000001</v>
      </c>
      <c r="J1288" s="293">
        <v>5.2860237789999998</v>
      </c>
      <c r="K1288" s="294">
        <v>2.490300387</v>
      </c>
      <c r="L1288" s="295">
        <f t="shared" si="499"/>
        <v>1.4059431205080402</v>
      </c>
      <c r="M1288" s="296">
        <f t="shared" si="499"/>
        <v>2.2621907297326218</v>
      </c>
      <c r="N1288" s="297">
        <f t="shared" si="499"/>
        <v>1.554091814466718</v>
      </c>
      <c r="O1288" s="298">
        <f t="shared" si="491"/>
        <v>1.7321349348618238</v>
      </c>
    </row>
    <row r="1289" spans="1:15" s="299" customFormat="1" ht="14.5" customHeight="1" x14ac:dyDescent="0.25">
      <c r="A1289" s="311"/>
      <c r="B1289" s="312"/>
      <c r="C1289" s="300"/>
      <c r="D1289" s="312"/>
      <c r="E1289" s="301" t="s">
        <v>1216</v>
      </c>
      <c r="F1289" s="302">
        <f t="shared" ref="F1289:K1289" si="500">SUM(F1287:F1288)</f>
        <v>17.768770259</v>
      </c>
      <c r="G1289" s="303">
        <f t="shared" si="500"/>
        <v>17.293986262000001</v>
      </c>
      <c r="H1289" s="304">
        <f t="shared" si="500"/>
        <v>4.3617481199999997</v>
      </c>
      <c r="I1289" s="305">
        <f t="shared" si="500"/>
        <v>17.026204642</v>
      </c>
      <c r="J1289" s="306">
        <f t="shared" si="500"/>
        <v>11.729715943999999</v>
      </c>
      <c r="K1289" s="307">
        <f t="shared" si="500"/>
        <v>3.4083242</v>
      </c>
      <c r="L1289" s="308">
        <f t="shared" si="499"/>
        <v>1.0436131030146467</v>
      </c>
      <c r="M1289" s="309">
        <f t="shared" si="499"/>
        <v>1.4743738334811292</v>
      </c>
      <c r="N1289" s="310">
        <f t="shared" si="499"/>
        <v>1.2797339290669589</v>
      </c>
      <c r="O1289" s="298">
        <f t="shared" si="491"/>
        <v>1.2257245554280864</v>
      </c>
    </row>
    <row r="1290" spans="1:15" ht="14.5" customHeight="1" x14ac:dyDescent="0.25">
      <c r="A1290" s="287"/>
      <c r="B1290" s="286"/>
      <c r="D1290" s="286"/>
      <c r="F1290" s="259"/>
      <c r="G1290" s="290"/>
      <c r="H1290" s="291"/>
      <c r="I1290" s="292"/>
      <c r="J1290" s="293"/>
      <c r="K1290" s="294"/>
      <c r="L1290" s="295"/>
      <c r="M1290" s="296"/>
      <c r="N1290" s="297"/>
      <c r="O1290" s="298"/>
    </row>
    <row r="1291" spans="1:15" ht="14.5" customHeight="1" x14ac:dyDescent="0.25">
      <c r="A1291" s="287" t="s">
        <v>1328</v>
      </c>
      <c r="B1291" s="286" t="s">
        <v>5403</v>
      </c>
      <c r="C1291" s="288" t="s">
        <v>1329</v>
      </c>
      <c r="D1291" s="286" t="s">
        <v>1330</v>
      </c>
      <c r="E1291" s="289" t="s">
        <v>1331</v>
      </c>
      <c r="F1291" s="259">
        <v>25.03644585</v>
      </c>
      <c r="G1291" s="290">
        <v>24.611350139999999</v>
      </c>
      <c r="H1291" s="291">
        <v>2.0453106339999998</v>
      </c>
      <c r="I1291" s="292">
        <v>102.1925677</v>
      </c>
      <c r="J1291" s="293">
        <v>71.579612710000006</v>
      </c>
      <c r="K1291" s="294">
        <v>8.9650021280000001</v>
      </c>
      <c r="L1291" s="295">
        <f t="shared" ref="L1291:N1293" si="501">F1291/I1291</f>
        <v>0.24499282495276806</v>
      </c>
      <c r="M1291" s="296">
        <f t="shared" si="501"/>
        <v>0.34383184273029294</v>
      </c>
      <c r="N1291" s="297">
        <f t="shared" si="501"/>
        <v>0.22814390948240496</v>
      </c>
      <c r="O1291" s="298">
        <f t="shared" si="491"/>
        <v>0.28288225694434388</v>
      </c>
    </row>
    <row r="1292" spans="1:15" ht="14.5" customHeight="1" x14ac:dyDescent="0.25">
      <c r="A1292" s="287"/>
      <c r="B1292" s="286" t="s">
        <v>5404</v>
      </c>
      <c r="C1292" s="288" t="s">
        <v>1329</v>
      </c>
      <c r="D1292" s="286" t="s">
        <v>1330</v>
      </c>
      <c r="E1292" s="289" t="s">
        <v>1331</v>
      </c>
      <c r="F1292" s="259">
        <v>43.964990100000001</v>
      </c>
      <c r="G1292" s="290">
        <v>42.207740719999997</v>
      </c>
      <c r="H1292" s="291">
        <v>3.8451762349999998</v>
      </c>
      <c r="I1292" s="292">
        <v>61.231083169999998</v>
      </c>
      <c r="J1292" s="293">
        <v>43.087682700000002</v>
      </c>
      <c r="K1292" s="294">
        <v>5.3323404959999996</v>
      </c>
      <c r="L1292" s="295">
        <f t="shared" si="501"/>
        <v>0.71801751371826994</v>
      </c>
      <c r="M1292" s="296">
        <f t="shared" si="501"/>
        <v>0.97957787644031258</v>
      </c>
      <c r="N1292" s="297">
        <f t="shared" si="501"/>
        <v>0.72110478276554535</v>
      </c>
      <c r="O1292" s="298">
        <f t="shared" si="491"/>
        <v>0.82094846133638499</v>
      </c>
    </row>
    <row r="1293" spans="1:15" s="299" customFormat="1" ht="14.5" customHeight="1" x14ac:dyDescent="0.25">
      <c r="A1293" s="311"/>
      <c r="B1293" s="312"/>
      <c r="C1293" s="300"/>
      <c r="D1293" s="312"/>
      <c r="E1293" s="301" t="s">
        <v>1331</v>
      </c>
      <c r="F1293" s="302">
        <f t="shared" ref="F1293:K1293" si="502">SUM(F1291:F1292)</f>
        <v>69.001435950000001</v>
      </c>
      <c r="G1293" s="303">
        <f t="shared" si="502"/>
        <v>66.819090859999989</v>
      </c>
      <c r="H1293" s="304">
        <f t="shared" si="502"/>
        <v>5.8904868690000001</v>
      </c>
      <c r="I1293" s="305">
        <f t="shared" si="502"/>
        <v>163.42365086999999</v>
      </c>
      <c r="J1293" s="306">
        <f t="shared" si="502"/>
        <v>114.66729541000001</v>
      </c>
      <c r="K1293" s="307">
        <f t="shared" si="502"/>
        <v>14.297342623999999</v>
      </c>
      <c r="L1293" s="308">
        <f t="shared" si="501"/>
        <v>0.42222429607137563</v>
      </c>
      <c r="M1293" s="309">
        <f t="shared" si="501"/>
        <v>0.5827214343992696</v>
      </c>
      <c r="N1293" s="310">
        <f t="shared" si="501"/>
        <v>0.41199872059525461</v>
      </c>
      <c r="O1293" s="298">
        <f t="shared" si="491"/>
        <v>0.48466720131026875</v>
      </c>
    </row>
    <row r="1294" spans="1:15" ht="14.5" customHeight="1" x14ac:dyDescent="0.25">
      <c r="A1294" s="287"/>
      <c r="B1294" s="286"/>
      <c r="D1294" s="286"/>
      <c r="F1294" s="259"/>
      <c r="G1294" s="290"/>
      <c r="H1294" s="291"/>
      <c r="I1294" s="292"/>
      <c r="J1294" s="293"/>
      <c r="K1294" s="294"/>
      <c r="L1294" s="295"/>
      <c r="M1294" s="296"/>
      <c r="N1294" s="297"/>
      <c r="O1294" s="298"/>
    </row>
    <row r="1295" spans="1:15" ht="14.5" customHeight="1" x14ac:dyDescent="0.25">
      <c r="A1295" s="287" t="s">
        <v>1251</v>
      </c>
      <c r="B1295" s="286" t="s">
        <v>5316</v>
      </c>
      <c r="C1295" s="288" t="s">
        <v>1289</v>
      </c>
      <c r="D1295" s="286" t="s">
        <v>1238</v>
      </c>
      <c r="E1295" s="289" t="s">
        <v>1252</v>
      </c>
      <c r="F1295" s="259">
        <v>2.9849326899999999</v>
      </c>
      <c r="G1295" s="290">
        <v>7.2165530770000004</v>
      </c>
      <c r="H1295" s="291">
        <v>1.295180953</v>
      </c>
      <c r="I1295" s="292">
        <v>3.0421195299999999</v>
      </c>
      <c r="J1295" s="293">
        <v>1.1524965190000001</v>
      </c>
      <c r="K1295" s="294">
        <v>0.43389674</v>
      </c>
      <c r="L1295" s="295">
        <f t="shared" ref="L1295:N1300" si="503">F1295/I1295</f>
        <v>0.98120164594584491</v>
      </c>
      <c r="M1295" s="296">
        <f t="shared" si="503"/>
        <v>6.2616701725586728</v>
      </c>
      <c r="N1295" s="297">
        <f t="shared" si="503"/>
        <v>2.9849981195986861</v>
      </c>
      <c r="O1295" s="298">
        <f t="shared" si="491"/>
        <v>2.4838792165212702</v>
      </c>
    </row>
    <row r="1296" spans="1:15" ht="14.5" customHeight="1" x14ac:dyDescent="0.25">
      <c r="A1296" s="287"/>
      <c r="B1296" s="286" t="s">
        <v>5317</v>
      </c>
      <c r="C1296" s="288" t="s">
        <v>1289</v>
      </c>
      <c r="D1296" s="286" t="s">
        <v>1238</v>
      </c>
      <c r="E1296" s="289" t="s">
        <v>1252</v>
      </c>
      <c r="F1296" s="259">
        <v>6.3294366330000003</v>
      </c>
      <c r="G1296" s="290">
        <v>1.102107717</v>
      </c>
      <c r="H1296" s="291">
        <v>0.32580963099999999</v>
      </c>
      <c r="I1296" s="292">
        <v>6.5803730720000004</v>
      </c>
      <c r="J1296" s="293">
        <v>5.9330582590000001</v>
      </c>
      <c r="K1296" s="294">
        <v>0.53198893400000002</v>
      </c>
      <c r="L1296" s="295">
        <f t="shared" si="503"/>
        <v>0.96186592519081415</v>
      </c>
      <c r="M1296" s="296">
        <f t="shared" si="503"/>
        <v>0.18575710348506794</v>
      </c>
      <c r="N1296" s="297">
        <f t="shared" si="503"/>
        <v>0.61243685756816879</v>
      </c>
      <c r="O1296" s="298">
        <f t="shared" si="491"/>
        <v>0.59464193743243898</v>
      </c>
    </row>
    <row r="1297" spans="1:15" ht="14.5" customHeight="1" x14ac:dyDescent="0.25">
      <c r="A1297" s="287"/>
      <c r="B1297" s="286" t="s">
        <v>5319</v>
      </c>
      <c r="C1297" s="288" t="s">
        <v>1289</v>
      </c>
      <c r="D1297" s="286" t="s">
        <v>1238</v>
      </c>
      <c r="E1297" s="289" t="s">
        <v>1252</v>
      </c>
      <c r="F1297" s="259">
        <v>1.817580006</v>
      </c>
      <c r="G1297" s="290">
        <v>1.1100011139999999</v>
      </c>
      <c r="H1297" s="291">
        <v>1.5442102529999999</v>
      </c>
      <c r="I1297" s="292">
        <v>0.50010263799999999</v>
      </c>
      <c r="J1297" s="293">
        <v>0.33077228800000003</v>
      </c>
      <c r="K1297" s="294">
        <v>0.30259195999999999</v>
      </c>
      <c r="L1297" s="295">
        <f t="shared" si="503"/>
        <v>3.6344139540411704</v>
      </c>
      <c r="M1297" s="296">
        <f t="shared" si="503"/>
        <v>3.355786304564909</v>
      </c>
      <c r="N1297" s="297">
        <f t="shared" si="503"/>
        <v>5.1032758867750481</v>
      </c>
      <c r="O1297" s="298">
        <f t="shared" si="491"/>
        <v>3.9452333616740529</v>
      </c>
    </row>
    <row r="1298" spans="1:15" ht="14.5" customHeight="1" x14ac:dyDescent="0.25">
      <c r="A1298" s="287"/>
      <c r="B1298" s="286" t="s">
        <v>5320</v>
      </c>
      <c r="C1298" s="288" t="s">
        <v>1289</v>
      </c>
      <c r="D1298" s="286" t="s">
        <v>1238</v>
      </c>
      <c r="E1298" s="289" t="s">
        <v>1252</v>
      </c>
      <c r="F1298" s="259">
        <v>7.9039288140000004</v>
      </c>
      <c r="G1298" s="290">
        <v>1.4213093919999999</v>
      </c>
      <c r="H1298" s="291">
        <v>0.48046465599999999</v>
      </c>
      <c r="I1298" s="292">
        <v>5.6310023410000003</v>
      </c>
      <c r="J1298" s="293">
        <v>4.5578870399999998</v>
      </c>
      <c r="K1298" s="294">
        <v>0.48494775899999998</v>
      </c>
      <c r="L1298" s="295">
        <f t="shared" si="503"/>
        <v>1.4036450946664594</v>
      </c>
      <c r="M1298" s="296">
        <f t="shared" si="503"/>
        <v>0.31183515070176027</v>
      </c>
      <c r="N1298" s="297">
        <f t="shared" si="503"/>
        <v>0.99075549290248399</v>
      </c>
      <c r="O1298" s="298">
        <f t="shared" si="491"/>
        <v>0.91866708601476754</v>
      </c>
    </row>
    <row r="1299" spans="1:15" ht="14.5" customHeight="1" x14ac:dyDescent="0.25">
      <c r="A1299" s="287" t="s">
        <v>1332</v>
      </c>
      <c r="B1299" s="286" t="s">
        <v>5405</v>
      </c>
      <c r="C1299" s="288" t="s">
        <v>1333</v>
      </c>
      <c r="D1299" s="286" t="s">
        <v>1238</v>
      </c>
      <c r="E1299" s="289" t="s">
        <v>1334</v>
      </c>
      <c r="F1299" s="259">
        <v>5.1079254399999998</v>
      </c>
      <c r="G1299" s="290">
        <v>7.4547384020000003</v>
      </c>
      <c r="H1299" s="291">
        <v>0.60694443399999998</v>
      </c>
      <c r="I1299" s="292">
        <v>13.809659310000001</v>
      </c>
      <c r="J1299" s="293">
        <v>7.9023254180000002</v>
      </c>
      <c r="K1299" s="294">
        <v>1.6208915429999999</v>
      </c>
      <c r="L1299" s="295">
        <f t="shared" si="503"/>
        <v>0.36988062669302735</v>
      </c>
      <c r="M1299" s="296">
        <f t="shared" si="503"/>
        <v>0.94336008803427895</v>
      </c>
      <c r="N1299" s="297">
        <f t="shared" si="503"/>
        <v>0.37445098447280872</v>
      </c>
      <c r="O1299" s="298">
        <f t="shared" si="491"/>
        <v>0.56442283938942672</v>
      </c>
    </row>
    <row r="1300" spans="1:15" s="299" customFormat="1" ht="14.5" customHeight="1" x14ac:dyDescent="0.25">
      <c r="A1300" s="311"/>
      <c r="B1300" s="312"/>
      <c r="C1300" s="300"/>
      <c r="D1300" s="312"/>
      <c r="E1300" s="301" t="s">
        <v>1269</v>
      </c>
      <c r="F1300" s="302">
        <f t="shared" ref="F1300:K1300" si="504">SUM(F1295:F1299)</f>
        <v>24.143803583</v>
      </c>
      <c r="G1300" s="303">
        <f t="shared" si="504"/>
        <v>18.304709701999997</v>
      </c>
      <c r="H1300" s="304">
        <f t="shared" si="504"/>
        <v>4.252609927</v>
      </c>
      <c r="I1300" s="305">
        <f t="shared" si="504"/>
        <v>29.563256891000002</v>
      </c>
      <c r="J1300" s="306">
        <f t="shared" si="504"/>
        <v>19.876539524000002</v>
      </c>
      <c r="K1300" s="307">
        <f t="shared" si="504"/>
        <v>3.3743169359999996</v>
      </c>
      <c r="L1300" s="308">
        <f t="shared" si="503"/>
        <v>0.81668280568742557</v>
      </c>
      <c r="M1300" s="309">
        <f t="shared" si="503"/>
        <v>0.92092034832813363</v>
      </c>
      <c r="N1300" s="310">
        <f t="shared" si="503"/>
        <v>1.2602876397381779</v>
      </c>
      <c r="O1300" s="298">
        <f t="shared" si="491"/>
        <v>0.88425461015745233</v>
      </c>
    </row>
    <row r="1301" spans="1:15" ht="14.5" customHeight="1" x14ac:dyDescent="0.25">
      <c r="A1301" s="287"/>
      <c r="B1301" s="286"/>
      <c r="D1301" s="286"/>
      <c r="F1301" s="259"/>
      <c r="G1301" s="290"/>
      <c r="H1301" s="291"/>
      <c r="I1301" s="292"/>
      <c r="J1301" s="293"/>
      <c r="K1301" s="294"/>
      <c r="L1301" s="295"/>
      <c r="M1301" s="296"/>
      <c r="N1301" s="297"/>
      <c r="O1301" s="298"/>
    </row>
    <row r="1302" spans="1:15" ht="14.5" customHeight="1" x14ac:dyDescent="0.25">
      <c r="A1302" s="287" t="s">
        <v>1335</v>
      </c>
      <c r="B1302" s="286" t="s">
        <v>5406</v>
      </c>
      <c r="C1302" s="288" t="s">
        <v>1336</v>
      </c>
      <c r="D1302" s="286" t="s">
        <v>1337</v>
      </c>
      <c r="E1302" s="289" t="s">
        <v>1338</v>
      </c>
      <c r="F1302" s="259">
        <v>80.09733765</v>
      </c>
      <c r="G1302" s="290">
        <v>80.439117139999993</v>
      </c>
      <c r="H1302" s="291">
        <v>3.2296613340000002</v>
      </c>
      <c r="I1302" s="292">
        <v>35.675700249999998</v>
      </c>
      <c r="J1302" s="293">
        <v>12.860601689999999</v>
      </c>
      <c r="K1302" s="294">
        <v>1.1845321820000001</v>
      </c>
      <c r="L1302" s="295">
        <f t="shared" ref="L1302:N1305" si="505">F1302/I1302</f>
        <v>2.2451510997320931</v>
      </c>
      <c r="M1302" s="296">
        <f t="shared" si="505"/>
        <v>6.2546931379226933</v>
      </c>
      <c r="N1302" s="297">
        <f t="shared" si="505"/>
        <v>2.7265289901595935</v>
      </c>
      <c r="O1302" s="298">
        <f t="shared" si="491"/>
        <v>3.2937121634397188</v>
      </c>
    </row>
    <row r="1303" spans="1:15" ht="14.5" customHeight="1" x14ac:dyDescent="0.25">
      <c r="A1303" s="287"/>
      <c r="B1303" s="286" t="s">
        <v>5407</v>
      </c>
      <c r="C1303" s="288" t="s">
        <v>1336</v>
      </c>
      <c r="D1303" s="286" t="s">
        <v>1337</v>
      </c>
      <c r="E1303" s="289" t="s">
        <v>1339</v>
      </c>
      <c r="F1303" s="259">
        <v>6.9570276120000001</v>
      </c>
      <c r="G1303" s="290">
        <v>4.3703232160000001</v>
      </c>
      <c r="H1303" s="291">
        <v>0.51560626899999995</v>
      </c>
      <c r="I1303" s="292">
        <v>29.322113300000002</v>
      </c>
      <c r="J1303" s="293">
        <v>18.557759000000001</v>
      </c>
      <c r="K1303" s="294">
        <v>1.8716052510000001</v>
      </c>
      <c r="L1303" s="295">
        <f t="shared" si="505"/>
        <v>0.23726214890520866</v>
      </c>
      <c r="M1303" s="296">
        <f t="shared" si="505"/>
        <v>0.23549843577556967</v>
      </c>
      <c r="N1303" s="297">
        <f t="shared" si="505"/>
        <v>0.27548879162660561</v>
      </c>
      <c r="O1303" s="298">
        <f t="shared" si="491"/>
        <v>0.23804231914237806</v>
      </c>
    </row>
    <row r="1304" spans="1:15" ht="14.5" customHeight="1" x14ac:dyDescent="0.25">
      <c r="A1304" s="287"/>
      <c r="B1304" s="286" t="s">
        <v>5408</v>
      </c>
      <c r="C1304" s="288" t="s">
        <v>1336</v>
      </c>
      <c r="D1304" s="286" t="s">
        <v>1337</v>
      </c>
      <c r="E1304" s="289" t="s">
        <v>1339</v>
      </c>
      <c r="F1304" s="259">
        <v>9.9376552450000002</v>
      </c>
      <c r="G1304" s="290">
        <v>6.3935405310000002</v>
      </c>
      <c r="H1304" s="291">
        <v>0.61247230399999997</v>
      </c>
      <c r="I1304" s="292">
        <v>20.298709209999998</v>
      </c>
      <c r="J1304" s="293">
        <v>12.605349240000001</v>
      </c>
      <c r="K1304" s="294">
        <v>1.4449094099999999</v>
      </c>
      <c r="L1304" s="295">
        <f t="shared" si="505"/>
        <v>0.48957079695019684</v>
      </c>
      <c r="M1304" s="296">
        <f t="shared" si="505"/>
        <v>0.50720851991245586</v>
      </c>
      <c r="N1304" s="297">
        <f t="shared" si="505"/>
        <v>0.42388283982453956</v>
      </c>
      <c r="O1304" s="298">
        <f t="shared" si="491"/>
        <v>0.49328026824733828</v>
      </c>
    </row>
    <row r="1305" spans="1:15" s="299" customFormat="1" ht="14.5" customHeight="1" x14ac:dyDescent="0.25">
      <c r="A1305" s="311"/>
      <c r="B1305" s="312"/>
      <c r="C1305" s="300"/>
      <c r="D1305" s="312"/>
      <c r="E1305" s="301" t="s">
        <v>1340</v>
      </c>
      <c r="F1305" s="302">
        <f t="shared" ref="F1305:K1305" si="506">SUM(F1302:F1304)</f>
        <v>96.992020507000007</v>
      </c>
      <c r="G1305" s="303">
        <f t="shared" si="506"/>
        <v>91.202980886999995</v>
      </c>
      <c r="H1305" s="304">
        <f t="shared" si="506"/>
        <v>4.357739907</v>
      </c>
      <c r="I1305" s="305">
        <f t="shared" si="506"/>
        <v>85.296522760000002</v>
      </c>
      <c r="J1305" s="306">
        <f t="shared" si="506"/>
        <v>44.023709930000003</v>
      </c>
      <c r="K1305" s="307">
        <f t="shared" si="506"/>
        <v>4.5010468430000001</v>
      </c>
      <c r="L1305" s="308">
        <f t="shared" si="505"/>
        <v>1.1371157623846846</v>
      </c>
      <c r="M1305" s="309">
        <f t="shared" si="505"/>
        <v>2.0716786711528288</v>
      </c>
      <c r="N1305" s="310">
        <f t="shared" si="505"/>
        <v>0.96816142088748303</v>
      </c>
      <c r="O1305" s="298">
        <f t="shared" si="491"/>
        <v>1.4388798401342211</v>
      </c>
    </row>
    <row r="1306" spans="1:15" ht="14.5" customHeight="1" x14ac:dyDescent="0.25">
      <c r="A1306" s="287"/>
      <c r="B1306" s="286"/>
      <c r="D1306" s="286"/>
      <c r="F1306" s="259"/>
      <c r="G1306" s="290"/>
      <c r="H1306" s="291"/>
      <c r="I1306" s="292"/>
      <c r="J1306" s="293"/>
      <c r="K1306" s="294"/>
      <c r="L1306" s="295"/>
      <c r="M1306" s="296"/>
      <c r="N1306" s="297"/>
      <c r="O1306" s="298"/>
    </row>
    <row r="1307" spans="1:15" s="28" customFormat="1" ht="14.5" customHeight="1" x14ac:dyDescent="0.25">
      <c r="A1307" s="37"/>
      <c r="B1307" s="360"/>
      <c r="C1307" s="36"/>
      <c r="D1307" s="360"/>
      <c r="E1307" s="355" t="s">
        <v>1451</v>
      </c>
      <c r="F1307" s="349">
        <f>SUM(F1264,F1268,F1272,F1285,F1289,F1293,F1300,F1305)</f>
        <v>481.08806018100006</v>
      </c>
      <c r="G1307" s="350">
        <f t="shared" ref="G1307:H1307" si="507">SUM(G1264,G1268,G1272,G1285,G1289,G1293,G1300,G1305)</f>
        <v>640.90628719499989</v>
      </c>
      <c r="H1307" s="351">
        <f t="shared" si="507"/>
        <v>284.700487071</v>
      </c>
      <c r="I1307" s="352">
        <f>SUM(I1264,I1268,I1272,I1285,I1289,I1293,I1300,I1305)</f>
        <v>636.74498415900007</v>
      </c>
      <c r="J1307" s="353">
        <f t="shared" ref="J1307:K1307" si="508">SUM(J1264,J1268,J1272,J1285,J1289,J1293,J1300,J1305)</f>
        <v>489.59964652899998</v>
      </c>
      <c r="K1307" s="354">
        <f t="shared" si="508"/>
        <v>186.51072995900003</v>
      </c>
      <c r="L1307" s="111">
        <f t="shared" ref="L1307:N1308" si="509">F1307/I1307</f>
        <v>0.75554275596911291</v>
      </c>
      <c r="M1307" s="112">
        <f t="shared" si="509"/>
        <v>1.3090415643448339</v>
      </c>
      <c r="N1307" s="113">
        <f t="shared" si="509"/>
        <v>1.5264563445415964</v>
      </c>
      <c r="O1307" s="120">
        <f>AVERAGE(F1307:H1307)/AVERAGE(I1307:K1307)</f>
        <v>1.0714773893704133</v>
      </c>
    </row>
    <row r="1308" spans="1:15" s="42" customFormat="1" ht="14.5" customHeight="1" x14ac:dyDescent="0.25">
      <c r="A1308" s="39"/>
      <c r="B1308" s="40"/>
      <c r="C1308" s="41"/>
      <c r="D1308" s="40"/>
      <c r="E1308" s="357" t="s">
        <v>1553</v>
      </c>
      <c r="F1308" s="179">
        <f>F1307/8</f>
        <v>60.136007522625007</v>
      </c>
      <c r="G1308" s="180">
        <f t="shared" ref="G1308:H1308" si="510">G1307/8</f>
        <v>80.113285899374986</v>
      </c>
      <c r="H1308" s="181">
        <f t="shared" si="510"/>
        <v>35.587560883875</v>
      </c>
      <c r="I1308" s="358">
        <f>I1307/8</f>
        <v>79.593123019875009</v>
      </c>
      <c r="J1308" s="182">
        <f t="shared" ref="J1308:K1308" si="511">J1307/8</f>
        <v>61.199955816124998</v>
      </c>
      <c r="K1308" s="183">
        <f t="shared" si="511"/>
        <v>23.313841244875004</v>
      </c>
      <c r="L1308" s="117">
        <f t="shared" si="509"/>
        <v>0.75554275596911291</v>
      </c>
      <c r="M1308" s="118">
        <f t="shared" si="509"/>
        <v>1.3090415643448339</v>
      </c>
      <c r="N1308" s="119">
        <f t="shared" si="509"/>
        <v>1.5264563445415964</v>
      </c>
      <c r="O1308" s="121">
        <f t="shared" si="491"/>
        <v>1.0714773893704133</v>
      </c>
    </row>
    <row r="1309" spans="1:15" ht="14.5" customHeight="1" x14ac:dyDescent="0.25">
      <c r="A1309" s="287"/>
      <c r="B1309" s="286"/>
      <c r="D1309" s="286"/>
      <c r="F1309" s="259"/>
      <c r="G1309" s="290"/>
      <c r="H1309" s="291"/>
      <c r="I1309" s="292"/>
      <c r="J1309" s="293"/>
      <c r="K1309" s="294"/>
      <c r="L1309" s="295"/>
      <c r="M1309" s="296"/>
      <c r="N1309" s="297"/>
      <c r="O1309" s="298"/>
    </row>
    <row r="1310" spans="1:15" s="27" customFormat="1" ht="14.5" customHeight="1" x14ac:dyDescent="0.25">
      <c r="A1310" s="359" t="s">
        <v>1341</v>
      </c>
      <c r="F1310" s="131"/>
      <c r="G1310" s="132"/>
      <c r="H1310" s="133"/>
      <c r="I1310" s="148"/>
      <c r="J1310" s="149"/>
      <c r="K1310" s="150"/>
      <c r="L1310" s="114"/>
      <c r="M1310" s="115"/>
      <c r="N1310" s="116"/>
      <c r="O1310" s="122"/>
    </row>
    <row r="1311" spans="1:15" ht="14.5" customHeight="1" x14ac:dyDescent="0.25">
      <c r="A1311" s="287" t="s">
        <v>1160</v>
      </c>
      <c r="B1311" s="286" t="s">
        <v>5245</v>
      </c>
      <c r="D1311" s="286" t="s">
        <v>1158</v>
      </c>
      <c r="E1311" s="289" t="s">
        <v>1305</v>
      </c>
      <c r="F1311" s="259">
        <v>3.3263207260000001</v>
      </c>
      <c r="G1311" s="290">
        <v>12.28741054</v>
      </c>
      <c r="H1311" s="291">
        <v>6.5950809430000001</v>
      </c>
      <c r="I1311" s="292">
        <v>3.915440459</v>
      </c>
      <c r="J1311" s="293">
        <v>9.8494557969999992</v>
      </c>
      <c r="K1311" s="294">
        <v>8.4770990249999993</v>
      </c>
      <c r="L1311" s="295">
        <f t="shared" ref="L1311:N1315" si="512">F1311/I1311</f>
        <v>0.84953934578526047</v>
      </c>
      <c r="M1311" s="296">
        <f t="shared" si="512"/>
        <v>1.247521771075166</v>
      </c>
      <c r="N1311" s="297">
        <f t="shared" si="512"/>
        <v>0.77798795596822712</v>
      </c>
      <c r="O1311" s="298">
        <f t="shared" si="491"/>
        <v>0.99850808924375833</v>
      </c>
    </row>
    <row r="1312" spans="1:15" ht="14.5" customHeight="1" x14ac:dyDescent="0.25">
      <c r="A1312" s="287"/>
      <c r="B1312" s="286" t="s">
        <v>5246</v>
      </c>
      <c r="D1312" s="286" t="s">
        <v>1158</v>
      </c>
      <c r="E1312" s="289" t="s">
        <v>1305</v>
      </c>
      <c r="F1312" s="259">
        <v>1.2546896160000001</v>
      </c>
      <c r="G1312" s="290">
        <v>2.2269836569999999</v>
      </c>
      <c r="H1312" s="291">
        <v>2.5505351200000002</v>
      </c>
      <c r="I1312" s="292">
        <v>12.25236477</v>
      </c>
      <c r="J1312" s="293">
        <v>11.612566259999999</v>
      </c>
      <c r="K1312" s="294">
        <v>5.3408038390000003</v>
      </c>
      <c r="L1312" s="295">
        <f t="shared" si="512"/>
        <v>0.10240387382786026</v>
      </c>
      <c r="M1312" s="296">
        <f t="shared" si="512"/>
        <v>0.19177360172927013</v>
      </c>
      <c r="N1312" s="297">
        <f t="shared" si="512"/>
        <v>0.47755641227174456</v>
      </c>
      <c r="O1312" s="298">
        <f t="shared" si="491"/>
        <v>0.20654191445813608</v>
      </c>
    </row>
    <row r="1313" spans="1:15" ht="14.5" customHeight="1" x14ac:dyDescent="0.25">
      <c r="A1313" s="287"/>
      <c r="B1313" s="286" t="s">
        <v>5247</v>
      </c>
      <c r="D1313" s="286" t="s">
        <v>1158</v>
      </c>
      <c r="E1313" s="289" t="s">
        <v>1305</v>
      </c>
      <c r="F1313" s="259">
        <v>18.871998770000001</v>
      </c>
      <c r="G1313" s="290">
        <v>18.211938239999999</v>
      </c>
      <c r="H1313" s="291">
        <v>1.940334577</v>
      </c>
      <c r="I1313" s="292">
        <v>35.477714380000002</v>
      </c>
      <c r="J1313" s="293">
        <v>22.121656829999999</v>
      </c>
      <c r="K1313" s="294">
        <v>4.265159165</v>
      </c>
      <c r="L1313" s="295">
        <f t="shared" si="512"/>
        <v>0.53193953161308472</v>
      </c>
      <c r="M1313" s="296">
        <f t="shared" si="512"/>
        <v>0.82326284961179375</v>
      </c>
      <c r="N1313" s="297">
        <f t="shared" si="512"/>
        <v>0.45492665148874928</v>
      </c>
      <c r="O1313" s="298">
        <f t="shared" si="491"/>
        <v>0.63080203390293654</v>
      </c>
    </row>
    <row r="1314" spans="1:15" ht="14.5" customHeight="1" x14ac:dyDescent="0.25">
      <c r="A1314" s="287"/>
      <c r="B1314" s="286" t="s">
        <v>5248</v>
      </c>
      <c r="D1314" s="286" t="s">
        <v>1158</v>
      </c>
      <c r="E1314" s="289" t="s">
        <v>1305</v>
      </c>
      <c r="F1314" s="259">
        <v>2.7593313309999998</v>
      </c>
      <c r="G1314" s="290">
        <v>3.3644611690000001</v>
      </c>
      <c r="H1314" s="291">
        <v>2.950898274</v>
      </c>
      <c r="I1314" s="292">
        <v>2.3796176450000002</v>
      </c>
      <c r="J1314" s="293">
        <v>2.4933157100000001</v>
      </c>
      <c r="K1314" s="294">
        <v>1.255024256</v>
      </c>
      <c r="L1314" s="295">
        <f t="shared" si="512"/>
        <v>1.1595692008747058</v>
      </c>
      <c r="M1314" s="296">
        <f t="shared" si="512"/>
        <v>1.3493923595419852</v>
      </c>
      <c r="N1314" s="297">
        <f t="shared" si="512"/>
        <v>2.3512679216297157</v>
      </c>
      <c r="O1314" s="298">
        <f t="shared" si="491"/>
        <v>1.4808670930932128</v>
      </c>
    </row>
    <row r="1315" spans="1:15" s="299" customFormat="1" ht="14.5" customHeight="1" x14ac:dyDescent="0.25">
      <c r="A1315" s="311"/>
      <c r="B1315" s="312"/>
      <c r="C1315" s="300"/>
      <c r="D1315" s="312"/>
      <c r="E1315" s="301" t="s">
        <v>1306</v>
      </c>
      <c r="F1315" s="302">
        <f t="shared" ref="F1315:K1315" si="513">SUM(F1311:F1314)</f>
        <v>26.212340442999999</v>
      </c>
      <c r="G1315" s="303">
        <f t="shared" si="513"/>
        <v>36.090793605999998</v>
      </c>
      <c r="H1315" s="304">
        <f t="shared" si="513"/>
        <v>14.036848914</v>
      </c>
      <c r="I1315" s="305">
        <f t="shared" si="513"/>
        <v>54.025137254000008</v>
      </c>
      <c r="J1315" s="306">
        <f t="shared" si="513"/>
        <v>46.076994596999995</v>
      </c>
      <c r="K1315" s="307">
        <f t="shared" si="513"/>
        <v>19.338086284999999</v>
      </c>
      <c r="L1315" s="308">
        <f t="shared" si="512"/>
        <v>0.48518785467887438</v>
      </c>
      <c r="M1315" s="309">
        <f t="shared" si="512"/>
        <v>0.78327143342699301</v>
      </c>
      <c r="N1315" s="310">
        <f t="shared" si="512"/>
        <v>0.72586546089040793</v>
      </c>
      <c r="O1315" s="298">
        <f t="shared" si="491"/>
        <v>0.63914805376590877</v>
      </c>
    </row>
    <row r="1316" spans="1:15" ht="14.5" customHeight="1" x14ac:dyDescent="0.25">
      <c r="A1316" s="287"/>
      <c r="B1316" s="286"/>
      <c r="D1316" s="286"/>
      <c r="F1316" s="259"/>
      <c r="G1316" s="290"/>
      <c r="H1316" s="291"/>
      <c r="I1316" s="292"/>
      <c r="J1316" s="293"/>
      <c r="K1316" s="294"/>
      <c r="L1316" s="295"/>
      <c r="M1316" s="296"/>
      <c r="N1316" s="297"/>
      <c r="O1316" s="298"/>
    </row>
    <row r="1317" spans="1:15" ht="14.5" customHeight="1" x14ac:dyDescent="0.25">
      <c r="A1317" s="287" t="s">
        <v>1195</v>
      </c>
      <c r="B1317" s="286" t="s">
        <v>5282</v>
      </c>
      <c r="C1317" s="288" t="s">
        <v>1342</v>
      </c>
      <c r="D1317" s="286" t="s">
        <v>1196</v>
      </c>
      <c r="E1317" s="289" t="s">
        <v>1197</v>
      </c>
      <c r="F1317" s="259">
        <v>3.9580722829999999</v>
      </c>
      <c r="G1317" s="290">
        <v>10.28721717</v>
      </c>
      <c r="H1317" s="291">
        <v>7.2756324079999999</v>
      </c>
      <c r="I1317" s="292">
        <v>8.3865195260000007</v>
      </c>
      <c r="J1317" s="293">
        <v>11.141362620000001</v>
      </c>
      <c r="K1317" s="294">
        <v>8.8109458590000003</v>
      </c>
      <c r="L1317" s="295">
        <f t="shared" ref="L1317:N1319" si="514">F1317/I1317</f>
        <v>0.47195648573035942</v>
      </c>
      <c r="M1317" s="296">
        <f t="shared" si="514"/>
        <v>0.92333563863483692</v>
      </c>
      <c r="N1317" s="297">
        <f t="shared" si="514"/>
        <v>0.82574930369913191</v>
      </c>
      <c r="O1317" s="298">
        <f t="shared" si="491"/>
        <v>0.75941467506005977</v>
      </c>
    </row>
    <row r="1318" spans="1:15" ht="14.5" customHeight="1" x14ac:dyDescent="0.25">
      <c r="A1318" s="287"/>
      <c r="B1318" s="286" t="s">
        <v>5283</v>
      </c>
      <c r="C1318" s="288" t="s">
        <v>1342</v>
      </c>
      <c r="D1318" s="286" t="s">
        <v>1196</v>
      </c>
      <c r="E1318" s="289" t="s">
        <v>1197</v>
      </c>
      <c r="F1318" s="259">
        <v>5.2648340100000004</v>
      </c>
      <c r="G1318" s="290">
        <v>14.385436670000001</v>
      </c>
      <c r="H1318" s="291">
        <v>9.8409605619999994</v>
      </c>
      <c r="I1318" s="292">
        <v>5.8057437390000004</v>
      </c>
      <c r="J1318" s="293">
        <v>7.960961492</v>
      </c>
      <c r="K1318" s="294">
        <v>6.0937404480000001</v>
      </c>
      <c r="L1318" s="295">
        <f t="shared" si="514"/>
        <v>0.90683196618437589</v>
      </c>
      <c r="M1318" s="296">
        <f t="shared" si="514"/>
        <v>1.8069973940278419</v>
      </c>
      <c r="N1318" s="297">
        <f t="shared" si="514"/>
        <v>1.6149293928706561</v>
      </c>
      <c r="O1318" s="298">
        <f t="shared" si="491"/>
        <v>1.484922932680377</v>
      </c>
    </row>
    <row r="1319" spans="1:15" s="299" customFormat="1" ht="14.5" customHeight="1" x14ac:dyDescent="0.25">
      <c r="A1319" s="311"/>
      <c r="B1319" s="312"/>
      <c r="C1319" s="300"/>
      <c r="D1319" s="312"/>
      <c r="E1319" s="301" t="s">
        <v>1343</v>
      </c>
      <c r="F1319" s="302">
        <f t="shared" ref="F1319:K1319" si="515">SUM(F1317:F1318)</f>
        <v>9.2229062930000012</v>
      </c>
      <c r="G1319" s="303">
        <f t="shared" si="515"/>
        <v>24.672653840000002</v>
      </c>
      <c r="H1319" s="304">
        <f t="shared" si="515"/>
        <v>17.116592969999999</v>
      </c>
      <c r="I1319" s="305">
        <f t="shared" si="515"/>
        <v>14.192263265000001</v>
      </c>
      <c r="J1319" s="306">
        <f t="shared" si="515"/>
        <v>19.102324112000002</v>
      </c>
      <c r="K1319" s="307">
        <f t="shared" si="515"/>
        <v>14.904686307</v>
      </c>
      <c r="L1319" s="308">
        <f t="shared" si="514"/>
        <v>0.64985451022071361</v>
      </c>
      <c r="M1319" s="309">
        <f t="shared" si="514"/>
        <v>1.2916048170547343</v>
      </c>
      <c r="N1319" s="310">
        <f t="shared" si="514"/>
        <v>1.1484034361703523</v>
      </c>
      <c r="O1319" s="298">
        <f t="shared" si="491"/>
        <v>1.0583593735756593</v>
      </c>
    </row>
    <row r="1320" spans="1:15" ht="14.5" customHeight="1" x14ac:dyDescent="0.25">
      <c r="A1320" s="287"/>
      <c r="B1320" s="286"/>
      <c r="D1320" s="286"/>
      <c r="F1320" s="259"/>
      <c r="G1320" s="290"/>
      <c r="H1320" s="291"/>
      <c r="I1320" s="292"/>
      <c r="J1320" s="293"/>
      <c r="K1320" s="294"/>
      <c r="L1320" s="295"/>
      <c r="M1320" s="296"/>
      <c r="N1320" s="297"/>
      <c r="O1320" s="298"/>
    </row>
    <row r="1321" spans="1:15" ht="14.5" customHeight="1" x14ac:dyDescent="0.25">
      <c r="A1321" s="287" t="s">
        <v>1344</v>
      </c>
      <c r="B1321" s="286" t="s">
        <v>5409</v>
      </c>
      <c r="C1321" s="288" t="s">
        <v>1342</v>
      </c>
      <c r="D1321" s="286" t="s">
        <v>1308</v>
      </c>
      <c r="E1321" s="289" t="s">
        <v>1345</v>
      </c>
      <c r="F1321" s="259">
        <v>8.8529576690000003</v>
      </c>
      <c r="G1321" s="290">
        <v>40.53901347</v>
      </c>
      <c r="H1321" s="291">
        <v>25.192140869999999</v>
      </c>
      <c r="I1321" s="292">
        <v>13.008998030000001</v>
      </c>
      <c r="J1321" s="293">
        <v>47.519445580000003</v>
      </c>
      <c r="K1321" s="294">
        <v>54.506166180000001</v>
      </c>
      <c r="L1321" s="295">
        <f t="shared" ref="L1321:N1324" si="516">F1321/I1321</f>
        <v>0.68052571370863679</v>
      </c>
      <c r="M1321" s="296">
        <f t="shared" si="516"/>
        <v>0.85310367103824269</v>
      </c>
      <c r="N1321" s="297">
        <f t="shared" si="516"/>
        <v>0.46218882441311337</v>
      </c>
      <c r="O1321" s="298">
        <f t="shared" si="491"/>
        <v>0.64836236803129155</v>
      </c>
    </row>
    <row r="1322" spans="1:15" ht="14.5" customHeight="1" x14ac:dyDescent="0.25">
      <c r="A1322" s="287" t="s">
        <v>1346</v>
      </c>
      <c r="B1322" s="286" t="s">
        <v>5410</v>
      </c>
      <c r="C1322" s="288" t="s">
        <v>1342</v>
      </c>
      <c r="D1322" s="286" t="s">
        <v>1308</v>
      </c>
      <c r="E1322" s="289" t="s">
        <v>1347</v>
      </c>
      <c r="F1322" s="259">
        <v>2.0024921390000001</v>
      </c>
      <c r="G1322" s="290">
        <v>14.733958960000001</v>
      </c>
      <c r="H1322" s="291">
        <v>8.3396165149999995</v>
      </c>
      <c r="I1322" s="292">
        <v>9.0356527500000006</v>
      </c>
      <c r="J1322" s="293">
        <v>25.917604709999999</v>
      </c>
      <c r="K1322" s="294">
        <v>19.918141240000001</v>
      </c>
      <c r="L1322" s="295">
        <f t="shared" si="516"/>
        <v>0.22162119266922914</v>
      </c>
      <c r="M1322" s="296">
        <f t="shared" si="516"/>
        <v>0.5684923095657477</v>
      </c>
      <c r="N1322" s="297">
        <f t="shared" si="516"/>
        <v>0.41869451644675654</v>
      </c>
      <c r="O1322" s="298">
        <f t="shared" si="491"/>
        <v>0.45699705507962562</v>
      </c>
    </row>
    <row r="1323" spans="1:15" ht="14.5" customHeight="1" x14ac:dyDescent="0.25">
      <c r="A1323" s="287"/>
      <c r="B1323" s="286" t="s">
        <v>5411</v>
      </c>
      <c r="C1323" s="288" t="s">
        <v>1342</v>
      </c>
      <c r="D1323" s="286" t="s">
        <v>1308</v>
      </c>
      <c r="E1323" s="289" t="s">
        <v>1347</v>
      </c>
      <c r="F1323" s="259">
        <v>3.9338713040000002</v>
      </c>
      <c r="G1323" s="290">
        <v>28.064133420000001</v>
      </c>
      <c r="H1323" s="291">
        <v>14.608027910000001</v>
      </c>
      <c r="I1323" s="292">
        <v>4.7991456770000003</v>
      </c>
      <c r="J1323" s="293">
        <v>14.126896390000001</v>
      </c>
      <c r="K1323" s="294">
        <v>10.46900112</v>
      </c>
      <c r="L1323" s="295">
        <f t="shared" si="516"/>
        <v>0.8197024155472411</v>
      </c>
      <c r="M1323" s="296">
        <f t="shared" si="516"/>
        <v>1.98657459113707</v>
      </c>
      <c r="N1323" s="297">
        <f t="shared" si="516"/>
        <v>1.395360239487681</v>
      </c>
      <c r="O1323" s="298">
        <f t="shared" si="491"/>
        <v>1.5855065201813205</v>
      </c>
    </row>
    <row r="1324" spans="1:15" s="299" customFormat="1" ht="14.5" customHeight="1" x14ac:dyDescent="0.25">
      <c r="A1324" s="311"/>
      <c r="B1324" s="312"/>
      <c r="C1324" s="300"/>
      <c r="D1324" s="312"/>
      <c r="E1324" s="301" t="s">
        <v>1310</v>
      </c>
      <c r="F1324" s="302">
        <f t="shared" ref="F1324:K1324" si="517">SUM(F1321:F1323)</f>
        <v>14.789321112</v>
      </c>
      <c r="G1324" s="303">
        <f t="shared" si="517"/>
        <v>83.33710585</v>
      </c>
      <c r="H1324" s="304">
        <f t="shared" si="517"/>
        <v>48.139785294999996</v>
      </c>
      <c r="I1324" s="305">
        <f t="shared" si="517"/>
        <v>26.843796457000003</v>
      </c>
      <c r="J1324" s="306">
        <f t="shared" si="517"/>
        <v>87.563946680000001</v>
      </c>
      <c r="K1324" s="307">
        <f t="shared" si="517"/>
        <v>84.893308540000007</v>
      </c>
      <c r="L1324" s="308">
        <f t="shared" si="516"/>
        <v>0.55093999597599463</v>
      </c>
      <c r="M1324" s="309">
        <f t="shared" si="516"/>
        <v>0.95172852537760921</v>
      </c>
      <c r="N1324" s="310">
        <f t="shared" si="516"/>
        <v>0.56706218809127351</v>
      </c>
      <c r="O1324" s="298">
        <f t="shared" si="491"/>
        <v>0.73389583760976995</v>
      </c>
    </row>
    <row r="1325" spans="1:15" ht="14.5" customHeight="1" x14ac:dyDescent="0.25">
      <c r="A1325" s="287"/>
      <c r="B1325" s="286"/>
      <c r="D1325" s="286"/>
      <c r="F1325" s="259"/>
      <c r="G1325" s="290"/>
      <c r="H1325" s="291"/>
      <c r="I1325" s="292"/>
      <c r="J1325" s="293"/>
      <c r="K1325" s="294"/>
      <c r="L1325" s="295"/>
      <c r="M1325" s="296"/>
      <c r="N1325" s="297"/>
      <c r="O1325" s="298"/>
    </row>
    <row r="1326" spans="1:15" ht="14.5" customHeight="1" x14ac:dyDescent="0.25">
      <c r="A1326" s="287" t="s">
        <v>1311</v>
      </c>
      <c r="B1326" s="286" t="s">
        <v>5394</v>
      </c>
      <c r="D1326" s="286" t="s">
        <v>1312</v>
      </c>
      <c r="E1326" s="289" t="s">
        <v>1313</v>
      </c>
      <c r="F1326" s="259">
        <v>6.2416727459999999</v>
      </c>
      <c r="G1326" s="290">
        <v>6.5555830039999998</v>
      </c>
      <c r="H1326" s="291">
        <v>0.66993160299999999</v>
      </c>
      <c r="I1326" s="292">
        <v>21.540915120000001</v>
      </c>
      <c r="J1326" s="293">
        <v>16.263662419999999</v>
      </c>
      <c r="K1326" s="294">
        <v>1.0482503860000001</v>
      </c>
      <c r="L1326" s="295">
        <f t="shared" ref="L1326:N1328" si="518">F1326/I1326</f>
        <v>0.28975894065915614</v>
      </c>
      <c r="M1326" s="296">
        <f t="shared" si="518"/>
        <v>0.40308159593489645</v>
      </c>
      <c r="N1326" s="297">
        <f t="shared" si="518"/>
        <v>0.63909502152093645</v>
      </c>
      <c r="O1326" s="298">
        <f t="shared" si="491"/>
        <v>0.34662051829663254</v>
      </c>
    </row>
    <row r="1327" spans="1:15" ht="14.5" customHeight="1" x14ac:dyDescent="0.25">
      <c r="A1327" s="287"/>
      <c r="B1327" s="286" t="s">
        <v>5395</v>
      </c>
      <c r="D1327" s="286" t="s">
        <v>1312</v>
      </c>
      <c r="E1327" s="289" t="s">
        <v>1313</v>
      </c>
      <c r="F1327" s="259">
        <v>8.0868043239999992</v>
      </c>
      <c r="G1327" s="290">
        <v>8.4774028799999996</v>
      </c>
      <c r="H1327" s="291">
        <v>0.93356952599999998</v>
      </c>
      <c r="I1327" s="292">
        <v>13.56163652</v>
      </c>
      <c r="J1327" s="293">
        <v>10.170219919999999</v>
      </c>
      <c r="K1327" s="294">
        <v>0.63849726900000003</v>
      </c>
      <c r="L1327" s="295">
        <f t="shared" si="518"/>
        <v>0.59630003444451551</v>
      </c>
      <c r="M1327" s="296">
        <f t="shared" si="518"/>
        <v>0.83355157967911475</v>
      </c>
      <c r="N1327" s="297">
        <f t="shared" si="518"/>
        <v>1.4621355036680665</v>
      </c>
      <c r="O1327" s="298">
        <f t="shared" si="491"/>
        <v>0.71799436885226875</v>
      </c>
    </row>
    <row r="1328" spans="1:15" s="299" customFormat="1" ht="14.5" customHeight="1" x14ac:dyDescent="0.25">
      <c r="A1328" s="311"/>
      <c r="B1328" s="312"/>
      <c r="C1328" s="300"/>
      <c r="D1328" s="312"/>
      <c r="E1328" s="301" t="s">
        <v>1314</v>
      </c>
      <c r="F1328" s="302">
        <f t="shared" ref="F1328:K1328" si="519">SUM(F1326:F1327)</f>
        <v>14.328477069999998</v>
      </c>
      <c r="G1328" s="303">
        <f t="shared" si="519"/>
        <v>15.032985883999999</v>
      </c>
      <c r="H1328" s="304">
        <f t="shared" si="519"/>
        <v>1.6035011290000001</v>
      </c>
      <c r="I1328" s="305">
        <f t="shared" si="519"/>
        <v>35.102551640000001</v>
      </c>
      <c r="J1328" s="306">
        <f t="shared" si="519"/>
        <v>26.433882339999997</v>
      </c>
      <c r="K1328" s="307">
        <f t="shared" si="519"/>
        <v>1.686747655</v>
      </c>
      <c r="L1328" s="308">
        <f t="shared" si="518"/>
        <v>0.4081890461111789</v>
      </c>
      <c r="M1328" s="309">
        <f t="shared" si="518"/>
        <v>0.56870139961438604</v>
      </c>
      <c r="N1328" s="310">
        <f t="shared" si="518"/>
        <v>0.95064672196031608</v>
      </c>
      <c r="O1328" s="298">
        <f t="shared" si="491"/>
        <v>0.48977231582185937</v>
      </c>
    </row>
    <row r="1329" spans="1:15" ht="14.5" customHeight="1" x14ac:dyDescent="0.25">
      <c r="A1329" s="287"/>
      <c r="B1329" s="286"/>
      <c r="D1329" s="286"/>
      <c r="F1329" s="259"/>
      <c r="G1329" s="290"/>
      <c r="H1329" s="291"/>
      <c r="I1329" s="292"/>
      <c r="J1329" s="293"/>
      <c r="K1329" s="294"/>
      <c r="L1329" s="295"/>
      <c r="M1329" s="296"/>
      <c r="N1329" s="297"/>
      <c r="O1329" s="298"/>
    </row>
    <row r="1330" spans="1:15" ht="14.5" customHeight="1" x14ac:dyDescent="0.25">
      <c r="A1330" s="287" t="s">
        <v>1348</v>
      </c>
      <c r="B1330" s="286" t="s">
        <v>5412</v>
      </c>
      <c r="C1330" s="288" t="s">
        <v>1320</v>
      </c>
      <c r="D1330" s="286" t="s">
        <v>1322</v>
      </c>
      <c r="E1330" s="289" t="s">
        <v>1349</v>
      </c>
      <c r="F1330" s="259">
        <v>5.0718959269999999</v>
      </c>
      <c r="G1330" s="290">
        <v>15.15710775</v>
      </c>
      <c r="H1330" s="291">
        <v>4.9249509040000001</v>
      </c>
      <c r="I1330" s="292">
        <v>9.8421310650000002</v>
      </c>
      <c r="J1330" s="293">
        <v>15.395705850000001</v>
      </c>
      <c r="K1330" s="294">
        <v>11.07789232</v>
      </c>
      <c r="L1330" s="295">
        <f t="shared" ref="L1330:N1333" si="520">F1330/I1330</f>
        <v>0.51532497316931425</v>
      </c>
      <c r="M1330" s="296">
        <f t="shared" si="520"/>
        <v>0.98450229548910217</v>
      </c>
      <c r="N1330" s="297">
        <f t="shared" si="520"/>
        <v>0.44457472249558749</v>
      </c>
      <c r="O1330" s="298">
        <f t="shared" si="491"/>
        <v>0.69264627506797738</v>
      </c>
    </row>
    <row r="1331" spans="1:15" ht="14.5" customHeight="1" x14ac:dyDescent="0.25">
      <c r="A1331" s="287"/>
      <c r="B1331" s="286" t="s">
        <v>5413</v>
      </c>
      <c r="C1331" s="288" t="s">
        <v>1320</v>
      </c>
      <c r="D1331" s="286" t="s">
        <v>1323</v>
      </c>
      <c r="E1331" s="289" t="s">
        <v>1349</v>
      </c>
      <c r="F1331" s="259">
        <v>10.01990256</v>
      </c>
      <c r="G1331" s="290">
        <v>28.776983229999999</v>
      </c>
      <c r="H1331" s="291">
        <v>9.6792202009999997</v>
      </c>
      <c r="I1331" s="292">
        <v>9.7250135929999999</v>
      </c>
      <c r="J1331" s="293">
        <v>15.562391460000001</v>
      </c>
      <c r="K1331" s="294">
        <v>11.41471415</v>
      </c>
      <c r="L1331" s="295">
        <f t="shared" si="520"/>
        <v>1.0303227305730718</v>
      </c>
      <c r="M1331" s="296">
        <f t="shared" si="520"/>
        <v>1.8491363171248745</v>
      </c>
      <c r="N1331" s="297">
        <f t="shared" si="520"/>
        <v>0.8479599290710228</v>
      </c>
      <c r="O1331" s="298">
        <f t="shared" ref="O1331:O1394" si="521">AVERAGE(F1331:H1331)/AVERAGE(I1331:K1331)</f>
        <v>1.3207985545160998</v>
      </c>
    </row>
    <row r="1332" spans="1:15" ht="14.5" customHeight="1" x14ac:dyDescent="0.25">
      <c r="A1332" s="287" t="s">
        <v>1350</v>
      </c>
      <c r="B1332" s="286" t="s">
        <v>5414</v>
      </c>
      <c r="C1332" s="288" t="s">
        <v>1351</v>
      </c>
      <c r="D1332" s="286" t="s">
        <v>1325</v>
      </c>
      <c r="E1332" s="289" t="s">
        <v>1352</v>
      </c>
      <c r="F1332" s="259">
        <v>2.596521122</v>
      </c>
      <c r="G1332" s="290">
        <v>12.83928858</v>
      </c>
      <c r="H1332" s="291">
        <v>6.4999891830000003</v>
      </c>
      <c r="I1332" s="292">
        <v>5.9545789410000003</v>
      </c>
      <c r="J1332" s="293">
        <v>14.621033260000001</v>
      </c>
      <c r="K1332" s="294">
        <v>10.84521131</v>
      </c>
      <c r="L1332" s="295">
        <f t="shared" si="520"/>
        <v>0.43605453008973716</v>
      </c>
      <c r="M1332" s="296">
        <f t="shared" si="520"/>
        <v>0.87813825135912449</v>
      </c>
      <c r="N1332" s="297">
        <f t="shared" si="520"/>
        <v>0.59934186593548266</v>
      </c>
      <c r="O1332" s="298">
        <f t="shared" si="521"/>
        <v>0.69812934334202204</v>
      </c>
    </row>
    <row r="1333" spans="1:15" s="299" customFormat="1" ht="14.5" customHeight="1" x14ac:dyDescent="0.25">
      <c r="A1333" s="311"/>
      <c r="B1333" s="312"/>
      <c r="C1333" s="300"/>
      <c r="D1333" s="312"/>
      <c r="E1333" s="301" t="s">
        <v>1327</v>
      </c>
      <c r="F1333" s="302">
        <f t="shared" ref="F1333:K1333" si="522">SUM(F1330:F1332)</f>
        <v>17.688319609000001</v>
      </c>
      <c r="G1333" s="303">
        <f t="shared" si="522"/>
        <v>56.773379560000002</v>
      </c>
      <c r="H1333" s="304">
        <f t="shared" si="522"/>
        <v>21.104160287999999</v>
      </c>
      <c r="I1333" s="305">
        <f t="shared" si="522"/>
        <v>25.521723599000001</v>
      </c>
      <c r="J1333" s="306">
        <f t="shared" si="522"/>
        <v>45.579130570000004</v>
      </c>
      <c r="K1333" s="307">
        <f t="shared" si="522"/>
        <v>33.337817779999995</v>
      </c>
      <c r="L1333" s="308">
        <f t="shared" si="520"/>
        <v>0.69306916284028197</v>
      </c>
      <c r="M1333" s="309">
        <f t="shared" si="520"/>
        <v>1.2456003186109041</v>
      </c>
      <c r="N1333" s="310">
        <f t="shared" si="520"/>
        <v>0.63303964366440313</v>
      </c>
      <c r="O1333" s="298">
        <f t="shared" si="521"/>
        <v>0.91504284450942841</v>
      </c>
    </row>
    <row r="1334" spans="1:15" ht="14.5" customHeight="1" x14ac:dyDescent="0.25">
      <c r="A1334" s="287"/>
      <c r="B1334" s="286"/>
      <c r="D1334" s="286"/>
      <c r="F1334" s="259"/>
      <c r="G1334" s="290"/>
      <c r="H1334" s="291"/>
      <c r="I1334" s="292"/>
      <c r="J1334" s="293"/>
      <c r="K1334" s="294"/>
      <c r="L1334" s="295"/>
      <c r="M1334" s="296"/>
      <c r="N1334" s="297"/>
      <c r="O1334" s="298"/>
    </row>
    <row r="1335" spans="1:15" ht="14.5" customHeight="1" x14ac:dyDescent="0.25">
      <c r="A1335" s="287" t="s">
        <v>1353</v>
      </c>
      <c r="B1335" s="286" t="s">
        <v>5415</v>
      </c>
      <c r="D1335" s="286" t="s">
        <v>1354</v>
      </c>
      <c r="E1335" s="289" t="s">
        <v>1355</v>
      </c>
      <c r="F1335" s="259">
        <v>6.3835575750000002</v>
      </c>
      <c r="G1335" s="290">
        <v>18.130343100000001</v>
      </c>
      <c r="H1335" s="291">
        <v>15.19709132</v>
      </c>
      <c r="I1335" s="292">
        <v>9.4251447630000005</v>
      </c>
      <c r="J1335" s="293">
        <v>9.299315429</v>
      </c>
      <c r="K1335" s="294">
        <v>6.7496038589999996</v>
      </c>
      <c r="L1335" s="295">
        <f t="shared" ref="L1335:N1342" si="523">F1335/I1335</f>
        <v>0.67729013564436003</v>
      </c>
      <c r="M1335" s="296">
        <f t="shared" si="523"/>
        <v>1.9496427708496005</v>
      </c>
      <c r="N1335" s="297">
        <f t="shared" si="523"/>
        <v>2.2515530744424392</v>
      </c>
      <c r="O1335" s="298">
        <f t="shared" si="521"/>
        <v>1.5588793337214333</v>
      </c>
    </row>
    <row r="1336" spans="1:15" ht="14.5" customHeight="1" x14ac:dyDescent="0.25">
      <c r="A1336" s="287"/>
      <c r="B1336" s="286" t="s">
        <v>5416</v>
      </c>
      <c r="D1336" s="286" t="s">
        <v>1354</v>
      </c>
      <c r="E1336" s="289" t="s">
        <v>1355</v>
      </c>
      <c r="F1336" s="259">
        <v>57.645499729999997</v>
      </c>
      <c r="G1336" s="290">
        <v>46.694073809999999</v>
      </c>
      <c r="H1336" s="291">
        <v>114.45161880000001</v>
      </c>
      <c r="I1336" s="292">
        <v>88.063925920000003</v>
      </c>
      <c r="J1336" s="293">
        <v>63.852097409999999</v>
      </c>
      <c r="K1336" s="294">
        <v>120.7553448</v>
      </c>
      <c r="L1336" s="295">
        <f t="shared" si="523"/>
        <v>0.65458698471343368</v>
      </c>
      <c r="M1336" s="296">
        <f t="shared" si="523"/>
        <v>0.73128488654293056</v>
      </c>
      <c r="N1336" s="297">
        <f t="shared" si="523"/>
        <v>0.9477975404696124</v>
      </c>
      <c r="O1336" s="298">
        <f t="shared" si="521"/>
        <v>0.80239885045681858</v>
      </c>
    </row>
    <row r="1337" spans="1:15" ht="14.5" customHeight="1" x14ac:dyDescent="0.25">
      <c r="A1337" s="287"/>
      <c r="B1337" s="286" t="s">
        <v>5417</v>
      </c>
      <c r="D1337" s="286" t="s">
        <v>1354</v>
      </c>
      <c r="E1337" s="289" t="s">
        <v>1355</v>
      </c>
      <c r="F1337" s="259">
        <v>42.840126570000002</v>
      </c>
      <c r="G1337" s="290">
        <v>118.1345829</v>
      </c>
      <c r="H1337" s="291">
        <v>113.2093132</v>
      </c>
      <c r="I1337" s="292">
        <v>164.33342759999999</v>
      </c>
      <c r="J1337" s="293">
        <v>166.49292299999999</v>
      </c>
      <c r="K1337" s="294">
        <v>180.32151579999999</v>
      </c>
      <c r="L1337" s="295">
        <f t="shared" si="523"/>
        <v>0.26069027583527382</v>
      </c>
      <c r="M1337" s="296">
        <f t="shared" si="523"/>
        <v>0.70954717336544093</v>
      </c>
      <c r="N1337" s="297">
        <f t="shared" si="523"/>
        <v>0.62781921889767078</v>
      </c>
      <c r="O1337" s="298">
        <f t="shared" si="521"/>
        <v>0.53640842639346287</v>
      </c>
    </row>
    <row r="1338" spans="1:15" ht="14.5" customHeight="1" x14ac:dyDescent="0.25">
      <c r="A1338" s="287"/>
      <c r="B1338" s="286" t="s">
        <v>5418</v>
      </c>
      <c r="D1338" s="286" t="s">
        <v>1354</v>
      </c>
      <c r="E1338" s="289" t="s">
        <v>1355</v>
      </c>
      <c r="F1338" s="259">
        <v>126.5976213</v>
      </c>
      <c r="G1338" s="290">
        <v>152.00379620000001</v>
      </c>
      <c r="H1338" s="291">
        <v>59.194377029999998</v>
      </c>
      <c r="I1338" s="292">
        <v>397.56948740000001</v>
      </c>
      <c r="J1338" s="293">
        <v>316.33118930000001</v>
      </c>
      <c r="K1338" s="294">
        <v>216.7180367</v>
      </c>
      <c r="L1338" s="295">
        <f t="shared" si="523"/>
        <v>0.31842891698735531</v>
      </c>
      <c r="M1338" s="296">
        <f t="shared" si="523"/>
        <v>0.48052105306582238</v>
      </c>
      <c r="N1338" s="297">
        <f t="shared" si="523"/>
        <v>0.27314005761293425</v>
      </c>
      <c r="O1338" s="298">
        <f t="shared" si="521"/>
        <v>0.362979800068568</v>
      </c>
    </row>
    <row r="1339" spans="1:15" ht="14.5" customHeight="1" x14ac:dyDescent="0.25">
      <c r="A1339" s="287"/>
      <c r="B1339" s="286" t="s">
        <v>5419</v>
      </c>
      <c r="D1339" s="286" t="s">
        <v>1354</v>
      </c>
      <c r="E1339" s="289" t="s">
        <v>1355</v>
      </c>
      <c r="F1339" s="259">
        <v>78.870054629999998</v>
      </c>
      <c r="G1339" s="290">
        <v>96.485490639999995</v>
      </c>
      <c r="H1339" s="291">
        <v>36.850980929999999</v>
      </c>
      <c r="I1339" s="292">
        <v>156.0270549</v>
      </c>
      <c r="J1339" s="293">
        <v>125.8841633</v>
      </c>
      <c r="K1339" s="294">
        <v>88.423896920000004</v>
      </c>
      <c r="L1339" s="295">
        <f t="shared" si="523"/>
        <v>0.50548960678998245</v>
      </c>
      <c r="M1339" s="296">
        <f t="shared" si="523"/>
        <v>0.76646250100627233</v>
      </c>
      <c r="N1339" s="297">
        <f t="shared" si="523"/>
        <v>0.4167536402895734</v>
      </c>
      <c r="O1339" s="298">
        <f t="shared" si="521"/>
        <v>0.57301216529585253</v>
      </c>
    </row>
    <row r="1340" spans="1:15" ht="14.5" customHeight="1" x14ac:dyDescent="0.25">
      <c r="A1340" s="287"/>
      <c r="B1340" s="286" t="s">
        <v>5420</v>
      </c>
      <c r="D1340" s="286" t="s">
        <v>1354</v>
      </c>
      <c r="E1340" s="289" t="s">
        <v>1355</v>
      </c>
      <c r="F1340" s="259">
        <v>71.778125579999994</v>
      </c>
      <c r="G1340" s="290">
        <v>58.34517417</v>
      </c>
      <c r="H1340" s="291">
        <v>133.4782443</v>
      </c>
      <c r="I1340" s="292">
        <v>71.706781599999999</v>
      </c>
      <c r="J1340" s="293">
        <v>55.935616660000001</v>
      </c>
      <c r="K1340" s="294">
        <v>104.2540687</v>
      </c>
      <c r="L1340" s="295">
        <f t="shared" si="523"/>
        <v>1.0009949404841227</v>
      </c>
      <c r="M1340" s="296">
        <f t="shared" si="523"/>
        <v>1.0430773388026862</v>
      </c>
      <c r="N1340" s="297">
        <f t="shared" si="523"/>
        <v>1.2803168832105254</v>
      </c>
      <c r="O1340" s="298">
        <f t="shared" si="521"/>
        <v>1.136720828504338</v>
      </c>
    </row>
    <row r="1341" spans="1:15" ht="14.5" customHeight="1" x14ac:dyDescent="0.25">
      <c r="A1341" s="287"/>
      <c r="B1341" s="286" t="s">
        <v>5421</v>
      </c>
      <c r="D1341" s="286" t="s">
        <v>1354</v>
      </c>
      <c r="E1341" s="289" t="s">
        <v>1355</v>
      </c>
      <c r="F1341" s="259">
        <v>56.085764359999999</v>
      </c>
      <c r="G1341" s="290">
        <v>154.4876969</v>
      </c>
      <c r="H1341" s="291">
        <v>147.89060610000001</v>
      </c>
      <c r="I1341" s="292">
        <v>135.44515480000001</v>
      </c>
      <c r="J1341" s="293">
        <v>136.453506</v>
      </c>
      <c r="K1341" s="294">
        <v>141.29616519999999</v>
      </c>
      <c r="L1341" s="295">
        <f t="shared" si="523"/>
        <v>0.41408468573731511</v>
      </c>
      <c r="M1341" s="296">
        <f t="shared" si="523"/>
        <v>1.1321636316182304</v>
      </c>
      <c r="N1341" s="297">
        <f t="shared" si="523"/>
        <v>1.0466710536033714</v>
      </c>
      <c r="O1341" s="298">
        <f t="shared" si="521"/>
        <v>0.86754248795942068</v>
      </c>
    </row>
    <row r="1342" spans="1:15" s="299" customFormat="1" ht="14.5" customHeight="1" x14ac:dyDescent="0.25">
      <c r="A1342" s="311"/>
      <c r="B1342" s="312"/>
      <c r="C1342" s="300"/>
      <c r="D1342" s="312"/>
      <c r="E1342" s="301" t="s">
        <v>1356</v>
      </c>
      <c r="F1342" s="302">
        <f t="shared" ref="F1342:K1342" si="524">SUM(F1335:F1341)</f>
        <v>440.200749745</v>
      </c>
      <c r="G1342" s="303">
        <f t="shared" si="524"/>
        <v>644.28115772000001</v>
      </c>
      <c r="H1342" s="304">
        <f t="shared" si="524"/>
        <v>620.27223168</v>
      </c>
      <c r="I1342" s="305">
        <f t="shared" si="524"/>
        <v>1022.570976983</v>
      </c>
      <c r="J1342" s="306">
        <f t="shared" si="524"/>
        <v>874.24881109900002</v>
      </c>
      <c r="K1342" s="307">
        <f t="shared" si="524"/>
        <v>858.51863197900013</v>
      </c>
      <c r="L1342" s="308">
        <f t="shared" si="523"/>
        <v>0.43048429855086551</v>
      </c>
      <c r="M1342" s="309">
        <f t="shared" si="523"/>
        <v>0.7369539992969365</v>
      </c>
      <c r="N1342" s="310">
        <f t="shared" si="523"/>
        <v>0.72249128740536439</v>
      </c>
      <c r="O1342" s="298">
        <f t="shared" si="521"/>
        <v>0.6187095301009371</v>
      </c>
    </row>
    <row r="1343" spans="1:15" ht="14.5" customHeight="1" x14ac:dyDescent="0.25">
      <c r="A1343" s="287"/>
      <c r="B1343" s="286"/>
      <c r="D1343" s="286"/>
      <c r="F1343" s="259"/>
      <c r="G1343" s="290"/>
      <c r="H1343" s="291"/>
      <c r="I1343" s="292"/>
      <c r="J1343" s="293"/>
      <c r="K1343" s="294"/>
      <c r="L1343" s="295"/>
      <c r="M1343" s="296"/>
      <c r="N1343" s="297"/>
      <c r="O1343" s="298"/>
    </row>
    <row r="1344" spans="1:15" ht="14.5" customHeight="1" x14ac:dyDescent="0.25">
      <c r="A1344" s="287" t="s">
        <v>1357</v>
      </c>
      <c r="B1344" s="286" t="s">
        <v>5422</v>
      </c>
      <c r="D1344" s="286" t="s">
        <v>1358</v>
      </c>
      <c r="E1344" s="289" t="s">
        <v>1359</v>
      </c>
      <c r="F1344" s="259">
        <v>219.62513179999999</v>
      </c>
      <c r="G1344" s="290">
        <v>201.2996579</v>
      </c>
      <c r="H1344" s="291">
        <v>254.36773719999999</v>
      </c>
      <c r="I1344" s="292">
        <v>205.63588200000001</v>
      </c>
      <c r="J1344" s="293">
        <v>170.33299460000001</v>
      </c>
      <c r="K1344" s="294">
        <v>187.51345710000001</v>
      </c>
      <c r="L1344" s="295">
        <f>F1344/I1344</f>
        <v>1.0680292255609358</v>
      </c>
      <c r="M1344" s="296">
        <f>G1344/J1344</f>
        <v>1.1818007331622407</v>
      </c>
      <c r="N1344" s="297">
        <f>H1344/K1344</f>
        <v>1.3565305719063507</v>
      </c>
      <c r="O1344" s="298">
        <f t="shared" si="521"/>
        <v>1.1984271493763068</v>
      </c>
    </row>
    <row r="1345" spans="1:15" ht="14.5" customHeight="1" x14ac:dyDescent="0.25">
      <c r="A1345" s="287"/>
      <c r="B1345" s="286" t="s">
        <v>5423</v>
      </c>
      <c r="D1345" s="286" t="s">
        <v>1358</v>
      </c>
      <c r="E1345" s="289" t="s">
        <v>1359</v>
      </c>
      <c r="F1345" s="259">
        <v>10.28316965</v>
      </c>
      <c r="G1345" s="290">
        <v>9.6982845859999998</v>
      </c>
      <c r="H1345" s="291">
        <v>7.6228003370000001</v>
      </c>
      <c r="I1345" s="292">
        <v>2.5811335000000001E-2</v>
      </c>
      <c r="J1345" s="293">
        <v>5.0814818999999997E-2</v>
      </c>
      <c r="K1345" s="294">
        <v>0</v>
      </c>
      <c r="L1345" s="295">
        <f t="shared" ref="L1345:M1347" si="525">F1345/I1345</f>
        <v>398.3974346929362</v>
      </c>
      <c r="M1345" s="296">
        <f t="shared" si="525"/>
        <v>190.85543896161474</v>
      </c>
      <c r="N1345" s="297"/>
      <c r="O1345" s="298">
        <f t="shared" si="521"/>
        <v>360.2458577393823</v>
      </c>
    </row>
    <row r="1346" spans="1:15" ht="14.5" customHeight="1" x14ac:dyDescent="0.25">
      <c r="A1346" s="287"/>
      <c r="B1346" s="286" t="s">
        <v>5424</v>
      </c>
      <c r="D1346" s="286" t="s">
        <v>1358</v>
      </c>
      <c r="E1346" s="289" t="s">
        <v>1359</v>
      </c>
      <c r="F1346" s="259">
        <v>285.00864819999998</v>
      </c>
      <c r="G1346" s="290">
        <v>265.7672546</v>
      </c>
      <c r="H1346" s="291">
        <v>335.99955870000002</v>
      </c>
      <c r="I1346" s="292">
        <v>206.2862312</v>
      </c>
      <c r="J1346" s="293">
        <v>174.60921070000001</v>
      </c>
      <c r="K1346" s="294">
        <v>191.12884589999999</v>
      </c>
      <c r="L1346" s="295">
        <f t="shared" si="525"/>
        <v>1.3816174086949919</v>
      </c>
      <c r="M1346" s="296">
        <f t="shared" si="525"/>
        <v>1.5220689305824804</v>
      </c>
      <c r="N1346" s="297">
        <f>H1346/K1346</f>
        <v>1.7579740887244066</v>
      </c>
      <c r="O1346" s="298">
        <f t="shared" si="521"/>
        <v>1.5502409258014727</v>
      </c>
    </row>
    <row r="1347" spans="1:15" s="299" customFormat="1" ht="14.5" customHeight="1" x14ac:dyDescent="0.25">
      <c r="A1347" s="311"/>
      <c r="B1347" s="312"/>
      <c r="C1347" s="300"/>
      <c r="D1347" s="312"/>
      <c r="E1347" s="301" t="s">
        <v>1360</v>
      </c>
      <c r="F1347" s="302">
        <f t="shared" ref="F1347:K1347" si="526">SUM(F1344:F1346)</f>
        <v>514.91694964999999</v>
      </c>
      <c r="G1347" s="303">
        <f t="shared" si="526"/>
        <v>476.765197086</v>
      </c>
      <c r="H1347" s="304">
        <f t="shared" si="526"/>
        <v>597.99009623699999</v>
      </c>
      <c r="I1347" s="305">
        <f t="shared" si="526"/>
        <v>411.94792453499997</v>
      </c>
      <c r="J1347" s="306">
        <f t="shared" si="526"/>
        <v>344.99302011899999</v>
      </c>
      <c r="K1347" s="307">
        <f t="shared" si="526"/>
        <v>378.64230299999997</v>
      </c>
      <c r="L1347" s="308">
        <f t="shared" si="525"/>
        <v>1.2499564119208266</v>
      </c>
      <c r="M1347" s="309">
        <f t="shared" si="525"/>
        <v>1.3819560665938901</v>
      </c>
      <c r="N1347" s="310">
        <f>H1347/K1347</f>
        <v>1.5793008110797384</v>
      </c>
      <c r="O1347" s="298">
        <f t="shared" si="521"/>
        <v>1.3998729254390658</v>
      </c>
    </row>
    <row r="1348" spans="1:15" ht="14.5" customHeight="1" x14ac:dyDescent="0.25">
      <c r="A1348" s="287"/>
      <c r="B1348" s="286"/>
      <c r="D1348" s="286"/>
      <c r="F1348" s="259"/>
      <c r="G1348" s="290"/>
      <c r="H1348" s="291"/>
      <c r="I1348" s="292"/>
      <c r="J1348" s="293"/>
      <c r="K1348" s="294"/>
      <c r="L1348" s="295"/>
      <c r="M1348" s="296"/>
      <c r="N1348" s="297"/>
      <c r="O1348" s="298"/>
    </row>
    <row r="1349" spans="1:15" ht="14.5" customHeight="1" x14ac:dyDescent="0.25">
      <c r="A1349" s="287" t="s">
        <v>1361</v>
      </c>
      <c r="B1349" s="286" t="s">
        <v>5425</v>
      </c>
      <c r="D1349" s="286" t="s">
        <v>1362</v>
      </c>
      <c r="E1349" s="289" t="s">
        <v>1363</v>
      </c>
      <c r="F1349" s="259">
        <v>6.664428215</v>
      </c>
      <c r="G1349" s="290">
        <v>14.8535231</v>
      </c>
      <c r="H1349" s="291">
        <v>10.49316336</v>
      </c>
      <c r="I1349" s="292">
        <v>17.32126191</v>
      </c>
      <c r="J1349" s="293">
        <v>17.803457649999999</v>
      </c>
      <c r="K1349" s="294">
        <v>14.902607059999999</v>
      </c>
      <c r="L1349" s="295">
        <f t="shared" ref="L1349:N1353" si="527">F1349/I1349</f>
        <v>0.38475419687248408</v>
      </c>
      <c r="M1349" s="296">
        <f t="shared" si="527"/>
        <v>0.83430552603920738</v>
      </c>
      <c r="N1349" s="297">
        <f t="shared" si="527"/>
        <v>0.70411595217890699</v>
      </c>
      <c r="O1349" s="298">
        <f t="shared" si="521"/>
        <v>0.63987258240184575</v>
      </c>
    </row>
    <row r="1350" spans="1:15" ht="14.5" customHeight="1" x14ac:dyDescent="0.25">
      <c r="A1350" s="287"/>
      <c r="B1350" s="286" t="s">
        <v>5426</v>
      </c>
      <c r="D1350" s="286" t="s">
        <v>1362</v>
      </c>
      <c r="E1350" s="289" t="s">
        <v>1363</v>
      </c>
      <c r="F1350" s="259">
        <v>8.4694815099999996</v>
      </c>
      <c r="G1350" s="290">
        <v>17.907514859999999</v>
      </c>
      <c r="H1350" s="291">
        <v>12.959115669999999</v>
      </c>
      <c r="I1350" s="292">
        <v>12.73638536</v>
      </c>
      <c r="J1350" s="293">
        <v>13.062375640000001</v>
      </c>
      <c r="K1350" s="294">
        <v>10.778186270000001</v>
      </c>
      <c r="L1350" s="295">
        <f t="shared" si="527"/>
        <v>0.66498313851269963</v>
      </c>
      <c r="M1350" s="296">
        <f t="shared" si="527"/>
        <v>1.3709232802311293</v>
      </c>
      <c r="N1350" s="297">
        <f t="shared" si="527"/>
        <v>1.2023466050192875</v>
      </c>
      <c r="O1350" s="298">
        <f t="shared" si="521"/>
        <v>1.0754345284649558</v>
      </c>
    </row>
    <row r="1351" spans="1:15" ht="14.5" customHeight="1" x14ac:dyDescent="0.25">
      <c r="A1351" s="287" t="s">
        <v>1364</v>
      </c>
      <c r="B1351" s="286" t="s">
        <v>5427</v>
      </c>
      <c r="D1351" s="286" t="s">
        <v>1362</v>
      </c>
      <c r="E1351" s="289" t="s">
        <v>1365</v>
      </c>
      <c r="F1351" s="259">
        <v>11.86602175</v>
      </c>
      <c r="G1351" s="290">
        <v>13.95318398</v>
      </c>
      <c r="H1351" s="291">
        <v>5.3087904869999996</v>
      </c>
      <c r="I1351" s="292">
        <v>143.30063709999999</v>
      </c>
      <c r="J1351" s="293">
        <v>140.5133218</v>
      </c>
      <c r="K1351" s="294">
        <v>133.96707610000001</v>
      </c>
      <c r="L1351" s="295">
        <f t="shared" si="527"/>
        <v>8.2805087193851712E-2</v>
      </c>
      <c r="M1351" s="296">
        <f t="shared" si="527"/>
        <v>9.9301502528424318E-2</v>
      </c>
      <c r="N1351" s="297">
        <f t="shared" si="527"/>
        <v>3.9627575980215032E-2</v>
      </c>
      <c r="O1351" s="298">
        <f t="shared" si="521"/>
        <v>7.4507920679070555E-2</v>
      </c>
    </row>
    <row r="1352" spans="1:15" ht="14.5" customHeight="1" x14ac:dyDescent="0.25">
      <c r="A1352" s="287"/>
      <c r="B1352" s="286" t="s">
        <v>5428</v>
      </c>
      <c r="D1352" s="286" t="s">
        <v>1362</v>
      </c>
      <c r="E1352" s="289" t="s">
        <v>1365</v>
      </c>
      <c r="F1352" s="259">
        <v>18.080552749999999</v>
      </c>
      <c r="G1352" s="290">
        <v>22.318346569999999</v>
      </c>
      <c r="H1352" s="291">
        <v>8.4568789449999997</v>
      </c>
      <c r="I1352" s="292">
        <v>91.414804540000006</v>
      </c>
      <c r="J1352" s="293">
        <v>89.963997390000003</v>
      </c>
      <c r="K1352" s="294">
        <v>85.631427669999994</v>
      </c>
      <c r="L1352" s="295">
        <f t="shared" si="527"/>
        <v>0.1977858273720704</v>
      </c>
      <c r="M1352" s="296">
        <f t="shared" si="527"/>
        <v>0.24808086809713956</v>
      </c>
      <c r="N1352" s="297">
        <f t="shared" si="527"/>
        <v>9.8759055817573063E-2</v>
      </c>
      <c r="O1352" s="298">
        <f t="shared" si="521"/>
        <v>0.1829734326590759</v>
      </c>
    </row>
    <row r="1353" spans="1:15" s="299" customFormat="1" ht="14.5" customHeight="1" x14ac:dyDescent="0.25">
      <c r="A1353" s="311"/>
      <c r="B1353" s="312"/>
      <c r="C1353" s="300"/>
      <c r="D1353" s="312"/>
      <c r="E1353" s="301" t="s">
        <v>1366</v>
      </c>
      <c r="F1353" s="302">
        <f t="shared" ref="F1353:K1353" si="528">SUM(F1349:F1352)</f>
        <v>45.080484224999992</v>
      </c>
      <c r="G1353" s="303">
        <f t="shared" si="528"/>
        <v>69.03256850999999</v>
      </c>
      <c r="H1353" s="304">
        <f t="shared" si="528"/>
        <v>37.217948461999995</v>
      </c>
      <c r="I1353" s="305">
        <f t="shared" si="528"/>
        <v>264.77308890999996</v>
      </c>
      <c r="J1353" s="306">
        <f t="shared" si="528"/>
        <v>261.34315247999996</v>
      </c>
      <c r="K1353" s="307">
        <f t="shared" si="528"/>
        <v>245.27929710000001</v>
      </c>
      <c r="L1353" s="308">
        <f t="shared" si="527"/>
        <v>0.1702608237513272</v>
      </c>
      <c r="M1353" s="309">
        <f t="shared" si="527"/>
        <v>0.26414531184352691</v>
      </c>
      <c r="N1353" s="310">
        <f t="shared" si="527"/>
        <v>0.15173701532105374</v>
      </c>
      <c r="O1353" s="298">
        <f t="shared" si="521"/>
        <v>0.19617821681109163</v>
      </c>
    </row>
    <row r="1354" spans="1:15" ht="14.5" customHeight="1" x14ac:dyDescent="0.25">
      <c r="A1354" s="287"/>
      <c r="B1354" s="286"/>
      <c r="D1354" s="286"/>
      <c r="F1354" s="259"/>
      <c r="G1354" s="290"/>
      <c r="H1354" s="291"/>
      <c r="I1354" s="292"/>
      <c r="J1354" s="293"/>
      <c r="K1354" s="294"/>
      <c r="L1354" s="295"/>
      <c r="M1354" s="296"/>
      <c r="N1354" s="297"/>
      <c r="O1354" s="298"/>
    </row>
    <row r="1355" spans="1:15" ht="14.5" customHeight="1" x14ac:dyDescent="0.25">
      <c r="A1355" s="287" t="s">
        <v>1367</v>
      </c>
      <c r="B1355" s="286" t="s">
        <v>5429</v>
      </c>
      <c r="D1355" s="286" t="s">
        <v>1368</v>
      </c>
      <c r="E1355" s="289" t="s">
        <v>1369</v>
      </c>
      <c r="F1355" s="259">
        <v>6.8143488080000001</v>
      </c>
      <c r="G1355" s="290">
        <v>2.8676825379999999</v>
      </c>
      <c r="H1355" s="291">
        <v>8.3589802429999995</v>
      </c>
      <c r="I1355" s="292">
        <v>23.5653234</v>
      </c>
      <c r="J1355" s="293">
        <v>20.288230930000001</v>
      </c>
      <c r="K1355" s="294">
        <v>14.499388980000001</v>
      </c>
      <c r="L1355" s="295">
        <f t="shared" ref="L1355:L1363" si="529">F1355/I1355</f>
        <v>0.28916848253395921</v>
      </c>
      <c r="M1355" s="296">
        <f t="shared" ref="M1355:M1363" si="530">G1355/J1355</f>
        <v>0.14134709664407394</v>
      </c>
      <c r="N1355" s="297">
        <f t="shared" ref="N1355:N1363" si="531">H1355/K1355</f>
        <v>0.57650568962113591</v>
      </c>
      <c r="O1355" s="298">
        <f t="shared" si="521"/>
        <v>0.30917055020099204</v>
      </c>
    </row>
    <row r="1356" spans="1:15" ht="14.5" customHeight="1" x14ac:dyDescent="0.25">
      <c r="A1356" s="287"/>
      <c r="B1356" s="286" t="s">
        <v>5430</v>
      </c>
      <c r="D1356" s="286" t="s">
        <v>1368</v>
      </c>
      <c r="E1356" s="289" t="s">
        <v>1369</v>
      </c>
      <c r="F1356" s="259">
        <v>0.34033914199999998</v>
      </c>
      <c r="G1356" s="290">
        <v>1.7722067800000001</v>
      </c>
      <c r="H1356" s="291">
        <v>2.0292510020000001</v>
      </c>
      <c r="I1356" s="292">
        <v>2.4363781950000001</v>
      </c>
      <c r="J1356" s="293">
        <v>4.3396583729999998</v>
      </c>
      <c r="K1356" s="294">
        <v>8.1802977989999999</v>
      </c>
      <c r="L1356" s="295">
        <f t="shared" si="529"/>
        <v>0.13969060415105217</v>
      </c>
      <c r="M1356" s="296">
        <f t="shared" si="530"/>
        <v>0.4083747216200514</v>
      </c>
      <c r="N1356" s="297">
        <f t="shared" si="531"/>
        <v>0.24806566360555551</v>
      </c>
      <c r="O1356" s="298">
        <f t="shared" si="521"/>
        <v>0.27692593802519927</v>
      </c>
    </row>
    <row r="1357" spans="1:15" ht="14.5" customHeight="1" x14ac:dyDescent="0.25">
      <c r="A1357" s="287"/>
      <c r="B1357" s="286" t="s">
        <v>5431</v>
      </c>
      <c r="D1357" s="286" t="s">
        <v>1368</v>
      </c>
      <c r="E1357" s="289" t="s">
        <v>1369</v>
      </c>
      <c r="F1357" s="259">
        <v>9.1538475449999996</v>
      </c>
      <c r="G1357" s="290">
        <v>2.8313477300000001</v>
      </c>
      <c r="H1357" s="291">
        <v>0.456671567</v>
      </c>
      <c r="I1357" s="292">
        <v>57.248063809999998</v>
      </c>
      <c r="J1357" s="293">
        <v>81.95736977</v>
      </c>
      <c r="K1357" s="294">
        <v>188.42451650000001</v>
      </c>
      <c r="L1357" s="295">
        <f t="shared" si="529"/>
        <v>0.15989794127152682</v>
      </c>
      <c r="M1357" s="296">
        <f t="shared" si="530"/>
        <v>3.4546590964860339E-2</v>
      </c>
      <c r="N1357" s="297">
        <f t="shared" si="531"/>
        <v>2.4236313590328359E-3</v>
      </c>
      <c r="O1357" s="298">
        <f t="shared" si="521"/>
        <v>3.7975364703263452E-2</v>
      </c>
    </row>
    <row r="1358" spans="1:15" ht="14.5" customHeight="1" x14ac:dyDescent="0.25">
      <c r="A1358" s="287"/>
      <c r="B1358" s="286" t="s">
        <v>5432</v>
      </c>
      <c r="D1358" s="286" t="s">
        <v>1368</v>
      </c>
      <c r="E1358" s="289" t="s">
        <v>1369</v>
      </c>
      <c r="F1358" s="259">
        <v>155.6117103</v>
      </c>
      <c r="G1358" s="290">
        <v>385.70415350000002</v>
      </c>
      <c r="H1358" s="291">
        <v>400.67872199999999</v>
      </c>
      <c r="I1358" s="292">
        <v>424.17070189999998</v>
      </c>
      <c r="J1358" s="293">
        <v>451.40960289999998</v>
      </c>
      <c r="K1358" s="294">
        <v>568.35364809999999</v>
      </c>
      <c r="L1358" s="295">
        <f t="shared" si="529"/>
        <v>0.36686105288027676</v>
      </c>
      <c r="M1358" s="296">
        <f t="shared" si="530"/>
        <v>0.85444383775203914</v>
      </c>
      <c r="N1358" s="297">
        <f t="shared" si="531"/>
        <v>0.70498134979772642</v>
      </c>
      <c r="O1358" s="298">
        <f t="shared" si="521"/>
        <v>0.65238066042293419</v>
      </c>
    </row>
    <row r="1359" spans="1:15" ht="14.5" customHeight="1" x14ac:dyDescent="0.25">
      <c r="A1359" s="287"/>
      <c r="B1359" s="286" t="s">
        <v>5433</v>
      </c>
      <c r="D1359" s="286" t="s">
        <v>1368</v>
      </c>
      <c r="E1359" s="289" t="s">
        <v>1369</v>
      </c>
      <c r="F1359" s="259">
        <v>9.552578638</v>
      </c>
      <c r="G1359" s="290">
        <v>3.5238905049999998</v>
      </c>
      <c r="H1359" s="291">
        <v>10.36542758</v>
      </c>
      <c r="I1359" s="292">
        <v>16.512825710000001</v>
      </c>
      <c r="J1359" s="293">
        <v>14.381949860000001</v>
      </c>
      <c r="K1359" s="294">
        <v>11.665857069999999</v>
      </c>
      <c r="L1359" s="295">
        <f t="shared" si="529"/>
        <v>0.57849448699837325</v>
      </c>
      <c r="M1359" s="296">
        <f t="shared" si="530"/>
        <v>0.24502174874082058</v>
      </c>
      <c r="N1359" s="297">
        <f t="shared" si="531"/>
        <v>0.88852687957713861</v>
      </c>
      <c r="O1359" s="298">
        <f t="shared" si="521"/>
        <v>0.55078825827810818</v>
      </c>
    </row>
    <row r="1360" spans="1:15" ht="14.5" customHeight="1" x14ac:dyDescent="0.25">
      <c r="A1360" s="287"/>
      <c r="B1360" s="286" t="s">
        <v>5434</v>
      </c>
      <c r="D1360" s="286" t="s">
        <v>1368</v>
      </c>
      <c r="E1360" s="289" t="s">
        <v>1369</v>
      </c>
      <c r="F1360" s="259">
        <v>15.059836539999999</v>
      </c>
      <c r="G1360" s="290">
        <v>4.7602235930000001</v>
      </c>
      <c r="H1360" s="291">
        <v>0.63263206900000002</v>
      </c>
      <c r="I1360" s="292">
        <v>47.15319933</v>
      </c>
      <c r="J1360" s="293">
        <v>67.418169059999997</v>
      </c>
      <c r="K1360" s="294">
        <v>149.19023469999999</v>
      </c>
      <c r="L1360" s="295">
        <f t="shared" si="529"/>
        <v>0.31938101240181532</v>
      </c>
      <c r="M1360" s="296">
        <f t="shared" si="530"/>
        <v>7.0607429115488951E-2</v>
      </c>
      <c r="N1360" s="297">
        <f t="shared" si="531"/>
        <v>4.2404388616462179E-3</v>
      </c>
      <c r="O1360" s="298">
        <f t="shared" si="521"/>
        <v>7.7542341123173972E-2</v>
      </c>
    </row>
    <row r="1361" spans="1:15" ht="14.5" customHeight="1" x14ac:dyDescent="0.25">
      <c r="A1361" s="287"/>
      <c r="B1361" s="286" t="s">
        <v>5435</v>
      </c>
      <c r="D1361" s="286" t="s">
        <v>1368</v>
      </c>
      <c r="E1361" s="289" t="s">
        <v>1369</v>
      </c>
      <c r="F1361" s="259">
        <v>0.45991546100000003</v>
      </c>
      <c r="G1361" s="290">
        <v>2.581551873</v>
      </c>
      <c r="H1361" s="291">
        <v>2.4036422370000001</v>
      </c>
      <c r="I1361" s="292">
        <v>2.0808240119999999</v>
      </c>
      <c r="J1361" s="293">
        <v>3.621489366</v>
      </c>
      <c r="K1361" s="294">
        <v>6.2784275889999996</v>
      </c>
      <c r="L1361" s="295">
        <f t="shared" si="529"/>
        <v>0.221025640970929</v>
      </c>
      <c r="M1361" s="296">
        <f t="shared" si="530"/>
        <v>0.71284259377830794</v>
      </c>
      <c r="N1361" s="297">
        <f t="shared" si="531"/>
        <v>0.38284143647865848</v>
      </c>
      <c r="O1361" s="298">
        <f t="shared" si="521"/>
        <v>0.45448854841266684</v>
      </c>
    </row>
    <row r="1362" spans="1:15" ht="14.5" customHeight="1" x14ac:dyDescent="0.25">
      <c r="A1362" s="287"/>
      <c r="B1362" s="286" t="s">
        <v>5436</v>
      </c>
      <c r="D1362" s="286" t="s">
        <v>1368</v>
      </c>
      <c r="E1362" s="289" t="s">
        <v>1369</v>
      </c>
      <c r="F1362" s="259">
        <v>192.83602379999999</v>
      </c>
      <c r="G1362" s="290">
        <v>478.51129650000001</v>
      </c>
      <c r="H1362" s="291">
        <v>506.31476600000002</v>
      </c>
      <c r="I1362" s="292">
        <v>343.64396470000003</v>
      </c>
      <c r="J1362" s="293">
        <v>370.39351019999998</v>
      </c>
      <c r="K1362" s="294">
        <v>474.89864189999997</v>
      </c>
      <c r="L1362" s="295">
        <f t="shared" si="529"/>
        <v>0.56115061985257086</v>
      </c>
      <c r="M1362" s="296">
        <f t="shared" si="530"/>
        <v>1.291899785829455</v>
      </c>
      <c r="N1362" s="297">
        <f t="shared" si="531"/>
        <v>1.0661533247901251</v>
      </c>
      <c r="O1362" s="298">
        <f t="shared" si="521"/>
        <v>0.99051754729232744</v>
      </c>
    </row>
    <row r="1363" spans="1:15" s="299" customFormat="1" ht="14.5" customHeight="1" x14ac:dyDescent="0.25">
      <c r="A1363" s="311"/>
      <c r="B1363" s="312"/>
      <c r="C1363" s="300"/>
      <c r="D1363" s="312"/>
      <c r="E1363" s="301" t="s">
        <v>1370</v>
      </c>
      <c r="F1363" s="302">
        <f t="shared" ref="F1363:K1363" si="532">SUM(F1355:F1362)</f>
        <v>389.82860023399996</v>
      </c>
      <c r="G1363" s="303">
        <f t="shared" si="532"/>
        <v>882.55235301900007</v>
      </c>
      <c r="H1363" s="304">
        <f t="shared" si="532"/>
        <v>931.24009269800001</v>
      </c>
      <c r="I1363" s="305">
        <f t="shared" si="532"/>
        <v>916.81128105700009</v>
      </c>
      <c r="J1363" s="306">
        <f t="shared" si="532"/>
        <v>1013.8099804589999</v>
      </c>
      <c r="K1363" s="307">
        <f t="shared" si="532"/>
        <v>1421.491012638</v>
      </c>
      <c r="L1363" s="308">
        <f t="shared" si="529"/>
        <v>0.42520048377302144</v>
      </c>
      <c r="M1363" s="309">
        <f t="shared" si="530"/>
        <v>0.87053034595243062</v>
      </c>
      <c r="N1363" s="310">
        <f t="shared" si="531"/>
        <v>0.65511500559529157</v>
      </c>
      <c r="O1363" s="298">
        <f t="shared" si="521"/>
        <v>0.65738282781925772</v>
      </c>
    </row>
    <row r="1364" spans="1:15" ht="14.5" customHeight="1" x14ac:dyDescent="0.25">
      <c r="A1364" s="287"/>
      <c r="B1364" s="286"/>
      <c r="D1364" s="286"/>
      <c r="F1364" s="259"/>
      <c r="G1364" s="290"/>
      <c r="H1364" s="291"/>
      <c r="I1364" s="292"/>
      <c r="J1364" s="293"/>
      <c r="K1364" s="294"/>
      <c r="L1364" s="295"/>
      <c r="M1364" s="296"/>
      <c r="N1364" s="297"/>
      <c r="O1364" s="298"/>
    </row>
    <row r="1365" spans="1:15" ht="14.5" customHeight="1" x14ac:dyDescent="0.25">
      <c r="A1365" s="287" t="s">
        <v>1371</v>
      </c>
      <c r="B1365" s="286" t="s">
        <v>5437</v>
      </c>
      <c r="C1365" s="288" t="s">
        <v>137</v>
      </c>
      <c r="D1365" s="286" t="s">
        <v>1372</v>
      </c>
      <c r="E1365" s="289" t="s">
        <v>1373</v>
      </c>
      <c r="F1365" s="259">
        <v>12.02917499</v>
      </c>
      <c r="G1365" s="290">
        <v>40.01753617</v>
      </c>
      <c r="H1365" s="291">
        <v>25.556476929999999</v>
      </c>
      <c r="I1365" s="292">
        <v>25.27367782</v>
      </c>
      <c r="J1365" s="293">
        <v>52.658605440000002</v>
      </c>
      <c r="K1365" s="294">
        <v>38.37826166</v>
      </c>
      <c r="L1365" s="295">
        <f t="shared" ref="L1365:N1368" si="533">F1365/I1365</f>
        <v>0.4759566484811667</v>
      </c>
      <c r="M1365" s="296">
        <f t="shared" si="533"/>
        <v>0.75994295396972822</v>
      </c>
      <c r="N1365" s="297">
        <f t="shared" si="533"/>
        <v>0.66591022689900536</v>
      </c>
      <c r="O1365" s="298">
        <f t="shared" si="521"/>
        <v>0.66720681382222513</v>
      </c>
    </row>
    <row r="1366" spans="1:15" ht="14.5" customHeight="1" x14ac:dyDescent="0.25">
      <c r="A1366" s="287"/>
      <c r="B1366" s="286" t="s">
        <v>5438</v>
      </c>
      <c r="C1366" s="288" t="s">
        <v>137</v>
      </c>
      <c r="D1366" s="286" t="s">
        <v>1372</v>
      </c>
      <c r="E1366" s="289" t="s">
        <v>1373</v>
      </c>
      <c r="F1366" s="259">
        <v>7.2206957960000002</v>
      </c>
      <c r="G1366" s="290">
        <v>7.4124999210000002</v>
      </c>
      <c r="H1366" s="291">
        <v>2.670319347</v>
      </c>
      <c r="I1366" s="292">
        <v>10.860081750000001</v>
      </c>
      <c r="J1366" s="293">
        <v>15.36357849</v>
      </c>
      <c r="K1366" s="294">
        <v>8.2490708809999997</v>
      </c>
      <c r="L1366" s="295">
        <f t="shared" si="533"/>
        <v>0.66488411065598096</v>
      </c>
      <c r="M1366" s="296">
        <f t="shared" si="533"/>
        <v>0.48247222649493554</v>
      </c>
      <c r="N1366" s="297">
        <f t="shared" si="533"/>
        <v>0.32371152891297361</v>
      </c>
      <c r="O1366" s="298">
        <f t="shared" si="521"/>
        <v>0.50194790204652773</v>
      </c>
    </row>
    <row r="1367" spans="1:15" ht="14.5" customHeight="1" x14ac:dyDescent="0.25">
      <c r="A1367" s="287"/>
      <c r="B1367" s="286" t="s">
        <v>5439</v>
      </c>
      <c r="C1367" s="288" t="s">
        <v>137</v>
      </c>
      <c r="D1367" s="286" t="s">
        <v>1372</v>
      </c>
      <c r="E1367" s="289" t="s">
        <v>1373</v>
      </c>
      <c r="F1367" s="259">
        <v>24.71290892</v>
      </c>
      <c r="G1367" s="290">
        <v>79.470691500000001</v>
      </c>
      <c r="H1367" s="291">
        <v>48.077070620000001</v>
      </c>
      <c r="I1367" s="292">
        <v>14.320596630000001</v>
      </c>
      <c r="J1367" s="293">
        <v>30.40322982</v>
      </c>
      <c r="K1367" s="294">
        <v>21.866787710000001</v>
      </c>
      <c r="L1367" s="295">
        <f t="shared" si="533"/>
        <v>1.7256898967623528</v>
      </c>
      <c r="M1367" s="296">
        <f t="shared" si="533"/>
        <v>2.6138897732412039</v>
      </c>
      <c r="N1367" s="297">
        <f t="shared" si="533"/>
        <v>2.198634351675425</v>
      </c>
      <c r="O1367" s="298">
        <f t="shared" si="521"/>
        <v>2.2865184975491748</v>
      </c>
    </row>
    <row r="1368" spans="1:15" s="299" customFormat="1" ht="14.5" customHeight="1" x14ac:dyDescent="0.25">
      <c r="A1368" s="311"/>
      <c r="B1368" s="312"/>
      <c r="C1368" s="300"/>
      <c r="D1368" s="312"/>
      <c r="E1368" s="301" t="s">
        <v>1374</v>
      </c>
      <c r="F1368" s="302">
        <f t="shared" ref="F1368:K1368" si="534">SUM(F1365:F1367)</f>
        <v>43.962779705999999</v>
      </c>
      <c r="G1368" s="303">
        <f t="shared" si="534"/>
        <v>126.90072759099999</v>
      </c>
      <c r="H1368" s="304">
        <f t="shared" si="534"/>
        <v>76.303866897000006</v>
      </c>
      <c r="I1368" s="305">
        <f t="shared" si="534"/>
        <v>50.454356200000007</v>
      </c>
      <c r="J1368" s="306">
        <f t="shared" si="534"/>
        <v>98.42541374999999</v>
      </c>
      <c r="K1368" s="307">
        <f t="shared" si="534"/>
        <v>68.494120250999998</v>
      </c>
      <c r="L1368" s="308">
        <f t="shared" si="533"/>
        <v>0.87133764093099242</v>
      </c>
      <c r="M1368" s="309">
        <f t="shared" si="533"/>
        <v>1.289308551075306</v>
      </c>
      <c r="N1368" s="310">
        <f t="shared" si="533"/>
        <v>1.1140206869929976</v>
      </c>
      <c r="O1368" s="298">
        <f t="shared" si="521"/>
        <v>1.1370610056499919</v>
      </c>
    </row>
    <row r="1369" spans="1:15" ht="14.5" customHeight="1" x14ac:dyDescent="0.25">
      <c r="A1369" s="287"/>
      <c r="B1369" s="286"/>
      <c r="D1369" s="286"/>
      <c r="F1369" s="259"/>
      <c r="G1369" s="290"/>
      <c r="H1369" s="291"/>
      <c r="I1369" s="292"/>
      <c r="J1369" s="293"/>
      <c r="K1369" s="294"/>
      <c r="L1369" s="295"/>
      <c r="M1369" s="296"/>
      <c r="N1369" s="297"/>
      <c r="O1369" s="298"/>
    </row>
    <row r="1370" spans="1:15" ht="14.5" customHeight="1" x14ac:dyDescent="0.25">
      <c r="A1370" s="287" t="s">
        <v>1243</v>
      </c>
      <c r="B1370" s="286" t="s">
        <v>5440</v>
      </c>
      <c r="D1370" s="286" t="s">
        <v>1238</v>
      </c>
      <c r="E1370" s="289" t="s">
        <v>1244</v>
      </c>
      <c r="F1370" s="259">
        <v>0.2003549</v>
      </c>
      <c r="G1370" s="290">
        <v>1.0624261150000001</v>
      </c>
      <c r="H1370" s="291">
        <v>0.35331101599999998</v>
      </c>
      <c r="I1370" s="292">
        <v>0.27504161799999999</v>
      </c>
      <c r="J1370" s="293">
        <v>1.638263979</v>
      </c>
      <c r="K1370" s="294">
        <v>1.174053714</v>
      </c>
      <c r="L1370" s="295">
        <f t="shared" ref="L1370:N1377" si="535">F1370/I1370</f>
        <v>0.72845302997017713</v>
      </c>
      <c r="M1370" s="296">
        <f t="shared" si="535"/>
        <v>0.64850727881382542</v>
      </c>
      <c r="N1370" s="297">
        <f t="shared" si="535"/>
        <v>0.30093258237416554</v>
      </c>
      <c r="O1370" s="298">
        <f t="shared" si="521"/>
        <v>0.52345446972822396</v>
      </c>
    </row>
    <row r="1371" spans="1:15" ht="14.5" customHeight="1" x14ac:dyDescent="0.25">
      <c r="A1371" s="287"/>
      <c r="B1371" s="286" t="s">
        <v>5310</v>
      </c>
      <c r="D1371" s="286" t="s">
        <v>1238</v>
      </c>
      <c r="E1371" s="289" t="s">
        <v>1244</v>
      </c>
      <c r="F1371" s="259">
        <v>0.73121925600000004</v>
      </c>
      <c r="G1371" s="290">
        <v>4.6891961929999999</v>
      </c>
      <c r="H1371" s="291">
        <v>1.468818263</v>
      </c>
      <c r="I1371" s="292">
        <v>0.43807084899999998</v>
      </c>
      <c r="J1371" s="293">
        <v>1.3771356189999999</v>
      </c>
      <c r="K1371" s="294">
        <v>0.68356282400000001</v>
      </c>
      <c r="L1371" s="295">
        <f t="shared" si="535"/>
        <v>1.6691803567144001</v>
      </c>
      <c r="M1371" s="296">
        <f t="shared" si="535"/>
        <v>3.4050358790407556</v>
      </c>
      <c r="N1371" s="297">
        <f t="shared" si="535"/>
        <v>2.1487684985630522</v>
      </c>
      <c r="O1371" s="298">
        <f t="shared" si="521"/>
        <v>2.7570507345581707</v>
      </c>
    </row>
    <row r="1372" spans="1:15" ht="14.5" customHeight="1" x14ac:dyDescent="0.25">
      <c r="A1372" s="287" t="s">
        <v>1251</v>
      </c>
      <c r="B1372" s="286" t="s">
        <v>5316</v>
      </c>
      <c r="C1372" s="288" t="s">
        <v>436</v>
      </c>
      <c r="D1372" s="286" t="s">
        <v>1238</v>
      </c>
      <c r="E1372" s="289" t="s">
        <v>1252</v>
      </c>
      <c r="F1372" s="259">
        <v>2.9849326899999999</v>
      </c>
      <c r="G1372" s="290">
        <v>7.2165530770000004</v>
      </c>
      <c r="H1372" s="291">
        <v>1.295180953</v>
      </c>
      <c r="I1372" s="292">
        <v>3.0421195299999999</v>
      </c>
      <c r="J1372" s="293">
        <v>1.1524965190000001</v>
      </c>
      <c r="K1372" s="294">
        <v>0.43389674</v>
      </c>
      <c r="L1372" s="295">
        <f t="shared" si="535"/>
        <v>0.98120164594584491</v>
      </c>
      <c r="M1372" s="296">
        <f t="shared" si="535"/>
        <v>6.2616701725586728</v>
      </c>
      <c r="N1372" s="297">
        <f t="shared" si="535"/>
        <v>2.9849981195986861</v>
      </c>
      <c r="O1372" s="298">
        <f t="shared" si="521"/>
        <v>2.4838792165212702</v>
      </c>
    </row>
    <row r="1373" spans="1:15" ht="14.5" customHeight="1" x14ac:dyDescent="0.25">
      <c r="A1373" s="287"/>
      <c r="B1373" s="286" t="s">
        <v>5317</v>
      </c>
      <c r="C1373" s="288" t="s">
        <v>436</v>
      </c>
      <c r="D1373" s="286" t="s">
        <v>1238</v>
      </c>
      <c r="E1373" s="289" t="s">
        <v>1252</v>
      </c>
      <c r="F1373" s="259">
        <v>6.3294366330000003</v>
      </c>
      <c r="G1373" s="290">
        <v>1.102107717</v>
      </c>
      <c r="H1373" s="291">
        <v>0.32580963099999999</v>
      </c>
      <c r="I1373" s="292">
        <v>6.5803730720000004</v>
      </c>
      <c r="J1373" s="293">
        <v>5.9330582590000001</v>
      </c>
      <c r="K1373" s="294">
        <v>0.53198893400000002</v>
      </c>
      <c r="L1373" s="295">
        <f t="shared" si="535"/>
        <v>0.96186592519081415</v>
      </c>
      <c r="M1373" s="296">
        <f t="shared" si="535"/>
        <v>0.18575710348506794</v>
      </c>
      <c r="N1373" s="297">
        <f t="shared" si="535"/>
        <v>0.61243685756816879</v>
      </c>
      <c r="O1373" s="298">
        <f t="shared" si="521"/>
        <v>0.59464193743243898</v>
      </c>
    </row>
    <row r="1374" spans="1:15" ht="14.5" customHeight="1" x14ac:dyDescent="0.25">
      <c r="A1374" s="287"/>
      <c r="B1374" s="286" t="s">
        <v>5318</v>
      </c>
      <c r="C1374" s="288" t="s">
        <v>436</v>
      </c>
      <c r="D1374" s="286" t="s">
        <v>1238</v>
      </c>
      <c r="E1374" s="289" t="s">
        <v>1252</v>
      </c>
      <c r="F1374" s="259">
        <v>1.1393475239999999</v>
      </c>
      <c r="G1374" s="290">
        <v>0.75405936699999998</v>
      </c>
      <c r="H1374" s="291">
        <v>0.97600291699999997</v>
      </c>
      <c r="I1374" s="292">
        <v>0.82689212999999995</v>
      </c>
      <c r="J1374" s="293">
        <v>0.588812004</v>
      </c>
      <c r="K1374" s="294">
        <v>0.59847240599999996</v>
      </c>
      <c r="L1374" s="295">
        <f t="shared" si="535"/>
        <v>1.3778671759761458</v>
      </c>
      <c r="M1374" s="296">
        <f t="shared" si="535"/>
        <v>1.2806453704704022</v>
      </c>
      <c r="N1374" s="297">
        <f t="shared" si="535"/>
        <v>1.6308235888823921</v>
      </c>
      <c r="O1374" s="298">
        <f t="shared" si="521"/>
        <v>1.4246069056091779</v>
      </c>
    </row>
    <row r="1375" spans="1:15" ht="14.5" customHeight="1" x14ac:dyDescent="0.25">
      <c r="A1375" s="287"/>
      <c r="B1375" s="286" t="s">
        <v>5319</v>
      </c>
      <c r="C1375" s="288" t="s">
        <v>436</v>
      </c>
      <c r="D1375" s="286" t="s">
        <v>1238</v>
      </c>
      <c r="E1375" s="289" t="s">
        <v>1252</v>
      </c>
      <c r="F1375" s="259">
        <v>1.817580006</v>
      </c>
      <c r="G1375" s="290">
        <v>1.1100011139999999</v>
      </c>
      <c r="H1375" s="291">
        <v>1.5442102529999999</v>
      </c>
      <c r="I1375" s="292">
        <v>0.50010263799999999</v>
      </c>
      <c r="J1375" s="293">
        <v>0.33077228800000003</v>
      </c>
      <c r="K1375" s="294">
        <v>0.30259195999999999</v>
      </c>
      <c r="L1375" s="295">
        <f t="shared" si="535"/>
        <v>3.6344139540411704</v>
      </c>
      <c r="M1375" s="296">
        <f t="shared" si="535"/>
        <v>3.355786304564909</v>
      </c>
      <c r="N1375" s="297">
        <f t="shared" si="535"/>
        <v>5.1032758867750481</v>
      </c>
      <c r="O1375" s="298">
        <f t="shared" si="521"/>
        <v>3.9452333616740529</v>
      </c>
    </row>
    <row r="1376" spans="1:15" ht="14.5" customHeight="1" x14ac:dyDescent="0.25">
      <c r="A1376" s="287"/>
      <c r="B1376" s="286" t="s">
        <v>5320</v>
      </c>
      <c r="C1376" s="288" t="s">
        <v>436</v>
      </c>
      <c r="D1376" s="286" t="s">
        <v>1238</v>
      </c>
      <c r="E1376" s="289" t="s">
        <v>1252</v>
      </c>
      <c r="F1376" s="259">
        <v>7.9039288140000004</v>
      </c>
      <c r="G1376" s="290">
        <v>1.4213093919999999</v>
      </c>
      <c r="H1376" s="291">
        <v>0.48046465599999999</v>
      </c>
      <c r="I1376" s="292">
        <v>5.6310023410000003</v>
      </c>
      <c r="J1376" s="293">
        <v>4.5578870399999998</v>
      </c>
      <c r="K1376" s="294">
        <v>0.48494775899999998</v>
      </c>
      <c r="L1376" s="295">
        <f t="shared" si="535"/>
        <v>1.4036450946664594</v>
      </c>
      <c r="M1376" s="296">
        <f t="shared" si="535"/>
        <v>0.31183515070176027</v>
      </c>
      <c r="N1376" s="297">
        <f t="shared" si="535"/>
        <v>0.99075549290248399</v>
      </c>
      <c r="O1376" s="298">
        <f t="shared" si="521"/>
        <v>0.91866708601476754</v>
      </c>
    </row>
    <row r="1377" spans="1:15" s="299" customFormat="1" ht="14.5" customHeight="1" x14ac:dyDescent="0.25">
      <c r="A1377" s="311"/>
      <c r="B1377" s="312"/>
      <c r="C1377" s="300"/>
      <c r="D1377" s="312"/>
      <c r="E1377" s="301" t="s">
        <v>1269</v>
      </c>
      <c r="F1377" s="302">
        <f t="shared" ref="F1377:K1377" si="536">SUM(F1370:F1376)</f>
        <v>21.106799823000003</v>
      </c>
      <c r="G1377" s="303">
        <f t="shared" si="536"/>
        <v>17.355652975000002</v>
      </c>
      <c r="H1377" s="304">
        <f t="shared" si="536"/>
        <v>6.4437976889999993</v>
      </c>
      <c r="I1377" s="305">
        <f t="shared" si="536"/>
        <v>17.293602178</v>
      </c>
      <c r="J1377" s="306">
        <f t="shared" si="536"/>
        <v>15.578425708000001</v>
      </c>
      <c r="K1377" s="307">
        <f t="shared" si="536"/>
        <v>4.2095143369999999</v>
      </c>
      <c r="L1377" s="308">
        <f t="shared" si="535"/>
        <v>1.2204975924478563</v>
      </c>
      <c r="M1377" s="309">
        <f t="shared" si="535"/>
        <v>1.1140825973247952</v>
      </c>
      <c r="N1377" s="310">
        <f t="shared" si="535"/>
        <v>1.5307698639630503</v>
      </c>
      <c r="O1377" s="298">
        <f t="shared" si="521"/>
        <v>1.2110135607883832</v>
      </c>
    </row>
    <row r="1378" spans="1:15" ht="14.5" customHeight="1" x14ac:dyDescent="0.25">
      <c r="A1378" s="287"/>
      <c r="B1378" s="286"/>
      <c r="D1378" s="286"/>
      <c r="F1378" s="259"/>
      <c r="G1378" s="290"/>
      <c r="H1378" s="291"/>
      <c r="I1378" s="292"/>
      <c r="J1378" s="293"/>
      <c r="K1378" s="294"/>
      <c r="L1378" s="295"/>
      <c r="M1378" s="296"/>
      <c r="N1378" s="297"/>
      <c r="O1378" s="298"/>
    </row>
    <row r="1379" spans="1:15" ht="14.5" customHeight="1" x14ac:dyDescent="0.25">
      <c r="A1379" s="287" t="s">
        <v>1296</v>
      </c>
      <c r="B1379" s="286" t="s">
        <v>5380</v>
      </c>
      <c r="C1379" s="288" t="s">
        <v>1271</v>
      </c>
      <c r="D1379" s="286" t="s">
        <v>1272</v>
      </c>
      <c r="E1379" s="289" t="s">
        <v>1297</v>
      </c>
      <c r="F1379" s="259">
        <v>1.1736102799999999</v>
      </c>
      <c r="G1379" s="290">
        <v>3.913406148</v>
      </c>
      <c r="H1379" s="291">
        <v>3.328844556</v>
      </c>
      <c r="I1379" s="292">
        <v>6.4265993149999998</v>
      </c>
      <c r="J1379" s="293">
        <v>13.40073973</v>
      </c>
      <c r="K1379" s="294">
        <v>16.964567949999999</v>
      </c>
      <c r="L1379" s="295">
        <f t="shared" ref="L1379:N1382" si="537">F1379/I1379</f>
        <v>0.18261762130723408</v>
      </c>
      <c r="M1379" s="296">
        <f t="shared" si="537"/>
        <v>0.29202911382862895</v>
      </c>
      <c r="N1379" s="297">
        <f t="shared" si="537"/>
        <v>0.19622336188054823</v>
      </c>
      <c r="O1379" s="298">
        <f t="shared" si="521"/>
        <v>0.22874217922826645</v>
      </c>
    </row>
    <row r="1380" spans="1:15" ht="14.5" customHeight="1" x14ac:dyDescent="0.25">
      <c r="A1380" s="287"/>
      <c r="B1380" s="286" t="s">
        <v>5381</v>
      </c>
      <c r="C1380" s="288" t="s">
        <v>1271</v>
      </c>
      <c r="D1380" s="286" t="s">
        <v>1272</v>
      </c>
      <c r="E1380" s="289" t="s">
        <v>1297</v>
      </c>
      <c r="F1380" s="259">
        <v>4.8204508229999998</v>
      </c>
      <c r="G1380" s="290">
        <v>12.893280989999999</v>
      </c>
      <c r="H1380" s="291">
        <v>10.75106763</v>
      </c>
      <c r="I1380" s="292">
        <v>1.694270336</v>
      </c>
      <c r="J1380" s="293">
        <v>4.3695911440000001</v>
      </c>
      <c r="K1380" s="294">
        <v>6.2787313850000004</v>
      </c>
      <c r="L1380" s="295">
        <f t="shared" si="537"/>
        <v>2.8451485696081975</v>
      </c>
      <c r="M1380" s="296">
        <f t="shared" si="537"/>
        <v>2.9506836143477866</v>
      </c>
      <c r="N1380" s="297">
        <f t="shared" si="537"/>
        <v>1.7122993437312017</v>
      </c>
      <c r="O1380" s="298">
        <f t="shared" si="521"/>
        <v>2.306225260311217</v>
      </c>
    </row>
    <row r="1381" spans="1:15" ht="14.5" customHeight="1" x14ac:dyDescent="0.25">
      <c r="A1381" s="287" t="s">
        <v>1282</v>
      </c>
      <c r="B1381" s="286" t="s">
        <v>5357</v>
      </c>
      <c r="C1381" s="288" t="s">
        <v>1271</v>
      </c>
      <c r="D1381" s="286" t="s">
        <v>1272</v>
      </c>
      <c r="E1381" s="289" t="s">
        <v>1283</v>
      </c>
      <c r="F1381" s="259">
        <v>0.24418770200000001</v>
      </c>
      <c r="G1381" s="290">
        <v>0.16916124699999999</v>
      </c>
      <c r="H1381" s="291">
        <v>0.133046213</v>
      </c>
      <c r="I1381" s="292">
        <v>3.0072699900000002</v>
      </c>
      <c r="J1381" s="293">
        <v>2.479782717</v>
      </c>
      <c r="K1381" s="294">
        <v>2.3280058609999998</v>
      </c>
      <c r="L1381" s="295">
        <f t="shared" si="537"/>
        <v>8.1199128382882568E-2</v>
      </c>
      <c r="M1381" s="296">
        <f t="shared" si="537"/>
        <v>6.8216156940011444E-2</v>
      </c>
      <c r="N1381" s="297">
        <f t="shared" si="537"/>
        <v>5.7150291255216049E-2</v>
      </c>
      <c r="O1381" s="298">
        <f t="shared" si="521"/>
        <v>6.991568358006961E-2</v>
      </c>
    </row>
    <row r="1382" spans="1:15" s="299" customFormat="1" ht="14.5" customHeight="1" x14ac:dyDescent="0.25">
      <c r="A1382" s="311"/>
      <c r="B1382" s="312"/>
      <c r="C1382" s="300"/>
      <c r="D1382" s="312"/>
      <c r="E1382" s="301" t="s">
        <v>1375</v>
      </c>
      <c r="F1382" s="302">
        <f t="shared" ref="F1382:K1382" si="538">SUM(F1379:F1381)</f>
        <v>6.2382488049999996</v>
      </c>
      <c r="G1382" s="303">
        <f t="shared" si="538"/>
        <v>16.975848385000003</v>
      </c>
      <c r="H1382" s="304">
        <f t="shared" si="538"/>
        <v>14.212958399</v>
      </c>
      <c r="I1382" s="305">
        <f t="shared" si="538"/>
        <v>11.128139641000001</v>
      </c>
      <c r="J1382" s="306">
        <f t="shared" si="538"/>
        <v>20.250113590999998</v>
      </c>
      <c r="K1382" s="307">
        <f t="shared" si="538"/>
        <v>25.571305196000001</v>
      </c>
      <c r="L1382" s="308">
        <f t="shared" si="537"/>
        <v>0.56058326065716191</v>
      </c>
      <c r="M1382" s="309">
        <f t="shared" si="537"/>
        <v>0.83830879805754688</v>
      </c>
      <c r="N1382" s="310">
        <f t="shared" si="537"/>
        <v>0.55581669727297556</v>
      </c>
      <c r="O1382" s="298">
        <f t="shared" si="521"/>
        <v>0.65719658979126516</v>
      </c>
    </row>
    <row r="1383" spans="1:15" ht="14.5" customHeight="1" x14ac:dyDescent="0.25">
      <c r="A1383" s="287"/>
      <c r="B1383" s="286"/>
      <c r="D1383" s="286"/>
      <c r="F1383" s="259"/>
      <c r="G1383" s="290"/>
      <c r="H1383" s="291"/>
      <c r="I1383" s="292"/>
      <c r="J1383" s="293"/>
      <c r="K1383" s="294"/>
      <c r="L1383" s="295"/>
      <c r="M1383" s="296"/>
      <c r="N1383" s="297"/>
      <c r="O1383" s="298"/>
    </row>
    <row r="1384" spans="1:15" s="28" customFormat="1" ht="14.5" customHeight="1" x14ac:dyDescent="0.25">
      <c r="A1384" s="37"/>
      <c r="B1384" s="360"/>
      <c r="C1384" s="36"/>
      <c r="D1384" s="360"/>
      <c r="E1384" s="355" t="s">
        <v>1545</v>
      </c>
      <c r="F1384" s="349">
        <f t="shared" ref="F1384:K1384" si="539">SUM(F1315,F1319,F1324,F1328,F1333,F1342,F1347,F1353,F1363,F1368,F1377,F1382)</f>
        <v>1543.5759767150003</v>
      </c>
      <c r="G1384" s="350">
        <f t="shared" si="539"/>
        <v>2449.7704240259995</v>
      </c>
      <c r="H1384" s="351">
        <f t="shared" si="539"/>
        <v>2385.6818806579995</v>
      </c>
      <c r="I1384" s="352">
        <f t="shared" si="539"/>
        <v>2850.6648417189999</v>
      </c>
      <c r="J1384" s="353">
        <f t="shared" si="539"/>
        <v>2853.4051955049999</v>
      </c>
      <c r="K1384" s="354">
        <f t="shared" si="539"/>
        <v>3156.3668310680005</v>
      </c>
      <c r="L1384" s="111">
        <f t="shared" ref="L1384:N1385" si="540">F1384/I1384</f>
        <v>0.54147929076930612</v>
      </c>
      <c r="M1384" s="112">
        <f t="shared" si="540"/>
        <v>0.85854277825145531</v>
      </c>
      <c r="N1384" s="113">
        <f t="shared" si="540"/>
        <v>0.7558316280528049</v>
      </c>
      <c r="O1384" s="120">
        <f t="shared" si="521"/>
        <v>0.71994511966187813</v>
      </c>
    </row>
    <row r="1385" spans="1:15" s="42" customFormat="1" ht="14.5" customHeight="1" x14ac:dyDescent="0.25">
      <c r="A1385" s="39"/>
      <c r="B1385" s="40"/>
      <c r="C1385" s="41"/>
      <c r="D1385" s="40"/>
      <c r="E1385" s="357" t="s">
        <v>1517</v>
      </c>
      <c r="F1385" s="179">
        <f>F1384/12</f>
        <v>128.63133139291668</v>
      </c>
      <c r="G1385" s="180">
        <f>G1384/12</f>
        <v>204.14753533549995</v>
      </c>
      <c r="H1385" s="181">
        <f t="shared" ref="H1385:K1385" si="541">H1384/12</f>
        <v>198.80682338816663</v>
      </c>
      <c r="I1385" s="358">
        <f t="shared" si="541"/>
        <v>237.55540347658334</v>
      </c>
      <c r="J1385" s="182">
        <f t="shared" si="541"/>
        <v>237.78376629208333</v>
      </c>
      <c r="K1385" s="183">
        <f t="shared" si="541"/>
        <v>263.03056925566671</v>
      </c>
      <c r="L1385" s="117">
        <f t="shared" si="540"/>
        <v>0.54147929076930601</v>
      </c>
      <c r="M1385" s="118">
        <f t="shared" si="540"/>
        <v>0.8585427782514552</v>
      </c>
      <c r="N1385" s="119">
        <f t="shared" si="540"/>
        <v>0.75583162805280502</v>
      </c>
      <c r="O1385" s="121">
        <f t="shared" si="521"/>
        <v>0.7199451196618778</v>
      </c>
    </row>
    <row r="1386" spans="1:15" ht="14.5" customHeight="1" x14ac:dyDescent="0.25">
      <c r="A1386" s="287"/>
      <c r="B1386" s="286"/>
      <c r="D1386" s="286"/>
      <c r="F1386" s="259"/>
      <c r="G1386" s="290"/>
      <c r="H1386" s="291"/>
      <c r="I1386" s="292"/>
      <c r="J1386" s="293"/>
      <c r="K1386" s="294"/>
      <c r="L1386" s="295"/>
      <c r="M1386" s="296"/>
      <c r="N1386" s="297"/>
      <c r="O1386" s="298"/>
    </row>
    <row r="1387" spans="1:15" s="27" customFormat="1" ht="14.5" customHeight="1" x14ac:dyDescent="0.25">
      <c r="A1387" s="359" t="s">
        <v>1546</v>
      </c>
      <c r="F1387" s="131"/>
      <c r="G1387" s="132"/>
      <c r="H1387" s="133"/>
      <c r="I1387" s="148"/>
      <c r="J1387" s="149"/>
      <c r="K1387" s="150"/>
      <c r="L1387" s="114"/>
      <c r="M1387" s="115"/>
      <c r="N1387" s="116"/>
      <c r="O1387" s="122"/>
    </row>
    <row r="1388" spans="1:15" ht="14.5" customHeight="1" x14ac:dyDescent="0.25">
      <c r="A1388" s="287" t="s">
        <v>1376</v>
      </c>
      <c r="B1388" s="286" t="s">
        <v>5441</v>
      </c>
      <c r="D1388" s="286" t="s">
        <v>1377</v>
      </c>
      <c r="E1388" s="289" t="s">
        <v>1378</v>
      </c>
      <c r="F1388" s="259">
        <v>0.68912236400000004</v>
      </c>
      <c r="G1388" s="290">
        <v>0.89900283999999997</v>
      </c>
      <c r="H1388" s="291">
        <v>4.9285232999999998E-2</v>
      </c>
      <c r="I1388" s="292">
        <v>6.1656195929999997</v>
      </c>
      <c r="J1388" s="293">
        <v>8.8438197830000007</v>
      </c>
      <c r="K1388" s="294">
        <v>14.991465</v>
      </c>
      <c r="L1388" s="295">
        <f t="shared" ref="L1388:L1400" si="542">F1388/I1388</f>
        <v>0.11176855036311029</v>
      </c>
      <c r="M1388" s="296">
        <f t="shared" ref="M1388:M1400" si="543">G1388/J1388</f>
        <v>0.10165322926730198</v>
      </c>
      <c r="N1388" s="297">
        <f t="shared" ref="N1388:N1400" si="544">H1388/K1388</f>
        <v>3.2875528175531875E-3</v>
      </c>
      <c r="O1388" s="298">
        <f t="shared" si="521"/>
        <v>5.4578702577709248E-2</v>
      </c>
    </row>
    <row r="1389" spans="1:15" ht="14.5" customHeight="1" x14ac:dyDescent="0.25">
      <c r="A1389" s="287"/>
      <c r="B1389" s="286" t="s">
        <v>5442</v>
      </c>
      <c r="D1389" s="286" t="s">
        <v>1379</v>
      </c>
      <c r="E1389" s="289" t="s">
        <v>1378</v>
      </c>
      <c r="F1389" s="259">
        <v>0.831205427</v>
      </c>
      <c r="G1389" s="290">
        <v>1.157495741</v>
      </c>
      <c r="H1389" s="291">
        <v>9.3746103999999997E-2</v>
      </c>
      <c r="I1389" s="292">
        <v>4.8068356899999998</v>
      </c>
      <c r="J1389" s="293">
        <v>6.5458492899999996</v>
      </c>
      <c r="K1389" s="294">
        <v>9.3374261339999993</v>
      </c>
      <c r="L1389" s="295">
        <f t="shared" si="542"/>
        <v>0.17292153936720064</v>
      </c>
      <c r="M1389" s="296">
        <f t="shared" si="543"/>
        <v>0.17682896286174654</v>
      </c>
      <c r="N1389" s="297">
        <f t="shared" si="544"/>
        <v>1.0039822822120759E-2</v>
      </c>
      <c r="O1389" s="298">
        <f t="shared" si="521"/>
        <v>0.10064940011805487</v>
      </c>
    </row>
    <row r="1390" spans="1:15" ht="14.5" customHeight="1" x14ac:dyDescent="0.25">
      <c r="A1390" s="287" t="s">
        <v>1380</v>
      </c>
      <c r="B1390" s="286" t="s">
        <v>5443</v>
      </c>
      <c r="D1390" s="286" t="s">
        <v>1379</v>
      </c>
      <c r="E1390" s="289" t="s">
        <v>1378</v>
      </c>
      <c r="F1390" s="259">
        <v>28.655427540000002</v>
      </c>
      <c r="G1390" s="290">
        <v>25.338817209999998</v>
      </c>
      <c r="H1390" s="291">
        <v>14.833437229999999</v>
      </c>
      <c r="I1390" s="292">
        <v>100.7112599</v>
      </c>
      <c r="J1390" s="293">
        <v>92.628994649999996</v>
      </c>
      <c r="K1390" s="294">
        <v>72.027937589999993</v>
      </c>
      <c r="L1390" s="295">
        <f t="shared" si="542"/>
        <v>0.28453052388037897</v>
      </c>
      <c r="M1390" s="296">
        <f t="shared" si="543"/>
        <v>0.27355168115278683</v>
      </c>
      <c r="N1390" s="297">
        <f t="shared" si="544"/>
        <v>0.20594005223966597</v>
      </c>
      <c r="O1390" s="298">
        <f t="shared" si="521"/>
        <v>0.25936673655178932</v>
      </c>
    </row>
    <row r="1391" spans="1:15" ht="14.5" customHeight="1" x14ac:dyDescent="0.25">
      <c r="A1391" s="287"/>
      <c r="B1391" s="286" t="s">
        <v>5444</v>
      </c>
      <c r="D1391" s="286" t="s">
        <v>1379</v>
      </c>
      <c r="E1391" s="289" t="s">
        <v>1378</v>
      </c>
      <c r="F1391" s="259">
        <v>39.790939940000001</v>
      </c>
      <c r="G1391" s="290">
        <v>25.73602322</v>
      </c>
      <c r="H1391" s="291">
        <v>16.844335470000001</v>
      </c>
      <c r="I1391" s="292">
        <v>48.064508140000001</v>
      </c>
      <c r="J1391" s="293">
        <v>43.613102189999999</v>
      </c>
      <c r="K1391" s="294">
        <v>35.342564850000002</v>
      </c>
      <c r="L1391" s="295">
        <f t="shared" si="542"/>
        <v>0.82786533098599191</v>
      </c>
      <c r="M1391" s="296">
        <f t="shared" si="543"/>
        <v>0.5900984320693653</v>
      </c>
      <c r="N1391" s="297">
        <f t="shared" si="544"/>
        <v>0.47660195408823025</v>
      </c>
      <c r="O1391" s="298">
        <f t="shared" si="521"/>
        <v>0.64848988369974958</v>
      </c>
    </row>
    <row r="1392" spans="1:15" ht="14.5" customHeight="1" x14ac:dyDescent="0.25">
      <c r="A1392" s="287" t="s">
        <v>1381</v>
      </c>
      <c r="B1392" s="286" t="s">
        <v>5445</v>
      </c>
      <c r="C1392" s="288" t="s">
        <v>308</v>
      </c>
      <c r="D1392" s="286" t="s">
        <v>1379</v>
      </c>
      <c r="E1392" s="289" t="s">
        <v>1378</v>
      </c>
      <c r="F1392" s="259">
        <v>2.4065328789999998</v>
      </c>
      <c r="G1392" s="290">
        <v>0.75770543599999995</v>
      </c>
      <c r="H1392" s="291">
        <v>1.8292282E-2</v>
      </c>
      <c r="I1392" s="292">
        <v>1.556246105</v>
      </c>
      <c r="J1392" s="293">
        <v>0.81087917799999998</v>
      </c>
      <c r="K1392" s="294">
        <v>0.41652803500000002</v>
      </c>
      <c r="L1392" s="295">
        <f t="shared" si="542"/>
        <v>1.5463703788675505</v>
      </c>
      <c r="M1392" s="296">
        <f t="shared" si="543"/>
        <v>0.93442458082207647</v>
      </c>
      <c r="N1392" s="297">
        <f t="shared" si="544"/>
        <v>4.3916088385263188E-2</v>
      </c>
      <c r="O1392" s="298">
        <f t="shared" si="521"/>
        <v>1.1432927284517547</v>
      </c>
    </row>
    <row r="1393" spans="1:15" ht="14.5" customHeight="1" x14ac:dyDescent="0.25">
      <c r="A1393" s="287"/>
      <c r="B1393" s="286" t="s">
        <v>5446</v>
      </c>
      <c r="C1393" s="288" t="s">
        <v>308</v>
      </c>
      <c r="D1393" s="286" t="s">
        <v>1379</v>
      </c>
      <c r="E1393" s="289" t="s">
        <v>1378</v>
      </c>
      <c r="F1393" s="259">
        <v>0.26144307999999999</v>
      </c>
      <c r="G1393" s="290">
        <v>0.24460020900000001</v>
      </c>
      <c r="H1393" s="291">
        <v>0.22023614</v>
      </c>
      <c r="I1393" s="292">
        <v>4.0134423549999996</v>
      </c>
      <c r="J1393" s="293">
        <v>4.2615379510000002</v>
      </c>
      <c r="K1393" s="294">
        <v>6.4562238880000002</v>
      </c>
      <c r="L1393" s="295">
        <f t="shared" si="542"/>
        <v>6.5141855014882857E-2</v>
      </c>
      <c r="M1393" s="296">
        <f t="shared" si="543"/>
        <v>5.739716783294229E-2</v>
      </c>
      <c r="N1393" s="297">
        <f t="shared" si="544"/>
        <v>3.4112221605162522E-2</v>
      </c>
      <c r="O1393" s="298">
        <f t="shared" si="521"/>
        <v>4.9302108601265097E-2</v>
      </c>
    </row>
    <row r="1394" spans="1:15" ht="14.5" customHeight="1" x14ac:dyDescent="0.25">
      <c r="A1394" s="287"/>
      <c r="B1394" s="286" t="s">
        <v>5447</v>
      </c>
      <c r="C1394" s="288" t="s">
        <v>308</v>
      </c>
      <c r="D1394" s="286" t="s">
        <v>1379</v>
      </c>
      <c r="E1394" s="289" t="s">
        <v>1378</v>
      </c>
      <c r="F1394" s="259">
        <v>0.47585783500000001</v>
      </c>
      <c r="G1394" s="290">
        <v>0.58762058500000003</v>
      </c>
      <c r="H1394" s="291">
        <v>0.31800373900000001</v>
      </c>
      <c r="I1394" s="292">
        <v>2.8396715449999999</v>
      </c>
      <c r="J1394" s="293">
        <v>2.965594324</v>
      </c>
      <c r="K1394" s="294">
        <v>4.2968644789999999</v>
      </c>
      <c r="L1394" s="295">
        <f t="shared" si="542"/>
        <v>0.16757495627896643</v>
      </c>
      <c r="M1394" s="296">
        <f t="shared" si="543"/>
        <v>0.19814597709622539</v>
      </c>
      <c r="N1394" s="297">
        <f t="shared" si="544"/>
        <v>7.4008324105676315E-2</v>
      </c>
      <c r="O1394" s="298">
        <f t="shared" si="521"/>
        <v>0.13675156738335922</v>
      </c>
    </row>
    <row r="1395" spans="1:15" ht="14.5" customHeight="1" x14ac:dyDescent="0.25">
      <c r="A1395" s="287"/>
      <c r="B1395" s="286" t="s">
        <v>5448</v>
      </c>
      <c r="C1395" s="288" t="s">
        <v>308</v>
      </c>
      <c r="D1395" s="286" t="s">
        <v>1379</v>
      </c>
      <c r="E1395" s="289" t="s">
        <v>1378</v>
      </c>
      <c r="F1395" s="259">
        <v>2.3246225250000001</v>
      </c>
      <c r="G1395" s="290">
        <v>0.56593168900000002</v>
      </c>
      <c r="H1395" s="291">
        <v>0.11689706499999999</v>
      </c>
      <c r="I1395" s="292">
        <v>0.73247168100000004</v>
      </c>
      <c r="J1395" s="293">
        <v>0.46979679600000002</v>
      </c>
      <c r="K1395" s="294">
        <v>0.156543874</v>
      </c>
      <c r="L1395" s="295">
        <f t="shared" si="542"/>
        <v>3.1736688056340023</v>
      </c>
      <c r="M1395" s="296">
        <f t="shared" si="543"/>
        <v>1.2046307974394954</v>
      </c>
      <c r="N1395" s="297">
        <f t="shared" si="544"/>
        <v>0.74673675828413444</v>
      </c>
      <c r="O1395" s="298">
        <f t="shared" ref="O1395:O1458" si="545">AVERAGE(F1395:H1395)/AVERAGE(I1395:K1395)</f>
        <v>2.2132940407751707</v>
      </c>
    </row>
    <row r="1396" spans="1:15" ht="14.5" customHeight="1" x14ac:dyDescent="0.25">
      <c r="A1396" s="287" t="s">
        <v>1382</v>
      </c>
      <c r="B1396" s="286" t="s">
        <v>5449</v>
      </c>
      <c r="D1396" s="286" t="s">
        <v>1379</v>
      </c>
      <c r="E1396" s="289" t="s">
        <v>1378</v>
      </c>
      <c r="F1396" s="259">
        <v>7.559389489</v>
      </c>
      <c r="G1396" s="290">
        <v>9.481627413</v>
      </c>
      <c r="H1396" s="291">
        <v>2.5256566669999998</v>
      </c>
      <c r="I1396" s="292">
        <v>30.052116309999999</v>
      </c>
      <c r="J1396" s="293">
        <v>28.497543010000001</v>
      </c>
      <c r="K1396" s="294">
        <v>25.836148909999999</v>
      </c>
      <c r="L1396" s="295">
        <f t="shared" si="542"/>
        <v>0.25154266711275086</v>
      </c>
      <c r="M1396" s="296">
        <f t="shared" si="543"/>
        <v>0.33271736478028391</v>
      </c>
      <c r="N1396" s="297">
        <f t="shared" si="544"/>
        <v>9.7756700342535682E-2</v>
      </c>
      <c r="O1396" s="298">
        <f t="shared" si="545"/>
        <v>0.23187161418978799</v>
      </c>
    </row>
    <row r="1397" spans="1:15" ht="14.5" customHeight="1" x14ac:dyDescent="0.25">
      <c r="A1397" s="287"/>
      <c r="B1397" s="286" t="s">
        <v>5450</v>
      </c>
      <c r="D1397" s="286" t="s">
        <v>1379</v>
      </c>
      <c r="E1397" s="289" t="s">
        <v>1378</v>
      </c>
      <c r="F1397" s="259">
        <v>13.61837937</v>
      </c>
      <c r="G1397" s="290">
        <v>17.547474399999999</v>
      </c>
      <c r="H1397" s="291">
        <v>4.3237334919999997</v>
      </c>
      <c r="I1397" s="292">
        <v>16.300534219999999</v>
      </c>
      <c r="J1397" s="293">
        <v>17.13500719</v>
      </c>
      <c r="K1397" s="294">
        <v>14.50352373</v>
      </c>
      <c r="L1397" s="295">
        <f t="shared" si="542"/>
        <v>0.83545601550229442</v>
      </c>
      <c r="M1397" s="296">
        <f t="shared" si="543"/>
        <v>1.0240716099752041</v>
      </c>
      <c r="N1397" s="297">
        <f t="shared" si="544"/>
        <v>0.29811606975596683</v>
      </c>
      <c r="O1397" s="298">
        <f t="shared" si="545"/>
        <v>0.74030620243338352</v>
      </c>
    </row>
    <row r="1398" spans="1:15" ht="14.5" customHeight="1" x14ac:dyDescent="0.25">
      <c r="A1398" s="287" t="s">
        <v>1383</v>
      </c>
      <c r="B1398" s="286" t="s">
        <v>5451</v>
      </c>
      <c r="D1398" s="286" t="s">
        <v>1379</v>
      </c>
      <c r="E1398" s="289" t="s">
        <v>1378</v>
      </c>
      <c r="F1398" s="259">
        <v>33.584260960000002</v>
      </c>
      <c r="G1398" s="290">
        <v>52.529814930000001</v>
      </c>
      <c r="H1398" s="291">
        <v>33.012226390000002</v>
      </c>
      <c r="I1398" s="292">
        <v>123.240083</v>
      </c>
      <c r="J1398" s="293">
        <v>125.8738934</v>
      </c>
      <c r="K1398" s="294">
        <v>241.44173180000001</v>
      </c>
      <c r="L1398" s="295">
        <f t="shared" si="542"/>
        <v>0.2725108596364707</v>
      </c>
      <c r="M1398" s="296">
        <f t="shared" si="543"/>
        <v>0.41732096712915373</v>
      </c>
      <c r="N1398" s="297">
        <f t="shared" si="544"/>
        <v>0.13672957919861972</v>
      </c>
      <c r="O1398" s="298">
        <f t="shared" si="545"/>
        <v>0.24283949873320421</v>
      </c>
    </row>
    <row r="1399" spans="1:15" ht="14.5" customHeight="1" x14ac:dyDescent="0.25">
      <c r="A1399" s="287"/>
      <c r="B1399" s="286" t="s">
        <v>5452</v>
      </c>
      <c r="D1399" s="286" t="s">
        <v>1379</v>
      </c>
      <c r="E1399" s="289" t="s">
        <v>1378</v>
      </c>
      <c r="F1399" s="259">
        <v>72.669269689999993</v>
      </c>
      <c r="G1399" s="290">
        <v>114.15965989999999</v>
      </c>
      <c r="H1399" s="291">
        <v>71.640214670000006</v>
      </c>
      <c r="I1399" s="292">
        <v>45.840611099999997</v>
      </c>
      <c r="J1399" s="293">
        <v>44.3892162</v>
      </c>
      <c r="K1399" s="294">
        <v>81.577795350000002</v>
      </c>
      <c r="L1399" s="295">
        <f t="shared" si="542"/>
        <v>1.5852596190629753</v>
      </c>
      <c r="M1399" s="296">
        <f t="shared" si="543"/>
        <v>2.5717881429949645</v>
      </c>
      <c r="N1399" s="297">
        <f t="shared" si="544"/>
        <v>0.87818277464641004</v>
      </c>
      <c r="O1399" s="298">
        <f t="shared" si="545"/>
        <v>1.5044102250721645</v>
      </c>
    </row>
    <row r="1400" spans="1:15" s="299" customFormat="1" ht="14.5" customHeight="1" x14ac:dyDescent="0.25">
      <c r="A1400" s="311"/>
      <c r="B1400" s="312"/>
      <c r="C1400" s="300"/>
      <c r="D1400" s="312"/>
      <c r="E1400" s="301" t="s">
        <v>1378</v>
      </c>
      <c r="F1400" s="302">
        <f t="shared" ref="F1400:K1400" si="546">SUM(F1388:F1399)</f>
        <v>202.86645109899999</v>
      </c>
      <c r="G1400" s="303">
        <f t="shared" si="546"/>
        <v>249.005773573</v>
      </c>
      <c r="H1400" s="304">
        <f t="shared" si="546"/>
        <v>143.99606448200001</v>
      </c>
      <c r="I1400" s="305">
        <f t="shared" si="546"/>
        <v>384.323399639</v>
      </c>
      <c r="J1400" s="306">
        <f t="shared" si="546"/>
        <v>376.03523396200001</v>
      </c>
      <c r="K1400" s="307">
        <f t="shared" si="546"/>
        <v>506.38475363999999</v>
      </c>
      <c r="L1400" s="308">
        <f t="shared" si="542"/>
        <v>0.52785349861485176</v>
      </c>
      <c r="M1400" s="309">
        <f t="shared" si="543"/>
        <v>0.66218734598195417</v>
      </c>
      <c r="N1400" s="310">
        <f t="shared" si="544"/>
        <v>0.28436097936781479</v>
      </c>
      <c r="O1400" s="298">
        <f t="shared" si="545"/>
        <v>0.47039384231704301</v>
      </c>
    </row>
    <row r="1401" spans="1:15" ht="14.5" customHeight="1" x14ac:dyDescent="0.25">
      <c r="A1401" s="287"/>
      <c r="B1401" s="286"/>
      <c r="D1401" s="286"/>
      <c r="F1401" s="259"/>
      <c r="G1401" s="290"/>
      <c r="H1401" s="291"/>
      <c r="I1401" s="292"/>
      <c r="J1401" s="293"/>
      <c r="K1401" s="294"/>
      <c r="L1401" s="295"/>
      <c r="M1401" s="296"/>
      <c r="N1401" s="297"/>
      <c r="O1401" s="298"/>
    </row>
    <row r="1402" spans="1:15" ht="14.5" customHeight="1" x14ac:dyDescent="0.25">
      <c r="A1402" s="287" t="s">
        <v>1384</v>
      </c>
      <c r="B1402" s="286" t="s">
        <v>5453</v>
      </c>
      <c r="D1402" s="286" t="s">
        <v>1385</v>
      </c>
      <c r="E1402" s="289" t="s">
        <v>1386</v>
      </c>
      <c r="F1402" s="259">
        <v>2.0790422419999999</v>
      </c>
      <c r="G1402" s="290">
        <v>3.1315034439999998</v>
      </c>
      <c r="H1402" s="291">
        <v>1.7420159829999999</v>
      </c>
      <c r="I1402" s="292">
        <v>3.699571486</v>
      </c>
      <c r="J1402" s="293">
        <v>3.8047881970000001</v>
      </c>
      <c r="K1402" s="294">
        <v>3.4920722020000001</v>
      </c>
      <c r="L1402" s="295">
        <f t="shared" ref="L1402:L1433" si="547">F1402/I1402</f>
        <v>0.56196839279023458</v>
      </c>
      <c r="M1402" s="296">
        <f t="shared" ref="M1402:M1433" si="548">G1402/J1402</f>
        <v>0.82304277711677298</v>
      </c>
      <c r="N1402" s="297">
        <f t="shared" ref="N1402:N1433" si="549">H1402/K1402</f>
        <v>0.49884878726227433</v>
      </c>
      <c r="O1402" s="298">
        <f t="shared" si="545"/>
        <v>0.63225614833151844</v>
      </c>
    </row>
    <row r="1403" spans="1:15" ht="14.5" customHeight="1" x14ac:dyDescent="0.25">
      <c r="A1403" s="287" t="s">
        <v>1387</v>
      </c>
      <c r="B1403" s="286" t="s">
        <v>5454</v>
      </c>
      <c r="D1403" s="286" t="s">
        <v>1385</v>
      </c>
      <c r="E1403" s="289" t="s">
        <v>1386</v>
      </c>
      <c r="F1403" s="259">
        <v>5.5917039370000001</v>
      </c>
      <c r="G1403" s="290">
        <v>5.9683780339999997</v>
      </c>
      <c r="H1403" s="291">
        <v>3.2082920449999999</v>
      </c>
      <c r="I1403" s="292">
        <v>23.675867220000001</v>
      </c>
      <c r="J1403" s="293">
        <v>20.986965999999999</v>
      </c>
      <c r="K1403" s="294">
        <v>17.46993823</v>
      </c>
      <c r="L1403" s="295">
        <f t="shared" si="547"/>
        <v>0.2361773651220874</v>
      </c>
      <c r="M1403" s="296">
        <f t="shared" si="548"/>
        <v>0.28438498609089091</v>
      </c>
      <c r="N1403" s="297">
        <f t="shared" si="549"/>
        <v>0.18364644469610125</v>
      </c>
      <c r="O1403" s="298">
        <f t="shared" si="545"/>
        <v>0.23769057248451456</v>
      </c>
    </row>
    <row r="1404" spans="1:15" ht="14.5" customHeight="1" x14ac:dyDescent="0.25">
      <c r="A1404" s="287"/>
      <c r="B1404" s="286" t="s">
        <v>5455</v>
      </c>
      <c r="D1404" s="286" t="s">
        <v>1385</v>
      </c>
      <c r="E1404" s="289" t="s">
        <v>1386</v>
      </c>
      <c r="F1404" s="259">
        <v>8.4836634590000006</v>
      </c>
      <c r="G1404" s="290">
        <v>9.0467472989999997</v>
      </c>
      <c r="H1404" s="291">
        <v>4.6657308960000003</v>
      </c>
      <c r="I1404" s="292">
        <v>19.318116249999999</v>
      </c>
      <c r="J1404" s="293">
        <v>17.195163820000001</v>
      </c>
      <c r="K1404" s="294">
        <v>14.49472943</v>
      </c>
      <c r="L1404" s="295">
        <f t="shared" si="547"/>
        <v>0.43915583430656707</v>
      </c>
      <c r="M1404" s="296">
        <f t="shared" si="548"/>
        <v>0.52612161150087833</v>
      </c>
      <c r="N1404" s="297">
        <f t="shared" si="549"/>
        <v>0.32189154813357562</v>
      </c>
      <c r="O1404" s="298">
        <f t="shared" si="545"/>
        <v>0.43515012390358032</v>
      </c>
    </row>
    <row r="1405" spans="1:15" ht="14.5" customHeight="1" x14ac:dyDescent="0.25">
      <c r="A1405" s="287" t="s">
        <v>1388</v>
      </c>
      <c r="B1405" s="286" t="s">
        <v>5456</v>
      </c>
      <c r="D1405" s="286" t="s">
        <v>1385</v>
      </c>
      <c r="E1405" s="289" t="s">
        <v>1386</v>
      </c>
      <c r="F1405" s="259">
        <v>5.8901296939999996</v>
      </c>
      <c r="G1405" s="290">
        <v>5.0542157120000004</v>
      </c>
      <c r="H1405" s="291">
        <v>22.245043760000001</v>
      </c>
      <c r="I1405" s="292">
        <v>5.3062209390000001</v>
      </c>
      <c r="J1405" s="293">
        <v>5.1238938789999997</v>
      </c>
      <c r="K1405" s="294">
        <v>6.1547390579999997</v>
      </c>
      <c r="L1405" s="295">
        <f t="shared" si="547"/>
        <v>1.110042299729427</v>
      </c>
      <c r="M1405" s="296">
        <f t="shared" si="548"/>
        <v>0.98640132511612477</v>
      </c>
      <c r="N1405" s="297">
        <f t="shared" si="549"/>
        <v>3.6142951878821963</v>
      </c>
      <c r="O1405" s="298">
        <f t="shared" si="545"/>
        <v>2.0011867101240171</v>
      </c>
    </row>
    <row r="1406" spans="1:15" ht="14.5" customHeight="1" x14ac:dyDescent="0.25">
      <c r="A1406" s="287"/>
      <c r="B1406" s="286" t="s">
        <v>5457</v>
      </c>
      <c r="D1406" s="286" t="s">
        <v>1385</v>
      </c>
      <c r="E1406" s="289" t="s">
        <v>1386</v>
      </c>
      <c r="F1406" s="259">
        <v>10.99623137</v>
      </c>
      <c r="G1406" s="290">
        <v>10.055152700000001</v>
      </c>
      <c r="H1406" s="291">
        <v>8.8510321229999995</v>
      </c>
      <c r="I1406" s="292">
        <v>9.4309742280000002</v>
      </c>
      <c r="J1406" s="293">
        <v>9.8547588279999996</v>
      </c>
      <c r="K1406" s="294">
        <v>8.0910581859999997</v>
      </c>
      <c r="L1406" s="295">
        <f t="shared" si="547"/>
        <v>1.1659698249787223</v>
      </c>
      <c r="M1406" s="296">
        <f t="shared" si="548"/>
        <v>1.0203347312194622</v>
      </c>
      <c r="N1406" s="297">
        <f t="shared" si="549"/>
        <v>1.0939276321501417</v>
      </c>
      <c r="O1406" s="298">
        <f t="shared" si="545"/>
        <v>1.09225423566533</v>
      </c>
    </row>
    <row r="1407" spans="1:15" ht="14.5" customHeight="1" x14ac:dyDescent="0.25">
      <c r="A1407" s="287"/>
      <c r="B1407" s="286" t="s">
        <v>5458</v>
      </c>
      <c r="D1407" s="286" t="s">
        <v>1385</v>
      </c>
      <c r="E1407" s="289" t="s">
        <v>1386</v>
      </c>
      <c r="F1407" s="259">
        <v>15.33449167</v>
      </c>
      <c r="G1407" s="290">
        <v>12.78490532</v>
      </c>
      <c r="H1407" s="291">
        <v>12.489943540000001</v>
      </c>
      <c r="I1407" s="292">
        <v>8.576469414</v>
      </c>
      <c r="J1407" s="293">
        <v>8.8583263139999993</v>
      </c>
      <c r="K1407" s="294">
        <v>9.0882359249999993</v>
      </c>
      <c r="L1407" s="295">
        <f t="shared" si="547"/>
        <v>1.7879725245645235</v>
      </c>
      <c r="M1407" s="296">
        <f t="shared" si="548"/>
        <v>1.4432642089278538</v>
      </c>
      <c r="N1407" s="297">
        <f t="shared" si="549"/>
        <v>1.3742978992922656</v>
      </c>
      <c r="O1407" s="298">
        <f t="shared" si="545"/>
        <v>1.5310972388560533</v>
      </c>
    </row>
    <row r="1408" spans="1:15" ht="14.5" customHeight="1" x14ac:dyDescent="0.25">
      <c r="A1408" s="287"/>
      <c r="B1408" s="286" t="s">
        <v>5459</v>
      </c>
      <c r="D1408" s="286" t="s">
        <v>1385</v>
      </c>
      <c r="E1408" s="289" t="s">
        <v>1386</v>
      </c>
      <c r="F1408" s="259">
        <v>8.5764110799999997</v>
      </c>
      <c r="G1408" s="290">
        <v>8.8966139129999995</v>
      </c>
      <c r="H1408" s="291">
        <v>7.1499627290000003</v>
      </c>
      <c r="I1408" s="292">
        <v>6.8796266670000001</v>
      </c>
      <c r="J1408" s="293">
        <v>6.7820690590000003</v>
      </c>
      <c r="K1408" s="294">
        <v>3.8888373860000001</v>
      </c>
      <c r="L1408" s="295">
        <f t="shared" si="547"/>
        <v>1.2466390249254495</v>
      </c>
      <c r="M1408" s="296">
        <f t="shared" si="548"/>
        <v>1.3117846243682727</v>
      </c>
      <c r="N1408" s="297">
        <f t="shared" si="549"/>
        <v>1.8385861941001203</v>
      </c>
      <c r="O1408" s="298">
        <f t="shared" si="545"/>
        <v>1.4029766255455953</v>
      </c>
    </row>
    <row r="1409" spans="1:15" ht="14.5" customHeight="1" x14ac:dyDescent="0.25">
      <c r="A1409" s="287" t="s">
        <v>1389</v>
      </c>
      <c r="B1409" s="286" t="s">
        <v>5460</v>
      </c>
      <c r="D1409" s="286" t="s">
        <v>1385</v>
      </c>
      <c r="E1409" s="289" t="s">
        <v>1386</v>
      </c>
      <c r="F1409" s="259">
        <v>12.001899959999999</v>
      </c>
      <c r="G1409" s="290">
        <v>10.22986291</v>
      </c>
      <c r="H1409" s="291">
        <v>13.887905099999999</v>
      </c>
      <c r="I1409" s="292">
        <v>26.394210709999999</v>
      </c>
      <c r="J1409" s="293">
        <v>26.99771243</v>
      </c>
      <c r="K1409" s="294">
        <v>31.928538240000002</v>
      </c>
      <c r="L1409" s="295">
        <f t="shared" si="547"/>
        <v>0.45471713823413662</v>
      </c>
      <c r="M1409" s="296">
        <f t="shared" si="548"/>
        <v>0.3789159150622155</v>
      </c>
      <c r="N1409" s="297">
        <f t="shared" si="549"/>
        <v>0.43496839710003582</v>
      </c>
      <c r="O1409" s="298">
        <f t="shared" si="545"/>
        <v>0.42334121716864997</v>
      </c>
    </row>
    <row r="1410" spans="1:15" ht="14.5" customHeight="1" x14ac:dyDescent="0.25">
      <c r="A1410" s="287"/>
      <c r="B1410" s="286" t="s">
        <v>5461</v>
      </c>
      <c r="D1410" s="286" t="s">
        <v>1385</v>
      </c>
      <c r="E1410" s="289" t="s">
        <v>1386</v>
      </c>
      <c r="F1410" s="259">
        <v>14.32935193</v>
      </c>
      <c r="G1410" s="290">
        <v>12.57519986</v>
      </c>
      <c r="H1410" s="291">
        <v>16.722860390000001</v>
      </c>
      <c r="I1410" s="292">
        <v>16.29402442</v>
      </c>
      <c r="J1410" s="293">
        <v>17.052615450000001</v>
      </c>
      <c r="K1410" s="294">
        <v>19.978590959999998</v>
      </c>
      <c r="L1410" s="295">
        <f t="shared" si="547"/>
        <v>0.87942374214264252</v>
      </c>
      <c r="M1410" s="296">
        <f t="shared" si="548"/>
        <v>0.73743525718220537</v>
      </c>
      <c r="N1410" s="297">
        <f t="shared" si="549"/>
        <v>0.83703902960331711</v>
      </c>
      <c r="O1410" s="298">
        <f t="shared" si="545"/>
        <v>0.8181382715263531</v>
      </c>
    </row>
    <row r="1411" spans="1:15" ht="14.5" customHeight="1" x14ac:dyDescent="0.25">
      <c r="A1411" s="287" t="s">
        <v>1390</v>
      </c>
      <c r="B1411" s="286" t="s">
        <v>5462</v>
      </c>
      <c r="D1411" s="286" t="s">
        <v>1385</v>
      </c>
      <c r="E1411" s="289" t="s">
        <v>1386</v>
      </c>
      <c r="F1411" s="259">
        <v>5.8459256430000002</v>
      </c>
      <c r="G1411" s="290">
        <v>5.2806551410000004</v>
      </c>
      <c r="H1411" s="291">
        <v>2.7167798749999998</v>
      </c>
      <c r="I1411" s="292">
        <v>6.1340143620000003</v>
      </c>
      <c r="J1411" s="293">
        <v>4.5628229579999999</v>
      </c>
      <c r="K1411" s="294">
        <v>4.9132180630000004</v>
      </c>
      <c r="L1411" s="295">
        <f t="shared" si="547"/>
        <v>0.95303422815820271</v>
      </c>
      <c r="M1411" s="296">
        <f t="shared" si="548"/>
        <v>1.1573219451220269</v>
      </c>
      <c r="N1411" s="297">
        <f t="shared" si="549"/>
        <v>0.55295324574727711</v>
      </c>
      <c r="O1411" s="298">
        <f t="shared" si="545"/>
        <v>0.88682328917782038</v>
      </c>
    </row>
    <row r="1412" spans="1:15" ht="14.5" customHeight="1" x14ac:dyDescent="0.25">
      <c r="A1412" s="287"/>
      <c r="B1412" s="286" t="s">
        <v>5463</v>
      </c>
      <c r="D1412" s="286" t="s">
        <v>1385</v>
      </c>
      <c r="E1412" s="289" t="s">
        <v>1386</v>
      </c>
      <c r="F1412" s="259">
        <v>4.6524027459999999</v>
      </c>
      <c r="G1412" s="290">
        <v>4.5296570210000002</v>
      </c>
      <c r="H1412" s="291">
        <v>2.337651165</v>
      </c>
      <c r="I1412" s="292">
        <v>7.1518692440000002</v>
      </c>
      <c r="J1412" s="293">
        <v>5.5434765459999999</v>
      </c>
      <c r="K1412" s="294">
        <v>5.5631488600000001</v>
      </c>
      <c r="L1412" s="295">
        <f t="shared" si="547"/>
        <v>0.65051563266527745</v>
      </c>
      <c r="M1412" s="296">
        <f t="shared" si="548"/>
        <v>0.81711485264034533</v>
      </c>
      <c r="N1412" s="297">
        <f t="shared" si="549"/>
        <v>0.42020287859059735</v>
      </c>
      <c r="O1412" s="298">
        <f t="shared" si="545"/>
        <v>0.63092336760632117</v>
      </c>
    </row>
    <row r="1413" spans="1:15" ht="14.5" customHeight="1" x14ac:dyDescent="0.25">
      <c r="A1413" s="287"/>
      <c r="B1413" s="286" t="s">
        <v>5464</v>
      </c>
      <c r="D1413" s="286" t="s">
        <v>1385</v>
      </c>
      <c r="E1413" s="289" t="s">
        <v>1386</v>
      </c>
      <c r="F1413" s="259">
        <v>5.6891954179999997</v>
      </c>
      <c r="G1413" s="290">
        <v>10.016165389999999</v>
      </c>
      <c r="H1413" s="291">
        <v>12.537306940000001</v>
      </c>
      <c r="I1413" s="292">
        <v>16.47366968</v>
      </c>
      <c r="J1413" s="293">
        <v>16.27937652</v>
      </c>
      <c r="K1413" s="294">
        <v>16.382012469999999</v>
      </c>
      <c r="L1413" s="295">
        <f t="shared" si="547"/>
        <v>0.34535082519634447</v>
      </c>
      <c r="M1413" s="296">
        <f t="shared" si="548"/>
        <v>0.61526713739280225</v>
      </c>
      <c r="N1413" s="297">
        <f t="shared" si="549"/>
        <v>0.76530932710247179</v>
      </c>
      <c r="O1413" s="298">
        <f t="shared" si="545"/>
        <v>0.57479666275933239</v>
      </c>
    </row>
    <row r="1414" spans="1:15" ht="14.5" customHeight="1" x14ac:dyDescent="0.25">
      <c r="A1414" s="287"/>
      <c r="B1414" s="286" t="s">
        <v>5465</v>
      </c>
      <c r="D1414" s="286" t="s">
        <v>1385</v>
      </c>
      <c r="E1414" s="289" t="s">
        <v>1386</v>
      </c>
      <c r="F1414" s="259">
        <v>14.65092308</v>
      </c>
      <c r="G1414" s="290">
        <v>22.213821150000001</v>
      </c>
      <c r="H1414" s="291">
        <v>28.05357755</v>
      </c>
      <c r="I1414" s="292">
        <v>12.53277048</v>
      </c>
      <c r="J1414" s="293">
        <v>11.886443610000001</v>
      </c>
      <c r="K1414" s="294">
        <v>12.57056101</v>
      </c>
      <c r="L1414" s="295">
        <f t="shared" si="547"/>
        <v>1.1690091271822285</v>
      </c>
      <c r="M1414" s="296">
        <f t="shared" si="548"/>
        <v>1.8688366242121095</v>
      </c>
      <c r="N1414" s="297">
        <f t="shared" si="549"/>
        <v>2.2316885879383674</v>
      </c>
      <c r="O1414" s="298">
        <f t="shared" si="545"/>
        <v>1.7550342386374769</v>
      </c>
    </row>
    <row r="1415" spans="1:15" ht="14.5" customHeight="1" x14ac:dyDescent="0.25">
      <c r="A1415" s="287" t="s">
        <v>1391</v>
      </c>
      <c r="B1415" s="286" t="s">
        <v>5466</v>
      </c>
      <c r="D1415" s="286" t="s">
        <v>1385</v>
      </c>
      <c r="E1415" s="289" t="s">
        <v>1386</v>
      </c>
      <c r="F1415" s="259">
        <v>14.287738790000001</v>
      </c>
      <c r="G1415" s="290">
        <v>19.212140229999999</v>
      </c>
      <c r="H1415" s="291">
        <v>36.352187000000001</v>
      </c>
      <c r="I1415" s="292">
        <v>10.95444069</v>
      </c>
      <c r="J1415" s="293">
        <v>10.677842099999999</v>
      </c>
      <c r="K1415" s="294">
        <v>6.2085317279999996</v>
      </c>
      <c r="L1415" s="295">
        <f t="shared" si="547"/>
        <v>1.3042873839321503</v>
      </c>
      <c r="M1415" s="296">
        <f t="shared" si="548"/>
        <v>1.7992530747387621</v>
      </c>
      <c r="N1415" s="297">
        <f t="shared" si="549"/>
        <v>5.8551987156728922</v>
      </c>
      <c r="O1415" s="298">
        <f t="shared" si="545"/>
        <v>2.5089806900167502</v>
      </c>
    </row>
    <row r="1416" spans="1:15" ht="14.5" customHeight="1" x14ac:dyDescent="0.25">
      <c r="A1416" s="287"/>
      <c r="B1416" s="286" t="s">
        <v>5467</v>
      </c>
      <c r="D1416" s="286" t="s">
        <v>1385</v>
      </c>
      <c r="E1416" s="289" t="s">
        <v>1386</v>
      </c>
      <c r="F1416" s="259">
        <v>19.699321250000001</v>
      </c>
      <c r="G1416" s="290">
        <v>26.881885960000002</v>
      </c>
      <c r="H1416" s="291">
        <v>51.218006760000002</v>
      </c>
      <c r="I1416" s="292">
        <v>5.4344234250000003</v>
      </c>
      <c r="J1416" s="293">
        <v>5.4819277279999996</v>
      </c>
      <c r="K1416" s="294">
        <v>3.0627939080000002</v>
      </c>
      <c r="L1416" s="295">
        <f t="shared" si="547"/>
        <v>3.6249146798862109</v>
      </c>
      <c r="M1416" s="296">
        <f t="shared" si="548"/>
        <v>4.9037286323012985</v>
      </c>
      <c r="N1416" s="297">
        <f t="shared" si="549"/>
        <v>16.722642234013481</v>
      </c>
      <c r="O1416" s="298">
        <f t="shared" si="545"/>
        <v>6.9960797704894784</v>
      </c>
    </row>
    <row r="1417" spans="1:15" ht="14.5" customHeight="1" x14ac:dyDescent="0.25">
      <c r="A1417" s="287" t="s">
        <v>1392</v>
      </c>
      <c r="B1417" s="286" t="s">
        <v>5468</v>
      </c>
      <c r="D1417" s="286" t="s">
        <v>1385</v>
      </c>
      <c r="E1417" s="289" t="s">
        <v>1386</v>
      </c>
      <c r="F1417" s="259">
        <v>1.9709183800000001</v>
      </c>
      <c r="G1417" s="290">
        <v>3.4736412219999999</v>
      </c>
      <c r="H1417" s="291">
        <v>2.5124138249999999</v>
      </c>
      <c r="I1417" s="292">
        <v>1.7838792050000001</v>
      </c>
      <c r="J1417" s="293">
        <v>1.9627653979999999</v>
      </c>
      <c r="K1417" s="294">
        <v>1.822181899</v>
      </c>
      <c r="L1417" s="295">
        <f t="shared" si="547"/>
        <v>1.1048496862768238</v>
      </c>
      <c r="M1417" s="296">
        <f t="shared" si="548"/>
        <v>1.7697689319057377</v>
      </c>
      <c r="N1417" s="297">
        <f t="shared" si="549"/>
        <v>1.3787941952330851</v>
      </c>
      <c r="O1417" s="298">
        <f t="shared" si="545"/>
        <v>1.4288420413425191</v>
      </c>
    </row>
    <row r="1418" spans="1:15" ht="14.5" customHeight="1" x14ac:dyDescent="0.25">
      <c r="A1418" s="287" t="s">
        <v>1393</v>
      </c>
      <c r="B1418" s="286" t="s">
        <v>5469</v>
      </c>
      <c r="D1418" s="286" t="s">
        <v>1385</v>
      </c>
      <c r="E1418" s="289" t="s">
        <v>1386</v>
      </c>
      <c r="F1418" s="259">
        <v>1.0474700880000001</v>
      </c>
      <c r="G1418" s="290">
        <v>1.1717236660000001</v>
      </c>
      <c r="H1418" s="291">
        <v>1.483070071</v>
      </c>
      <c r="I1418" s="292">
        <v>4.3586235999999996</v>
      </c>
      <c r="J1418" s="293">
        <v>4.1121932440000002</v>
      </c>
      <c r="K1418" s="294">
        <v>4.6046727179999998</v>
      </c>
      <c r="L1418" s="295">
        <f t="shared" si="547"/>
        <v>0.24032129959558796</v>
      </c>
      <c r="M1418" s="296">
        <f t="shared" si="548"/>
        <v>0.28493886266401347</v>
      </c>
      <c r="N1418" s="297">
        <f t="shared" si="549"/>
        <v>0.32207936629297701</v>
      </c>
      <c r="O1418" s="298">
        <f t="shared" si="545"/>
        <v>0.28314533138090087</v>
      </c>
    </row>
    <row r="1419" spans="1:15" ht="14.5" customHeight="1" x14ac:dyDescent="0.25">
      <c r="A1419" s="287"/>
      <c r="B1419" s="286" t="s">
        <v>5470</v>
      </c>
      <c r="D1419" s="286" t="s">
        <v>1385</v>
      </c>
      <c r="E1419" s="289" t="s">
        <v>1386</v>
      </c>
      <c r="F1419" s="259">
        <v>0.68179198699999999</v>
      </c>
      <c r="G1419" s="290">
        <v>0.84653444300000003</v>
      </c>
      <c r="H1419" s="291">
        <v>0.25952973400000001</v>
      </c>
      <c r="I1419" s="292">
        <v>7.0488137210000001</v>
      </c>
      <c r="J1419" s="293">
        <v>6.6550116880000001</v>
      </c>
      <c r="K1419" s="294">
        <v>5.7684554109999997</v>
      </c>
      <c r="L1419" s="295">
        <f t="shared" si="547"/>
        <v>9.6724358734121232E-2</v>
      </c>
      <c r="M1419" s="296">
        <f t="shared" si="548"/>
        <v>0.12720254789731333</v>
      </c>
      <c r="N1419" s="297">
        <f t="shared" si="549"/>
        <v>4.499120050492144E-2</v>
      </c>
      <c r="O1419" s="298">
        <f t="shared" si="545"/>
        <v>9.1815446815233431E-2</v>
      </c>
    </row>
    <row r="1420" spans="1:15" ht="14.5" customHeight="1" x14ac:dyDescent="0.25">
      <c r="A1420" s="287"/>
      <c r="B1420" s="286" t="s">
        <v>5471</v>
      </c>
      <c r="D1420" s="286" t="s">
        <v>1385</v>
      </c>
      <c r="E1420" s="289" t="s">
        <v>1386</v>
      </c>
      <c r="F1420" s="259">
        <v>1.0673817940000001</v>
      </c>
      <c r="G1420" s="290">
        <v>1.384690271</v>
      </c>
      <c r="H1420" s="291">
        <v>0.56998616599999996</v>
      </c>
      <c r="I1420" s="292">
        <v>5.3104785720000001</v>
      </c>
      <c r="J1420" s="293">
        <v>4.6860861920000003</v>
      </c>
      <c r="K1420" s="294">
        <v>4.006294756</v>
      </c>
      <c r="L1420" s="295">
        <f t="shared" si="547"/>
        <v>0.20099540550410494</v>
      </c>
      <c r="M1420" s="296">
        <f t="shared" si="548"/>
        <v>0.29548971450075279</v>
      </c>
      <c r="N1420" s="297">
        <f t="shared" si="549"/>
        <v>0.14227264859790062</v>
      </c>
      <c r="O1420" s="298">
        <f t="shared" si="545"/>
        <v>0.21581722123853742</v>
      </c>
    </row>
    <row r="1421" spans="1:15" ht="14.5" customHeight="1" x14ac:dyDescent="0.25">
      <c r="A1421" s="287"/>
      <c r="B1421" s="286" t="s">
        <v>5472</v>
      </c>
      <c r="D1421" s="286" t="s">
        <v>1385</v>
      </c>
      <c r="E1421" s="289" t="s">
        <v>1386</v>
      </c>
      <c r="F1421" s="259">
        <v>2.0284187729999998</v>
      </c>
      <c r="G1421" s="290">
        <v>2.1474997899999999</v>
      </c>
      <c r="H1421" s="291">
        <v>2.279511861</v>
      </c>
      <c r="I1421" s="292">
        <v>3.4933375689999999</v>
      </c>
      <c r="J1421" s="293">
        <v>3.9433750189999999</v>
      </c>
      <c r="K1421" s="294">
        <v>3.8432104819999999</v>
      </c>
      <c r="L1421" s="295">
        <f t="shared" si="547"/>
        <v>0.58065352486981481</v>
      </c>
      <c r="M1421" s="296">
        <f t="shared" si="548"/>
        <v>0.5445842152097885</v>
      </c>
      <c r="N1421" s="297">
        <f t="shared" si="549"/>
        <v>0.59312698892665028</v>
      </c>
      <c r="O1421" s="298">
        <f t="shared" si="545"/>
        <v>0.57229383426991765</v>
      </c>
    </row>
    <row r="1422" spans="1:15" ht="14.5" customHeight="1" x14ac:dyDescent="0.25">
      <c r="A1422" s="287"/>
      <c r="B1422" s="286" t="s">
        <v>5473</v>
      </c>
      <c r="D1422" s="286" t="s">
        <v>1385</v>
      </c>
      <c r="E1422" s="289" t="s">
        <v>1386</v>
      </c>
      <c r="F1422" s="259">
        <v>13.87382597</v>
      </c>
      <c r="G1422" s="290">
        <v>16.37936208</v>
      </c>
      <c r="H1422" s="291">
        <v>7.8364249340000001</v>
      </c>
      <c r="I1422" s="292">
        <v>20.563282820000001</v>
      </c>
      <c r="J1422" s="293">
        <v>19.433311419999999</v>
      </c>
      <c r="K1422" s="294">
        <v>18.22824726</v>
      </c>
      <c r="L1422" s="295">
        <f t="shared" si="547"/>
        <v>0.67468925518576317</v>
      </c>
      <c r="M1422" s="296">
        <f t="shared" si="548"/>
        <v>0.8428497709938928</v>
      </c>
      <c r="N1422" s="297">
        <f t="shared" si="549"/>
        <v>0.42990556482060799</v>
      </c>
      <c r="O1422" s="298">
        <f t="shared" si="545"/>
        <v>0.65418147997878184</v>
      </c>
    </row>
    <row r="1423" spans="1:15" ht="14.5" customHeight="1" x14ac:dyDescent="0.25">
      <c r="A1423" s="287"/>
      <c r="B1423" s="286" t="s">
        <v>5474</v>
      </c>
      <c r="D1423" s="286" t="s">
        <v>1385</v>
      </c>
      <c r="E1423" s="289" t="s">
        <v>1386</v>
      </c>
      <c r="F1423" s="259">
        <v>5.9575731650000003</v>
      </c>
      <c r="G1423" s="290">
        <v>6.0167108909999998</v>
      </c>
      <c r="H1423" s="291">
        <v>4.3723547570000001</v>
      </c>
      <c r="I1423" s="292">
        <v>13.563180150000001</v>
      </c>
      <c r="J1423" s="293">
        <v>11.296078169999999</v>
      </c>
      <c r="K1423" s="294">
        <v>9.0725044100000005</v>
      </c>
      <c r="L1423" s="295">
        <f t="shared" si="547"/>
        <v>0.43924603958017916</v>
      </c>
      <c r="M1423" s="296">
        <f t="shared" si="548"/>
        <v>0.53263715073954732</v>
      </c>
      <c r="N1423" s="297">
        <f t="shared" si="549"/>
        <v>0.48193470726568649</v>
      </c>
      <c r="O1423" s="298">
        <f t="shared" si="545"/>
        <v>0.48175035712328274</v>
      </c>
    </row>
    <row r="1424" spans="1:15" ht="14.5" customHeight="1" x14ac:dyDescent="0.25">
      <c r="A1424" s="287"/>
      <c r="B1424" s="286" t="s">
        <v>5475</v>
      </c>
      <c r="D1424" s="286" t="s">
        <v>1385</v>
      </c>
      <c r="E1424" s="289" t="s">
        <v>1386</v>
      </c>
      <c r="F1424" s="259">
        <v>3.7532750109999999</v>
      </c>
      <c r="G1424" s="290">
        <v>3.2575273120000001</v>
      </c>
      <c r="H1424" s="291">
        <v>1.9574321160000001</v>
      </c>
      <c r="I1424" s="292">
        <v>8.131736407</v>
      </c>
      <c r="J1424" s="293">
        <v>7.8543904480000002</v>
      </c>
      <c r="K1424" s="294">
        <v>7.9541824869999997</v>
      </c>
      <c r="L1424" s="295">
        <f t="shared" si="547"/>
        <v>0.4615588630946138</v>
      </c>
      <c r="M1424" s="296">
        <f t="shared" si="548"/>
        <v>0.41473967121528565</v>
      </c>
      <c r="N1424" s="297">
        <f t="shared" si="549"/>
        <v>0.24608840936188597</v>
      </c>
      <c r="O1424" s="298">
        <f t="shared" si="545"/>
        <v>0.37460812685767841</v>
      </c>
    </row>
    <row r="1425" spans="1:15" ht="14.5" customHeight="1" x14ac:dyDescent="0.25">
      <c r="A1425" s="287"/>
      <c r="B1425" s="286" t="s">
        <v>5476</v>
      </c>
      <c r="D1425" s="286" t="s">
        <v>1385</v>
      </c>
      <c r="E1425" s="289" t="s">
        <v>1386</v>
      </c>
      <c r="F1425" s="259">
        <v>5.8916731740000001</v>
      </c>
      <c r="G1425" s="290">
        <v>3.7743549710000002</v>
      </c>
      <c r="H1425" s="291">
        <v>2.8148436659999998</v>
      </c>
      <c r="I1425" s="292">
        <v>11.503131550000001</v>
      </c>
      <c r="J1425" s="293">
        <v>10.39074585</v>
      </c>
      <c r="K1425" s="294">
        <v>8.067491145</v>
      </c>
      <c r="L1425" s="295">
        <f t="shared" si="547"/>
        <v>0.5121799353846388</v>
      </c>
      <c r="M1425" s="296">
        <f t="shared" si="548"/>
        <v>0.36324196794785429</v>
      </c>
      <c r="N1425" s="297">
        <f t="shared" si="549"/>
        <v>0.34891190029313629</v>
      </c>
      <c r="O1425" s="298">
        <f t="shared" si="545"/>
        <v>0.41656547805066224</v>
      </c>
    </row>
    <row r="1426" spans="1:15" ht="14.5" customHeight="1" x14ac:dyDescent="0.25">
      <c r="A1426" s="287"/>
      <c r="B1426" s="286" t="s">
        <v>5477</v>
      </c>
      <c r="D1426" s="286" t="s">
        <v>1385</v>
      </c>
      <c r="E1426" s="289" t="s">
        <v>1386</v>
      </c>
      <c r="F1426" s="259">
        <v>12.741304680000001</v>
      </c>
      <c r="G1426" s="290">
        <v>8.4865247959999994</v>
      </c>
      <c r="H1426" s="291">
        <v>5.9834237970000004</v>
      </c>
      <c r="I1426" s="292">
        <v>8.1188096900000009</v>
      </c>
      <c r="J1426" s="293">
        <v>6.6317556199999999</v>
      </c>
      <c r="K1426" s="294">
        <v>5.621981237</v>
      </c>
      <c r="L1426" s="295">
        <f t="shared" si="547"/>
        <v>1.5693562438954027</v>
      </c>
      <c r="M1426" s="296">
        <f t="shared" si="548"/>
        <v>1.279679964443563</v>
      </c>
      <c r="N1426" s="297">
        <f t="shared" si="549"/>
        <v>1.0642909580738611</v>
      </c>
      <c r="O1426" s="298">
        <f t="shared" si="545"/>
        <v>1.3356824690631053</v>
      </c>
    </row>
    <row r="1427" spans="1:15" ht="14.5" customHeight="1" x14ac:dyDescent="0.25">
      <c r="A1427" s="287"/>
      <c r="B1427" s="286" t="s">
        <v>5478</v>
      </c>
      <c r="D1427" s="286" t="s">
        <v>1385</v>
      </c>
      <c r="E1427" s="289" t="s">
        <v>1386</v>
      </c>
      <c r="F1427" s="259">
        <v>10.50364575</v>
      </c>
      <c r="G1427" s="290">
        <v>10.334122799999999</v>
      </c>
      <c r="H1427" s="291">
        <v>6.8886977729999996</v>
      </c>
      <c r="I1427" s="292">
        <v>8.9526182129999992</v>
      </c>
      <c r="J1427" s="293">
        <v>7.8417330759999997</v>
      </c>
      <c r="K1427" s="294">
        <v>7.0399038960000002</v>
      </c>
      <c r="L1427" s="295">
        <f t="shared" si="547"/>
        <v>1.1732484844207665</v>
      </c>
      <c r="M1427" s="296">
        <f t="shared" si="548"/>
        <v>1.3178365929883635</v>
      </c>
      <c r="N1427" s="297">
        <f t="shared" si="549"/>
        <v>0.97852156432335469</v>
      </c>
      <c r="O1427" s="298">
        <f t="shared" si="545"/>
        <v>1.1633032418168263</v>
      </c>
    </row>
    <row r="1428" spans="1:15" ht="14.5" customHeight="1" x14ac:dyDescent="0.25">
      <c r="A1428" s="287"/>
      <c r="B1428" s="286" t="s">
        <v>5479</v>
      </c>
      <c r="D1428" s="286" t="s">
        <v>1385</v>
      </c>
      <c r="E1428" s="289" t="s">
        <v>1386</v>
      </c>
      <c r="F1428" s="259">
        <v>17.323047769999999</v>
      </c>
      <c r="G1428" s="290">
        <v>20.245181209999998</v>
      </c>
      <c r="H1428" s="291">
        <v>9.5256965430000005</v>
      </c>
      <c r="I1428" s="292">
        <v>20.272817270000001</v>
      </c>
      <c r="J1428" s="293">
        <v>18.180887389999999</v>
      </c>
      <c r="K1428" s="294">
        <v>17.518124790000002</v>
      </c>
      <c r="L1428" s="295">
        <f t="shared" si="547"/>
        <v>0.8544963208263554</v>
      </c>
      <c r="M1428" s="296">
        <f t="shared" si="548"/>
        <v>1.1135419727166573</v>
      </c>
      <c r="N1428" s="297">
        <f t="shared" si="549"/>
        <v>0.54376234084356012</v>
      </c>
      <c r="O1428" s="298">
        <f t="shared" si="545"/>
        <v>0.84138621134528602</v>
      </c>
    </row>
    <row r="1429" spans="1:15" ht="14.5" customHeight="1" x14ac:dyDescent="0.25">
      <c r="A1429" s="287"/>
      <c r="B1429" s="286" t="s">
        <v>5480</v>
      </c>
      <c r="D1429" s="286" t="s">
        <v>1385</v>
      </c>
      <c r="E1429" s="289" t="s">
        <v>1386</v>
      </c>
      <c r="F1429" s="259">
        <v>28.019877950000001</v>
      </c>
      <c r="G1429" s="290">
        <v>21.63434664</v>
      </c>
      <c r="H1429" s="291">
        <v>28.18960611</v>
      </c>
      <c r="I1429" s="292">
        <v>32.520882350000001</v>
      </c>
      <c r="J1429" s="293">
        <v>26.386104929999998</v>
      </c>
      <c r="K1429" s="294">
        <v>22.892036829999999</v>
      </c>
      <c r="L1429" s="295">
        <f t="shared" si="547"/>
        <v>0.8615964858653351</v>
      </c>
      <c r="M1429" s="296">
        <f t="shared" si="548"/>
        <v>0.81991437149946944</v>
      </c>
      <c r="N1429" s="297">
        <f t="shared" si="549"/>
        <v>1.2314153746711407</v>
      </c>
      <c r="O1429" s="298">
        <f t="shared" si="545"/>
        <v>0.9516474254670666</v>
      </c>
    </row>
    <row r="1430" spans="1:15" ht="14.5" customHeight="1" x14ac:dyDescent="0.25">
      <c r="A1430" s="287"/>
      <c r="B1430" s="286" t="s">
        <v>5481</v>
      </c>
      <c r="D1430" s="286" t="s">
        <v>1385</v>
      </c>
      <c r="E1430" s="289" t="s">
        <v>1386</v>
      </c>
      <c r="F1430" s="259">
        <v>26.927896700000002</v>
      </c>
      <c r="G1430" s="290">
        <v>22.047739669999999</v>
      </c>
      <c r="H1430" s="291">
        <v>25.088546650000001</v>
      </c>
      <c r="I1430" s="292">
        <v>17.40972013</v>
      </c>
      <c r="J1430" s="293">
        <v>13.831434140000001</v>
      </c>
      <c r="K1430" s="294">
        <v>13.39677348</v>
      </c>
      <c r="L1430" s="295">
        <f t="shared" si="547"/>
        <v>1.5467162308714264</v>
      </c>
      <c r="M1430" s="296">
        <f t="shared" si="548"/>
        <v>1.5940313525579204</v>
      </c>
      <c r="N1430" s="297">
        <f t="shared" si="549"/>
        <v>1.8727305263058014</v>
      </c>
      <c r="O1430" s="298">
        <f t="shared" si="545"/>
        <v>1.6592209081659264</v>
      </c>
    </row>
    <row r="1431" spans="1:15" ht="14.5" customHeight="1" x14ac:dyDescent="0.25">
      <c r="A1431" s="287" t="s">
        <v>692</v>
      </c>
      <c r="B1431" s="286" t="s">
        <v>5033</v>
      </c>
      <c r="D1431" s="286" t="s">
        <v>1385</v>
      </c>
      <c r="E1431" s="289" t="s">
        <v>1386</v>
      </c>
      <c r="F1431" s="259">
        <v>20.36416792</v>
      </c>
      <c r="G1431" s="290">
        <v>26.290631319999999</v>
      </c>
      <c r="H1431" s="291">
        <v>35.500157440000002</v>
      </c>
      <c r="I1431" s="292">
        <v>14.52828439</v>
      </c>
      <c r="J1431" s="293">
        <v>6.01885695</v>
      </c>
      <c r="K1431" s="294">
        <v>1.530162402</v>
      </c>
      <c r="L1431" s="295">
        <f t="shared" si="547"/>
        <v>1.4016911682990534</v>
      </c>
      <c r="M1431" s="296">
        <f t="shared" si="548"/>
        <v>4.3680438891308091</v>
      </c>
      <c r="N1431" s="297">
        <f t="shared" si="549"/>
        <v>23.200254687737388</v>
      </c>
      <c r="O1431" s="298">
        <f t="shared" si="545"/>
        <v>3.7212404938610284</v>
      </c>
    </row>
    <row r="1432" spans="1:15" ht="14.5" customHeight="1" x14ac:dyDescent="0.25">
      <c r="A1432" s="287"/>
      <c r="B1432" s="286" t="s">
        <v>5034</v>
      </c>
      <c r="D1432" s="286" t="s">
        <v>1385</v>
      </c>
      <c r="E1432" s="289" t="s">
        <v>1386</v>
      </c>
      <c r="F1432" s="259">
        <v>37.645950110000001</v>
      </c>
      <c r="G1432" s="290">
        <v>52.592925790000002</v>
      </c>
      <c r="H1432" s="291">
        <v>67.027447820000006</v>
      </c>
      <c r="I1432" s="292">
        <v>9.8412008639999993</v>
      </c>
      <c r="J1432" s="293">
        <v>4.0490256929999999</v>
      </c>
      <c r="K1432" s="294">
        <v>1.0969858290000001</v>
      </c>
      <c r="L1432" s="295">
        <f t="shared" si="547"/>
        <v>3.8253410971126791</v>
      </c>
      <c r="M1432" s="296">
        <f t="shared" si="548"/>
        <v>12.989032369175437</v>
      </c>
      <c r="N1432" s="297">
        <f t="shared" si="549"/>
        <v>61.101471001773533</v>
      </c>
      <c r="O1432" s="298">
        <f t="shared" si="545"/>
        <v>10.493367256669236</v>
      </c>
    </row>
    <row r="1433" spans="1:15" s="299" customFormat="1" ht="14.5" customHeight="1" x14ac:dyDescent="0.25">
      <c r="A1433" s="311"/>
      <c r="B1433" s="312"/>
      <c r="C1433" s="300"/>
      <c r="D1433" s="312"/>
      <c r="E1433" s="301" t="s">
        <v>1386</v>
      </c>
      <c r="F1433" s="302">
        <f t="shared" ref="F1433:K1433" si="550">SUM(F1402:F1432)</f>
        <v>337.90665149100005</v>
      </c>
      <c r="G1433" s="303">
        <f t="shared" si="550"/>
        <v>365.96042095599995</v>
      </c>
      <c r="H1433" s="304">
        <f t="shared" si="550"/>
        <v>426.46743911900006</v>
      </c>
      <c r="I1433" s="305">
        <f t="shared" si="550"/>
        <v>365.65706571600003</v>
      </c>
      <c r="J1433" s="306">
        <f t="shared" si="550"/>
        <v>324.36193866699989</v>
      </c>
      <c r="K1433" s="307">
        <f t="shared" si="550"/>
        <v>295.75021468799986</v>
      </c>
      <c r="L1433" s="308">
        <f t="shared" si="547"/>
        <v>0.92410808698401226</v>
      </c>
      <c r="M1433" s="309">
        <f t="shared" si="548"/>
        <v>1.1282471132709142</v>
      </c>
      <c r="N1433" s="310">
        <f t="shared" si="549"/>
        <v>1.4419852224584171</v>
      </c>
      <c r="O1433" s="298">
        <f t="shared" si="545"/>
        <v>1.1466522688051066</v>
      </c>
    </row>
    <row r="1434" spans="1:15" ht="14.5" customHeight="1" x14ac:dyDescent="0.25">
      <c r="A1434" s="287"/>
      <c r="B1434" s="286"/>
      <c r="D1434" s="286"/>
      <c r="F1434" s="259"/>
      <c r="G1434" s="290"/>
      <c r="H1434" s="291"/>
      <c r="I1434" s="292"/>
      <c r="J1434" s="293"/>
      <c r="K1434" s="294"/>
      <c r="L1434" s="295"/>
      <c r="M1434" s="296"/>
      <c r="N1434" s="297"/>
      <c r="O1434" s="298"/>
    </row>
    <row r="1435" spans="1:15" ht="14.5" customHeight="1" x14ac:dyDescent="0.25">
      <c r="A1435" s="287" t="s">
        <v>1394</v>
      </c>
      <c r="B1435" s="286" t="s">
        <v>5482</v>
      </c>
      <c r="D1435" s="286" t="s">
        <v>1395</v>
      </c>
      <c r="E1435" s="289" t="s">
        <v>1396</v>
      </c>
      <c r="F1435" s="259">
        <v>12.633024239999999</v>
      </c>
      <c r="G1435" s="290">
        <v>10.95016528</v>
      </c>
      <c r="H1435" s="291">
        <v>10.57302851</v>
      </c>
      <c r="I1435" s="292">
        <v>15.746133090000001</v>
      </c>
      <c r="J1435" s="293">
        <v>24.020446060000001</v>
      </c>
      <c r="K1435" s="294">
        <v>29.004554379999998</v>
      </c>
      <c r="L1435" s="295">
        <f t="shared" ref="L1435:L1452" si="551">F1435/I1435</f>
        <v>0.80229375477735143</v>
      </c>
      <c r="M1435" s="296">
        <f t="shared" ref="M1435:M1452" si="552">G1435/J1435</f>
        <v>0.45586852353398799</v>
      </c>
      <c r="N1435" s="297">
        <f t="shared" ref="N1435:N1452" si="553">H1435/K1435</f>
        <v>0.36452994145259476</v>
      </c>
      <c r="O1435" s="298">
        <f t="shared" si="545"/>
        <v>0.49666504355493929</v>
      </c>
    </row>
    <row r="1436" spans="1:15" ht="14.5" customHeight="1" x14ac:dyDescent="0.25">
      <c r="A1436" s="287"/>
      <c r="B1436" s="286" t="s">
        <v>5483</v>
      </c>
      <c r="D1436" s="286" t="s">
        <v>1395</v>
      </c>
      <c r="E1436" s="289" t="s">
        <v>1396</v>
      </c>
      <c r="F1436" s="259">
        <v>19.664852289999999</v>
      </c>
      <c r="G1436" s="290">
        <v>15.84809602</v>
      </c>
      <c r="H1436" s="291">
        <v>15.568189520000001</v>
      </c>
      <c r="I1436" s="292">
        <v>10.377913149999999</v>
      </c>
      <c r="J1436" s="293">
        <v>16.606626110000001</v>
      </c>
      <c r="K1436" s="294">
        <v>19.698328289999999</v>
      </c>
      <c r="L1436" s="295">
        <f t="shared" si="551"/>
        <v>1.8948753960231397</v>
      </c>
      <c r="M1436" s="296">
        <f t="shared" si="552"/>
        <v>0.95432364858607632</v>
      </c>
      <c r="N1436" s="297">
        <f t="shared" si="553"/>
        <v>0.79033049357306662</v>
      </c>
      <c r="O1436" s="298">
        <f t="shared" si="545"/>
        <v>1.0942159406829328</v>
      </c>
    </row>
    <row r="1437" spans="1:15" ht="14.5" customHeight="1" x14ac:dyDescent="0.25">
      <c r="A1437" s="287" t="s">
        <v>1397</v>
      </c>
      <c r="B1437" s="286" t="s">
        <v>5484</v>
      </c>
      <c r="D1437" s="286" t="s">
        <v>1395</v>
      </c>
      <c r="E1437" s="289" t="s">
        <v>1398</v>
      </c>
      <c r="F1437" s="259">
        <v>1.5850281530000001</v>
      </c>
      <c r="G1437" s="290">
        <v>4.63520208</v>
      </c>
      <c r="H1437" s="291">
        <v>1.8111068770000001</v>
      </c>
      <c r="I1437" s="292">
        <v>4.2527570179999996</v>
      </c>
      <c r="J1437" s="293">
        <v>2.7070769029999999</v>
      </c>
      <c r="K1437" s="294">
        <v>2.8572369690000001</v>
      </c>
      <c r="L1437" s="295">
        <f t="shared" si="551"/>
        <v>0.37270602253815394</v>
      </c>
      <c r="M1437" s="296">
        <f t="shared" si="552"/>
        <v>1.7122535657791027</v>
      </c>
      <c r="N1437" s="297">
        <f t="shared" si="553"/>
        <v>0.63386652792535669</v>
      </c>
      <c r="O1437" s="298">
        <f t="shared" si="545"/>
        <v>0.81809912549179931</v>
      </c>
    </row>
    <row r="1438" spans="1:15" ht="14.5" customHeight="1" x14ac:dyDescent="0.25">
      <c r="A1438" s="287"/>
      <c r="B1438" s="286" t="s">
        <v>5485</v>
      </c>
      <c r="D1438" s="286" t="s">
        <v>1395</v>
      </c>
      <c r="E1438" s="289" t="s">
        <v>1398</v>
      </c>
      <c r="F1438" s="259">
        <v>1.182070076</v>
      </c>
      <c r="G1438" s="290">
        <v>3.4268112999999998</v>
      </c>
      <c r="H1438" s="291">
        <v>2.902691951</v>
      </c>
      <c r="I1438" s="292">
        <v>5.8688532149999997</v>
      </c>
      <c r="J1438" s="293">
        <v>5.5854488399999997</v>
      </c>
      <c r="K1438" s="294">
        <v>7.1680483270000002</v>
      </c>
      <c r="L1438" s="295">
        <f t="shared" si="551"/>
        <v>0.20141414901616347</v>
      </c>
      <c r="M1438" s="296">
        <f t="shared" si="552"/>
        <v>0.61352478523462761</v>
      </c>
      <c r="N1438" s="297">
        <f t="shared" si="553"/>
        <v>0.40494871387325676</v>
      </c>
      <c r="O1438" s="298">
        <f t="shared" si="545"/>
        <v>0.40336333346302722</v>
      </c>
    </row>
    <row r="1439" spans="1:15" ht="14.5" customHeight="1" x14ac:dyDescent="0.25">
      <c r="A1439" s="287"/>
      <c r="B1439" s="286" t="s">
        <v>5486</v>
      </c>
      <c r="D1439" s="286" t="s">
        <v>1395</v>
      </c>
      <c r="E1439" s="289" t="s">
        <v>1398</v>
      </c>
      <c r="F1439" s="259">
        <v>1.71730161</v>
      </c>
      <c r="G1439" s="290">
        <v>1.2443299919999999</v>
      </c>
      <c r="H1439" s="291">
        <v>0.71137494000000001</v>
      </c>
      <c r="I1439" s="292">
        <v>9.3214781379999998</v>
      </c>
      <c r="J1439" s="293">
        <v>11.23505297</v>
      </c>
      <c r="K1439" s="294">
        <v>10.097986730000001</v>
      </c>
      <c r="L1439" s="295">
        <f t="shared" si="551"/>
        <v>0.18423061070102573</v>
      </c>
      <c r="M1439" s="296">
        <f t="shared" si="552"/>
        <v>0.11075426126807125</v>
      </c>
      <c r="N1439" s="297">
        <f t="shared" si="553"/>
        <v>7.0447204875659405E-2</v>
      </c>
      <c r="O1439" s="298">
        <f t="shared" si="545"/>
        <v>0.11981941981311678</v>
      </c>
    </row>
    <row r="1440" spans="1:15" ht="14.5" customHeight="1" x14ac:dyDescent="0.25">
      <c r="A1440" s="287"/>
      <c r="B1440" s="286" t="s">
        <v>5487</v>
      </c>
      <c r="D1440" s="286" t="s">
        <v>1395</v>
      </c>
      <c r="E1440" s="289" t="s">
        <v>1398</v>
      </c>
      <c r="F1440" s="259">
        <v>1.886232167</v>
      </c>
      <c r="G1440" s="290">
        <v>5.1523589660000004</v>
      </c>
      <c r="H1440" s="291">
        <v>4.3394272029999996</v>
      </c>
      <c r="I1440" s="292">
        <v>4.0852167509999999</v>
      </c>
      <c r="J1440" s="293">
        <v>4.053125498</v>
      </c>
      <c r="K1440" s="294">
        <v>4.9407790650000001</v>
      </c>
      <c r="L1440" s="295">
        <f t="shared" si="551"/>
        <v>0.46172144147266569</v>
      </c>
      <c r="M1440" s="296">
        <f t="shared" si="552"/>
        <v>1.2712063735856225</v>
      </c>
      <c r="N1440" s="297">
        <f t="shared" si="553"/>
        <v>0.87828804848613473</v>
      </c>
      <c r="O1440" s="298">
        <f t="shared" si="545"/>
        <v>0.86993751818945764</v>
      </c>
    </row>
    <row r="1441" spans="1:15" ht="14.5" customHeight="1" x14ac:dyDescent="0.25">
      <c r="A1441" s="287" t="s">
        <v>1399</v>
      </c>
      <c r="B1441" s="286" t="s">
        <v>5488</v>
      </c>
      <c r="D1441" s="286" t="s">
        <v>1395</v>
      </c>
      <c r="E1441" s="289" t="s">
        <v>1400</v>
      </c>
      <c r="F1441" s="259">
        <v>12.206764339999999</v>
      </c>
      <c r="G1441" s="290">
        <v>35.273479090000002</v>
      </c>
      <c r="H1441" s="291">
        <v>11.761589519999999</v>
      </c>
      <c r="I1441" s="292">
        <v>97.813353649999996</v>
      </c>
      <c r="J1441" s="293">
        <v>88.837461059999995</v>
      </c>
      <c r="K1441" s="294">
        <v>45.804777610000002</v>
      </c>
      <c r="L1441" s="295">
        <f t="shared" si="551"/>
        <v>0.12479650154598293</v>
      </c>
      <c r="M1441" s="296">
        <f t="shared" si="552"/>
        <v>0.39705636191219629</v>
      </c>
      <c r="N1441" s="297">
        <f t="shared" si="553"/>
        <v>0.25677647908571516</v>
      </c>
      <c r="O1441" s="298">
        <f t="shared" si="545"/>
        <v>0.25485225955952606</v>
      </c>
    </row>
    <row r="1442" spans="1:15" ht="14.5" customHeight="1" x14ac:dyDescent="0.25">
      <c r="A1442" s="287"/>
      <c r="B1442" s="286" t="s">
        <v>5489</v>
      </c>
      <c r="D1442" s="286" t="s">
        <v>1395</v>
      </c>
      <c r="E1442" s="289" t="s">
        <v>1400</v>
      </c>
      <c r="F1442" s="259">
        <v>15.19430098</v>
      </c>
      <c r="G1442" s="290">
        <v>39.645982330000002</v>
      </c>
      <c r="H1442" s="291">
        <v>12.072498469999999</v>
      </c>
      <c r="I1442" s="292">
        <v>42.560163899999999</v>
      </c>
      <c r="J1442" s="293">
        <v>38.178026670000001</v>
      </c>
      <c r="K1442" s="294">
        <v>20.716006419999999</v>
      </c>
      <c r="L1442" s="295">
        <f t="shared" si="551"/>
        <v>0.35700757674948708</v>
      </c>
      <c r="M1442" s="296">
        <f t="shared" si="552"/>
        <v>1.0384502759319802</v>
      </c>
      <c r="N1442" s="297">
        <f t="shared" si="553"/>
        <v>0.58276186178165901</v>
      </c>
      <c r="O1442" s="298">
        <f t="shared" si="545"/>
        <v>0.65953685273952112</v>
      </c>
    </row>
    <row r="1443" spans="1:15" ht="14.5" customHeight="1" x14ac:dyDescent="0.25">
      <c r="A1443" s="287" t="s">
        <v>1401</v>
      </c>
      <c r="B1443" s="286" t="s">
        <v>5490</v>
      </c>
      <c r="D1443" s="286" t="s">
        <v>1395</v>
      </c>
      <c r="E1443" s="289" t="s">
        <v>1402</v>
      </c>
      <c r="F1443" s="259">
        <v>19.833379860000001</v>
      </c>
      <c r="G1443" s="290">
        <v>15.12867892</v>
      </c>
      <c r="H1443" s="291">
        <v>5.0179972949999998</v>
      </c>
      <c r="I1443" s="292">
        <v>31.307845660000002</v>
      </c>
      <c r="J1443" s="293">
        <v>21.50129901</v>
      </c>
      <c r="K1443" s="294">
        <v>17.705101110000001</v>
      </c>
      <c r="L1443" s="295">
        <f t="shared" si="551"/>
        <v>0.6334955165995283</v>
      </c>
      <c r="M1443" s="296">
        <f t="shared" si="552"/>
        <v>0.70361697276819557</v>
      </c>
      <c r="N1443" s="297">
        <f t="shared" si="553"/>
        <v>0.28342099058478631</v>
      </c>
      <c r="O1443" s="298">
        <f t="shared" si="545"/>
        <v>0.56697842588766034</v>
      </c>
    </row>
    <row r="1444" spans="1:15" ht="14.5" customHeight="1" x14ac:dyDescent="0.25">
      <c r="A1444" s="287"/>
      <c r="B1444" s="286" t="s">
        <v>5491</v>
      </c>
      <c r="D1444" s="286" t="s">
        <v>1395</v>
      </c>
      <c r="E1444" s="289" t="s">
        <v>1402</v>
      </c>
      <c r="F1444" s="259">
        <v>1.0438545100000001</v>
      </c>
      <c r="G1444" s="290">
        <v>1.3716015829999999</v>
      </c>
      <c r="H1444" s="291">
        <v>0.81506416599999998</v>
      </c>
      <c r="I1444" s="292">
        <v>3.1345594760000002</v>
      </c>
      <c r="J1444" s="293">
        <v>2.448008867</v>
      </c>
      <c r="K1444" s="294">
        <v>1.5632263630000001</v>
      </c>
      <c r="L1444" s="295">
        <f t="shared" si="551"/>
        <v>0.33301474034624445</v>
      </c>
      <c r="M1444" s="296">
        <f t="shared" si="552"/>
        <v>0.56029273483836606</v>
      </c>
      <c r="N1444" s="297">
        <f t="shared" si="553"/>
        <v>0.52139868242485621</v>
      </c>
      <c r="O1444" s="298">
        <f t="shared" si="545"/>
        <v>0.45208691152118857</v>
      </c>
    </row>
    <row r="1445" spans="1:15" ht="14.5" customHeight="1" x14ac:dyDescent="0.25">
      <c r="A1445" s="287"/>
      <c r="B1445" s="286" t="s">
        <v>5492</v>
      </c>
      <c r="D1445" s="286" t="s">
        <v>1395</v>
      </c>
      <c r="E1445" s="289" t="s">
        <v>1402</v>
      </c>
      <c r="F1445" s="259">
        <v>25.917920160000001</v>
      </c>
      <c r="G1445" s="290">
        <v>21.5268777</v>
      </c>
      <c r="H1445" s="291">
        <v>4.224666096</v>
      </c>
      <c r="I1445" s="292">
        <v>27.370458289999998</v>
      </c>
      <c r="J1445" s="293">
        <v>26.71460502</v>
      </c>
      <c r="K1445" s="294">
        <v>14.649641969999999</v>
      </c>
      <c r="L1445" s="295">
        <f t="shared" si="551"/>
        <v>0.94693044177010754</v>
      </c>
      <c r="M1445" s="296">
        <f t="shared" si="552"/>
        <v>0.8058093198040478</v>
      </c>
      <c r="N1445" s="297">
        <f t="shared" si="553"/>
        <v>0.288380160051106</v>
      </c>
      <c r="O1445" s="298">
        <f t="shared" si="545"/>
        <v>0.75172307418090389</v>
      </c>
    </row>
    <row r="1446" spans="1:15" ht="14.5" customHeight="1" x14ac:dyDescent="0.25">
      <c r="A1446" s="287"/>
      <c r="B1446" s="286" t="s">
        <v>5493</v>
      </c>
      <c r="D1446" s="286" t="s">
        <v>1395</v>
      </c>
      <c r="E1446" s="289" t="s">
        <v>1402</v>
      </c>
      <c r="F1446" s="259">
        <v>27.080156540000001</v>
      </c>
      <c r="G1446" s="290">
        <v>34.560660839999997</v>
      </c>
      <c r="H1446" s="291">
        <v>8.1697639360000007</v>
      </c>
      <c r="I1446" s="292">
        <v>28.099846110000001</v>
      </c>
      <c r="J1446" s="293">
        <v>26.960288429999999</v>
      </c>
      <c r="K1446" s="294">
        <v>34.586022759999999</v>
      </c>
      <c r="L1446" s="295">
        <f t="shared" si="551"/>
        <v>0.96371191621447638</v>
      </c>
      <c r="M1446" s="296">
        <f t="shared" si="552"/>
        <v>1.2819099072227544</v>
      </c>
      <c r="N1446" s="297">
        <f t="shared" si="553"/>
        <v>0.23621576822208745</v>
      </c>
      <c r="O1446" s="298">
        <f t="shared" si="545"/>
        <v>0.77873478817814312</v>
      </c>
    </row>
    <row r="1447" spans="1:15" ht="14.5" customHeight="1" x14ac:dyDescent="0.25">
      <c r="A1447" s="287"/>
      <c r="B1447" s="286" t="s">
        <v>5494</v>
      </c>
      <c r="D1447" s="286" t="s">
        <v>1395</v>
      </c>
      <c r="E1447" s="289" t="s">
        <v>1402</v>
      </c>
      <c r="F1447" s="259">
        <v>5.9675622150000001</v>
      </c>
      <c r="G1447" s="290">
        <v>10.28306074</v>
      </c>
      <c r="H1447" s="291">
        <v>5.2066089660000001</v>
      </c>
      <c r="I1447" s="292">
        <v>0.99296557100000005</v>
      </c>
      <c r="J1447" s="293">
        <v>0.55369737699999999</v>
      </c>
      <c r="K1447" s="294">
        <v>0.446884999</v>
      </c>
      <c r="L1447" s="295">
        <f t="shared" si="551"/>
        <v>6.0098379936679596</v>
      </c>
      <c r="M1447" s="296">
        <f t="shared" si="552"/>
        <v>18.57162624774363</v>
      </c>
      <c r="N1447" s="297">
        <f t="shared" si="553"/>
        <v>11.65089223771416</v>
      </c>
      <c r="O1447" s="298">
        <f t="shared" si="545"/>
        <v>10.763338776621859</v>
      </c>
    </row>
    <row r="1448" spans="1:15" ht="14.5" customHeight="1" x14ac:dyDescent="0.25">
      <c r="A1448" s="287"/>
      <c r="B1448" s="286" t="s">
        <v>5495</v>
      </c>
      <c r="D1448" s="286" t="s">
        <v>1395</v>
      </c>
      <c r="E1448" s="289" t="s">
        <v>1402</v>
      </c>
      <c r="F1448" s="259">
        <v>109.8258541</v>
      </c>
      <c r="G1448" s="290">
        <v>86.787775850000003</v>
      </c>
      <c r="H1448" s="291">
        <v>18.661742159999999</v>
      </c>
      <c r="I1448" s="292">
        <v>21.40653949</v>
      </c>
      <c r="J1448" s="293">
        <v>22.25695911</v>
      </c>
      <c r="K1448" s="294">
        <v>12.44492848</v>
      </c>
      <c r="L1448" s="295">
        <f t="shared" si="551"/>
        <v>5.1304814657831459</v>
      </c>
      <c r="M1448" s="296">
        <f t="shared" si="552"/>
        <v>3.899354598311072</v>
      </c>
      <c r="N1448" s="297">
        <f t="shared" si="553"/>
        <v>1.4995459548032695</v>
      </c>
      <c r="O1448" s="298">
        <f t="shared" si="545"/>
        <v>3.8367743191777244</v>
      </c>
    </row>
    <row r="1449" spans="1:15" ht="14.5" customHeight="1" x14ac:dyDescent="0.25">
      <c r="A1449" s="287"/>
      <c r="B1449" s="286" t="s">
        <v>5496</v>
      </c>
      <c r="D1449" s="286" t="s">
        <v>1395</v>
      </c>
      <c r="E1449" s="289" t="s">
        <v>1402</v>
      </c>
      <c r="F1449" s="259">
        <v>21.110037420000001</v>
      </c>
      <c r="G1449" s="290">
        <v>37.327083080000001</v>
      </c>
      <c r="H1449" s="291">
        <v>13.78023314</v>
      </c>
      <c r="I1449" s="292">
        <v>21.62889397</v>
      </c>
      <c r="J1449" s="293">
        <v>19.64275584</v>
      </c>
      <c r="K1449" s="294">
        <v>24.413422879999999</v>
      </c>
      <c r="L1449" s="295">
        <f t="shared" si="551"/>
        <v>0.97601095318513886</v>
      </c>
      <c r="M1449" s="296">
        <f t="shared" si="552"/>
        <v>1.900297666175135</v>
      </c>
      <c r="N1449" s="297">
        <f t="shared" si="553"/>
        <v>0.56445313742912562</v>
      </c>
      <c r="O1449" s="298">
        <f t="shared" si="545"/>
        <v>1.0994484847543524</v>
      </c>
    </row>
    <row r="1450" spans="1:15" ht="14.5" customHeight="1" x14ac:dyDescent="0.25">
      <c r="A1450" s="287"/>
      <c r="B1450" s="286" t="s">
        <v>5497</v>
      </c>
      <c r="D1450" s="286" t="s">
        <v>1395</v>
      </c>
      <c r="E1450" s="289" t="s">
        <v>1402</v>
      </c>
      <c r="F1450" s="259">
        <v>1.1750126890000001</v>
      </c>
      <c r="G1450" s="290">
        <v>1.4444903739999999</v>
      </c>
      <c r="H1450" s="291">
        <v>0.21732421299999999</v>
      </c>
      <c r="I1450" s="292">
        <v>0.42957254700000003</v>
      </c>
      <c r="J1450" s="293">
        <v>0.38563752000000001</v>
      </c>
      <c r="K1450" s="294">
        <v>0.52805231100000005</v>
      </c>
      <c r="L1450" s="295">
        <f t="shared" si="551"/>
        <v>2.735306753669247</v>
      </c>
      <c r="M1450" s="296">
        <f t="shared" si="552"/>
        <v>3.7457205253264774</v>
      </c>
      <c r="N1450" s="297">
        <f t="shared" si="553"/>
        <v>0.41155811360514993</v>
      </c>
      <c r="O1450" s="298">
        <f t="shared" si="545"/>
        <v>2.1118936422709815</v>
      </c>
    </row>
    <row r="1451" spans="1:15" ht="14.5" customHeight="1" x14ac:dyDescent="0.25">
      <c r="A1451" s="287" t="s">
        <v>1403</v>
      </c>
      <c r="B1451" s="286" t="s">
        <v>5498</v>
      </c>
      <c r="D1451" s="286" t="s">
        <v>1395</v>
      </c>
      <c r="E1451" s="289" t="s">
        <v>1404</v>
      </c>
      <c r="F1451" s="259">
        <v>9.6061036000000002E-2</v>
      </c>
      <c r="G1451" s="290">
        <v>0.22229257399999999</v>
      </c>
      <c r="H1451" s="291">
        <v>0</v>
      </c>
      <c r="I1451" s="292">
        <v>3.5433356250000001</v>
      </c>
      <c r="J1451" s="293">
        <v>3.0844345359999998</v>
      </c>
      <c r="K1451" s="294">
        <v>3.0183840380000002</v>
      </c>
      <c r="L1451" s="295">
        <f t="shared" si="551"/>
        <v>2.711034069768652E-2</v>
      </c>
      <c r="M1451" s="296">
        <f t="shared" si="552"/>
        <v>7.2069149597928123E-2</v>
      </c>
      <c r="N1451" s="297">
        <f t="shared" si="553"/>
        <v>0</v>
      </c>
      <c r="O1451" s="298">
        <f t="shared" si="545"/>
        <v>3.3003164103783782E-2</v>
      </c>
    </row>
    <row r="1452" spans="1:15" s="299" customFormat="1" ht="14.5" customHeight="1" x14ac:dyDescent="0.25">
      <c r="A1452" s="311"/>
      <c r="B1452" s="312"/>
      <c r="C1452" s="300"/>
      <c r="D1452" s="312"/>
      <c r="E1452" s="301" t="s">
        <v>1396</v>
      </c>
      <c r="F1452" s="302">
        <f t="shared" ref="F1452:K1452" si="554">SUM(F1435:F1451)</f>
        <v>278.11941238600002</v>
      </c>
      <c r="G1452" s="303">
        <f t="shared" si="554"/>
        <v>324.82894671900004</v>
      </c>
      <c r="H1452" s="304">
        <f t="shared" si="554"/>
        <v>115.833306963</v>
      </c>
      <c r="I1452" s="305">
        <f t="shared" si="554"/>
        <v>327.939885651</v>
      </c>
      <c r="J1452" s="306">
        <f t="shared" si="554"/>
        <v>314.77094982099999</v>
      </c>
      <c r="K1452" s="307">
        <f t="shared" si="554"/>
        <v>249.64338270199997</v>
      </c>
      <c r="L1452" s="308">
        <f t="shared" si="551"/>
        <v>0.84808047009560805</v>
      </c>
      <c r="M1452" s="309">
        <f t="shared" si="552"/>
        <v>1.0319533835753258</v>
      </c>
      <c r="N1452" s="310">
        <f t="shared" si="553"/>
        <v>0.46399510257105653</v>
      </c>
      <c r="O1452" s="298">
        <f t="shared" si="545"/>
        <v>0.80548917843277901</v>
      </c>
    </row>
    <row r="1453" spans="1:15" ht="14.5" customHeight="1" x14ac:dyDescent="0.25">
      <c r="A1453" s="287"/>
      <c r="B1453" s="286"/>
      <c r="D1453" s="286"/>
      <c r="F1453" s="259"/>
      <c r="G1453" s="290"/>
      <c r="H1453" s="291"/>
      <c r="I1453" s="292"/>
      <c r="J1453" s="293"/>
      <c r="K1453" s="294"/>
      <c r="L1453" s="295"/>
      <c r="M1453" s="296"/>
      <c r="N1453" s="297"/>
      <c r="O1453" s="298"/>
    </row>
    <row r="1454" spans="1:15" ht="14.5" customHeight="1" x14ac:dyDescent="0.25">
      <c r="A1454" s="287" t="s">
        <v>1013</v>
      </c>
      <c r="B1454" s="286" t="s">
        <v>5116</v>
      </c>
      <c r="D1454" s="286" t="s">
        <v>1012</v>
      </c>
      <c r="E1454" s="289" t="s">
        <v>1405</v>
      </c>
      <c r="F1454" s="259">
        <v>10.66521813</v>
      </c>
      <c r="G1454" s="290">
        <v>12.45539928</v>
      </c>
      <c r="H1454" s="291">
        <v>14.83565932</v>
      </c>
      <c r="I1454" s="292">
        <v>9.2738380360000008</v>
      </c>
      <c r="J1454" s="293">
        <v>8.5630800380000007</v>
      </c>
      <c r="K1454" s="294">
        <v>7.0405657560000003</v>
      </c>
      <c r="L1454" s="295">
        <f t="shared" ref="L1454:N1456" si="555">F1454/I1454</f>
        <v>1.1500328222898455</v>
      </c>
      <c r="M1454" s="296">
        <f t="shared" si="555"/>
        <v>1.4545466379768992</v>
      </c>
      <c r="N1454" s="297">
        <f t="shared" si="555"/>
        <v>2.1071686330543802</v>
      </c>
      <c r="O1454" s="298">
        <f t="shared" si="545"/>
        <v>1.5257281238478047</v>
      </c>
    </row>
    <row r="1455" spans="1:15" ht="14.5" customHeight="1" x14ac:dyDescent="0.25">
      <c r="A1455" s="287"/>
      <c r="B1455" s="286" t="s">
        <v>5117</v>
      </c>
      <c r="D1455" s="286" t="s">
        <v>1012</v>
      </c>
      <c r="E1455" s="289" t="s">
        <v>1405</v>
      </c>
      <c r="F1455" s="259">
        <v>14.17020948</v>
      </c>
      <c r="G1455" s="290">
        <v>15.601810410000001</v>
      </c>
      <c r="H1455" s="291">
        <v>18.593535469999999</v>
      </c>
      <c r="I1455" s="292">
        <v>6.4458727570000001</v>
      </c>
      <c r="J1455" s="293">
        <v>6.2463960099999998</v>
      </c>
      <c r="K1455" s="294">
        <v>5.2531714699999998</v>
      </c>
      <c r="L1455" s="295">
        <f t="shared" si="555"/>
        <v>2.1983383808828107</v>
      </c>
      <c r="M1455" s="296">
        <f t="shared" si="555"/>
        <v>2.4977299526035015</v>
      </c>
      <c r="N1455" s="297">
        <f t="shared" si="555"/>
        <v>3.5394876364087158</v>
      </c>
      <c r="O1455" s="298">
        <f t="shared" si="545"/>
        <v>2.6951445448677069</v>
      </c>
    </row>
    <row r="1456" spans="1:15" s="299" customFormat="1" ht="14.5" customHeight="1" x14ac:dyDescent="0.25">
      <c r="A1456" s="311"/>
      <c r="B1456" s="312"/>
      <c r="C1456" s="300"/>
      <c r="D1456" s="312"/>
      <c r="E1456" s="301" t="s">
        <v>1024</v>
      </c>
      <c r="F1456" s="302">
        <f t="shared" ref="F1456:K1456" si="556">SUM(F1454:F1455)</f>
        <v>24.83542761</v>
      </c>
      <c r="G1456" s="303">
        <f t="shared" si="556"/>
        <v>28.057209690000001</v>
      </c>
      <c r="H1456" s="304">
        <f t="shared" si="556"/>
        <v>33.429194789999997</v>
      </c>
      <c r="I1456" s="305">
        <f t="shared" si="556"/>
        <v>15.719710793000001</v>
      </c>
      <c r="J1456" s="306">
        <f t="shared" si="556"/>
        <v>14.809476048000001</v>
      </c>
      <c r="K1456" s="307">
        <f t="shared" si="556"/>
        <v>12.293737226000001</v>
      </c>
      <c r="L1456" s="308">
        <f t="shared" si="555"/>
        <v>1.5798908731233932</v>
      </c>
      <c r="M1456" s="309">
        <f t="shared" si="555"/>
        <v>1.8945443848966614</v>
      </c>
      <c r="N1456" s="310">
        <f t="shared" si="555"/>
        <v>2.7192052486123308</v>
      </c>
      <c r="O1456" s="298">
        <f t="shared" si="545"/>
        <v>2.0157855627733956</v>
      </c>
    </row>
    <row r="1457" spans="1:15" ht="14.5" customHeight="1" x14ac:dyDescent="0.25">
      <c r="A1457" s="287"/>
      <c r="B1457" s="286"/>
      <c r="D1457" s="286"/>
      <c r="F1457" s="259"/>
      <c r="G1457" s="290"/>
      <c r="H1457" s="291"/>
      <c r="I1457" s="292"/>
      <c r="J1457" s="293"/>
      <c r="K1457" s="294"/>
      <c r="L1457" s="295"/>
      <c r="M1457" s="296"/>
      <c r="N1457" s="297"/>
      <c r="O1457" s="298"/>
    </row>
    <row r="1458" spans="1:15" ht="14.5" customHeight="1" x14ac:dyDescent="0.25">
      <c r="A1458" s="287" t="s">
        <v>1015</v>
      </c>
      <c r="B1458" s="286" t="s">
        <v>5118</v>
      </c>
      <c r="D1458" s="285" t="s">
        <v>962</v>
      </c>
      <c r="E1458" s="289" t="s">
        <v>1019</v>
      </c>
      <c r="F1458" s="259">
        <v>1.8111037299999999</v>
      </c>
      <c r="G1458" s="290">
        <v>0.95907383599999996</v>
      </c>
      <c r="H1458" s="291">
        <v>0.37180013099999998</v>
      </c>
      <c r="I1458" s="292">
        <v>4.337015461</v>
      </c>
      <c r="J1458" s="293">
        <v>3.5100758760000002</v>
      </c>
      <c r="K1458" s="294">
        <v>3.869009922</v>
      </c>
      <c r="L1458" s="295">
        <f t="shared" ref="L1458:N1464" si="557">F1458/I1458</f>
        <v>0.41759217745154353</v>
      </c>
      <c r="M1458" s="296">
        <f t="shared" si="557"/>
        <v>0.27323450258087811</v>
      </c>
      <c r="N1458" s="297">
        <f t="shared" si="557"/>
        <v>9.6096970154009337E-2</v>
      </c>
      <c r="O1458" s="298">
        <f t="shared" si="545"/>
        <v>0.26817604487554386</v>
      </c>
    </row>
    <row r="1459" spans="1:15" ht="14.5" customHeight="1" x14ac:dyDescent="0.25">
      <c r="A1459" s="287"/>
      <c r="B1459" s="286" t="s">
        <v>5119</v>
      </c>
      <c r="D1459" s="285" t="s">
        <v>962</v>
      </c>
      <c r="E1459" s="289" t="s">
        <v>1019</v>
      </c>
      <c r="F1459" s="259">
        <v>8.5238631690000002</v>
      </c>
      <c r="G1459" s="290">
        <v>3.6847919079999998</v>
      </c>
      <c r="H1459" s="291">
        <v>1.060627883</v>
      </c>
      <c r="I1459" s="292">
        <v>1.255400378</v>
      </c>
      <c r="J1459" s="293">
        <v>0.93142494499999995</v>
      </c>
      <c r="K1459" s="294">
        <v>1.1407020830000001</v>
      </c>
      <c r="L1459" s="295">
        <f t="shared" si="557"/>
        <v>6.7897567328914725</v>
      </c>
      <c r="M1459" s="296">
        <f t="shared" si="557"/>
        <v>3.9560803345244313</v>
      </c>
      <c r="N1459" s="297">
        <f t="shared" si="557"/>
        <v>0.9298027055500695</v>
      </c>
      <c r="O1459" s="298">
        <f t="shared" ref="O1459:O1514" si="558">AVERAGE(F1459:H1459)/AVERAGE(I1459:K1459)</f>
        <v>3.9877306302792923</v>
      </c>
    </row>
    <row r="1460" spans="1:15" ht="14.5" customHeight="1" x14ac:dyDescent="0.25">
      <c r="A1460" s="287" t="s">
        <v>1018</v>
      </c>
      <c r="B1460" s="286" t="s">
        <v>5120</v>
      </c>
      <c r="D1460" s="285" t="s">
        <v>962</v>
      </c>
      <c r="E1460" s="289" t="s">
        <v>1016</v>
      </c>
      <c r="F1460" s="259">
        <v>22.4751625</v>
      </c>
      <c r="G1460" s="290">
        <v>19.09484479</v>
      </c>
      <c r="H1460" s="291">
        <v>15.499752709999999</v>
      </c>
      <c r="I1460" s="292">
        <v>32.458617629999999</v>
      </c>
      <c r="J1460" s="293">
        <v>25.82739132</v>
      </c>
      <c r="K1460" s="294">
        <v>18.4415698</v>
      </c>
      <c r="L1460" s="295">
        <f t="shared" si="557"/>
        <v>0.69242512901187903</v>
      </c>
      <c r="M1460" s="296">
        <f t="shared" si="557"/>
        <v>0.73932533694231417</v>
      </c>
      <c r="N1460" s="297">
        <f t="shared" si="557"/>
        <v>0.84047903069509833</v>
      </c>
      <c r="O1460" s="298">
        <f t="shared" si="558"/>
        <v>0.74379722297701212</v>
      </c>
    </row>
    <row r="1461" spans="1:15" ht="14.5" customHeight="1" x14ac:dyDescent="0.25">
      <c r="A1461" s="287"/>
      <c r="B1461" s="286" t="s">
        <v>5121</v>
      </c>
      <c r="D1461" s="285" t="s">
        <v>962</v>
      </c>
      <c r="E1461" s="289" t="s">
        <v>1016</v>
      </c>
      <c r="F1461" s="259">
        <v>32.488788509999999</v>
      </c>
      <c r="G1461" s="290">
        <v>26.741143780000002</v>
      </c>
      <c r="H1461" s="291">
        <v>21.363120899999998</v>
      </c>
      <c r="I1461" s="292">
        <v>33.35154756</v>
      </c>
      <c r="J1461" s="293">
        <v>27.682478060000001</v>
      </c>
      <c r="K1461" s="294">
        <v>18.888494430000002</v>
      </c>
      <c r="L1461" s="295">
        <f t="shared" si="557"/>
        <v>0.97413136381609033</v>
      </c>
      <c r="M1461" s="296">
        <f t="shared" si="557"/>
        <v>0.96599530295085156</v>
      </c>
      <c r="N1461" s="297">
        <f t="shared" si="557"/>
        <v>1.1310123725938488</v>
      </c>
      <c r="O1461" s="298">
        <f t="shared" si="558"/>
        <v>1.0083897897561351</v>
      </c>
    </row>
    <row r="1462" spans="1:15" ht="14.5" customHeight="1" x14ac:dyDescent="0.25">
      <c r="A1462" s="287" t="s">
        <v>1021</v>
      </c>
      <c r="B1462" s="286" t="s">
        <v>5122</v>
      </c>
      <c r="D1462" s="285" t="s">
        <v>962</v>
      </c>
      <c r="E1462" s="289" t="s">
        <v>1022</v>
      </c>
      <c r="F1462" s="259">
        <v>5.2421804329999997</v>
      </c>
      <c r="G1462" s="290">
        <v>6.7214252669999999</v>
      </c>
      <c r="H1462" s="291">
        <v>7.0238591169999998</v>
      </c>
      <c r="I1462" s="292">
        <v>15.950866489999999</v>
      </c>
      <c r="J1462" s="293">
        <v>19.111802369999999</v>
      </c>
      <c r="K1462" s="294">
        <v>19.82195905</v>
      </c>
      <c r="L1462" s="295">
        <f t="shared" si="557"/>
        <v>0.32864549623598538</v>
      </c>
      <c r="M1462" s="296">
        <f t="shared" si="557"/>
        <v>0.35168976409837166</v>
      </c>
      <c r="N1462" s="297">
        <f t="shared" si="557"/>
        <v>0.35434737299590979</v>
      </c>
      <c r="O1462" s="298">
        <f t="shared" si="558"/>
        <v>0.34595232836661849</v>
      </c>
    </row>
    <row r="1463" spans="1:15" ht="14.5" customHeight="1" x14ac:dyDescent="0.25">
      <c r="A1463" s="287"/>
      <c r="B1463" s="286" t="s">
        <v>5123</v>
      </c>
      <c r="D1463" s="285" t="s">
        <v>962</v>
      </c>
      <c r="E1463" s="289" t="s">
        <v>1022</v>
      </c>
      <c r="F1463" s="259">
        <v>10.872800030000001</v>
      </c>
      <c r="G1463" s="290">
        <v>12.955188290000001</v>
      </c>
      <c r="H1463" s="291">
        <v>12.13525578</v>
      </c>
      <c r="I1463" s="292">
        <v>7.8328685499999997</v>
      </c>
      <c r="J1463" s="293">
        <v>9.7632376109999992</v>
      </c>
      <c r="K1463" s="294">
        <v>9.2063394889999994</v>
      </c>
      <c r="L1463" s="295">
        <f t="shared" si="557"/>
        <v>1.3880993866544589</v>
      </c>
      <c r="M1463" s="296">
        <f t="shared" si="557"/>
        <v>1.326935675047354</v>
      </c>
      <c r="N1463" s="297">
        <f t="shared" si="557"/>
        <v>1.3181412432704176</v>
      </c>
      <c r="O1463" s="298">
        <f t="shared" si="558"/>
        <v>1.3417896474682343</v>
      </c>
    </row>
    <row r="1464" spans="1:15" s="299" customFormat="1" ht="14.5" customHeight="1" x14ac:dyDescent="0.25">
      <c r="A1464" s="311"/>
      <c r="C1464" s="300"/>
      <c r="E1464" s="301" t="s">
        <v>1017</v>
      </c>
      <c r="F1464" s="302">
        <f t="shared" ref="F1464:K1464" si="559">SUM(F1458:F1463)</f>
        <v>81.413898372000006</v>
      </c>
      <c r="G1464" s="303">
        <f t="shared" si="559"/>
        <v>70.156467871000004</v>
      </c>
      <c r="H1464" s="304">
        <f t="shared" si="559"/>
        <v>57.454416520999999</v>
      </c>
      <c r="I1464" s="305">
        <f t="shared" si="559"/>
        <v>95.186316069</v>
      </c>
      <c r="J1464" s="306">
        <f t="shared" si="559"/>
        <v>86.826410181999989</v>
      </c>
      <c r="K1464" s="307">
        <f t="shared" si="559"/>
        <v>71.368074774000007</v>
      </c>
      <c r="L1464" s="308">
        <f t="shared" si="557"/>
        <v>0.85531094945394825</v>
      </c>
      <c r="M1464" s="309">
        <f t="shared" si="557"/>
        <v>0.80800838965865895</v>
      </c>
      <c r="N1464" s="310">
        <f t="shared" si="557"/>
        <v>0.80504366557371576</v>
      </c>
      <c r="O1464" s="298">
        <f t="shared" si="558"/>
        <v>0.82494325504707999</v>
      </c>
    </row>
    <row r="1465" spans="1:15" ht="14.5" customHeight="1" x14ac:dyDescent="0.25">
      <c r="A1465" s="287"/>
      <c r="B1465" s="286"/>
      <c r="D1465" s="286"/>
      <c r="F1465" s="259"/>
      <c r="G1465" s="290"/>
      <c r="H1465" s="291"/>
      <c r="I1465" s="292"/>
      <c r="J1465" s="293"/>
      <c r="K1465" s="294"/>
      <c r="L1465" s="295"/>
      <c r="M1465" s="296"/>
      <c r="N1465" s="297"/>
      <c r="O1465" s="298"/>
    </row>
    <row r="1466" spans="1:15" ht="14.5" customHeight="1" x14ac:dyDescent="0.25">
      <c r="A1466" s="287" t="s">
        <v>1406</v>
      </c>
      <c r="B1466" s="286" t="s">
        <v>5499</v>
      </c>
      <c r="D1466" s="286" t="s">
        <v>1407</v>
      </c>
      <c r="E1466" s="289" t="s">
        <v>1408</v>
      </c>
      <c r="F1466" s="259">
        <v>2.909481011</v>
      </c>
      <c r="G1466" s="290">
        <v>9.6558165480000007</v>
      </c>
      <c r="H1466" s="291">
        <v>3.161513909</v>
      </c>
      <c r="I1466" s="292">
        <v>5.9779606220000003</v>
      </c>
      <c r="J1466" s="293">
        <v>5.2575362639999996</v>
      </c>
      <c r="K1466" s="294">
        <v>6.1082903770000003</v>
      </c>
      <c r="L1466" s="295">
        <f t="shared" ref="L1466:L1481" si="560">F1466/I1466</f>
        <v>0.48670126736743163</v>
      </c>
      <c r="M1466" s="296">
        <f t="shared" ref="M1466:M1481" si="561">G1466/J1466</f>
        <v>1.8365667991900325</v>
      </c>
      <c r="N1466" s="297">
        <f t="shared" ref="N1466:N1481" si="562">H1466/K1466</f>
        <v>0.51757754033833803</v>
      </c>
      <c r="O1466" s="298">
        <f t="shared" si="558"/>
        <v>0.90676916347737146</v>
      </c>
    </row>
    <row r="1467" spans="1:15" ht="14.5" customHeight="1" x14ac:dyDescent="0.25">
      <c r="A1467" s="287"/>
      <c r="B1467" s="286" t="s">
        <v>5500</v>
      </c>
      <c r="D1467" s="286" t="s">
        <v>1407</v>
      </c>
      <c r="E1467" s="289" t="s">
        <v>1408</v>
      </c>
      <c r="F1467" s="259">
        <v>26.625553440000001</v>
      </c>
      <c r="G1467" s="290">
        <v>28.458652820000001</v>
      </c>
      <c r="H1467" s="291">
        <v>85.628848390000002</v>
      </c>
      <c r="I1467" s="292">
        <v>36.042792710000001</v>
      </c>
      <c r="J1467" s="293">
        <v>34.589474279999997</v>
      </c>
      <c r="K1467" s="294">
        <v>48.23811456</v>
      </c>
      <c r="L1467" s="295">
        <f t="shared" si="560"/>
        <v>0.73872059954479596</v>
      </c>
      <c r="M1467" s="296">
        <f t="shared" si="561"/>
        <v>0.82275470825687269</v>
      </c>
      <c r="N1467" s="297">
        <f t="shared" si="562"/>
        <v>1.7751284263710658</v>
      </c>
      <c r="O1467" s="298">
        <f t="shared" si="558"/>
        <v>1.1837520231296002</v>
      </c>
    </row>
    <row r="1468" spans="1:15" ht="14.5" customHeight="1" x14ac:dyDescent="0.25">
      <c r="A1468" s="287"/>
      <c r="B1468" s="286" t="s">
        <v>5501</v>
      </c>
      <c r="D1468" s="286" t="s">
        <v>1407</v>
      </c>
      <c r="E1468" s="289" t="s">
        <v>1409</v>
      </c>
      <c r="F1468" s="259">
        <v>1.2372246680000001</v>
      </c>
      <c r="G1468" s="290">
        <v>1.222406184</v>
      </c>
      <c r="H1468" s="291">
        <v>1.798038263</v>
      </c>
      <c r="I1468" s="292">
        <v>2.8120375520000001</v>
      </c>
      <c r="J1468" s="293">
        <v>2.117432601</v>
      </c>
      <c r="K1468" s="294">
        <v>1.541400155</v>
      </c>
      <c r="L1468" s="295">
        <f t="shared" si="560"/>
        <v>0.43997444739671104</v>
      </c>
      <c r="M1468" s="296">
        <f t="shared" si="561"/>
        <v>0.57730582943829911</v>
      </c>
      <c r="N1468" s="297">
        <f t="shared" si="562"/>
        <v>1.1664967446431844</v>
      </c>
      <c r="O1468" s="298">
        <f t="shared" si="558"/>
        <v>0.65797472555371761</v>
      </c>
    </row>
    <row r="1469" spans="1:15" ht="14.5" customHeight="1" x14ac:dyDescent="0.25">
      <c r="A1469" s="287"/>
      <c r="B1469" s="286" t="s">
        <v>5502</v>
      </c>
      <c r="D1469" s="286" t="s">
        <v>1407</v>
      </c>
      <c r="E1469" s="289" t="s">
        <v>1409</v>
      </c>
      <c r="F1469" s="259">
        <v>37.968053140000002</v>
      </c>
      <c r="G1469" s="290">
        <v>40.882335900000001</v>
      </c>
      <c r="H1469" s="291">
        <v>121.5626345</v>
      </c>
      <c r="I1469" s="292">
        <v>22.181665890000001</v>
      </c>
      <c r="J1469" s="293">
        <v>20.810181450000002</v>
      </c>
      <c r="K1469" s="294">
        <v>26.429268180000001</v>
      </c>
      <c r="L1469" s="295">
        <f t="shared" si="560"/>
        <v>1.7116862785818472</v>
      </c>
      <c r="M1469" s="296">
        <f t="shared" si="561"/>
        <v>1.9645352924109174</v>
      </c>
      <c r="N1469" s="297">
        <f t="shared" si="562"/>
        <v>4.5995459909098395</v>
      </c>
      <c r="O1469" s="298">
        <f t="shared" si="558"/>
        <v>2.8869173599243254</v>
      </c>
    </row>
    <row r="1470" spans="1:15" ht="14.5" customHeight="1" x14ac:dyDescent="0.25">
      <c r="A1470" s="287" t="s">
        <v>1410</v>
      </c>
      <c r="B1470" s="286" t="s">
        <v>5503</v>
      </c>
      <c r="D1470" s="286" t="s">
        <v>1407</v>
      </c>
      <c r="E1470" s="289" t="s">
        <v>1411</v>
      </c>
      <c r="F1470" s="259">
        <v>1.0956690999999999E-2</v>
      </c>
      <c r="G1470" s="290">
        <v>0.17765767800000001</v>
      </c>
      <c r="H1470" s="291">
        <v>0.203661282</v>
      </c>
      <c r="I1470" s="292">
        <v>0.10918847600000001</v>
      </c>
      <c r="J1470" s="293">
        <v>3.7395594440000002</v>
      </c>
      <c r="K1470" s="294">
        <v>15.8853566</v>
      </c>
      <c r="L1470" s="295">
        <f t="shared" si="560"/>
        <v>0.10034658785786148</v>
      </c>
      <c r="M1470" s="296">
        <f t="shared" si="561"/>
        <v>4.7507649139003766E-2</v>
      </c>
      <c r="N1470" s="297">
        <f t="shared" si="562"/>
        <v>1.2820693115570349E-2</v>
      </c>
      <c r="O1470" s="298">
        <f t="shared" si="558"/>
        <v>1.9878056823021226E-2</v>
      </c>
    </row>
    <row r="1471" spans="1:15" ht="14.5" customHeight="1" x14ac:dyDescent="0.25">
      <c r="A1471" s="287"/>
      <c r="B1471" s="286" t="s">
        <v>5504</v>
      </c>
      <c r="D1471" s="286" t="s">
        <v>1407</v>
      </c>
      <c r="E1471" s="289" t="s">
        <v>1411</v>
      </c>
      <c r="F1471" s="259">
        <v>3.4667918999999998E-2</v>
      </c>
      <c r="G1471" s="290">
        <v>0.37379967600000003</v>
      </c>
      <c r="H1471" s="291">
        <v>0.58382925500000005</v>
      </c>
      <c r="I1471" s="292">
        <v>7.0462948999999997E-2</v>
      </c>
      <c r="J1471" s="293">
        <v>3.1021674799999999</v>
      </c>
      <c r="K1471" s="294">
        <v>17.788939209999999</v>
      </c>
      <c r="L1471" s="295">
        <f t="shared" si="560"/>
        <v>0.49200210170028508</v>
      </c>
      <c r="M1471" s="296">
        <f t="shared" si="561"/>
        <v>0.1204962911931499</v>
      </c>
      <c r="N1471" s="297">
        <f t="shared" si="562"/>
        <v>3.2819790326328292E-2</v>
      </c>
      <c r="O1471" s="298">
        <f t="shared" si="558"/>
        <v>4.7338861883405164E-2</v>
      </c>
    </row>
    <row r="1472" spans="1:15" ht="14.5" customHeight="1" x14ac:dyDescent="0.25">
      <c r="A1472" s="287"/>
      <c r="B1472" s="286" t="s">
        <v>5505</v>
      </c>
      <c r="D1472" s="286" t="s">
        <v>1407</v>
      </c>
      <c r="E1472" s="289" t="s">
        <v>1411</v>
      </c>
      <c r="F1472" s="259">
        <v>2.8293823269999998</v>
      </c>
      <c r="G1472" s="290">
        <v>3.881149797</v>
      </c>
      <c r="H1472" s="291">
        <v>3.145973653</v>
      </c>
      <c r="I1472" s="292">
        <v>0.13246171000000001</v>
      </c>
      <c r="J1472" s="293">
        <v>0.28818357900000002</v>
      </c>
      <c r="K1472" s="294">
        <v>0.37316316700000002</v>
      </c>
      <c r="L1472" s="295">
        <f t="shared" si="560"/>
        <v>21.360001520439376</v>
      </c>
      <c r="M1472" s="296">
        <f t="shared" si="561"/>
        <v>13.467629940844061</v>
      </c>
      <c r="N1472" s="297">
        <f t="shared" si="562"/>
        <v>8.4305578127972094</v>
      </c>
      <c r="O1472" s="298">
        <f t="shared" si="558"/>
        <v>12.416730638858299</v>
      </c>
    </row>
    <row r="1473" spans="1:15" ht="14.5" customHeight="1" x14ac:dyDescent="0.25">
      <c r="A1473" s="287" t="s">
        <v>1412</v>
      </c>
      <c r="B1473" s="286" t="s">
        <v>5506</v>
      </c>
      <c r="D1473" s="286" t="s">
        <v>1407</v>
      </c>
      <c r="E1473" s="289" t="s">
        <v>1413</v>
      </c>
      <c r="F1473" s="259">
        <v>86.977280050000005</v>
      </c>
      <c r="G1473" s="290">
        <v>43.617540609999999</v>
      </c>
      <c r="H1473" s="291">
        <v>103.47659729999999</v>
      </c>
      <c r="I1473" s="292">
        <v>32.303924889999998</v>
      </c>
      <c r="J1473" s="293">
        <v>22.901977389999999</v>
      </c>
      <c r="K1473" s="294">
        <v>34.474425330000003</v>
      </c>
      <c r="L1473" s="295">
        <f t="shared" si="560"/>
        <v>2.6924678764630454</v>
      </c>
      <c r="M1473" s="296">
        <f t="shared" si="561"/>
        <v>1.9045316422784224</v>
      </c>
      <c r="N1473" s="297">
        <f t="shared" si="562"/>
        <v>3.0015466917719316</v>
      </c>
      <c r="O1473" s="298">
        <f t="shared" si="558"/>
        <v>2.6100642604465616</v>
      </c>
    </row>
    <row r="1474" spans="1:15" ht="14.5" customHeight="1" x14ac:dyDescent="0.25">
      <c r="A1474" s="287"/>
      <c r="B1474" s="286" t="s">
        <v>5507</v>
      </c>
      <c r="D1474" s="286" t="s">
        <v>1407</v>
      </c>
      <c r="E1474" s="289" t="s">
        <v>1413</v>
      </c>
      <c r="F1474" s="259">
        <v>74.109093569999999</v>
      </c>
      <c r="G1474" s="290">
        <v>33.150192560000001</v>
      </c>
      <c r="H1474" s="291">
        <v>100.83999249999999</v>
      </c>
      <c r="I1474" s="292">
        <v>181.2643084</v>
      </c>
      <c r="J1474" s="293">
        <v>163.67020210000001</v>
      </c>
      <c r="K1474" s="294">
        <v>235.6828907</v>
      </c>
      <c r="L1474" s="295">
        <f t="shared" si="560"/>
        <v>0.40884548218098071</v>
      </c>
      <c r="M1474" s="296">
        <f t="shared" si="561"/>
        <v>0.20254262617544602</v>
      </c>
      <c r="N1474" s="297">
        <f t="shared" si="562"/>
        <v>0.42786301627791429</v>
      </c>
      <c r="O1474" s="298">
        <f t="shared" si="558"/>
        <v>0.35841033734074729</v>
      </c>
    </row>
    <row r="1475" spans="1:15" ht="14.5" customHeight="1" x14ac:dyDescent="0.25">
      <c r="A1475" s="287"/>
      <c r="B1475" s="286" t="s">
        <v>5508</v>
      </c>
      <c r="D1475" s="286" t="s">
        <v>1407</v>
      </c>
      <c r="E1475" s="289" t="s">
        <v>1413</v>
      </c>
      <c r="F1475" s="259">
        <v>105.7804508</v>
      </c>
      <c r="G1475" s="290">
        <v>47.150274690000003</v>
      </c>
      <c r="H1475" s="291">
        <v>139.2391939</v>
      </c>
      <c r="I1475" s="292">
        <v>126.02513039999999</v>
      </c>
      <c r="J1475" s="293">
        <v>114.1438764</v>
      </c>
      <c r="K1475" s="294">
        <v>156.40548010000001</v>
      </c>
      <c r="L1475" s="295">
        <f t="shared" si="560"/>
        <v>0.83935997895226144</v>
      </c>
      <c r="M1475" s="296">
        <f t="shared" si="561"/>
        <v>0.41307756646330268</v>
      </c>
      <c r="N1475" s="297">
        <f t="shared" si="562"/>
        <v>0.89024498253498219</v>
      </c>
      <c r="O1475" s="298">
        <f t="shared" si="558"/>
        <v>0.73673402864081217</v>
      </c>
    </row>
    <row r="1476" spans="1:15" ht="14.5" customHeight="1" x14ac:dyDescent="0.25">
      <c r="A1476" s="287" t="s">
        <v>1414</v>
      </c>
      <c r="B1476" s="286" t="s">
        <v>5509</v>
      </c>
      <c r="D1476" s="286" t="s">
        <v>1407</v>
      </c>
      <c r="E1476" s="289" t="s">
        <v>1415</v>
      </c>
      <c r="F1476" s="259">
        <v>8.3811806289999993</v>
      </c>
      <c r="G1476" s="290">
        <v>7.5919340020000003</v>
      </c>
      <c r="H1476" s="291">
        <v>6.918956637</v>
      </c>
      <c r="I1476" s="292">
        <v>40.011203649999999</v>
      </c>
      <c r="J1476" s="293">
        <v>34.398561309999998</v>
      </c>
      <c r="K1476" s="294">
        <v>33.133888390000003</v>
      </c>
      <c r="L1476" s="295">
        <f t="shared" si="560"/>
        <v>0.2094708447742486</v>
      </c>
      <c r="M1476" s="296">
        <f t="shared" si="561"/>
        <v>0.22070498628071841</v>
      </c>
      <c r="N1476" s="297">
        <f t="shared" si="562"/>
        <v>0.20881813071743735</v>
      </c>
      <c r="O1476" s="298">
        <f t="shared" si="558"/>
        <v>0.2128630612305677</v>
      </c>
    </row>
    <row r="1477" spans="1:15" ht="14.5" customHeight="1" x14ac:dyDescent="0.25">
      <c r="A1477" s="287"/>
      <c r="B1477" s="286" t="s">
        <v>5510</v>
      </c>
      <c r="D1477" s="286" t="s">
        <v>1407</v>
      </c>
      <c r="E1477" s="289" t="s">
        <v>1415</v>
      </c>
      <c r="F1477" s="259">
        <v>0.35732130600000001</v>
      </c>
      <c r="G1477" s="290">
        <v>1.801868185</v>
      </c>
      <c r="H1477" s="291">
        <v>0.58995931499999998</v>
      </c>
      <c r="I1477" s="292">
        <v>5.1884154540000003</v>
      </c>
      <c r="J1477" s="293">
        <v>4.9834121549999999</v>
      </c>
      <c r="K1477" s="294">
        <v>6.0104666079999998</v>
      </c>
      <c r="L1477" s="295">
        <f t="shared" si="560"/>
        <v>6.8869062080316595E-2</v>
      </c>
      <c r="M1477" s="296">
        <f t="shared" si="561"/>
        <v>0.36157318097643881</v>
      </c>
      <c r="N1477" s="297">
        <f t="shared" si="562"/>
        <v>9.8155326944959209E-2</v>
      </c>
      <c r="O1477" s="298">
        <f t="shared" si="558"/>
        <v>0.16988622065170059</v>
      </c>
    </row>
    <row r="1478" spans="1:15" ht="14.5" customHeight="1" x14ac:dyDescent="0.25">
      <c r="A1478" s="287"/>
      <c r="B1478" s="286" t="s">
        <v>5511</v>
      </c>
      <c r="D1478" s="286" t="s">
        <v>1407</v>
      </c>
      <c r="E1478" s="289" t="s">
        <v>1416</v>
      </c>
      <c r="F1478" s="259">
        <v>6.5398324939999997</v>
      </c>
      <c r="G1478" s="290">
        <v>17.472277179999999</v>
      </c>
      <c r="H1478" s="291">
        <v>4.7303522930000002</v>
      </c>
      <c r="I1478" s="292">
        <v>8.2213238759999996</v>
      </c>
      <c r="J1478" s="293">
        <v>11.143820440000001</v>
      </c>
      <c r="K1478" s="294">
        <v>15.9917243</v>
      </c>
      <c r="L1478" s="295">
        <f t="shared" si="560"/>
        <v>0.7954719449858102</v>
      </c>
      <c r="M1478" s="296">
        <f t="shared" si="561"/>
        <v>1.56788933149752</v>
      </c>
      <c r="N1478" s="297">
        <f t="shared" si="562"/>
        <v>0.29580001532417616</v>
      </c>
      <c r="O1478" s="298">
        <f t="shared" si="558"/>
        <v>0.81292442153639155</v>
      </c>
    </row>
    <row r="1479" spans="1:15" ht="14.5" customHeight="1" x14ac:dyDescent="0.25">
      <c r="A1479" s="287" t="s">
        <v>1417</v>
      </c>
      <c r="B1479" s="286" t="s">
        <v>5512</v>
      </c>
      <c r="D1479" s="286" t="s">
        <v>1407</v>
      </c>
      <c r="E1479" s="289" t="s">
        <v>1418</v>
      </c>
      <c r="F1479" s="259">
        <v>34.211831330000003</v>
      </c>
      <c r="G1479" s="290">
        <v>37.248806590000001</v>
      </c>
      <c r="H1479" s="291">
        <v>9.5347246220000006</v>
      </c>
      <c r="I1479" s="292">
        <v>35.903684030000001</v>
      </c>
      <c r="J1479" s="293">
        <v>31.316633809999999</v>
      </c>
      <c r="K1479" s="294">
        <v>33.634480699999997</v>
      </c>
      <c r="L1479" s="295">
        <f t="shared" si="560"/>
        <v>0.95287801946490114</v>
      </c>
      <c r="M1479" s="296">
        <f t="shared" si="561"/>
        <v>1.1894256201350015</v>
      </c>
      <c r="N1479" s="297">
        <f t="shared" si="562"/>
        <v>0.28348065507668152</v>
      </c>
      <c r="O1479" s="298">
        <f t="shared" si="558"/>
        <v>0.80308883379382745</v>
      </c>
    </row>
    <row r="1480" spans="1:15" ht="14.5" customHeight="1" x14ac:dyDescent="0.25">
      <c r="A1480" s="287"/>
      <c r="B1480" s="286" t="s">
        <v>5513</v>
      </c>
      <c r="D1480" s="286" t="s">
        <v>1407</v>
      </c>
      <c r="E1480" s="289" t="s">
        <v>1418</v>
      </c>
      <c r="F1480" s="259">
        <v>44.187840090000002</v>
      </c>
      <c r="G1480" s="290">
        <v>48.388120720000003</v>
      </c>
      <c r="H1480" s="291">
        <v>12.437830699999999</v>
      </c>
      <c r="I1480" s="292">
        <v>32.37655848</v>
      </c>
      <c r="J1480" s="293">
        <v>28.73569483</v>
      </c>
      <c r="K1480" s="294">
        <v>30.23500293</v>
      </c>
      <c r="L1480" s="295">
        <f t="shared" si="560"/>
        <v>1.3648096698509879</v>
      </c>
      <c r="M1480" s="296">
        <f t="shared" si="561"/>
        <v>1.6839029300061648</v>
      </c>
      <c r="N1480" s="297">
        <f t="shared" si="562"/>
        <v>0.41137190324724071</v>
      </c>
      <c r="O1480" s="298">
        <f t="shared" si="558"/>
        <v>1.1496107910903577</v>
      </c>
    </row>
    <row r="1481" spans="1:15" s="299" customFormat="1" ht="14.5" customHeight="1" x14ac:dyDescent="0.25">
      <c r="A1481" s="311"/>
      <c r="B1481" s="312"/>
      <c r="C1481" s="300"/>
      <c r="D1481" s="312"/>
      <c r="E1481" s="301" t="s">
        <v>1419</v>
      </c>
      <c r="F1481" s="302">
        <f t="shared" ref="F1481:K1481" si="563">SUM(F1466:F1480)</f>
        <v>432.16014946500007</v>
      </c>
      <c r="G1481" s="303">
        <f t="shared" si="563"/>
        <v>321.07283314</v>
      </c>
      <c r="H1481" s="304">
        <f t="shared" si="563"/>
        <v>593.8521065189999</v>
      </c>
      <c r="I1481" s="305">
        <f t="shared" si="563"/>
        <v>528.62111908899988</v>
      </c>
      <c r="J1481" s="306">
        <f t="shared" si="563"/>
        <v>481.19871353300005</v>
      </c>
      <c r="K1481" s="307">
        <f t="shared" si="563"/>
        <v>661.93289130699998</v>
      </c>
      <c r="L1481" s="308">
        <f t="shared" si="560"/>
        <v>0.81752342814029832</v>
      </c>
      <c r="M1481" s="309">
        <f t="shared" si="561"/>
        <v>0.66723543540392527</v>
      </c>
      <c r="N1481" s="310">
        <f t="shared" si="562"/>
        <v>0.89714850903756549</v>
      </c>
      <c r="O1481" s="298">
        <f t="shared" si="558"/>
        <v>0.8057920707065116</v>
      </c>
    </row>
    <row r="1482" spans="1:15" ht="14.5" customHeight="1" x14ac:dyDescent="0.25">
      <c r="A1482" s="287"/>
      <c r="B1482" s="286"/>
      <c r="D1482" s="286"/>
      <c r="F1482" s="259"/>
      <c r="G1482" s="290"/>
      <c r="H1482" s="291"/>
      <c r="I1482" s="292"/>
      <c r="J1482" s="293"/>
      <c r="K1482" s="294"/>
      <c r="L1482" s="295"/>
      <c r="M1482" s="296"/>
      <c r="N1482" s="297"/>
      <c r="O1482" s="298"/>
    </row>
    <row r="1483" spans="1:15" ht="14.5" customHeight="1" x14ac:dyDescent="0.25">
      <c r="A1483" s="287" t="s">
        <v>1420</v>
      </c>
      <c r="B1483" s="286" t="s">
        <v>5514</v>
      </c>
      <c r="D1483" s="286" t="s">
        <v>1421</v>
      </c>
      <c r="E1483" s="289" t="s">
        <v>1422</v>
      </c>
      <c r="F1483" s="259">
        <v>11.7151865</v>
      </c>
      <c r="G1483" s="290">
        <v>3.2157623580000001</v>
      </c>
      <c r="H1483" s="291">
        <v>1.00837457</v>
      </c>
      <c r="I1483" s="292">
        <v>66.940282330000002</v>
      </c>
      <c r="J1483" s="293">
        <v>39.105945140000003</v>
      </c>
      <c r="K1483" s="294">
        <v>15.74941407</v>
      </c>
      <c r="L1483" s="295">
        <f t="shared" ref="L1483:N1489" si="564">F1483/I1483</f>
        <v>0.17500951732242268</v>
      </c>
      <c r="M1483" s="296">
        <f t="shared" si="564"/>
        <v>8.2232058232770272E-2</v>
      </c>
      <c r="N1483" s="297">
        <f t="shared" si="564"/>
        <v>6.4026164117481993E-2</v>
      </c>
      <c r="O1483" s="298">
        <f t="shared" si="558"/>
        <v>0.13086940736516606</v>
      </c>
    </row>
    <row r="1484" spans="1:15" ht="14.5" customHeight="1" x14ac:dyDescent="0.25">
      <c r="A1484" s="287"/>
      <c r="B1484" s="286" t="s">
        <v>5515</v>
      </c>
      <c r="D1484" s="286" t="s">
        <v>1423</v>
      </c>
      <c r="E1484" s="289" t="s">
        <v>1424</v>
      </c>
      <c r="F1484" s="259">
        <v>4.2603145900000001</v>
      </c>
      <c r="G1484" s="290">
        <v>7.6372068799999999</v>
      </c>
      <c r="H1484" s="291">
        <v>8.6309396580000008</v>
      </c>
      <c r="I1484" s="292">
        <v>0.83145139700000004</v>
      </c>
      <c r="J1484" s="293">
        <v>0.26177831000000001</v>
      </c>
      <c r="K1484" s="294">
        <v>0.258827959</v>
      </c>
      <c r="L1484" s="295">
        <f t="shared" si="564"/>
        <v>5.123949043049115</v>
      </c>
      <c r="M1484" s="296">
        <f t="shared" si="564"/>
        <v>29.174330294973636</v>
      </c>
      <c r="N1484" s="297">
        <f t="shared" si="564"/>
        <v>33.346241616810808</v>
      </c>
      <c r="O1484" s="298">
        <f t="shared" si="558"/>
        <v>15.18312542743277</v>
      </c>
    </row>
    <row r="1485" spans="1:15" ht="14.5" customHeight="1" x14ac:dyDescent="0.25">
      <c r="A1485" s="287"/>
      <c r="B1485" s="286" t="s">
        <v>5516</v>
      </c>
      <c r="D1485" s="286" t="s">
        <v>1423</v>
      </c>
      <c r="E1485" s="289" t="s">
        <v>1424</v>
      </c>
      <c r="F1485" s="259">
        <v>54.041591750000002</v>
      </c>
      <c r="G1485" s="290">
        <v>66.201382339999995</v>
      </c>
      <c r="H1485" s="291">
        <v>44.034428239999997</v>
      </c>
      <c r="I1485" s="292">
        <v>269.00558899999999</v>
      </c>
      <c r="J1485" s="293">
        <v>247.91076169999999</v>
      </c>
      <c r="K1485" s="294">
        <v>317.89064569999999</v>
      </c>
      <c r="L1485" s="295">
        <f t="shared" si="564"/>
        <v>0.2008939366311828</v>
      </c>
      <c r="M1485" s="296">
        <f t="shared" si="564"/>
        <v>0.26703714629424252</v>
      </c>
      <c r="N1485" s="297">
        <f t="shared" si="564"/>
        <v>0.1385206794715067</v>
      </c>
      <c r="O1485" s="298">
        <f t="shared" si="558"/>
        <v>0.19678488924796461</v>
      </c>
    </row>
    <row r="1486" spans="1:15" ht="14.5" customHeight="1" x14ac:dyDescent="0.25">
      <c r="A1486" s="287"/>
      <c r="B1486" s="286" t="s">
        <v>5517</v>
      </c>
      <c r="D1486" s="286" t="s">
        <v>1423</v>
      </c>
      <c r="E1486" s="289" t="s">
        <v>1424</v>
      </c>
      <c r="F1486" s="259">
        <v>21.443040669999998</v>
      </c>
      <c r="G1486" s="290">
        <v>6.0455579269999999</v>
      </c>
      <c r="H1486" s="291">
        <v>1.527789737</v>
      </c>
      <c r="I1486" s="292">
        <v>36.075167270000001</v>
      </c>
      <c r="J1486" s="293">
        <v>22.181751720000001</v>
      </c>
      <c r="K1486" s="294">
        <v>7.9688998680000003</v>
      </c>
      <c r="L1486" s="295">
        <f t="shared" si="564"/>
        <v>0.59439892570732344</v>
      </c>
      <c r="M1486" s="296">
        <f t="shared" si="564"/>
        <v>0.27254646086174839</v>
      </c>
      <c r="N1486" s="297">
        <f t="shared" si="564"/>
        <v>0.19171902800975185</v>
      </c>
      <c r="O1486" s="298">
        <f t="shared" si="558"/>
        <v>0.43814314166830198</v>
      </c>
    </row>
    <row r="1487" spans="1:15" ht="14.5" customHeight="1" x14ac:dyDescent="0.25">
      <c r="A1487" s="287"/>
      <c r="B1487" s="286" t="s">
        <v>5518</v>
      </c>
      <c r="D1487" s="286" t="s">
        <v>1423</v>
      </c>
      <c r="E1487" s="289" t="s">
        <v>1424</v>
      </c>
      <c r="F1487" s="259">
        <v>7.1716616990000004</v>
      </c>
      <c r="G1487" s="290">
        <v>13.393567539999999</v>
      </c>
      <c r="H1487" s="291">
        <v>14.935016020000001</v>
      </c>
      <c r="I1487" s="292">
        <v>0.50956693399999997</v>
      </c>
      <c r="J1487" s="293">
        <v>0.13115333400000001</v>
      </c>
      <c r="K1487" s="294">
        <v>5.338205E-2</v>
      </c>
      <c r="L1487" s="295">
        <f t="shared" si="564"/>
        <v>14.074032713825973</v>
      </c>
      <c r="M1487" s="296">
        <f t="shared" si="564"/>
        <v>102.12144160971157</v>
      </c>
      <c r="N1487" s="297">
        <f t="shared" si="564"/>
        <v>279.77599249185823</v>
      </c>
      <c r="O1487" s="298">
        <f t="shared" si="558"/>
        <v>51.145550646324175</v>
      </c>
    </row>
    <row r="1488" spans="1:15" ht="14.5" customHeight="1" x14ac:dyDescent="0.25">
      <c r="A1488" s="287"/>
      <c r="B1488" s="286" t="s">
        <v>5519</v>
      </c>
      <c r="D1488" s="286" t="s">
        <v>1423</v>
      </c>
      <c r="E1488" s="289" t="s">
        <v>1424</v>
      </c>
      <c r="F1488" s="259">
        <v>112.1081949</v>
      </c>
      <c r="G1488" s="290">
        <v>138.2516632</v>
      </c>
      <c r="H1488" s="291">
        <v>89.584171659999996</v>
      </c>
      <c r="I1488" s="292">
        <v>164.14293430000001</v>
      </c>
      <c r="J1488" s="293">
        <v>152.54062039999999</v>
      </c>
      <c r="K1488" s="294">
        <v>189.03841869999999</v>
      </c>
      <c r="L1488" s="295">
        <f t="shared" si="564"/>
        <v>0.68299129279060289</v>
      </c>
      <c r="M1488" s="296">
        <f t="shared" si="564"/>
        <v>0.9063268710817437</v>
      </c>
      <c r="N1488" s="297">
        <f t="shared" si="564"/>
        <v>0.47389399613085104</v>
      </c>
      <c r="O1488" s="298">
        <f t="shared" si="558"/>
        <v>0.67219549009218504</v>
      </c>
    </row>
    <row r="1489" spans="1:15" s="299" customFormat="1" ht="14.5" customHeight="1" x14ac:dyDescent="0.25">
      <c r="A1489" s="311"/>
      <c r="B1489" s="312"/>
      <c r="C1489" s="300"/>
      <c r="D1489" s="312"/>
      <c r="E1489" s="301" t="s">
        <v>1424</v>
      </c>
      <c r="F1489" s="302">
        <f t="shared" ref="F1489:K1489" si="565">SUM(F1483:F1488)</f>
        <v>210.73999010900002</v>
      </c>
      <c r="G1489" s="303">
        <f t="shared" si="565"/>
        <v>234.74514024499999</v>
      </c>
      <c r="H1489" s="304">
        <f t="shared" si="565"/>
        <v>159.72071988499999</v>
      </c>
      <c r="I1489" s="305">
        <f t="shared" si="565"/>
        <v>537.50499123099996</v>
      </c>
      <c r="J1489" s="306">
        <f t="shared" si="565"/>
        <v>462.13201060400002</v>
      </c>
      <c r="K1489" s="307">
        <f t="shared" si="565"/>
        <v>530.95958834699991</v>
      </c>
      <c r="L1489" s="308">
        <f t="shared" si="564"/>
        <v>0.39207075942934211</v>
      </c>
      <c r="M1489" s="309">
        <f t="shared" si="564"/>
        <v>0.50796122073039562</v>
      </c>
      <c r="N1489" s="310">
        <f t="shared" si="564"/>
        <v>0.30081520965135511</v>
      </c>
      <c r="O1489" s="298">
        <f t="shared" si="558"/>
        <v>0.39540519959412446</v>
      </c>
    </row>
    <row r="1490" spans="1:15" ht="14.5" customHeight="1" x14ac:dyDescent="0.25">
      <c r="A1490" s="287"/>
      <c r="B1490" s="286"/>
      <c r="D1490" s="286"/>
      <c r="F1490" s="259"/>
      <c r="G1490" s="290"/>
      <c r="H1490" s="291"/>
      <c r="I1490" s="292"/>
      <c r="J1490" s="293"/>
      <c r="K1490" s="294"/>
      <c r="L1490" s="295"/>
      <c r="M1490" s="296"/>
      <c r="N1490" s="297"/>
      <c r="O1490" s="298"/>
    </row>
    <row r="1491" spans="1:15" ht="14.5" customHeight="1" x14ac:dyDescent="0.25">
      <c r="A1491" s="287" t="s">
        <v>1425</v>
      </c>
      <c r="B1491" s="286" t="s">
        <v>5520</v>
      </c>
      <c r="D1491" s="286" t="s">
        <v>1421</v>
      </c>
      <c r="E1491" s="289" t="s">
        <v>1426</v>
      </c>
      <c r="F1491" s="259">
        <v>38.450916990000003</v>
      </c>
      <c r="G1491" s="290">
        <v>17.152371810000002</v>
      </c>
      <c r="H1491" s="291">
        <v>14.4358418</v>
      </c>
      <c r="I1491" s="292">
        <v>262.7635535</v>
      </c>
      <c r="J1491" s="293">
        <v>220.79049180000001</v>
      </c>
      <c r="K1491" s="294">
        <v>253.50702140000001</v>
      </c>
      <c r="L1491" s="295">
        <f t="shared" ref="L1491:N1494" si="566">F1491/I1491</f>
        <v>0.14633276372554463</v>
      </c>
      <c r="M1491" s="296">
        <f t="shared" si="566"/>
        <v>7.7686188703892364E-2</v>
      </c>
      <c r="N1491" s="297">
        <f t="shared" si="566"/>
        <v>5.6944544258686162E-2</v>
      </c>
      <c r="O1491" s="298">
        <f t="shared" si="558"/>
        <v>9.5024868039200711E-2</v>
      </c>
    </row>
    <row r="1492" spans="1:15" ht="14.5" customHeight="1" x14ac:dyDescent="0.25">
      <c r="A1492" s="287"/>
      <c r="B1492" s="286" t="s">
        <v>5521</v>
      </c>
      <c r="D1492" s="286" t="s">
        <v>1421</v>
      </c>
      <c r="E1492" s="289" t="s">
        <v>1426</v>
      </c>
      <c r="F1492" s="259">
        <v>155.29507810000001</v>
      </c>
      <c r="G1492" s="290">
        <v>117.5194491</v>
      </c>
      <c r="H1492" s="291">
        <v>79.831033230000003</v>
      </c>
      <c r="I1492" s="292">
        <v>118.4593198</v>
      </c>
      <c r="J1492" s="293">
        <v>90.815311820000005</v>
      </c>
      <c r="K1492" s="294">
        <v>76.261974739999999</v>
      </c>
      <c r="L1492" s="295">
        <f t="shared" si="566"/>
        <v>1.3109570303306775</v>
      </c>
      <c r="M1492" s="296">
        <f t="shared" si="566"/>
        <v>1.2940488420381002</v>
      </c>
      <c r="N1492" s="297">
        <f t="shared" si="566"/>
        <v>1.0467999747209273</v>
      </c>
      <c r="O1492" s="298">
        <f t="shared" si="558"/>
        <v>1.2350274976140543</v>
      </c>
    </row>
    <row r="1493" spans="1:15" ht="14.5" customHeight="1" x14ac:dyDescent="0.25">
      <c r="A1493" s="287" t="s">
        <v>1427</v>
      </c>
      <c r="B1493" s="286" t="s">
        <v>5522</v>
      </c>
      <c r="D1493" s="286" t="s">
        <v>1421</v>
      </c>
      <c r="E1493" s="289" t="s">
        <v>1422</v>
      </c>
      <c r="F1493" s="259">
        <v>60.882957320000003</v>
      </c>
      <c r="G1493" s="290">
        <v>26.858291909999998</v>
      </c>
      <c r="H1493" s="291">
        <v>21.26383113</v>
      </c>
      <c r="I1493" s="292">
        <v>171.70925109999999</v>
      </c>
      <c r="J1493" s="293">
        <v>138.35516809999999</v>
      </c>
      <c r="K1493" s="294">
        <v>147.84643779999999</v>
      </c>
      <c r="L1493" s="295">
        <f t="shared" si="566"/>
        <v>0.35457004750747528</v>
      </c>
      <c r="M1493" s="296">
        <f t="shared" si="566"/>
        <v>0.19412568593453214</v>
      </c>
      <c r="N1493" s="297">
        <f t="shared" si="566"/>
        <v>0.14382376367271529</v>
      </c>
      <c r="O1493" s="298">
        <f t="shared" si="558"/>
        <v>0.23804869156006933</v>
      </c>
    </row>
    <row r="1494" spans="1:15" s="299" customFormat="1" ht="14.5" customHeight="1" x14ac:dyDescent="0.25">
      <c r="A1494" s="311"/>
      <c r="B1494" s="312"/>
      <c r="C1494" s="300"/>
      <c r="D1494" s="312"/>
      <c r="E1494" s="301" t="s">
        <v>1428</v>
      </c>
      <c r="F1494" s="302">
        <f t="shared" ref="F1494:K1494" si="567">SUM(F1491:F1493)</f>
        <v>254.62895241000001</v>
      </c>
      <c r="G1494" s="303">
        <f t="shared" si="567"/>
        <v>161.53011282</v>
      </c>
      <c r="H1494" s="304">
        <f t="shared" si="567"/>
        <v>115.53070616000001</v>
      </c>
      <c r="I1494" s="305">
        <f t="shared" si="567"/>
        <v>552.93212440000002</v>
      </c>
      <c r="J1494" s="306">
        <f t="shared" si="567"/>
        <v>449.96097171999997</v>
      </c>
      <c r="K1494" s="307">
        <f t="shared" si="567"/>
        <v>477.61543394</v>
      </c>
      <c r="L1494" s="308">
        <f t="shared" si="566"/>
        <v>0.46050670809966782</v>
      </c>
      <c r="M1494" s="309">
        <f t="shared" si="566"/>
        <v>0.35898694102855738</v>
      </c>
      <c r="N1494" s="310">
        <f t="shared" si="566"/>
        <v>0.24189064663792553</v>
      </c>
      <c r="O1494" s="298">
        <f t="shared" si="558"/>
        <v>0.35912644918597836</v>
      </c>
    </row>
    <row r="1495" spans="1:15" ht="14.5" customHeight="1" x14ac:dyDescent="0.25">
      <c r="A1495" s="287"/>
      <c r="B1495" s="286"/>
      <c r="D1495" s="286"/>
      <c r="F1495" s="259"/>
      <c r="G1495" s="290"/>
      <c r="H1495" s="291"/>
      <c r="I1495" s="292"/>
      <c r="J1495" s="293"/>
      <c r="K1495" s="294"/>
      <c r="L1495" s="295"/>
      <c r="M1495" s="296"/>
      <c r="N1495" s="297"/>
      <c r="O1495" s="298"/>
    </row>
    <row r="1496" spans="1:15" ht="14.5" customHeight="1" x14ac:dyDescent="0.25">
      <c r="A1496" s="287" t="s">
        <v>1429</v>
      </c>
      <c r="B1496" s="286" t="s">
        <v>5523</v>
      </c>
      <c r="D1496" s="286" t="s">
        <v>1430</v>
      </c>
      <c r="E1496" s="301" t="s">
        <v>1431</v>
      </c>
      <c r="F1496" s="302">
        <v>6.4330999E-2</v>
      </c>
      <c r="G1496" s="303">
        <v>7.1999713000000007E-2</v>
      </c>
      <c r="H1496" s="304">
        <v>0</v>
      </c>
      <c r="I1496" s="305">
        <v>0.501670536</v>
      </c>
      <c r="J1496" s="306">
        <v>3.0795995E-2</v>
      </c>
      <c r="K1496" s="307">
        <v>3.2406003000000003E-2</v>
      </c>
      <c r="L1496" s="308">
        <f>F1496/I1496</f>
        <v>0.12823356044174777</v>
      </c>
      <c r="M1496" s="309">
        <f>G1496/J1496</f>
        <v>2.33795702980209</v>
      </c>
      <c r="N1496" s="310">
        <f>H1496/K1496</f>
        <v>0</v>
      </c>
      <c r="O1496" s="298">
        <f t="shared" si="558"/>
        <v>0.24134774448070445</v>
      </c>
    </row>
    <row r="1497" spans="1:15" ht="14.5" customHeight="1" x14ac:dyDescent="0.25">
      <c r="A1497" s="287"/>
      <c r="B1497" s="286"/>
      <c r="D1497" s="286"/>
      <c r="F1497" s="259"/>
      <c r="G1497" s="290"/>
      <c r="H1497" s="291"/>
      <c r="I1497" s="292"/>
      <c r="J1497" s="293"/>
      <c r="K1497" s="294"/>
      <c r="L1497" s="295"/>
      <c r="M1497" s="296"/>
      <c r="N1497" s="297"/>
      <c r="O1497" s="298"/>
    </row>
    <row r="1498" spans="1:15" ht="14.5" customHeight="1" x14ac:dyDescent="0.25">
      <c r="A1498" s="287" t="s">
        <v>1434</v>
      </c>
      <c r="B1498" s="286" t="s">
        <v>5524</v>
      </c>
      <c r="D1498" s="286" t="s">
        <v>1432</v>
      </c>
      <c r="E1498" s="289" t="s">
        <v>1435</v>
      </c>
      <c r="F1498" s="259">
        <v>0.80840383999999998</v>
      </c>
      <c r="G1498" s="290">
        <v>0.73232302599999999</v>
      </c>
      <c r="H1498" s="291">
        <v>0.264518384</v>
      </c>
      <c r="I1498" s="292">
        <v>9.8326143399999992</v>
      </c>
      <c r="J1498" s="293">
        <v>8.8146416409999997</v>
      </c>
      <c r="K1498" s="294">
        <v>8.1273356470000007</v>
      </c>
      <c r="L1498" s="295">
        <f t="shared" ref="L1498:L1509" si="568">F1498/I1498</f>
        <v>8.2216571508488559E-2</v>
      </c>
      <c r="M1498" s="296">
        <f t="shared" ref="M1498:M1509" si="569">G1498/J1498</f>
        <v>8.3080294789717596E-2</v>
      </c>
      <c r="N1498" s="297">
        <f t="shared" ref="N1498:N1509" si="570">H1498/K1498</f>
        <v>3.2546752772249568E-2</v>
      </c>
      <c r="O1498" s="298">
        <f t="shared" si="558"/>
        <v>6.7423820130729187E-2</v>
      </c>
    </row>
    <row r="1499" spans="1:15" ht="14.5" customHeight="1" x14ac:dyDescent="0.25">
      <c r="A1499" s="287"/>
      <c r="B1499" s="286" t="s">
        <v>5525</v>
      </c>
      <c r="D1499" s="286" t="s">
        <v>1432</v>
      </c>
      <c r="E1499" s="289" t="s">
        <v>1435</v>
      </c>
      <c r="F1499" s="259">
        <v>16.116165089999999</v>
      </c>
      <c r="G1499" s="290">
        <v>18.101005390000001</v>
      </c>
      <c r="H1499" s="291">
        <v>7.6848661079999996</v>
      </c>
      <c r="I1499" s="292">
        <v>9.3541776510000005</v>
      </c>
      <c r="J1499" s="293">
        <v>9.8866148190000001</v>
      </c>
      <c r="K1499" s="294">
        <v>9.9959170339999996</v>
      </c>
      <c r="L1499" s="295">
        <f t="shared" si="568"/>
        <v>1.7228842225673482</v>
      </c>
      <c r="M1499" s="296">
        <f t="shared" si="569"/>
        <v>1.8308597757053977</v>
      </c>
      <c r="N1499" s="297">
        <f t="shared" si="570"/>
        <v>0.76880050943408018</v>
      </c>
      <c r="O1499" s="298">
        <f t="shared" si="558"/>
        <v>1.4331994707635345</v>
      </c>
    </row>
    <row r="1500" spans="1:15" ht="14.5" customHeight="1" x14ac:dyDescent="0.25">
      <c r="A1500" s="287"/>
      <c r="B1500" s="286" t="s">
        <v>5526</v>
      </c>
      <c r="D1500" s="286" t="s">
        <v>1432</v>
      </c>
      <c r="E1500" s="289" t="s">
        <v>1435</v>
      </c>
      <c r="F1500" s="259">
        <v>3.34701637</v>
      </c>
      <c r="G1500" s="290">
        <v>2.9730273980000002</v>
      </c>
      <c r="H1500" s="291">
        <v>2.878433743</v>
      </c>
      <c r="I1500" s="292">
        <v>2.401180563</v>
      </c>
      <c r="J1500" s="293">
        <v>2.5462012409999999</v>
      </c>
      <c r="K1500" s="294">
        <v>1.978327784</v>
      </c>
      <c r="L1500" s="295">
        <f t="shared" si="568"/>
        <v>1.3939044908052589</v>
      </c>
      <c r="M1500" s="296">
        <f t="shared" si="569"/>
        <v>1.1676325304249588</v>
      </c>
      <c r="N1500" s="297">
        <f t="shared" si="570"/>
        <v>1.4549832268847112</v>
      </c>
      <c r="O1500" s="298">
        <f t="shared" si="558"/>
        <v>1.3281639078453371</v>
      </c>
    </row>
    <row r="1501" spans="1:15" ht="14.5" customHeight="1" x14ac:dyDescent="0.25">
      <c r="A1501" s="287"/>
      <c r="B1501" s="286" t="s">
        <v>5527</v>
      </c>
      <c r="D1501" s="286" t="s">
        <v>1432</v>
      </c>
      <c r="E1501" s="289" t="s">
        <v>1435</v>
      </c>
      <c r="F1501" s="259">
        <v>2.329346943</v>
      </c>
      <c r="G1501" s="290">
        <v>2.6401607619999998</v>
      </c>
      <c r="H1501" s="291">
        <v>0.267187387</v>
      </c>
      <c r="I1501" s="292">
        <v>18.843124069999998</v>
      </c>
      <c r="J1501" s="293">
        <v>8.90500443</v>
      </c>
      <c r="K1501" s="294">
        <v>3.7302156709999998</v>
      </c>
      <c r="L1501" s="295">
        <f t="shared" si="568"/>
        <v>0.12361787431567871</v>
      </c>
      <c r="M1501" s="296">
        <f t="shared" si="569"/>
        <v>0.29648056693892066</v>
      </c>
      <c r="N1501" s="297">
        <f t="shared" si="570"/>
        <v>7.1627865669325261E-2</v>
      </c>
      <c r="O1501" s="298">
        <f t="shared" si="558"/>
        <v>0.16635865798889132</v>
      </c>
    </row>
    <row r="1502" spans="1:15" ht="14.5" customHeight="1" x14ac:dyDescent="0.25">
      <c r="A1502" s="287" t="s">
        <v>1436</v>
      </c>
      <c r="B1502" s="286" t="s">
        <v>5528</v>
      </c>
      <c r="D1502" s="286" t="s">
        <v>1432</v>
      </c>
      <c r="E1502" s="289" t="s">
        <v>1437</v>
      </c>
      <c r="F1502" s="259">
        <v>2.281649389</v>
      </c>
      <c r="G1502" s="290">
        <v>2.241323296</v>
      </c>
      <c r="H1502" s="291">
        <v>2.018447476</v>
      </c>
      <c r="I1502" s="292">
        <v>2.7620857600000002</v>
      </c>
      <c r="J1502" s="293">
        <v>2.5935169899999999</v>
      </c>
      <c r="K1502" s="294">
        <v>1.9739270019999999</v>
      </c>
      <c r="L1502" s="295">
        <f t="shared" si="568"/>
        <v>0.82606029908354472</v>
      </c>
      <c r="M1502" s="296">
        <f t="shared" si="569"/>
        <v>0.86420228000896959</v>
      </c>
      <c r="N1502" s="297">
        <f t="shared" si="570"/>
        <v>1.022554265661745</v>
      </c>
      <c r="O1502" s="298">
        <f t="shared" si="558"/>
        <v>0.8924747401721167</v>
      </c>
    </row>
    <row r="1503" spans="1:15" ht="14.5" customHeight="1" x14ac:dyDescent="0.25">
      <c r="A1503" s="287"/>
      <c r="B1503" s="286" t="s">
        <v>5529</v>
      </c>
      <c r="D1503" s="286" t="s">
        <v>1432</v>
      </c>
      <c r="E1503" s="289" t="s">
        <v>1437</v>
      </c>
      <c r="F1503" s="259">
        <v>5.1861917560000004</v>
      </c>
      <c r="G1503" s="290">
        <v>6.1272869630000004</v>
      </c>
      <c r="H1503" s="291">
        <v>2.470966427</v>
      </c>
      <c r="I1503" s="292">
        <v>9.0338012719999998</v>
      </c>
      <c r="J1503" s="293">
        <v>8.8226549799999994</v>
      </c>
      <c r="K1503" s="294">
        <v>8.4988440490000006</v>
      </c>
      <c r="L1503" s="295">
        <f t="shared" si="568"/>
        <v>0.57408743006938268</v>
      </c>
      <c r="M1503" s="296">
        <f t="shared" si="569"/>
        <v>0.69449468180382146</v>
      </c>
      <c r="N1503" s="297">
        <f t="shared" si="570"/>
        <v>0.29074147175235454</v>
      </c>
      <c r="O1503" s="298">
        <f t="shared" si="558"/>
        <v>0.52302364186975236</v>
      </c>
    </row>
    <row r="1504" spans="1:15" ht="14.5" customHeight="1" x14ac:dyDescent="0.25">
      <c r="A1504" s="287"/>
      <c r="B1504" s="286" t="s">
        <v>5530</v>
      </c>
      <c r="D1504" s="286" t="s">
        <v>1432</v>
      </c>
      <c r="E1504" s="289" t="s">
        <v>1437</v>
      </c>
      <c r="F1504" s="259">
        <v>10.28193886</v>
      </c>
      <c r="G1504" s="290">
        <v>8.2483677110000002</v>
      </c>
      <c r="H1504" s="291">
        <v>3.2572741700000001</v>
      </c>
      <c r="I1504" s="292">
        <v>18.908165350000001</v>
      </c>
      <c r="J1504" s="293">
        <v>18.03746962</v>
      </c>
      <c r="K1504" s="294">
        <v>14.961876760000001</v>
      </c>
      <c r="L1504" s="295">
        <f t="shared" si="568"/>
        <v>0.54378299902057925</v>
      </c>
      <c r="M1504" s="296">
        <f t="shared" si="569"/>
        <v>0.45729073338835652</v>
      </c>
      <c r="N1504" s="297">
        <f t="shared" si="570"/>
        <v>0.21770491912539988</v>
      </c>
      <c r="O1504" s="298">
        <f t="shared" si="558"/>
        <v>0.41973849284722775</v>
      </c>
    </row>
    <row r="1505" spans="1:15" ht="14.5" customHeight="1" x14ac:dyDescent="0.25">
      <c r="A1505" s="287"/>
      <c r="B1505" s="286" t="s">
        <v>5531</v>
      </c>
      <c r="D1505" s="286" t="s">
        <v>1432</v>
      </c>
      <c r="E1505" s="289" t="s">
        <v>1437</v>
      </c>
      <c r="F1505" s="259">
        <v>1.3446640649999999</v>
      </c>
      <c r="G1505" s="290">
        <v>3.0479264559999999</v>
      </c>
      <c r="H1505" s="291">
        <v>0.67350199899999996</v>
      </c>
      <c r="I1505" s="292">
        <v>4.4839780449999997</v>
      </c>
      <c r="J1505" s="293">
        <v>4.4260852140000004</v>
      </c>
      <c r="K1505" s="294">
        <v>6.5239325299999997</v>
      </c>
      <c r="L1505" s="295">
        <f t="shared" si="568"/>
        <v>0.29988194667888923</v>
      </c>
      <c r="M1505" s="296">
        <f t="shared" si="569"/>
        <v>0.68862805586282139</v>
      </c>
      <c r="N1505" s="297">
        <f t="shared" si="570"/>
        <v>0.10323558619022076</v>
      </c>
      <c r="O1505" s="298">
        <f t="shared" si="558"/>
        <v>0.3282424453951624</v>
      </c>
    </row>
    <row r="1506" spans="1:15" ht="14.5" customHeight="1" x14ac:dyDescent="0.25">
      <c r="A1506" s="287"/>
      <c r="B1506" s="286" t="s">
        <v>5532</v>
      </c>
      <c r="D1506" s="286" t="s">
        <v>1432</v>
      </c>
      <c r="E1506" s="289" t="s">
        <v>1437</v>
      </c>
      <c r="F1506" s="259">
        <v>4.2584866909999999</v>
      </c>
      <c r="G1506" s="290">
        <v>10.759255680000001</v>
      </c>
      <c r="H1506" s="291">
        <v>2.2744103029999998</v>
      </c>
      <c r="I1506" s="292">
        <v>3.8150801200000002</v>
      </c>
      <c r="J1506" s="293">
        <v>3.1419938649999999</v>
      </c>
      <c r="K1506" s="294">
        <v>3.836529901</v>
      </c>
      <c r="L1506" s="295">
        <f t="shared" si="568"/>
        <v>1.1162247074905467</v>
      </c>
      <c r="M1506" s="296">
        <f t="shared" si="569"/>
        <v>3.4243401299575744</v>
      </c>
      <c r="N1506" s="297">
        <f t="shared" si="570"/>
        <v>0.59283007344923067</v>
      </c>
      <c r="O1506" s="298">
        <f t="shared" si="558"/>
        <v>1.6020740483564564</v>
      </c>
    </row>
    <row r="1507" spans="1:15" ht="14.5" customHeight="1" x14ac:dyDescent="0.25">
      <c r="A1507" s="287" t="s">
        <v>1438</v>
      </c>
      <c r="B1507" s="286" t="s">
        <v>5533</v>
      </c>
      <c r="D1507" s="286" t="s">
        <v>1432</v>
      </c>
      <c r="E1507" s="289" t="s">
        <v>1439</v>
      </c>
      <c r="F1507" s="259">
        <v>34.083724420000003</v>
      </c>
      <c r="G1507" s="290">
        <v>31.364640090000002</v>
      </c>
      <c r="H1507" s="291">
        <v>17.32964819</v>
      </c>
      <c r="I1507" s="292">
        <v>147.9523116</v>
      </c>
      <c r="J1507" s="293">
        <v>112.2648322</v>
      </c>
      <c r="K1507" s="294">
        <v>98.061977490000004</v>
      </c>
      <c r="L1507" s="295">
        <f t="shared" si="568"/>
        <v>0.23036966473459278</v>
      </c>
      <c r="M1507" s="296">
        <f t="shared" si="569"/>
        <v>0.27938081298802314</v>
      </c>
      <c r="N1507" s="297">
        <f t="shared" si="570"/>
        <v>0.176721382064391</v>
      </c>
      <c r="O1507" s="298">
        <f t="shared" si="558"/>
        <v>0.23104336195186048</v>
      </c>
    </row>
    <row r="1508" spans="1:15" ht="14.5" customHeight="1" x14ac:dyDescent="0.25">
      <c r="A1508" s="287"/>
      <c r="B1508" s="286" t="s">
        <v>5534</v>
      </c>
      <c r="D1508" s="286" t="s">
        <v>1432</v>
      </c>
      <c r="E1508" s="289" t="s">
        <v>1439</v>
      </c>
      <c r="F1508" s="259">
        <v>81.435770149999996</v>
      </c>
      <c r="G1508" s="290">
        <v>79.276602990000001</v>
      </c>
      <c r="H1508" s="291">
        <v>43.259491969999999</v>
      </c>
      <c r="I1508" s="292">
        <v>155.5202827</v>
      </c>
      <c r="J1508" s="293">
        <v>120.4338358</v>
      </c>
      <c r="K1508" s="294">
        <v>106.72967130000001</v>
      </c>
      <c r="L1508" s="295">
        <f t="shared" si="568"/>
        <v>0.5236344014824762</v>
      </c>
      <c r="M1508" s="296">
        <f t="shared" si="569"/>
        <v>0.65825855718530557</v>
      </c>
      <c r="N1508" s="297">
        <f t="shared" si="570"/>
        <v>0.40531832847497956</v>
      </c>
      <c r="O1508" s="298">
        <f t="shared" si="558"/>
        <v>0.53300367182158592</v>
      </c>
    </row>
    <row r="1509" spans="1:15" s="299" customFormat="1" ht="14.5" customHeight="1" x14ac:dyDescent="0.25">
      <c r="A1509" s="311"/>
      <c r="B1509" s="312"/>
      <c r="C1509" s="300"/>
      <c r="D1509" s="312"/>
      <c r="E1509" s="301" t="s">
        <v>1433</v>
      </c>
      <c r="F1509" s="302">
        <f t="shared" ref="F1509:K1509" si="571">SUM(F1498:F1508)</f>
        <v>161.473357574</v>
      </c>
      <c r="G1509" s="303">
        <f t="shared" si="571"/>
        <v>165.51191976199999</v>
      </c>
      <c r="H1509" s="304">
        <f t="shared" si="571"/>
        <v>82.378746156999995</v>
      </c>
      <c r="I1509" s="305">
        <f t="shared" si="571"/>
        <v>382.90680147099999</v>
      </c>
      <c r="J1509" s="306">
        <f t="shared" si="571"/>
        <v>299.87285079999998</v>
      </c>
      <c r="K1509" s="307">
        <f t="shared" si="571"/>
        <v>264.41855516800001</v>
      </c>
      <c r="L1509" s="308">
        <f t="shared" si="568"/>
        <v>0.42170407251496528</v>
      </c>
      <c r="M1509" s="309">
        <f t="shared" si="569"/>
        <v>0.55194032844403129</v>
      </c>
      <c r="N1509" s="310">
        <f t="shared" si="570"/>
        <v>0.31154676760358263</v>
      </c>
      <c r="O1509" s="298">
        <f t="shared" si="558"/>
        <v>0.43218411973120546</v>
      </c>
    </row>
    <row r="1510" spans="1:15" ht="14.5" customHeight="1" x14ac:dyDescent="0.25">
      <c r="A1510" s="287"/>
      <c r="B1510" s="286"/>
      <c r="D1510" s="286"/>
      <c r="F1510" s="259"/>
      <c r="G1510" s="290"/>
      <c r="H1510" s="291"/>
      <c r="I1510" s="292"/>
      <c r="J1510" s="293"/>
      <c r="K1510" s="294"/>
      <c r="L1510" s="295"/>
      <c r="M1510" s="296"/>
      <c r="N1510" s="297"/>
      <c r="O1510" s="298"/>
    </row>
    <row r="1511" spans="1:15" ht="14.5" customHeight="1" x14ac:dyDescent="0.25">
      <c r="A1511" s="287" t="s">
        <v>1440</v>
      </c>
      <c r="B1511" s="286" t="s">
        <v>5535</v>
      </c>
      <c r="D1511" s="286" t="s">
        <v>1441</v>
      </c>
      <c r="E1511" s="301" t="s">
        <v>1442</v>
      </c>
      <c r="F1511" s="302">
        <v>102.94586289999999</v>
      </c>
      <c r="G1511" s="303">
        <v>99.428481599999998</v>
      </c>
      <c r="H1511" s="304">
        <v>4.4536152849999997</v>
      </c>
      <c r="I1511" s="305">
        <v>8.9089829349999992</v>
      </c>
      <c r="J1511" s="306">
        <v>3.1489093119999998</v>
      </c>
      <c r="K1511" s="307">
        <v>0.371223566</v>
      </c>
      <c r="L1511" s="308">
        <f>F1511/I1511</f>
        <v>11.555287921314219</v>
      </c>
      <c r="M1511" s="309">
        <f>G1511/J1511</f>
        <v>31.575530365734458</v>
      </c>
      <c r="N1511" s="310">
        <f>H1511/K1511</f>
        <v>11.997124355515727</v>
      </c>
      <c r="O1511" s="298">
        <f t="shared" si="558"/>
        <v>16.640601221904479</v>
      </c>
    </row>
    <row r="1512" spans="1:15" ht="14.5" customHeight="1" x14ac:dyDescent="0.25">
      <c r="A1512" s="287"/>
      <c r="F1512" s="259"/>
      <c r="G1512" s="290"/>
      <c r="H1512" s="291"/>
      <c r="I1512" s="292"/>
      <c r="J1512" s="293"/>
      <c r="K1512" s="294"/>
      <c r="L1512" s="295"/>
      <c r="M1512" s="296"/>
      <c r="N1512" s="297"/>
      <c r="O1512" s="298"/>
    </row>
    <row r="1513" spans="1:15" s="28" customFormat="1" ht="14.5" customHeight="1" x14ac:dyDescent="0.25">
      <c r="A1513" s="37"/>
      <c r="B1513" s="38"/>
      <c r="C1513" s="36"/>
      <c r="D1513" s="38"/>
      <c r="E1513" s="355" t="s">
        <v>1547</v>
      </c>
      <c r="F1513" s="349">
        <f t="shared" ref="F1513:K1513" si="572">SUM(F1400,F1433,F1452,F1456,F1464,F1481,F1489,F1494,F1496,F1509,F1511)</f>
        <v>2087.1544844150003</v>
      </c>
      <c r="G1513" s="350">
        <f t="shared" si="572"/>
        <v>2020.3693060889998</v>
      </c>
      <c r="H1513" s="351">
        <f t="shared" si="572"/>
        <v>1733.1163158810002</v>
      </c>
      <c r="I1513" s="352">
        <f t="shared" si="572"/>
        <v>3200.20206753</v>
      </c>
      <c r="J1513" s="353">
        <f t="shared" si="572"/>
        <v>2813.1482606439999</v>
      </c>
      <c r="K1513" s="354">
        <f t="shared" si="572"/>
        <v>3070.7702613609995</v>
      </c>
      <c r="L1513" s="111">
        <f t="shared" ref="L1513:N1514" si="573">F1513/I1513</f>
        <v>0.65219459283267101</v>
      </c>
      <c r="M1513" s="112">
        <f t="shared" si="573"/>
        <v>0.71818799398311373</v>
      </c>
      <c r="N1513" s="113">
        <f t="shared" si="573"/>
        <v>0.56439139641558977</v>
      </c>
      <c r="O1513" s="120">
        <f t="shared" si="558"/>
        <v>0.64295052546016151</v>
      </c>
    </row>
    <row r="1514" spans="1:15" s="42" customFormat="1" ht="14.5" customHeight="1" x14ac:dyDescent="0.25">
      <c r="A1514" s="39"/>
      <c r="B1514" s="356"/>
      <c r="C1514" s="41"/>
      <c r="D1514" s="356"/>
      <c r="E1514" s="357" t="s">
        <v>1548</v>
      </c>
      <c r="F1514" s="179">
        <f>F1513/11</f>
        <v>189.74131676500002</v>
      </c>
      <c r="G1514" s="180">
        <f>G1513/11</f>
        <v>183.66993691718179</v>
      </c>
      <c r="H1514" s="181">
        <f t="shared" ref="H1514:K1514" si="574">H1513/11</f>
        <v>157.55602871645456</v>
      </c>
      <c r="I1514" s="358">
        <f t="shared" si="574"/>
        <v>290.92746068454545</v>
      </c>
      <c r="J1514" s="182">
        <f t="shared" si="574"/>
        <v>255.74075096763636</v>
      </c>
      <c r="K1514" s="183">
        <f t="shared" si="574"/>
        <v>279.16093285099993</v>
      </c>
      <c r="L1514" s="117">
        <f t="shared" si="573"/>
        <v>0.65219459283267101</v>
      </c>
      <c r="M1514" s="118">
        <f t="shared" si="573"/>
        <v>0.71818799398311362</v>
      </c>
      <c r="N1514" s="119">
        <f t="shared" si="573"/>
        <v>0.56439139641558989</v>
      </c>
      <c r="O1514" s="121">
        <f t="shared" si="558"/>
        <v>0.64295052546016163</v>
      </c>
    </row>
  </sheetData>
  <mergeCells count="10">
    <mergeCell ref="F1:K1"/>
    <mergeCell ref="F2:H2"/>
    <mergeCell ref="I2:K2"/>
    <mergeCell ref="L1:N2"/>
    <mergeCell ref="O1:O3"/>
    <mergeCell ref="A1:A3"/>
    <mergeCell ref="B1:B3"/>
    <mergeCell ref="C1:C3"/>
    <mergeCell ref="D1:D3"/>
    <mergeCell ref="E1:E3"/>
  </mergeCells>
  <phoneticPr fontId="18" type="noConversion"/>
  <conditionalFormatting sqref="B1014 B329 A300 A291:A292 B289:B294 B1008:B1011 B130:B132 B296:B299">
    <cfRule type="duplicateValues" dxfId="9" priority="77"/>
  </conditionalFormatting>
  <conditionalFormatting sqref="B462">
    <cfRule type="duplicateValues" dxfId="8" priority="16"/>
  </conditionalFormatting>
  <conditionalFormatting sqref="A200">
    <cfRule type="duplicateValues" dxfId="7" priority="14" stopIfTrue="1"/>
  </conditionalFormatting>
  <conditionalFormatting sqref="B730:B731 B726:B728 B703:B724">
    <cfRule type="duplicateValues" dxfId="6" priority="155"/>
  </conditionalFormatting>
  <conditionalFormatting sqref="A693">
    <cfRule type="duplicateValues" dxfId="5" priority="12"/>
  </conditionalFormatting>
  <conditionalFormatting sqref="B1014 C314:C315 A314:A317 B302:B304 B306:B317 A318:C318">
    <cfRule type="duplicateValues" dxfId="4" priority="164"/>
  </conditionalFormatting>
  <conditionalFormatting sqref="B375:B378">
    <cfRule type="duplicateValues" dxfId="3" priority="9"/>
  </conditionalFormatting>
  <conditionalFormatting sqref="B405">
    <cfRule type="duplicateValues" dxfId="2" priority="7"/>
  </conditionalFormatting>
  <conditionalFormatting sqref="B380:B387">
    <cfRule type="duplicateValues" dxfId="1" priority="212"/>
  </conditionalFormatting>
  <conditionalFormatting sqref="A702 A694:A700">
    <cfRule type="duplicateValues" dxfId="0" priority="213"/>
  </conditionalFormatting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68842-4BA5-42B9-A3F5-A427E3EB1C6D}">
  <dimension ref="A1:H2626"/>
  <sheetViews>
    <sheetView workbookViewId="0">
      <pane ySplit="2" topLeftCell="A69" activePane="bottomLeft" state="frozen"/>
      <selection pane="bottomLeft" sqref="A1:B1"/>
    </sheetView>
  </sheetViews>
  <sheetFormatPr defaultColWidth="23.26953125" defaultRowHeight="11.5" x14ac:dyDescent="0.25"/>
  <cols>
    <col min="1" max="1" width="23.26953125" style="85"/>
    <col min="2" max="2" width="23.26953125" style="45"/>
    <col min="3" max="4" width="23.26953125" style="85"/>
    <col min="5" max="16384" width="23.26953125" style="45"/>
  </cols>
  <sheetData>
    <row r="1" spans="1:8" s="86" customFormat="1" ht="20.5" customHeight="1" x14ac:dyDescent="0.25">
      <c r="A1" s="425" t="s">
        <v>4339</v>
      </c>
      <c r="B1" s="426"/>
      <c r="C1" s="98" t="s">
        <v>4341</v>
      </c>
      <c r="D1" s="427" t="s">
        <v>4340</v>
      </c>
      <c r="E1" s="428"/>
      <c r="H1" s="87"/>
    </row>
    <row r="2" spans="1:8" s="44" customFormat="1" ht="20.5" customHeight="1" x14ac:dyDescent="0.25">
      <c r="A2" s="95" t="s">
        <v>4348</v>
      </c>
      <c r="B2" s="99" t="s">
        <v>4347</v>
      </c>
      <c r="C2" s="96" t="s">
        <v>2746</v>
      </c>
      <c r="D2" s="97" t="s">
        <v>4348</v>
      </c>
      <c r="E2" s="100" t="s">
        <v>4347</v>
      </c>
      <c r="H2" s="88"/>
    </row>
    <row r="3" spans="1:8" x14ac:dyDescent="0.25">
      <c r="A3" s="89" t="s">
        <v>2673</v>
      </c>
      <c r="B3" s="107" t="s">
        <v>1651</v>
      </c>
      <c r="C3" s="93">
        <v>0.80897722473493505</v>
      </c>
      <c r="D3" s="89" t="s">
        <v>1719</v>
      </c>
      <c r="E3" s="90" t="s">
        <v>1720</v>
      </c>
    </row>
    <row r="4" spans="1:8" x14ac:dyDescent="0.25">
      <c r="A4" s="89" t="s">
        <v>2679</v>
      </c>
      <c r="B4" s="107" t="s">
        <v>4338</v>
      </c>
      <c r="C4" s="93">
        <v>0.83380455261185304</v>
      </c>
      <c r="D4" s="89" t="s">
        <v>3265</v>
      </c>
      <c r="E4" s="90" t="s">
        <v>1722</v>
      </c>
    </row>
    <row r="5" spans="1:8" x14ac:dyDescent="0.25">
      <c r="A5" s="89" t="s">
        <v>2679</v>
      </c>
      <c r="B5" s="107" t="s">
        <v>4338</v>
      </c>
      <c r="C5" s="93">
        <v>0.82880069581939997</v>
      </c>
      <c r="D5" s="89" t="s">
        <v>1721</v>
      </c>
      <c r="E5" s="90" t="s">
        <v>1722</v>
      </c>
    </row>
    <row r="6" spans="1:8" x14ac:dyDescent="0.25">
      <c r="A6" s="89" t="s">
        <v>2679</v>
      </c>
      <c r="B6" s="107" t="s">
        <v>2757</v>
      </c>
      <c r="C6" s="93">
        <v>0.80961942803064002</v>
      </c>
      <c r="D6" s="89" t="s">
        <v>1723</v>
      </c>
      <c r="E6" s="90" t="s">
        <v>1722</v>
      </c>
    </row>
    <row r="7" spans="1:8" x14ac:dyDescent="0.25">
      <c r="A7" s="89" t="s">
        <v>2673</v>
      </c>
      <c r="B7" s="107" t="s">
        <v>1651</v>
      </c>
      <c r="C7" s="93">
        <v>0.81075319218557795</v>
      </c>
      <c r="D7" s="89" t="s">
        <v>3265</v>
      </c>
      <c r="E7" s="90" t="s">
        <v>1722</v>
      </c>
    </row>
    <row r="8" spans="1:8" x14ac:dyDescent="0.25">
      <c r="A8" s="89" t="s">
        <v>2673</v>
      </c>
      <c r="B8" s="107" t="s">
        <v>1651</v>
      </c>
      <c r="C8" s="93">
        <v>0.80280601271360297</v>
      </c>
      <c r="D8" s="89" t="s">
        <v>1721</v>
      </c>
      <c r="E8" s="90" t="s">
        <v>1722</v>
      </c>
    </row>
    <row r="9" spans="1:8" x14ac:dyDescent="0.25">
      <c r="A9" s="89" t="s">
        <v>2673</v>
      </c>
      <c r="B9" s="107" t="s">
        <v>1651</v>
      </c>
      <c r="C9" s="93">
        <v>0.77690577883725198</v>
      </c>
      <c r="D9" s="89" t="s">
        <v>1723</v>
      </c>
      <c r="E9" s="90" t="s">
        <v>1722</v>
      </c>
    </row>
    <row r="10" spans="1:8" x14ac:dyDescent="0.25">
      <c r="A10" s="89" t="s">
        <v>2679</v>
      </c>
      <c r="B10" s="107" t="s">
        <v>2757</v>
      </c>
      <c r="C10" s="93">
        <v>0.84064166215853697</v>
      </c>
      <c r="D10" s="89" t="s">
        <v>1724</v>
      </c>
      <c r="E10" s="90" t="s">
        <v>1725</v>
      </c>
    </row>
    <row r="11" spans="1:8" x14ac:dyDescent="0.25">
      <c r="A11" s="89" t="s">
        <v>2673</v>
      </c>
      <c r="B11" s="107" t="s">
        <v>1651</v>
      </c>
      <c r="C11" s="93">
        <v>0.84008851434123299</v>
      </c>
      <c r="D11" s="89" t="s">
        <v>1724</v>
      </c>
      <c r="E11" s="90" t="s">
        <v>1725</v>
      </c>
    </row>
    <row r="12" spans="1:8" x14ac:dyDescent="0.25">
      <c r="A12" s="89" t="s">
        <v>2679</v>
      </c>
      <c r="B12" s="107" t="s">
        <v>2757</v>
      </c>
      <c r="C12" s="93">
        <v>0.83308292443532805</v>
      </c>
      <c r="D12" s="89" t="s">
        <v>3095</v>
      </c>
      <c r="E12" s="90" t="s">
        <v>3094</v>
      </c>
    </row>
    <row r="13" spans="1:8" x14ac:dyDescent="0.25">
      <c r="A13" s="89" t="s">
        <v>2673</v>
      </c>
      <c r="B13" s="107" t="s">
        <v>1651</v>
      </c>
      <c r="C13" s="93">
        <v>0.81013187478699</v>
      </c>
      <c r="D13" s="89" t="s">
        <v>3095</v>
      </c>
      <c r="E13" s="90" t="s">
        <v>3094</v>
      </c>
    </row>
    <row r="14" spans="1:8" x14ac:dyDescent="0.25">
      <c r="A14" s="89" t="s">
        <v>2679</v>
      </c>
      <c r="B14" s="107" t="s">
        <v>2757</v>
      </c>
      <c r="C14" s="93">
        <v>0.83038670970455197</v>
      </c>
      <c r="D14" s="89" t="s">
        <v>2985</v>
      </c>
      <c r="E14" s="90" t="s">
        <v>2984</v>
      </c>
    </row>
    <row r="15" spans="1:8" x14ac:dyDescent="0.25">
      <c r="A15" s="89" t="s">
        <v>2673</v>
      </c>
      <c r="B15" s="107" t="s">
        <v>1651</v>
      </c>
      <c r="C15" s="93">
        <v>0.811944297332022</v>
      </c>
      <c r="D15" s="89" t="s">
        <v>2985</v>
      </c>
      <c r="E15" s="90" t="s">
        <v>2984</v>
      </c>
    </row>
    <row r="16" spans="1:8" x14ac:dyDescent="0.25">
      <c r="A16" s="89" t="s">
        <v>2679</v>
      </c>
      <c r="B16" s="107" t="s">
        <v>2757</v>
      </c>
      <c r="C16" s="93">
        <v>0.83319995263608704</v>
      </c>
      <c r="D16" s="89" t="s">
        <v>4256</v>
      </c>
      <c r="E16" s="90" t="s">
        <v>4255</v>
      </c>
    </row>
    <row r="17" spans="1:5" x14ac:dyDescent="0.25">
      <c r="A17" s="89" t="s">
        <v>2673</v>
      </c>
      <c r="B17" s="107" t="s">
        <v>1651</v>
      </c>
      <c r="C17" s="93">
        <v>0.81046787882458704</v>
      </c>
      <c r="D17" s="89" t="s">
        <v>4256</v>
      </c>
      <c r="E17" s="90" t="s">
        <v>4255</v>
      </c>
    </row>
    <row r="18" spans="1:5" x14ac:dyDescent="0.25">
      <c r="A18" s="89" t="s">
        <v>2679</v>
      </c>
      <c r="B18" s="107" t="s">
        <v>2757</v>
      </c>
      <c r="C18" s="93">
        <v>0.83425854583876302</v>
      </c>
      <c r="D18" s="89" t="s">
        <v>4136</v>
      </c>
      <c r="E18" s="90" t="s">
        <v>4135</v>
      </c>
    </row>
    <row r="19" spans="1:5" x14ac:dyDescent="0.25">
      <c r="A19" s="89" t="s">
        <v>2673</v>
      </c>
      <c r="B19" s="107" t="s">
        <v>1651</v>
      </c>
      <c r="C19" s="93">
        <v>0.81065413031492295</v>
      </c>
      <c r="D19" s="89" t="s">
        <v>4136</v>
      </c>
      <c r="E19" s="90" t="s">
        <v>4135</v>
      </c>
    </row>
    <row r="20" spans="1:5" x14ac:dyDescent="0.25">
      <c r="A20" s="89" t="s">
        <v>2679</v>
      </c>
      <c r="B20" s="107" t="s">
        <v>2757</v>
      </c>
      <c r="C20" s="93">
        <v>0.80574357856643897</v>
      </c>
      <c r="D20" s="89" t="s">
        <v>4221</v>
      </c>
      <c r="E20" s="90" t="s">
        <v>3209</v>
      </c>
    </row>
    <row r="21" spans="1:5" x14ac:dyDescent="0.25">
      <c r="A21" s="89" t="s">
        <v>2679</v>
      </c>
      <c r="B21" s="107" t="s">
        <v>2757</v>
      </c>
      <c r="C21" s="93">
        <v>0.80693329541525805</v>
      </c>
      <c r="D21" s="89" t="s">
        <v>3210</v>
      </c>
      <c r="E21" s="90" t="s">
        <v>3209</v>
      </c>
    </row>
    <row r="22" spans="1:5" x14ac:dyDescent="0.25">
      <c r="A22" s="89" t="s">
        <v>2673</v>
      </c>
      <c r="B22" s="107" t="s">
        <v>1651</v>
      </c>
      <c r="C22" s="93">
        <v>0.79460953759151498</v>
      </c>
      <c r="D22" s="89" t="s">
        <v>4221</v>
      </c>
      <c r="E22" s="90" t="s">
        <v>3209</v>
      </c>
    </row>
    <row r="23" spans="1:5" x14ac:dyDescent="0.25">
      <c r="A23" s="89" t="s">
        <v>2673</v>
      </c>
      <c r="B23" s="107" t="s">
        <v>1651</v>
      </c>
      <c r="C23" s="93">
        <v>0.79766524308714803</v>
      </c>
      <c r="D23" s="89" t="s">
        <v>3210</v>
      </c>
      <c r="E23" s="90" t="s">
        <v>3209</v>
      </c>
    </row>
    <row r="24" spans="1:5" x14ac:dyDescent="0.25">
      <c r="A24" s="89" t="s">
        <v>2679</v>
      </c>
      <c r="B24" s="107" t="s">
        <v>2757</v>
      </c>
      <c r="C24" s="93">
        <v>0.81741670228099905</v>
      </c>
      <c r="D24" s="89" t="s">
        <v>3636</v>
      </c>
      <c r="E24" s="90" t="s">
        <v>3635</v>
      </c>
    </row>
    <row r="25" spans="1:5" x14ac:dyDescent="0.25">
      <c r="A25" s="89" t="s">
        <v>2673</v>
      </c>
      <c r="B25" s="107" t="s">
        <v>1651</v>
      </c>
      <c r="C25" s="93">
        <v>0.80128095453783099</v>
      </c>
      <c r="D25" s="89" t="s">
        <v>3636</v>
      </c>
      <c r="E25" s="90" t="s">
        <v>3635</v>
      </c>
    </row>
    <row r="26" spans="1:5" x14ac:dyDescent="0.25">
      <c r="A26" s="89" t="s">
        <v>2679</v>
      </c>
      <c r="B26" s="107" t="s">
        <v>2757</v>
      </c>
      <c r="C26" s="93">
        <v>0.81876582192279401</v>
      </c>
      <c r="D26" s="89" t="s">
        <v>109</v>
      </c>
      <c r="E26" s="90" t="s">
        <v>2684</v>
      </c>
    </row>
    <row r="27" spans="1:5" x14ac:dyDescent="0.25">
      <c r="A27" s="89" t="s">
        <v>2673</v>
      </c>
      <c r="B27" s="107" t="s">
        <v>1651</v>
      </c>
      <c r="C27" s="93">
        <v>0.80320710458517997</v>
      </c>
      <c r="D27" s="89" t="s">
        <v>109</v>
      </c>
      <c r="E27" s="90" t="s">
        <v>2684</v>
      </c>
    </row>
    <row r="28" spans="1:5" x14ac:dyDescent="0.25">
      <c r="A28" s="89" t="s">
        <v>2679</v>
      </c>
      <c r="B28" s="107" t="s">
        <v>2757</v>
      </c>
      <c r="C28" s="93">
        <v>0.83127242861476802</v>
      </c>
      <c r="D28" s="89" t="s">
        <v>1113</v>
      </c>
      <c r="E28" s="90" t="s">
        <v>3951</v>
      </c>
    </row>
    <row r="29" spans="1:5" x14ac:dyDescent="0.25">
      <c r="A29" s="89" t="s">
        <v>2673</v>
      </c>
      <c r="B29" s="107" t="s">
        <v>1651</v>
      </c>
      <c r="C29" s="93">
        <v>0.80845997770598099</v>
      </c>
      <c r="D29" s="89" t="s">
        <v>1113</v>
      </c>
      <c r="E29" s="90" t="s">
        <v>3951</v>
      </c>
    </row>
    <row r="30" spans="1:5" x14ac:dyDescent="0.25">
      <c r="A30" s="89" t="s">
        <v>2679</v>
      </c>
      <c r="B30" s="107" t="s">
        <v>2757</v>
      </c>
      <c r="C30" s="93">
        <v>0.83174511435795095</v>
      </c>
      <c r="D30" s="89" t="s">
        <v>1726</v>
      </c>
      <c r="E30" s="90" t="s">
        <v>1727</v>
      </c>
    </row>
    <row r="31" spans="1:5" x14ac:dyDescent="0.25">
      <c r="A31" s="89" t="s">
        <v>2673</v>
      </c>
      <c r="B31" s="107" t="s">
        <v>1651</v>
      </c>
      <c r="C31" s="93">
        <v>0.80902435576255205</v>
      </c>
      <c r="D31" s="89" t="s">
        <v>1726</v>
      </c>
      <c r="E31" s="90" t="s">
        <v>1727</v>
      </c>
    </row>
    <row r="32" spans="1:5" x14ac:dyDescent="0.25">
      <c r="A32" s="89" t="s">
        <v>2679</v>
      </c>
      <c r="B32" s="107" t="s">
        <v>2757</v>
      </c>
      <c r="C32" s="93">
        <v>0.83433210982470696</v>
      </c>
      <c r="D32" s="89" t="s">
        <v>1728</v>
      </c>
      <c r="E32" s="90" t="s">
        <v>1729</v>
      </c>
    </row>
    <row r="33" spans="1:5" x14ac:dyDescent="0.25">
      <c r="A33" s="89" t="s">
        <v>2679</v>
      </c>
      <c r="B33" s="107" t="s">
        <v>2757</v>
      </c>
      <c r="C33" s="93">
        <v>0.81851859525650095</v>
      </c>
      <c r="D33" s="89" t="s">
        <v>4073</v>
      </c>
      <c r="E33" s="90" t="s">
        <v>4072</v>
      </c>
    </row>
    <row r="34" spans="1:5" x14ac:dyDescent="0.25">
      <c r="A34" s="89" t="s">
        <v>2673</v>
      </c>
      <c r="B34" s="107" t="s">
        <v>1651</v>
      </c>
      <c r="C34" s="93">
        <v>0.80722614400802495</v>
      </c>
      <c r="D34" s="89" t="s">
        <v>4073</v>
      </c>
      <c r="E34" s="90" t="s">
        <v>4072</v>
      </c>
    </row>
    <row r="35" spans="1:5" x14ac:dyDescent="0.25">
      <c r="A35" s="89" t="s">
        <v>2679</v>
      </c>
      <c r="B35" s="107" t="s">
        <v>2757</v>
      </c>
      <c r="C35" s="93">
        <v>0.82572993909384296</v>
      </c>
      <c r="D35" s="89" t="s">
        <v>3392</v>
      </c>
      <c r="E35" s="90" t="s">
        <v>3391</v>
      </c>
    </row>
    <row r="36" spans="1:5" x14ac:dyDescent="0.25">
      <c r="A36" s="89" t="s">
        <v>2673</v>
      </c>
      <c r="B36" s="107" t="s">
        <v>1651</v>
      </c>
      <c r="C36" s="93">
        <v>0.80127633227220896</v>
      </c>
      <c r="D36" s="89" t="s">
        <v>3392</v>
      </c>
      <c r="E36" s="90" t="s">
        <v>3391</v>
      </c>
    </row>
    <row r="37" spans="1:5" x14ac:dyDescent="0.25">
      <c r="A37" s="89" t="s">
        <v>2679</v>
      </c>
      <c r="B37" s="107" t="s">
        <v>2757</v>
      </c>
      <c r="C37" s="93">
        <v>0.807087768591365</v>
      </c>
      <c r="D37" s="89" t="s">
        <v>1241</v>
      </c>
      <c r="E37" s="90" t="s">
        <v>3645</v>
      </c>
    </row>
    <row r="38" spans="1:5" x14ac:dyDescent="0.25">
      <c r="A38" s="89" t="s">
        <v>2673</v>
      </c>
      <c r="B38" s="107" t="s">
        <v>1651</v>
      </c>
      <c r="C38" s="93">
        <v>0.79096213788630998</v>
      </c>
      <c r="D38" s="89" t="s">
        <v>1241</v>
      </c>
      <c r="E38" s="90" t="s">
        <v>3645</v>
      </c>
    </row>
    <row r="39" spans="1:5" x14ac:dyDescent="0.25">
      <c r="A39" s="89" t="s">
        <v>2679</v>
      </c>
      <c r="B39" s="107" t="s">
        <v>2757</v>
      </c>
      <c r="C39" s="93">
        <v>0.828236832333478</v>
      </c>
      <c r="D39" s="89" t="s">
        <v>2998</v>
      </c>
      <c r="E39" s="90" t="s">
        <v>2997</v>
      </c>
    </row>
    <row r="40" spans="1:5" x14ac:dyDescent="0.25">
      <c r="A40" s="89" t="s">
        <v>2673</v>
      </c>
      <c r="B40" s="107" t="s">
        <v>1651</v>
      </c>
      <c r="C40" s="93">
        <v>0.82763082499034302</v>
      </c>
      <c r="D40" s="89" t="s">
        <v>2998</v>
      </c>
      <c r="E40" s="90" t="s">
        <v>2997</v>
      </c>
    </row>
    <row r="41" spans="1:5" x14ac:dyDescent="0.25">
      <c r="A41" s="89" t="s">
        <v>1746</v>
      </c>
      <c r="B41" s="90" t="s">
        <v>1747</v>
      </c>
      <c r="C41" s="93">
        <v>0.83324976537037798</v>
      </c>
      <c r="D41" s="89" t="s">
        <v>2679</v>
      </c>
      <c r="E41" s="107" t="s">
        <v>2757</v>
      </c>
    </row>
    <row r="42" spans="1:5" x14ac:dyDescent="0.25">
      <c r="A42" s="89" t="s">
        <v>1740</v>
      </c>
      <c r="B42" s="90" t="s">
        <v>1741</v>
      </c>
      <c r="C42" s="93">
        <v>0.83421874879606495</v>
      </c>
      <c r="D42" s="89" t="s">
        <v>2679</v>
      </c>
      <c r="E42" s="107" t="s">
        <v>2757</v>
      </c>
    </row>
    <row r="43" spans="1:5" x14ac:dyDescent="0.25">
      <c r="A43" s="89" t="s">
        <v>1738</v>
      </c>
      <c r="B43" s="90" t="s">
        <v>1739</v>
      </c>
      <c r="C43" s="93">
        <v>0.83440581058968999</v>
      </c>
      <c r="D43" s="89" t="s">
        <v>2679</v>
      </c>
      <c r="E43" s="107" t="s">
        <v>2757</v>
      </c>
    </row>
    <row r="44" spans="1:5" x14ac:dyDescent="0.25">
      <c r="A44" s="89" t="s">
        <v>1742</v>
      </c>
      <c r="B44" s="90" t="s">
        <v>1743</v>
      </c>
      <c r="C44" s="93">
        <v>0.83437215304789303</v>
      </c>
      <c r="D44" s="89" t="s">
        <v>2679</v>
      </c>
      <c r="E44" s="107" t="s">
        <v>2757</v>
      </c>
    </row>
    <row r="45" spans="1:5" x14ac:dyDescent="0.25">
      <c r="A45" s="89" t="s">
        <v>1730</v>
      </c>
      <c r="B45" s="90" t="s">
        <v>1731</v>
      </c>
      <c r="C45" s="93">
        <v>0.84007657395134805</v>
      </c>
      <c r="D45" s="89" t="s">
        <v>2679</v>
      </c>
      <c r="E45" s="107" t="s">
        <v>2757</v>
      </c>
    </row>
    <row r="46" spans="1:5" x14ac:dyDescent="0.25">
      <c r="A46" s="89" t="s">
        <v>1732</v>
      </c>
      <c r="B46" s="90" t="s">
        <v>1733</v>
      </c>
      <c r="C46" s="93">
        <v>0.84154496446808502</v>
      </c>
      <c r="D46" s="89" t="s">
        <v>2679</v>
      </c>
      <c r="E46" s="107" t="s">
        <v>2757</v>
      </c>
    </row>
    <row r="47" spans="1:5" x14ac:dyDescent="0.25">
      <c r="A47" s="89" t="s">
        <v>1744</v>
      </c>
      <c r="B47" s="90" t="s">
        <v>1745</v>
      </c>
      <c r="C47" s="93">
        <v>0.831250445254062</v>
      </c>
      <c r="D47" s="89" t="s">
        <v>2679</v>
      </c>
      <c r="E47" s="107" t="s">
        <v>2757</v>
      </c>
    </row>
    <row r="48" spans="1:5" x14ac:dyDescent="0.25">
      <c r="A48" s="89" t="s">
        <v>1736</v>
      </c>
      <c r="B48" s="90" t="s">
        <v>1737</v>
      </c>
      <c r="C48" s="93">
        <v>0.841453249817813</v>
      </c>
      <c r="D48" s="89" t="s">
        <v>2679</v>
      </c>
      <c r="E48" s="107" t="s">
        <v>2757</v>
      </c>
    </row>
    <row r="49" spans="1:5" x14ac:dyDescent="0.25">
      <c r="A49" s="89" t="s">
        <v>1734</v>
      </c>
      <c r="B49" s="90" t="s">
        <v>1735</v>
      </c>
      <c r="C49" s="93">
        <v>0.846694951524401</v>
      </c>
      <c r="D49" s="89" t="s">
        <v>2679</v>
      </c>
      <c r="E49" s="107" t="s">
        <v>2757</v>
      </c>
    </row>
    <row r="50" spans="1:5" x14ac:dyDescent="0.25">
      <c r="A50" s="104" t="s">
        <v>4345</v>
      </c>
      <c r="B50" s="90" t="s">
        <v>4346</v>
      </c>
      <c r="C50" s="106">
        <v>0.83438742392065202</v>
      </c>
      <c r="D50" s="89" t="s">
        <v>2679</v>
      </c>
      <c r="E50" s="107" t="s">
        <v>2757</v>
      </c>
    </row>
    <row r="51" spans="1:5" x14ac:dyDescent="0.25">
      <c r="A51" s="89" t="s">
        <v>2679</v>
      </c>
      <c r="B51" s="107" t="s">
        <v>2757</v>
      </c>
      <c r="C51" s="93">
        <v>0.82570351555019394</v>
      </c>
      <c r="D51" s="89" t="s">
        <v>3358</v>
      </c>
      <c r="E51" s="90" t="s">
        <v>3357</v>
      </c>
    </row>
    <row r="52" spans="1:5" x14ac:dyDescent="0.25">
      <c r="A52" s="89" t="s">
        <v>2673</v>
      </c>
      <c r="B52" s="107" t="s">
        <v>1651</v>
      </c>
      <c r="C52" s="93">
        <v>0.808717483033628</v>
      </c>
      <c r="D52" s="89" t="s">
        <v>3358</v>
      </c>
      <c r="E52" s="90" t="s">
        <v>3357</v>
      </c>
    </row>
    <row r="53" spans="1:5" x14ac:dyDescent="0.25">
      <c r="A53" s="89" t="s">
        <v>2679</v>
      </c>
      <c r="B53" s="107" t="s">
        <v>2757</v>
      </c>
      <c r="C53" s="93">
        <v>0.83398218506630895</v>
      </c>
      <c r="D53" s="89" t="s">
        <v>423</v>
      </c>
      <c r="E53" s="90" t="s">
        <v>2685</v>
      </c>
    </row>
    <row r="54" spans="1:5" x14ac:dyDescent="0.25">
      <c r="A54" s="89" t="s">
        <v>2673</v>
      </c>
      <c r="B54" s="107" t="s">
        <v>1651</v>
      </c>
      <c r="C54" s="93">
        <v>0.81624132970506003</v>
      </c>
      <c r="D54" s="89" t="s">
        <v>423</v>
      </c>
      <c r="E54" s="90" t="s">
        <v>2685</v>
      </c>
    </row>
    <row r="55" spans="1:5" x14ac:dyDescent="0.25">
      <c r="A55" s="89" t="s">
        <v>2679</v>
      </c>
      <c r="B55" s="107" t="s">
        <v>2757</v>
      </c>
      <c r="C55" s="93">
        <v>0.82302499706200705</v>
      </c>
      <c r="D55" s="89" t="s">
        <v>428</v>
      </c>
      <c r="E55" s="90" t="s">
        <v>2686</v>
      </c>
    </row>
    <row r="56" spans="1:5" x14ac:dyDescent="0.25">
      <c r="A56" s="89" t="s">
        <v>2673</v>
      </c>
      <c r="B56" s="107" t="s">
        <v>1651</v>
      </c>
      <c r="C56" s="93">
        <v>0.80633539181655001</v>
      </c>
      <c r="D56" s="89" t="s">
        <v>428</v>
      </c>
      <c r="E56" s="90" t="s">
        <v>2686</v>
      </c>
    </row>
    <row r="57" spans="1:5" x14ac:dyDescent="0.25">
      <c r="A57" s="89" t="s">
        <v>2679</v>
      </c>
      <c r="B57" s="107" t="s">
        <v>2757</v>
      </c>
      <c r="C57" s="93">
        <v>0.83039857513540305</v>
      </c>
      <c r="D57" s="89" t="s">
        <v>1748</v>
      </c>
      <c r="E57" s="90" t="s">
        <v>1749</v>
      </c>
    </row>
    <row r="58" spans="1:5" x14ac:dyDescent="0.25">
      <c r="A58" s="89" t="s">
        <v>2679</v>
      </c>
      <c r="B58" s="107" t="s">
        <v>2757</v>
      </c>
      <c r="C58" s="93">
        <v>0.83626886227821096</v>
      </c>
      <c r="D58" s="89" t="s">
        <v>3423</v>
      </c>
      <c r="E58" s="90" t="s">
        <v>3422</v>
      </c>
    </row>
    <row r="59" spans="1:5" x14ac:dyDescent="0.25">
      <c r="A59" s="89" t="s">
        <v>2673</v>
      </c>
      <c r="B59" s="107" t="s">
        <v>1651</v>
      </c>
      <c r="C59" s="93">
        <v>0.83390187862144605</v>
      </c>
      <c r="D59" s="89" t="s">
        <v>3423</v>
      </c>
      <c r="E59" s="90" t="s">
        <v>3422</v>
      </c>
    </row>
    <row r="60" spans="1:5" x14ac:dyDescent="0.25">
      <c r="A60" s="89" t="s">
        <v>2679</v>
      </c>
      <c r="B60" s="107" t="s">
        <v>2757</v>
      </c>
      <c r="C60" s="93">
        <v>0.82665519976443103</v>
      </c>
      <c r="D60" s="89" t="s">
        <v>3783</v>
      </c>
      <c r="E60" s="90" t="s">
        <v>3782</v>
      </c>
    </row>
    <row r="61" spans="1:5" x14ac:dyDescent="0.25">
      <c r="A61" s="89" t="s">
        <v>2673</v>
      </c>
      <c r="B61" s="107" t="s">
        <v>1651</v>
      </c>
      <c r="C61" s="93">
        <v>0.81941529470954999</v>
      </c>
      <c r="D61" s="89" t="s">
        <v>3783</v>
      </c>
      <c r="E61" s="90" t="s">
        <v>3782</v>
      </c>
    </row>
    <row r="62" spans="1:5" x14ac:dyDescent="0.25">
      <c r="A62" s="89" t="s">
        <v>2679</v>
      </c>
      <c r="B62" s="107" t="s">
        <v>2757</v>
      </c>
      <c r="C62" s="93">
        <v>0.846084676457032</v>
      </c>
      <c r="D62" s="89" t="s">
        <v>2659</v>
      </c>
      <c r="E62" s="90" t="s">
        <v>2687</v>
      </c>
    </row>
    <row r="63" spans="1:5" x14ac:dyDescent="0.25">
      <c r="A63" s="89" t="s">
        <v>2673</v>
      </c>
      <c r="B63" s="107" t="s">
        <v>1651</v>
      </c>
      <c r="C63" s="93">
        <v>0.84600702140991302</v>
      </c>
      <c r="D63" s="89" t="s">
        <v>2659</v>
      </c>
      <c r="E63" s="90" t="s">
        <v>2687</v>
      </c>
    </row>
    <row r="64" spans="1:5" x14ac:dyDescent="0.25">
      <c r="A64" s="89" t="s">
        <v>2679</v>
      </c>
      <c r="B64" s="107" t="s">
        <v>2757</v>
      </c>
      <c r="C64" s="93">
        <v>0.79588393959025905</v>
      </c>
      <c r="D64" s="89" t="s">
        <v>3833</v>
      </c>
      <c r="E64" s="90" t="s">
        <v>3832</v>
      </c>
    </row>
    <row r="65" spans="1:5" x14ac:dyDescent="0.25">
      <c r="A65" s="89" t="s">
        <v>2673</v>
      </c>
      <c r="B65" s="107" t="s">
        <v>1651</v>
      </c>
      <c r="C65" s="93">
        <v>0.78931601866555101</v>
      </c>
      <c r="D65" s="89" t="s">
        <v>3833</v>
      </c>
      <c r="E65" s="90" t="s">
        <v>3832</v>
      </c>
    </row>
    <row r="66" spans="1:5" x14ac:dyDescent="0.25">
      <c r="A66" s="89" t="s">
        <v>2679</v>
      </c>
      <c r="B66" s="107" t="s">
        <v>2757</v>
      </c>
      <c r="C66" s="93">
        <v>0.82513356796191895</v>
      </c>
      <c r="D66" s="89" t="s">
        <v>3864</v>
      </c>
      <c r="E66" s="90" t="s">
        <v>3863</v>
      </c>
    </row>
    <row r="67" spans="1:5" x14ac:dyDescent="0.25">
      <c r="A67" s="89" t="s">
        <v>2673</v>
      </c>
      <c r="B67" s="107" t="s">
        <v>1651</v>
      </c>
      <c r="C67" s="93">
        <v>0.81481654251058699</v>
      </c>
      <c r="D67" s="89" t="s">
        <v>3864</v>
      </c>
      <c r="E67" s="90" t="s">
        <v>3863</v>
      </c>
    </row>
    <row r="68" spans="1:5" x14ac:dyDescent="0.25">
      <c r="A68" s="89" t="s">
        <v>2679</v>
      </c>
      <c r="B68" s="107" t="s">
        <v>2757</v>
      </c>
      <c r="C68" s="93">
        <v>0.82659639937973695</v>
      </c>
      <c r="D68" s="89" t="s">
        <v>3998</v>
      </c>
      <c r="E68" s="90" t="s">
        <v>2887</v>
      </c>
    </row>
    <row r="69" spans="1:5" x14ac:dyDescent="0.25">
      <c r="A69" s="89" t="s">
        <v>2679</v>
      </c>
      <c r="B69" s="107" t="s">
        <v>2757</v>
      </c>
      <c r="C69" s="93">
        <v>0.828634894264491</v>
      </c>
      <c r="D69" s="89" t="s">
        <v>3454</v>
      </c>
      <c r="E69" s="90" t="s">
        <v>2887</v>
      </c>
    </row>
    <row r="70" spans="1:5" x14ac:dyDescent="0.25">
      <c r="A70" s="89" t="s">
        <v>2673</v>
      </c>
      <c r="B70" s="107" t="s">
        <v>1651</v>
      </c>
      <c r="C70" s="93">
        <v>0.81346143432998796</v>
      </c>
      <c r="D70" s="89" t="s">
        <v>3998</v>
      </c>
      <c r="E70" s="90" t="s">
        <v>2887</v>
      </c>
    </row>
    <row r="71" spans="1:5" x14ac:dyDescent="0.25">
      <c r="A71" s="89" t="s">
        <v>2673</v>
      </c>
      <c r="B71" s="107" t="s">
        <v>1651</v>
      </c>
      <c r="C71" s="93">
        <v>0.80179213911439495</v>
      </c>
      <c r="D71" s="89" t="s">
        <v>3454</v>
      </c>
      <c r="E71" s="90" t="s">
        <v>2887</v>
      </c>
    </row>
    <row r="72" spans="1:5" x14ac:dyDescent="0.25">
      <c r="A72" s="89" t="s">
        <v>2679</v>
      </c>
      <c r="B72" s="107" t="s">
        <v>2757</v>
      </c>
      <c r="C72" s="93">
        <v>0.83282727394718203</v>
      </c>
      <c r="D72" s="89" t="s">
        <v>1750</v>
      </c>
      <c r="E72" s="90" t="s">
        <v>1751</v>
      </c>
    </row>
    <row r="73" spans="1:5" x14ac:dyDescent="0.25">
      <c r="A73" s="89" t="s">
        <v>2673</v>
      </c>
      <c r="B73" s="107" t="s">
        <v>1651</v>
      </c>
      <c r="C73" s="93">
        <v>0.82838823012416396</v>
      </c>
      <c r="D73" s="89" t="s">
        <v>1750</v>
      </c>
      <c r="E73" s="90" t="s">
        <v>1751</v>
      </c>
    </row>
    <row r="74" spans="1:5" x14ac:dyDescent="0.25">
      <c r="A74" s="89" t="s">
        <v>2679</v>
      </c>
      <c r="B74" s="107" t="s">
        <v>2757</v>
      </c>
      <c r="C74" s="93">
        <v>0.83063441679204497</v>
      </c>
      <c r="D74" s="89" t="s">
        <v>1752</v>
      </c>
      <c r="E74" s="90" t="s">
        <v>1753</v>
      </c>
    </row>
    <row r="75" spans="1:5" x14ac:dyDescent="0.25">
      <c r="A75" s="89" t="s">
        <v>2673</v>
      </c>
      <c r="B75" s="107" t="s">
        <v>1651</v>
      </c>
      <c r="C75" s="93">
        <v>0.82858459474394597</v>
      </c>
      <c r="D75" s="89" t="s">
        <v>1752</v>
      </c>
      <c r="E75" s="90" t="s">
        <v>1753</v>
      </c>
    </row>
    <row r="76" spans="1:5" x14ac:dyDescent="0.25">
      <c r="A76" s="89" t="s">
        <v>2679</v>
      </c>
      <c r="B76" s="107" t="s">
        <v>2757</v>
      </c>
      <c r="C76" s="93">
        <v>0.82903369056649701</v>
      </c>
      <c r="D76" s="89" t="s">
        <v>1756</v>
      </c>
      <c r="E76" s="90" t="s">
        <v>1755</v>
      </c>
    </row>
    <row r="77" spans="1:5" x14ac:dyDescent="0.25">
      <c r="A77" s="89" t="s">
        <v>2679</v>
      </c>
      <c r="B77" s="107" t="s">
        <v>2757</v>
      </c>
      <c r="C77" s="93">
        <v>0.83497104119876997</v>
      </c>
      <c r="D77" s="89" t="s">
        <v>1754</v>
      </c>
      <c r="E77" s="90" t="s">
        <v>1755</v>
      </c>
    </row>
    <row r="78" spans="1:5" x14ac:dyDescent="0.25">
      <c r="A78" s="89" t="s">
        <v>2679</v>
      </c>
      <c r="B78" s="107" t="s">
        <v>2757</v>
      </c>
      <c r="C78" s="93">
        <v>0.82374287663589096</v>
      </c>
      <c r="D78" s="89" t="s">
        <v>3585</v>
      </c>
      <c r="E78" s="90" t="s">
        <v>1755</v>
      </c>
    </row>
    <row r="79" spans="1:5" x14ac:dyDescent="0.25">
      <c r="A79" s="89" t="s">
        <v>2673</v>
      </c>
      <c r="B79" s="107" t="s">
        <v>1651</v>
      </c>
      <c r="C79" s="93">
        <v>0.801804401673197</v>
      </c>
      <c r="D79" s="89" t="s">
        <v>1756</v>
      </c>
      <c r="E79" s="90" t="s">
        <v>1755</v>
      </c>
    </row>
    <row r="80" spans="1:5" x14ac:dyDescent="0.25">
      <c r="A80" s="89" t="s">
        <v>2673</v>
      </c>
      <c r="B80" s="107" t="s">
        <v>1651</v>
      </c>
      <c r="C80" s="93">
        <v>0.82906960583667499</v>
      </c>
      <c r="D80" s="89" t="s">
        <v>3585</v>
      </c>
      <c r="E80" s="90" t="s">
        <v>1755</v>
      </c>
    </row>
    <row r="81" spans="1:5" x14ac:dyDescent="0.25">
      <c r="A81" s="89" t="s">
        <v>2673</v>
      </c>
      <c r="B81" s="107" t="s">
        <v>1651</v>
      </c>
      <c r="C81" s="93">
        <v>0.82259039432727699</v>
      </c>
      <c r="D81" s="89" t="s">
        <v>1754</v>
      </c>
      <c r="E81" s="90" t="s">
        <v>1755</v>
      </c>
    </row>
    <row r="82" spans="1:5" x14ac:dyDescent="0.25">
      <c r="A82" s="89" t="s">
        <v>2679</v>
      </c>
      <c r="B82" s="107" t="s">
        <v>2757</v>
      </c>
      <c r="C82" s="93">
        <v>0.83466230377987505</v>
      </c>
      <c r="D82" s="89" t="s">
        <v>1757</v>
      </c>
      <c r="E82" s="90" t="s">
        <v>1758</v>
      </c>
    </row>
    <row r="83" spans="1:5" x14ac:dyDescent="0.25">
      <c r="A83" s="89" t="s">
        <v>2673</v>
      </c>
      <c r="B83" s="107" t="s">
        <v>1651</v>
      </c>
      <c r="C83" s="93">
        <v>0.81421005797743895</v>
      </c>
      <c r="D83" s="89" t="s">
        <v>1757</v>
      </c>
      <c r="E83" s="90" t="s">
        <v>1758</v>
      </c>
    </row>
    <row r="84" spans="1:5" x14ac:dyDescent="0.25">
      <c r="A84" s="89" t="s">
        <v>2679</v>
      </c>
      <c r="B84" s="107" t="s">
        <v>2757</v>
      </c>
      <c r="C84" s="93">
        <v>0.82659019823471502</v>
      </c>
      <c r="D84" s="89" t="s">
        <v>328</v>
      </c>
      <c r="E84" s="90" t="s">
        <v>3854</v>
      </c>
    </row>
    <row r="85" spans="1:5" x14ac:dyDescent="0.25">
      <c r="A85" s="89" t="s">
        <v>2673</v>
      </c>
      <c r="B85" s="107" t="s">
        <v>1651</v>
      </c>
      <c r="C85" s="93">
        <v>0.80488496005600096</v>
      </c>
      <c r="D85" s="89" t="s">
        <v>328</v>
      </c>
      <c r="E85" s="90" t="s">
        <v>3854</v>
      </c>
    </row>
    <row r="86" spans="1:5" x14ac:dyDescent="0.25">
      <c r="A86" s="89" t="s">
        <v>2679</v>
      </c>
      <c r="B86" s="107" t="s">
        <v>2757</v>
      </c>
      <c r="C86" s="93">
        <v>0.83293027377935303</v>
      </c>
      <c r="D86" s="89" t="s">
        <v>2974</v>
      </c>
      <c r="E86" s="90" t="s">
        <v>2973</v>
      </c>
    </row>
    <row r="87" spans="1:5" x14ac:dyDescent="0.25">
      <c r="A87" s="89" t="s">
        <v>2673</v>
      </c>
      <c r="B87" s="107" t="s">
        <v>1651</v>
      </c>
      <c r="C87" s="93">
        <v>0.80796974184222004</v>
      </c>
      <c r="D87" s="89" t="s">
        <v>2974</v>
      </c>
      <c r="E87" s="90" t="s">
        <v>2973</v>
      </c>
    </row>
    <row r="88" spans="1:5" x14ac:dyDescent="0.25">
      <c r="A88" s="89" t="s">
        <v>2679</v>
      </c>
      <c r="B88" s="107" t="s">
        <v>2757</v>
      </c>
      <c r="C88" s="93">
        <v>0.83322826299672004</v>
      </c>
      <c r="D88" s="89" t="s">
        <v>2955</v>
      </c>
      <c r="E88" s="90" t="s">
        <v>2954</v>
      </c>
    </row>
    <row r="89" spans="1:5" x14ac:dyDescent="0.25">
      <c r="A89" s="89" t="s">
        <v>2673</v>
      </c>
      <c r="B89" s="107" t="s">
        <v>1651</v>
      </c>
      <c r="C89" s="93">
        <v>0.80812338125665495</v>
      </c>
      <c r="D89" s="89" t="s">
        <v>2955</v>
      </c>
      <c r="E89" s="90" t="s">
        <v>2954</v>
      </c>
    </row>
    <row r="90" spans="1:5" x14ac:dyDescent="0.25">
      <c r="A90" s="89" t="s">
        <v>2679</v>
      </c>
      <c r="B90" s="107" t="s">
        <v>2757</v>
      </c>
      <c r="C90" s="93">
        <v>0.81525801759940597</v>
      </c>
      <c r="D90" s="89" t="s">
        <v>3062</v>
      </c>
      <c r="E90" s="90" t="s">
        <v>3061</v>
      </c>
    </row>
    <row r="91" spans="1:5" x14ac:dyDescent="0.25">
      <c r="A91" s="89" t="s">
        <v>2673</v>
      </c>
      <c r="B91" s="107" t="s">
        <v>1651</v>
      </c>
      <c r="C91" s="93">
        <v>0.79956067863471203</v>
      </c>
      <c r="D91" s="89" t="s">
        <v>3062</v>
      </c>
      <c r="E91" s="90" t="s">
        <v>3061</v>
      </c>
    </row>
    <row r="92" spans="1:5" x14ac:dyDescent="0.25">
      <c r="A92" s="89" t="s">
        <v>2679</v>
      </c>
      <c r="B92" s="107" t="s">
        <v>2757</v>
      </c>
      <c r="C92" s="93">
        <v>0.83446526123352205</v>
      </c>
      <c r="D92" s="89" t="s">
        <v>1759</v>
      </c>
      <c r="E92" s="90" t="s">
        <v>1760</v>
      </c>
    </row>
    <row r="93" spans="1:5" x14ac:dyDescent="0.25">
      <c r="A93" s="89" t="s">
        <v>2673</v>
      </c>
      <c r="B93" s="107" t="s">
        <v>1651</v>
      </c>
      <c r="C93" s="93">
        <v>0.82093398967702103</v>
      </c>
      <c r="D93" s="89" t="s">
        <v>1759</v>
      </c>
      <c r="E93" s="90" t="s">
        <v>1760</v>
      </c>
    </row>
    <row r="94" spans="1:5" x14ac:dyDescent="0.25">
      <c r="A94" s="89" t="s">
        <v>2679</v>
      </c>
      <c r="B94" s="107" t="s">
        <v>2757</v>
      </c>
      <c r="C94" s="93">
        <v>0.83304591723344901</v>
      </c>
      <c r="D94" s="89" t="s">
        <v>1761</v>
      </c>
      <c r="E94" s="90" t="s">
        <v>1762</v>
      </c>
    </row>
    <row r="95" spans="1:5" x14ac:dyDescent="0.25">
      <c r="A95" s="89" t="s">
        <v>2673</v>
      </c>
      <c r="B95" s="107" t="s">
        <v>1651</v>
      </c>
      <c r="C95" s="93">
        <v>0.78636980841374005</v>
      </c>
      <c r="D95" s="89" t="s">
        <v>1763</v>
      </c>
      <c r="E95" s="90" t="s">
        <v>1764</v>
      </c>
    </row>
    <row r="96" spans="1:5" x14ac:dyDescent="0.25">
      <c r="A96" s="89" t="s">
        <v>2679</v>
      </c>
      <c r="B96" s="107" t="s">
        <v>2757</v>
      </c>
      <c r="C96" s="93">
        <v>0.81433500784155</v>
      </c>
      <c r="D96" s="89" t="s">
        <v>3223</v>
      </c>
      <c r="E96" s="90" t="s">
        <v>3222</v>
      </c>
    </row>
    <row r="97" spans="1:5" x14ac:dyDescent="0.25">
      <c r="A97" s="89" t="s">
        <v>2673</v>
      </c>
      <c r="B97" s="107" t="s">
        <v>1651</v>
      </c>
      <c r="C97" s="93">
        <v>0.80644120504914496</v>
      </c>
      <c r="D97" s="89" t="s">
        <v>3223</v>
      </c>
      <c r="E97" s="90" t="s">
        <v>3222</v>
      </c>
    </row>
    <row r="98" spans="1:5" x14ac:dyDescent="0.25">
      <c r="A98" s="89" t="s">
        <v>2673</v>
      </c>
      <c r="B98" s="107" t="s">
        <v>1651</v>
      </c>
      <c r="C98" s="93">
        <v>0.81399468292987698</v>
      </c>
      <c r="D98" s="89" t="s">
        <v>3248</v>
      </c>
      <c r="E98" s="90" t="s">
        <v>3247</v>
      </c>
    </row>
    <row r="99" spans="1:5" x14ac:dyDescent="0.25">
      <c r="A99" s="89" t="s">
        <v>2679</v>
      </c>
      <c r="B99" s="107" t="s">
        <v>2757</v>
      </c>
      <c r="C99" s="93">
        <v>0.83474767934038496</v>
      </c>
      <c r="D99" s="89" t="s">
        <v>3138</v>
      </c>
      <c r="E99" s="90" t="s">
        <v>3137</v>
      </c>
    </row>
    <row r="100" spans="1:5" x14ac:dyDescent="0.25">
      <c r="A100" s="89" t="s">
        <v>2673</v>
      </c>
      <c r="B100" s="107" t="s">
        <v>1651</v>
      </c>
      <c r="C100" s="93">
        <v>0.82342134758279295</v>
      </c>
      <c r="D100" s="89" t="s">
        <v>3138</v>
      </c>
      <c r="E100" s="90" t="s">
        <v>3137</v>
      </c>
    </row>
    <row r="101" spans="1:5" x14ac:dyDescent="0.25">
      <c r="A101" s="89" t="s">
        <v>2679</v>
      </c>
      <c r="B101" s="107" t="s">
        <v>2757</v>
      </c>
      <c r="C101" s="93">
        <v>0.82541983967194599</v>
      </c>
      <c r="D101" s="89" t="s">
        <v>1765</v>
      </c>
      <c r="E101" s="90" t="s">
        <v>1766</v>
      </c>
    </row>
    <row r="102" spans="1:5" x14ac:dyDescent="0.25">
      <c r="A102" s="89" t="s">
        <v>2673</v>
      </c>
      <c r="B102" s="107" t="s">
        <v>1651</v>
      </c>
      <c r="C102" s="93">
        <v>0.80083230075935796</v>
      </c>
      <c r="D102" s="89" t="s">
        <v>1765</v>
      </c>
      <c r="E102" s="90" t="s">
        <v>1766</v>
      </c>
    </row>
    <row r="103" spans="1:5" x14ac:dyDescent="0.25">
      <c r="A103" s="89" t="s">
        <v>2679</v>
      </c>
      <c r="B103" s="107" t="s">
        <v>2757</v>
      </c>
      <c r="C103" s="93">
        <v>0.83410418818351495</v>
      </c>
      <c r="D103" s="89" t="s">
        <v>3046</v>
      </c>
      <c r="E103" s="90" t="s">
        <v>3045</v>
      </c>
    </row>
    <row r="104" spans="1:5" x14ac:dyDescent="0.25">
      <c r="A104" s="89" t="s">
        <v>2673</v>
      </c>
      <c r="B104" s="107" t="s">
        <v>1651</v>
      </c>
      <c r="C104" s="93">
        <v>0.81031667830022003</v>
      </c>
      <c r="D104" s="89" t="s">
        <v>3046</v>
      </c>
      <c r="E104" s="90" t="s">
        <v>3045</v>
      </c>
    </row>
    <row r="105" spans="1:5" x14ac:dyDescent="0.25">
      <c r="A105" s="89" t="s">
        <v>2679</v>
      </c>
      <c r="B105" s="107" t="s">
        <v>2757</v>
      </c>
      <c r="C105" s="93">
        <v>0.829630231678948</v>
      </c>
      <c r="D105" s="89" t="s">
        <v>3278</v>
      </c>
      <c r="E105" s="90" t="s">
        <v>3277</v>
      </c>
    </row>
    <row r="106" spans="1:5" x14ac:dyDescent="0.25">
      <c r="A106" s="89" t="s">
        <v>2673</v>
      </c>
      <c r="B106" s="107" t="s">
        <v>1651</v>
      </c>
      <c r="C106" s="93">
        <v>0.80156812450006298</v>
      </c>
      <c r="D106" s="89" t="s">
        <v>3278</v>
      </c>
      <c r="E106" s="90" t="s">
        <v>3277</v>
      </c>
    </row>
    <row r="107" spans="1:5" x14ac:dyDescent="0.25">
      <c r="A107" s="89" t="s">
        <v>2679</v>
      </c>
      <c r="B107" s="107" t="s">
        <v>2757</v>
      </c>
      <c r="C107" s="93">
        <v>0.83391046108001998</v>
      </c>
      <c r="D107" s="89" t="s">
        <v>3931</v>
      </c>
      <c r="E107" s="90" t="s">
        <v>3930</v>
      </c>
    </row>
    <row r="108" spans="1:5" x14ac:dyDescent="0.25">
      <c r="A108" s="89" t="s">
        <v>2673</v>
      </c>
      <c r="B108" s="107" t="s">
        <v>1651</v>
      </c>
      <c r="C108" s="93">
        <v>0.82332238850055495</v>
      </c>
      <c r="D108" s="89" t="s">
        <v>3931</v>
      </c>
      <c r="E108" s="90" t="s">
        <v>3930</v>
      </c>
    </row>
    <row r="109" spans="1:5" x14ac:dyDescent="0.25">
      <c r="A109" s="89" t="s">
        <v>2679</v>
      </c>
      <c r="B109" s="107" t="s">
        <v>2757</v>
      </c>
      <c r="C109" s="93">
        <v>0.82953509340297804</v>
      </c>
      <c r="D109" s="89" t="s">
        <v>4273</v>
      </c>
      <c r="E109" s="90" t="s">
        <v>4272</v>
      </c>
    </row>
    <row r="110" spans="1:5" x14ac:dyDescent="0.25">
      <c r="A110" s="89" t="s">
        <v>2673</v>
      </c>
      <c r="B110" s="107" t="s">
        <v>1651</v>
      </c>
      <c r="C110" s="93">
        <v>0.81909519572968104</v>
      </c>
      <c r="D110" s="89" t="s">
        <v>4273</v>
      </c>
      <c r="E110" s="90" t="s">
        <v>4272</v>
      </c>
    </row>
    <row r="111" spans="1:5" x14ac:dyDescent="0.25">
      <c r="A111" s="89" t="s">
        <v>2679</v>
      </c>
      <c r="B111" s="107" t="s">
        <v>2757</v>
      </c>
      <c r="C111" s="93">
        <v>0.83422902553427103</v>
      </c>
      <c r="D111" s="89" t="s">
        <v>1767</v>
      </c>
      <c r="E111" s="90" t="s">
        <v>1768</v>
      </c>
    </row>
    <row r="112" spans="1:5" x14ac:dyDescent="0.25">
      <c r="A112" s="89" t="s">
        <v>2673</v>
      </c>
      <c r="B112" s="107" t="s">
        <v>1651</v>
      </c>
      <c r="C112" s="93">
        <v>0.81303014034872101</v>
      </c>
      <c r="D112" s="89" t="s">
        <v>1767</v>
      </c>
      <c r="E112" s="90" t="s">
        <v>1768</v>
      </c>
    </row>
    <row r="113" spans="1:5" x14ac:dyDescent="0.25">
      <c r="A113" s="89" t="s">
        <v>2679</v>
      </c>
      <c r="B113" s="107" t="s">
        <v>2757</v>
      </c>
      <c r="C113" s="93">
        <v>0.83446632947847899</v>
      </c>
      <c r="D113" s="89" t="s">
        <v>1769</v>
      </c>
      <c r="E113" s="90" t="s">
        <v>1770</v>
      </c>
    </row>
    <row r="114" spans="1:5" x14ac:dyDescent="0.25">
      <c r="A114" s="89" t="s">
        <v>2679</v>
      </c>
      <c r="B114" s="107" t="s">
        <v>2757</v>
      </c>
      <c r="C114" s="93">
        <v>0.83279143143754097</v>
      </c>
      <c r="D114" s="89" t="s">
        <v>4029</v>
      </c>
      <c r="E114" s="90" t="s">
        <v>4028</v>
      </c>
    </row>
    <row r="115" spans="1:5" x14ac:dyDescent="0.25">
      <c r="A115" s="89" t="s">
        <v>2673</v>
      </c>
      <c r="B115" s="107" t="s">
        <v>1651</v>
      </c>
      <c r="C115" s="93">
        <v>0.81187102679260104</v>
      </c>
      <c r="D115" s="89" t="s">
        <v>4029</v>
      </c>
      <c r="E115" s="90" t="s">
        <v>4028</v>
      </c>
    </row>
    <row r="116" spans="1:5" x14ac:dyDescent="0.25">
      <c r="A116" s="89" t="s">
        <v>2679</v>
      </c>
      <c r="B116" s="107" t="s">
        <v>2757</v>
      </c>
      <c r="C116" s="93">
        <v>0.83383336443123701</v>
      </c>
      <c r="D116" s="89" t="s">
        <v>2916</v>
      </c>
      <c r="E116" s="90" t="s">
        <v>2915</v>
      </c>
    </row>
    <row r="117" spans="1:5" x14ac:dyDescent="0.25">
      <c r="A117" s="89" t="s">
        <v>2673</v>
      </c>
      <c r="B117" s="107" t="s">
        <v>1651</v>
      </c>
      <c r="C117" s="93">
        <v>0.82800010360309195</v>
      </c>
      <c r="D117" s="89" t="s">
        <v>2916</v>
      </c>
      <c r="E117" s="90" t="s">
        <v>2915</v>
      </c>
    </row>
    <row r="118" spans="1:5" x14ac:dyDescent="0.25">
      <c r="A118" s="89" t="s">
        <v>2679</v>
      </c>
      <c r="B118" s="107" t="s">
        <v>2757</v>
      </c>
      <c r="C118" s="93">
        <v>0.83381350585605296</v>
      </c>
      <c r="D118" s="89" t="s">
        <v>3074</v>
      </c>
      <c r="E118" s="90" t="s">
        <v>3073</v>
      </c>
    </row>
    <row r="119" spans="1:5" x14ac:dyDescent="0.25">
      <c r="A119" s="89" t="s">
        <v>2673</v>
      </c>
      <c r="B119" s="107" t="s">
        <v>1651</v>
      </c>
      <c r="C119" s="93">
        <v>0.81711841332823398</v>
      </c>
      <c r="D119" s="89" t="s">
        <v>3074</v>
      </c>
      <c r="E119" s="90" t="s">
        <v>3073</v>
      </c>
    </row>
    <row r="120" spans="1:5" x14ac:dyDescent="0.25">
      <c r="A120" s="89" t="s">
        <v>2679</v>
      </c>
      <c r="B120" s="107" t="s">
        <v>2757</v>
      </c>
      <c r="C120" s="93">
        <v>0.83266023586865201</v>
      </c>
      <c r="D120" s="89" t="s">
        <v>4084</v>
      </c>
      <c r="E120" s="90" t="s">
        <v>4083</v>
      </c>
    </row>
    <row r="121" spans="1:5" x14ac:dyDescent="0.25">
      <c r="A121" s="89" t="s">
        <v>2673</v>
      </c>
      <c r="B121" s="107" t="s">
        <v>1651</v>
      </c>
      <c r="C121" s="93">
        <v>0.80648242534949999</v>
      </c>
      <c r="D121" s="89" t="s">
        <v>4084</v>
      </c>
      <c r="E121" s="90" t="s">
        <v>4083</v>
      </c>
    </row>
    <row r="122" spans="1:5" x14ac:dyDescent="0.25">
      <c r="A122" s="89" t="s">
        <v>2679</v>
      </c>
      <c r="B122" s="107" t="s">
        <v>2757</v>
      </c>
      <c r="C122" s="93">
        <v>0.83420070068255103</v>
      </c>
      <c r="D122" s="89" t="s">
        <v>4313</v>
      </c>
      <c r="E122" s="90" t="s">
        <v>4312</v>
      </c>
    </row>
    <row r="123" spans="1:5" x14ac:dyDescent="0.25">
      <c r="A123" s="89" t="s">
        <v>2673</v>
      </c>
      <c r="B123" s="107" t="s">
        <v>1651</v>
      </c>
      <c r="C123" s="93">
        <v>0.81265985571530697</v>
      </c>
      <c r="D123" s="89" t="s">
        <v>4313</v>
      </c>
      <c r="E123" s="90" t="s">
        <v>4312</v>
      </c>
    </row>
    <row r="124" spans="1:5" x14ac:dyDescent="0.25">
      <c r="A124" s="89" t="s">
        <v>2679</v>
      </c>
      <c r="B124" s="107" t="s">
        <v>2757</v>
      </c>
      <c r="C124" s="93">
        <v>0.825214068523072</v>
      </c>
      <c r="D124" s="89" t="s">
        <v>3973</v>
      </c>
      <c r="E124" s="90" t="s">
        <v>3972</v>
      </c>
    </row>
    <row r="125" spans="1:5" x14ac:dyDescent="0.25">
      <c r="A125" s="89" t="s">
        <v>2673</v>
      </c>
      <c r="B125" s="107" t="s">
        <v>1651</v>
      </c>
      <c r="C125" s="93">
        <v>0.808446200928021</v>
      </c>
      <c r="D125" s="89" t="s">
        <v>3973</v>
      </c>
      <c r="E125" s="90" t="s">
        <v>3972</v>
      </c>
    </row>
    <row r="126" spans="1:5" x14ac:dyDescent="0.25">
      <c r="A126" s="89" t="s">
        <v>2679</v>
      </c>
      <c r="B126" s="107" t="s">
        <v>2757</v>
      </c>
      <c r="C126" s="93">
        <v>0.82318976982466097</v>
      </c>
      <c r="D126" s="89" t="s">
        <v>2776</v>
      </c>
      <c r="E126" s="90" t="s">
        <v>2775</v>
      </c>
    </row>
    <row r="127" spans="1:5" x14ac:dyDescent="0.25">
      <c r="A127" s="89" t="s">
        <v>2673</v>
      </c>
      <c r="B127" s="107" t="s">
        <v>1651</v>
      </c>
      <c r="C127" s="93">
        <v>0.80543442203224103</v>
      </c>
      <c r="D127" s="89" t="s">
        <v>2776</v>
      </c>
      <c r="E127" s="90" t="s">
        <v>2775</v>
      </c>
    </row>
    <row r="128" spans="1:5" x14ac:dyDescent="0.25">
      <c r="A128" s="89" t="s">
        <v>2673</v>
      </c>
      <c r="B128" s="107" t="s">
        <v>1651</v>
      </c>
      <c r="C128" s="93">
        <v>0.80980365775544805</v>
      </c>
      <c r="D128" s="89" t="s">
        <v>2785</v>
      </c>
      <c r="E128" s="90" t="s">
        <v>2784</v>
      </c>
    </row>
    <row r="129" spans="1:5" x14ac:dyDescent="0.25">
      <c r="A129" s="89" t="s">
        <v>2679</v>
      </c>
      <c r="B129" s="107" t="s">
        <v>2757</v>
      </c>
      <c r="C129" s="93">
        <v>0.83361364843875296</v>
      </c>
      <c r="D129" s="89" t="s">
        <v>1773</v>
      </c>
      <c r="E129" s="90" t="s">
        <v>1772</v>
      </c>
    </row>
    <row r="130" spans="1:5" x14ac:dyDescent="0.25">
      <c r="A130" s="89" t="s">
        <v>2679</v>
      </c>
      <c r="B130" s="107" t="s">
        <v>2757</v>
      </c>
      <c r="C130" s="93">
        <v>0.83219637971159099</v>
      </c>
      <c r="D130" s="89" t="s">
        <v>2816</v>
      </c>
      <c r="E130" s="90" t="s">
        <v>1772</v>
      </c>
    </row>
    <row r="131" spans="1:5" x14ac:dyDescent="0.25">
      <c r="A131" s="89" t="s">
        <v>2679</v>
      </c>
      <c r="B131" s="107" t="s">
        <v>2757</v>
      </c>
      <c r="C131" s="93">
        <v>0.82433079991302405</v>
      </c>
      <c r="D131" s="89" t="s">
        <v>2867</v>
      </c>
      <c r="E131" s="90" t="s">
        <v>1772</v>
      </c>
    </row>
    <row r="132" spans="1:5" x14ac:dyDescent="0.25">
      <c r="A132" s="89" t="s">
        <v>2679</v>
      </c>
      <c r="B132" s="107" t="s">
        <v>2757</v>
      </c>
      <c r="C132" s="93">
        <v>0.83215744462749996</v>
      </c>
      <c r="D132" s="89" t="s">
        <v>692</v>
      </c>
      <c r="E132" s="90" t="s">
        <v>1772</v>
      </c>
    </row>
    <row r="133" spans="1:5" x14ac:dyDescent="0.25">
      <c r="A133" s="89" t="s">
        <v>2679</v>
      </c>
      <c r="B133" s="107" t="s">
        <v>2757</v>
      </c>
      <c r="C133" s="93">
        <v>0.82108493982014397</v>
      </c>
      <c r="D133" s="89" t="s">
        <v>2805</v>
      </c>
      <c r="E133" s="90" t="s">
        <v>1772</v>
      </c>
    </row>
    <row r="134" spans="1:5" x14ac:dyDescent="0.25">
      <c r="A134" s="89" t="s">
        <v>2679</v>
      </c>
      <c r="B134" s="107" t="s">
        <v>2757</v>
      </c>
      <c r="C134" s="93">
        <v>0.834744595977718</v>
      </c>
      <c r="D134" s="89" t="s">
        <v>2815</v>
      </c>
      <c r="E134" s="90" t="s">
        <v>1772</v>
      </c>
    </row>
    <row r="135" spans="1:5" x14ac:dyDescent="0.25">
      <c r="A135" s="89" t="s">
        <v>2679</v>
      </c>
      <c r="B135" s="107" t="s">
        <v>2757</v>
      </c>
      <c r="C135" s="93">
        <v>0.83554959275919605</v>
      </c>
      <c r="D135" s="89" t="s">
        <v>1391</v>
      </c>
      <c r="E135" s="90" t="s">
        <v>1772</v>
      </c>
    </row>
    <row r="136" spans="1:5" x14ac:dyDescent="0.25">
      <c r="A136" s="89" t="s">
        <v>2679</v>
      </c>
      <c r="B136" s="107" t="s">
        <v>2757</v>
      </c>
      <c r="C136" s="93">
        <v>0.831623197645592</v>
      </c>
      <c r="D136" s="89" t="s">
        <v>1774</v>
      </c>
      <c r="E136" s="90" t="s">
        <v>1772</v>
      </c>
    </row>
    <row r="137" spans="1:5" x14ac:dyDescent="0.25">
      <c r="A137" s="89" t="s">
        <v>2679</v>
      </c>
      <c r="B137" s="107" t="s">
        <v>2757</v>
      </c>
      <c r="C137" s="93">
        <v>0.819977504378121</v>
      </c>
      <c r="D137" s="89" t="s">
        <v>2781</v>
      </c>
      <c r="E137" s="90" t="s">
        <v>1772</v>
      </c>
    </row>
    <row r="138" spans="1:5" x14ac:dyDescent="0.25">
      <c r="A138" s="89" t="s">
        <v>2679</v>
      </c>
      <c r="B138" s="107" t="s">
        <v>2757</v>
      </c>
      <c r="C138" s="93">
        <v>0.82501246249475202</v>
      </c>
      <c r="D138" s="89" t="s">
        <v>2803</v>
      </c>
      <c r="E138" s="90" t="s">
        <v>1772</v>
      </c>
    </row>
    <row r="139" spans="1:5" x14ac:dyDescent="0.25">
      <c r="A139" s="89" t="s">
        <v>2679</v>
      </c>
      <c r="B139" s="107" t="s">
        <v>2757</v>
      </c>
      <c r="C139" s="93">
        <v>0.83472080835044804</v>
      </c>
      <c r="D139" s="89" t="s">
        <v>1771</v>
      </c>
      <c r="E139" s="90" t="s">
        <v>1772</v>
      </c>
    </row>
    <row r="140" spans="1:5" x14ac:dyDescent="0.25">
      <c r="A140" s="89" t="s">
        <v>2679</v>
      </c>
      <c r="B140" s="107" t="s">
        <v>2757</v>
      </c>
      <c r="C140" s="93">
        <v>0.83441200275211602</v>
      </c>
      <c r="D140" s="89" t="s">
        <v>2857</v>
      </c>
      <c r="E140" s="90" t="s">
        <v>1772</v>
      </c>
    </row>
    <row r="141" spans="1:5" x14ac:dyDescent="0.25">
      <c r="A141" s="89" t="s">
        <v>2679</v>
      </c>
      <c r="B141" s="107" t="s">
        <v>2757</v>
      </c>
      <c r="C141" s="93">
        <v>0.82213690806768203</v>
      </c>
      <c r="D141" s="89" t="s">
        <v>2862</v>
      </c>
      <c r="E141" s="90" t="s">
        <v>1772</v>
      </c>
    </row>
    <row r="142" spans="1:5" x14ac:dyDescent="0.25">
      <c r="A142" s="89" t="s">
        <v>2673</v>
      </c>
      <c r="B142" s="107" t="s">
        <v>1651</v>
      </c>
      <c r="C142" s="93">
        <v>0.82114863729461496</v>
      </c>
      <c r="D142" s="89" t="s">
        <v>692</v>
      </c>
      <c r="E142" s="90" t="s">
        <v>1772</v>
      </c>
    </row>
    <row r="143" spans="1:5" x14ac:dyDescent="0.25">
      <c r="A143" s="89" t="s">
        <v>2673</v>
      </c>
      <c r="B143" s="107" t="s">
        <v>1651</v>
      </c>
      <c r="C143" s="93">
        <v>0.82076561799078995</v>
      </c>
      <c r="D143" s="89" t="s">
        <v>2778</v>
      </c>
      <c r="E143" s="90" t="s">
        <v>1772</v>
      </c>
    </row>
    <row r="144" spans="1:5" x14ac:dyDescent="0.25">
      <c r="A144" s="89" t="s">
        <v>2673</v>
      </c>
      <c r="B144" s="107" t="s">
        <v>1651</v>
      </c>
      <c r="C144" s="93">
        <v>0.80870012512035505</v>
      </c>
      <c r="D144" s="89" t="s">
        <v>2781</v>
      </c>
      <c r="E144" s="90" t="s">
        <v>1772</v>
      </c>
    </row>
    <row r="145" spans="1:5" x14ac:dyDescent="0.25">
      <c r="A145" s="89" t="s">
        <v>2673</v>
      </c>
      <c r="B145" s="107" t="s">
        <v>1651</v>
      </c>
      <c r="C145" s="93">
        <v>0.81655655812367101</v>
      </c>
      <c r="D145" s="89" t="s">
        <v>2782</v>
      </c>
      <c r="E145" s="90" t="s">
        <v>1772</v>
      </c>
    </row>
    <row r="146" spans="1:5" x14ac:dyDescent="0.25">
      <c r="A146" s="89" t="s">
        <v>2673</v>
      </c>
      <c r="B146" s="107" t="s">
        <v>1651</v>
      </c>
      <c r="C146" s="93">
        <v>0.81055712097835797</v>
      </c>
      <c r="D146" s="89" t="s">
        <v>2783</v>
      </c>
      <c r="E146" s="90" t="s">
        <v>1772</v>
      </c>
    </row>
    <row r="147" spans="1:5" x14ac:dyDescent="0.25">
      <c r="A147" s="89" t="s">
        <v>2673</v>
      </c>
      <c r="B147" s="107" t="s">
        <v>1651</v>
      </c>
      <c r="C147" s="93">
        <v>0.81867544802377001</v>
      </c>
      <c r="D147" s="89" t="s">
        <v>660</v>
      </c>
      <c r="E147" s="90" t="s">
        <v>1772</v>
      </c>
    </row>
    <row r="148" spans="1:5" x14ac:dyDescent="0.25">
      <c r="A148" s="89" t="s">
        <v>2673</v>
      </c>
      <c r="B148" s="107" t="s">
        <v>1651</v>
      </c>
      <c r="C148" s="93">
        <v>0.81841494168821305</v>
      </c>
      <c r="D148" s="89" t="s">
        <v>2794</v>
      </c>
      <c r="E148" s="90" t="s">
        <v>1772</v>
      </c>
    </row>
    <row r="149" spans="1:5" x14ac:dyDescent="0.25">
      <c r="A149" s="89" t="s">
        <v>2673</v>
      </c>
      <c r="B149" s="107" t="s">
        <v>1651</v>
      </c>
      <c r="C149" s="93">
        <v>0.80555826467262404</v>
      </c>
      <c r="D149" s="89" t="s">
        <v>2795</v>
      </c>
      <c r="E149" s="90" t="s">
        <v>1772</v>
      </c>
    </row>
    <row r="150" spans="1:5" x14ac:dyDescent="0.25">
      <c r="A150" s="89" t="s">
        <v>2673</v>
      </c>
      <c r="B150" s="107" t="s">
        <v>1651</v>
      </c>
      <c r="C150" s="93">
        <v>0.80646812490368003</v>
      </c>
      <c r="D150" s="89" t="s">
        <v>2800</v>
      </c>
      <c r="E150" s="90" t="s">
        <v>1772</v>
      </c>
    </row>
    <row r="151" spans="1:5" x14ac:dyDescent="0.25">
      <c r="A151" s="89" t="s">
        <v>2673</v>
      </c>
      <c r="B151" s="107" t="s">
        <v>1651</v>
      </c>
      <c r="C151" s="93">
        <v>0.80112189267865597</v>
      </c>
      <c r="D151" s="89" t="s">
        <v>344</v>
      </c>
      <c r="E151" s="90" t="s">
        <v>1772</v>
      </c>
    </row>
    <row r="152" spans="1:5" x14ac:dyDescent="0.25">
      <c r="A152" s="89" t="s">
        <v>2673</v>
      </c>
      <c r="B152" s="107" t="s">
        <v>1651</v>
      </c>
      <c r="C152" s="93">
        <v>0.80945576104232897</v>
      </c>
      <c r="D152" s="89" t="s">
        <v>2801</v>
      </c>
      <c r="E152" s="90" t="s">
        <v>1772</v>
      </c>
    </row>
    <row r="153" spans="1:5" x14ac:dyDescent="0.25">
      <c r="A153" s="89" t="s">
        <v>2673</v>
      </c>
      <c r="B153" s="107" t="s">
        <v>1651</v>
      </c>
      <c r="C153" s="93">
        <v>0.80621022175375301</v>
      </c>
      <c r="D153" s="89" t="s">
        <v>961</v>
      </c>
      <c r="E153" s="90" t="s">
        <v>1772</v>
      </c>
    </row>
    <row r="154" spans="1:5" x14ac:dyDescent="0.25">
      <c r="A154" s="89" t="s">
        <v>2673</v>
      </c>
      <c r="B154" s="107" t="s">
        <v>1651</v>
      </c>
      <c r="C154" s="93">
        <v>0.81924255315312</v>
      </c>
      <c r="D154" s="89" t="s">
        <v>2803</v>
      </c>
      <c r="E154" s="90" t="s">
        <v>1772</v>
      </c>
    </row>
    <row r="155" spans="1:5" x14ac:dyDescent="0.25">
      <c r="A155" s="89" t="s">
        <v>2673</v>
      </c>
      <c r="B155" s="107" t="s">
        <v>1651</v>
      </c>
      <c r="C155" s="93">
        <v>0.80912492186274998</v>
      </c>
      <c r="D155" s="89" t="s">
        <v>2804</v>
      </c>
      <c r="E155" s="90" t="s">
        <v>1772</v>
      </c>
    </row>
    <row r="156" spans="1:5" x14ac:dyDescent="0.25">
      <c r="A156" s="89" t="s">
        <v>2673</v>
      </c>
      <c r="B156" s="107" t="s">
        <v>1651</v>
      </c>
      <c r="C156" s="93">
        <v>0.80733557915158405</v>
      </c>
      <c r="D156" s="89" t="s">
        <v>2805</v>
      </c>
      <c r="E156" s="90" t="s">
        <v>1772</v>
      </c>
    </row>
    <row r="157" spans="1:5" x14ac:dyDescent="0.25">
      <c r="A157" s="89" t="s">
        <v>2673</v>
      </c>
      <c r="B157" s="107" t="s">
        <v>1651</v>
      </c>
      <c r="C157" s="93">
        <v>0.81866249865779395</v>
      </c>
      <c r="D157" s="89" t="s">
        <v>1391</v>
      </c>
      <c r="E157" s="90" t="s">
        <v>1772</v>
      </c>
    </row>
    <row r="158" spans="1:5" x14ac:dyDescent="0.25">
      <c r="A158" s="89" t="s">
        <v>2673</v>
      </c>
      <c r="B158" s="107" t="s">
        <v>1651</v>
      </c>
      <c r="C158" s="93">
        <v>0.78272308878026697</v>
      </c>
      <c r="D158" s="89" t="s">
        <v>2808</v>
      </c>
      <c r="E158" s="90" t="s">
        <v>1772</v>
      </c>
    </row>
    <row r="159" spans="1:5" x14ac:dyDescent="0.25">
      <c r="A159" s="89" t="s">
        <v>2673</v>
      </c>
      <c r="B159" s="107" t="s">
        <v>1651</v>
      </c>
      <c r="C159" s="93">
        <v>0.81766520806045195</v>
      </c>
      <c r="D159" s="89" t="s">
        <v>2811</v>
      </c>
      <c r="E159" s="90" t="s">
        <v>1772</v>
      </c>
    </row>
    <row r="160" spans="1:5" x14ac:dyDescent="0.25">
      <c r="A160" s="89" t="s">
        <v>2673</v>
      </c>
      <c r="B160" s="107" t="s">
        <v>1651</v>
      </c>
      <c r="C160" s="93">
        <v>0.80114843533839597</v>
      </c>
      <c r="D160" s="89" t="s">
        <v>1390</v>
      </c>
      <c r="E160" s="90" t="s">
        <v>1772</v>
      </c>
    </row>
    <row r="161" spans="1:5" x14ac:dyDescent="0.25">
      <c r="A161" s="89" t="s">
        <v>2673</v>
      </c>
      <c r="B161" s="107" t="s">
        <v>1651</v>
      </c>
      <c r="C161" s="93">
        <v>0.81817277445078396</v>
      </c>
      <c r="D161" s="89" t="s">
        <v>1771</v>
      </c>
      <c r="E161" s="90" t="s">
        <v>1772</v>
      </c>
    </row>
    <row r="162" spans="1:5" x14ac:dyDescent="0.25">
      <c r="A162" s="89" t="s">
        <v>2673</v>
      </c>
      <c r="B162" s="107" t="s">
        <v>1651</v>
      </c>
      <c r="C162" s="93">
        <v>0.80769437375561104</v>
      </c>
      <c r="D162" s="89" t="s">
        <v>2814</v>
      </c>
      <c r="E162" s="90" t="s">
        <v>1772</v>
      </c>
    </row>
    <row r="163" spans="1:5" x14ac:dyDescent="0.25">
      <c r="A163" s="89" t="s">
        <v>2673</v>
      </c>
      <c r="B163" s="107" t="s">
        <v>1651</v>
      </c>
      <c r="C163" s="93">
        <v>0.819419760733753</v>
      </c>
      <c r="D163" s="89" t="s">
        <v>2815</v>
      </c>
      <c r="E163" s="90" t="s">
        <v>1772</v>
      </c>
    </row>
    <row r="164" spans="1:5" x14ac:dyDescent="0.25">
      <c r="A164" s="89" t="s">
        <v>2673</v>
      </c>
      <c r="B164" s="107" t="s">
        <v>1651</v>
      </c>
      <c r="C164" s="93">
        <v>0.81791464886354004</v>
      </c>
      <c r="D164" s="89" t="s">
        <v>2816</v>
      </c>
      <c r="E164" s="90" t="s">
        <v>1772</v>
      </c>
    </row>
    <row r="165" spans="1:5" x14ac:dyDescent="0.25">
      <c r="A165" s="89" t="s">
        <v>2673</v>
      </c>
      <c r="B165" s="107" t="s">
        <v>1651</v>
      </c>
      <c r="C165" s="93">
        <v>0.81310972800741199</v>
      </c>
      <c r="D165" s="89" t="s">
        <v>694</v>
      </c>
      <c r="E165" s="90" t="s">
        <v>1772</v>
      </c>
    </row>
    <row r="166" spans="1:5" x14ac:dyDescent="0.25">
      <c r="A166" s="89" t="s">
        <v>2673</v>
      </c>
      <c r="B166" s="107" t="s">
        <v>1651</v>
      </c>
      <c r="C166" s="93">
        <v>0.81185362139178796</v>
      </c>
      <c r="D166" s="89" t="s">
        <v>1774</v>
      </c>
      <c r="E166" s="90" t="s">
        <v>1772</v>
      </c>
    </row>
    <row r="167" spans="1:5" x14ac:dyDescent="0.25">
      <c r="A167" s="89" t="s">
        <v>2673</v>
      </c>
      <c r="B167" s="107" t="s">
        <v>1651</v>
      </c>
      <c r="C167" s="93">
        <v>0.81362356022155502</v>
      </c>
      <c r="D167" s="89" t="s">
        <v>1773</v>
      </c>
      <c r="E167" s="90" t="s">
        <v>1772</v>
      </c>
    </row>
    <row r="168" spans="1:5" x14ac:dyDescent="0.25">
      <c r="A168" s="89" t="s">
        <v>2673</v>
      </c>
      <c r="B168" s="107" t="s">
        <v>1651</v>
      </c>
      <c r="C168" s="93">
        <v>0.816099736265539</v>
      </c>
      <c r="D168" s="89" t="s">
        <v>2846</v>
      </c>
      <c r="E168" s="90" t="s">
        <v>1772</v>
      </c>
    </row>
    <row r="169" spans="1:5" x14ac:dyDescent="0.25">
      <c r="A169" s="89" t="s">
        <v>2673</v>
      </c>
      <c r="B169" s="107" t="s">
        <v>1651</v>
      </c>
      <c r="C169" s="93">
        <v>0.81157416912629698</v>
      </c>
      <c r="D169" s="89" t="s">
        <v>2849</v>
      </c>
      <c r="E169" s="90" t="s">
        <v>1772</v>
      </c>
    </row>
    <row r="170" spans="1:5" x14ac:dyDescent="0.25">
      <c r="A170" s="89" t="s">
        <v>2673</v>
      </c>
      <c r="B170" s="107" t="s">
        <v>1651</v>
      </c>
      <c r="C170" s="93">
        <v>0.82943721567482398</v>
      </c>
      <c r="D170" s="89" t="s">
        <v>2857</v>
      </c>
      <c r="E170" s="90" t="s">
        <v>1772</v>
      </c>
    </row>
    <row r="171" spans="1:5" x14ac:dyDescent="0.25">
      <c r="A171" s="89" t="s">
        <v>2673</v>
      </c>
      <c r="B171" s="107" t="s">
        <v>1651</v>
      </c>
      <c r="C171" s="93">
        <v>0.81011649559541998</v>
      </c>
      <c r="D171" s="89" t="s">
        <v>656</v>
      </c>
      <c r="E171" s="90" t="s">
        <v>1772</v>
      </c>
    </row>
    <row r="172" spans="1:5" x14ac:dyDescent="0.25">
      <c r="A172" s="89" t="s">
        <v>2673</v>
      </c>
      <c r="B172" s="107" t="s">
        <v>1651</v>
      </c>
      <c r="C172" s="93">
        <v>0.83337886635584202</v>
      </c>
      <c r="D172" s="89" t="s">
        <v>2859</v>
      </c>
      <c r="E172" s="90" t="s">
        <v>1772</v>
      </c>
    </row>
    <row r="173" spans="1:5" x14ac:dyDescent="0.25">
      <c r="A173" s="89" t="s">
        <v>2673</v>
      </c>
      <c r="B173" s="107" t="s">
        <v>1651</v>
      </c>
      <c r="C173" s="93">
        <v>0.81222956885267905</v>
      </c>
      <c r="D173" s="89" t="s">
        <v>2862</v>
      </c>
      <c r="E173" s="90" t="s">
        <v>1772</v>
      </c>
    </row>
    <row r="174" spans="1:5" x14ac:dyDescent="0.25">
      <c r="A174" s="89" t="s">
        <v>2673</v>
      </c>
      <c r="B174" s="107" t="s">
        <v>1651</v>
      </c>
      <c r="C174" s="93">
        <v>0.81452165184925596</v>
      </c>
      <c r="D174" s="89" t="s">
        <v>2867</v>
      </c>
      <c r="E174" s="90" t="s">
        <v>1772</v>
      </c>
    </row>
    <row r="175" spans="1:5" x14ac:dyDescent="0.25">
      <c r="A175" s="89" t="s">
        <v>2673</v>
      </c>
      <c r="B175" s="107" t="s">
        <v>1651</v>
      </c>
      <c r="C175" s="93">
        <v>0.80706782366186702</v>
      </c>
      <c r="D175" s="89" t="s">
        <v>693</v>
      </c>
      <c r="E175" s="90" t="s">
        <v>1772</v>
      </c>
    </row>
    <row r="176" spans="1:5" x14ac:dyDescent="0.25">
      <c r="A176" s="89" t="s">
        <v>2679</v>
      </c>
      <c r="B176" s="107" t="s">
        <v>2757</v>
      </c>
      <c r="C176" s="93">
        <v>0.82688266701277102</v>
      </c>
      <c r="D176" s="89" t="s">
        <v>2861</v>
      </c>
      <c r="E176" s="90" t="s">
        <v>2860</v>
      </c>
    </row>
    <row r="177" spans="1:5" x14ac:dyDescent="0.25">
      <c r="A177" s="89" t="s">
        <v>2673</v>
      </c>
      <c r="B177" s="107" t="s">
        <v>1651</v>
      </c>
      <c r="C177" s="93">
        <v>0.81783456906718999</v>
      </c>
      <c r="D177" s="89" t="s">
        <v>2861</v>
      </c>
      <c r="E177" s="90" t="s">
        <v>2860</v>
      </c>
    </row>
    <row r="178" spans="1:5" x14ac:dyDescent="0.25">
      <c r="A178" s="89" t="s">
        <v>2673</v>
      </c>
      <c r="B178" s="107" t="s">
        <v>1651</v>
      </c>
      <c r="C178" s="93">
        <v>0.78110911835958896</v>
      </c>
      <c r="D178" s="89" t="s">
        <v>2854</v>
      </c>
      <c r="E178" s="90" t="s">
        <v>2853</v>
      </c>
    </row>
    <row r="179" spans="1:5" x14ac:dyDescent="0.25">
      <c r="A179" s="89" t="s">
        <v>2679</v>
      </c>
      <c r="B179" s="107" t="s">
        <v>2757</v>
      </c>
      <c r="C179" s="93">
        <v>0.830930992018176</v>
      </c>
      <c r="D179" s="89" t="s">
        <v>2789</v>
      </c>
      <c r="E179" s="90" t="s">
        <v>2788</v>
      </c>
    </row>
    <row r="180" spans="1:5" x14ac:dyDescent="0.25">
      <c r="A180" s="89" t="s">
        <v>2673</v>
      </c>
      <c r="B180" s="107" t="s">
        <v>1651</v>
      </c>
      <c r="C180" s="93">
        <v>0.81512047058868198</v>
      </c>
      <c r="D180" s="89" t="s">
        <v>2789</v>
      </c>
      <c r="E180" s="90" t="s">
        <v>2788</v>
      </c>
    </row>
    <row r="181" spans="1:5" x14ac:dyDescent="0.25">
      <c r="A181" s="89" t="s">
        <v>2679</v>
      </c>
      <c r="B181" s="107" t="s">
        <v>2757</v>
      </c>
      <c r="C181" s="93">
        <v>0.82766747466332902</v>
      </c>
      <c r="D181" s="89" t="s">
        <v>2772</v>
      </c>
      <c r="E181" s="90" t="s">
        <v>2771</v>
      </c>
    </row>
    <row r="182" spans="1:5" x14ac:dyDescent="0.25">
      <c r="A182" s="89" t="s">
        <v>2673</v>
      </c>
      <c r="B182" s="107" t="s">
        <v>1651</v>
      </c>
      <c r="C182" s="93">
        <v>0.81436466687283204</v>
      </c>
      <c r="D182" s="89" t="s">
        <v>2772</v>
      </c>
      <c r="E182" s="90" t="s">
        <v>2771</v>
      </c>
    </row>
    <row r="183" spans="1:5" x14ac:dyDescent="0.25">
      <c r="A183" s="89" t="s">
        <v>2673</v>
      </c>
      <c r="B183" s="107" t="s">
        <v>1651</v>
      </c>
      <c r="C183" s="93">
        <v>0.80166278145026804</v>
      </c>
      <c r="D183" s="89" t="s">
        <v>2833</v>
      </c>
      <c r="E183" s="90" t="s">
        <v>2832</v>
      </c>
    </row>
    <row r="184" spans="1:5" x14ac:dyDescent="0.25">
      <c r="A184" s="89" t="s">
        <v>2673</v>
      </c>
      <c r="B184" s="107" t="s">
        <v>1651</v>
      </c>
      <c r="C184" s="93">
        <v>0.84233893999214504</v>
      </c>
      <c r="D184" s="89" t="s">
        <v>2810</v>
      </c>
      <c r="E184" s="90" t="s">
        <v>2809</v>
      </c>
    </row>
    <row r="185" spans="1:5" x14ac:dyDescent="0.25">
      <c r="A185" s="89" t="s">
        <v>2679</v>
      </c>
      <c r="B185" s="107" t="s">
        <v>2757</v>
      </c>
      <c r="C185" s="93">
        <v>0.82586967779437204</v>
      </c>
      <c r="D185" s="89" t="s">
        <v>2818</v>
      </c>
      <c r="E185" s="90" t="s">
        <v>2817</v>
      </c>
    </row>
    <row r="186" spans="1:5" x14ac:dyDescent="0.25">
      <c r="A186" s="89" t="s">
        <v>2673</v>
      </c>
      <c r="B186" s="107" t="s">
        <v>1651</v>
      </c>
      <c r="C186" s="93">
        <v>0.82457027486176804</v>
      </c>
      <c r="D186" s="89" t="s">
        <v>2818</v>
      </c>
      <c r="E186" s="90" t="s">
        <v>2817</v>
      </c>
    </row>
    <row r="187" spans="1:5" x14ac:dyDescent="0.25">
      <c r="A187" s="89" t="s">
        <v>2673</v>
      </c>
      <c r="B187" s="107" t="s">
        <v>1651</v>
      </c>
      <c r="C187" s="93">
        <v>0.81918771677124802</v>
      </c>
      <c r="D187" s="89" t="s">
        <v>2820</v>
      </c>
      <c r="E187" s="90" t="s">
        <v>2819</v>
      </c>
    </row>
    <row r="188" spans="1:5" x14ac:dyDescent="0.25">
      <c r="A188" s="89" t="s">
        <v>2673</v>
      </c>
      <c r="B188" s="107" t="s">
        <v>1651</v>
      </c>
      <c r="C188" s="93">
        <v>0.82373393189897903</v>
      </c>
      <c r="D188" s="89" t="s">
        <v>2797</v>
      </c>
      <c r="E188" s="90" t="s">
        <v>2796</v>
      </c>
    </row>
    <row r="189" spans="1:5" x14ac:dyDescent="0.25">
      <c r="A189" s="89" t="s">
        <v>2673</v>
      </c>
      <c r="B189" s="107" t="s">
        <v>1651</v>
      </c>
      <c r="C189" s="93">
        <v>0.81059252138208404</v>
      </c>
      <c r="D189" s="89" t="s">
        <v>2864</v>
      </c>
      <c r="E189" s="90" t="s">
        <v>2863</v>
      </c>
    </row>
    <row r="190" spans="1:5" x14ac:dyDescent="0.25">
      <c r="A190" s="89" t="s">
        <v>2673</v>
      </c>
      <c r="B190" s="107" t="s">
        <v>1651</v>
      </c>
      <c r="C190" s="93">
        <v>0.82587665815599898</v>
      </c>
      <c r="D190" s="89" t="s">
        <v>2835</v>
      </c>
      <c r="E190" s="90" t="s">
        <v>2834</v>
      </c>
    </row>
    <row r="191" spans="1:5" x14ac:dyDescent="0.25">
      <c r="A191" s="89" t="s">
        <v>2679</v>
      </c>
      <c r="B191" s="107" t="s">
        <v>2757</v>
      </c>
      <c r="C191" s="93">
        <v>0.83274987304391501</v>
      </c>
      <c r="D191" s="89" t="s">
        <v>2824</v>
      </c>
      <c r="E191" s="90" t="s">
        <v>2823</v>
      </c>
    </row>
    <row r="192" spans="1:5" x14ac:dyDescent="0.25">
      <c r="A192" s="89" t="s">
        <v>2673</v>
      </c>
      <c r="B192" s="107" t="s">
        <v>1651</v>
      </c>
      <c r="C192" s="93">
        <v>0.81741263163782596</v>
      </c>
      <c r="D192" s="89" t="s">
        <v>2824</v>
      </c>
      <c r="E192" s="90" t="s">
        <v>2823</v>
      </c>
    </row>
    <row r="193" spans="1:5" x14ac:dyDescent="0.25">
      <c r="A193" s="89" t="s">
        <v>2673</v>
      </c>
      <c r="B193" s="107" t="s">
        <v>1651</v>
      </c>
      <c r="C193" s="93">
        <v>0.81389215213182697</v>
      </c>
      <c r="D193" s="89" t="s">
        <v>2822</v>
      </c>
      <c r="E193" s="90" t="s">
        <v>2821</v>
      </c>
    </row>
    <row r="194" spans="1:5" x14ac:dyDescent="0.25">
      <c r="A194" s="89" t="s">
        <v>2673</v>
      </c>
      <c r="B194" s="107" t="s">
        <v>1651</v>
      </c>
      <c r="C194" s="93">
        <v>0.77263537191933296</v>
      </c>
      <c r="D194" s="89" t="s">
        <v>2858</v>
      </c>
      <c r="E194" s="90" t="s">
        <v>2762</v>
      </c>
    </row>
    <row r="195" spans="1:5" x14ac:dyDescent="0.25">
      <c r="A195" s="89" t="s">
        <v>2673</v>
      </c>
      <c r="B195" s="107" t="s">
        <v>1651</v>
      </c>
      <c r="C195" s="93">
        <v>0.75048369490732703</v>
      </c>
      <c r="D195" s="89" t="s">
        <v>2774</v>
      </c>
      <c r="E195" s="90" t="s">
        <v>2773</v>
      </c>
    </row>
    <row r="196" spans="1:5" x14ac:dyDescent="0.25">
      <c r="A196" s="89" t="s">
        <v>2673</v>
      </c>
      <c r="B196" s="107" t="s">
        <v>1651</v>
      </c>
      <c r="C196" s="93">
        <v>0.79975581315580602</v>
      </c>
      <c r="D196" s="89" t="s">
        <v>2807</v>
      </c>
      <c r="E196" s="90" t="s">
        <v>2806</v>
      </c>
    </row>
    <row r="197" spans="1:5" x14ac:dyDescent="0.25">
      <c r="A197" s="89" t="s">
        <v>2679</v>
      </c>
      <c r="B197" s="107" t="s">
        <v>2757</v>
      </c>
      <c r="C197" s="93">
        <v>0.82556870347204403</v>
      </c>
      <c r="D197" s="89" t="s">
        <v>2770</v>
      </c>
      <c r="E197" s="90" t="s">
        <v>2769</v>
      </c>
    </row>
    <row r="198" spans="1:5" x14ac:dyDescent="0.25">
      <c r="A198" s="89" t="s">
        <v>2673</v>
      </c>
      <c r="B198" s="107" t="s">
        <v>1651</v>
      </c>
      <c r="C198" s="93">
        <v>0.80803854015035304</v>
      </c>
      <c r="D198" s="89" t="s">
        <v>2770</v>
      </c>
      <c r="E198" s="90" t="s">
        <v>2769</v>
      </c>
    </row>
    <row r="199" spans="1:5" x14ac:dyDescent="0.25">
      <c r="A199" s="89" t="s">
        <v>2673</v>
      </c>
      <c r="B199" s="107" t="s">
        <v>1651</v>
      </c>
      <c r="C199" s="93">
        <v>0.80581238975730896</v>
      </c>
      <c r="D199" s="89" t="s">
        <v>2869</v>
      </c>
      <c r="E199" s="90" t="s">
        <v>2868</v>
      </c>
    </row>
    <row r="200" spans="1:5" x14ac:dyDescent="0.25">
      <c r="A200" s="89" t="s">
        <v>2679</v>
      </c>
      <c r="B200" s="107" t="s">
        <v>2757</v>
      </c>
      <c r="C200" s="93">
        <v>0.83094991810766905</v>
      </c>
      <c r="D200" s="89" t="s">
        <v>2831</v>
      </c>
      <c r="E200" s="90" t="s">
        <v>2792</v>
      </c>
    </row>
    <row r="201" spans="1:5" x14ac:dyDescent="0.25">
      <c r="A201" s="89" t="s">
        <v>2679</v>
      </c>
      <c r="B201" s="107" t="s">
        <v>2757</v>
      </c>
      <c r="C201" s="93">
        <v>0.82741046171254395</v>
      </c>
      <c r="D201" s="89" t="s">
        <v>2840</v>
      </c>
      <c r="E201" s="90" t="s">
        <v>2792</v>
      </c>
    </row>
    <row r="202" spans="1:5" x14ac:dyDescent="0.25">
      <c r="A202" s="89" t="s">
        <v>2679</v>
      </c>
      <c r="B202" s="107" t="s">
        <v>2757</v>
      </c>
      <c r="C202" s="93">
        <v>0.83372798956586402</v>
      </c>
      <c r="D202" s="89" t="s">
        <v>2839</v>
      </c>
      <c r="E202" s="90" t="s">
        <v>2792</v>
      </c>
    </row>
    <row r="203" spans="1:5" x14ac:dyDescent="0.25">
      <c r="A203" s="89" t="s">
        <v>2673</v>
      </c>
      <c r="B203" s="107" t="s">
        <v>1651</v>
      </c>
      <c r="C203" s="93">
        <v>0.80876047305960097</v>
      </c>
      <c r="D203" s="89" t="s">
        <v>2793</v>
      </c>
      <c r="E203" s="90" t="s">
        <v>2792</v>
      </c>
    </row>
    <row r="204" spans="1:5" x14ac:dyDescent="0.25">
      <c r="A204" s="89" t="s">
        <v>2673</v>
      </c>
      <c r="B204" s="107" t="s">
        <v>1651</v>
      </c>
      <c r="C204" s="93">
        <v>0.80955842909172704</v>
      </c>
      <c r="D204" s="89" t="s">
        <v>2802</v>
      </c>
      <c r="E204" s="90" t="s">
        <v>2792</v>
      </c>
    </row>
    <row r="205" spans="1:5" x14ac:dyDescent="0.25">
      <c r="A205" s="89" t="s">
        <v>2673</v>
      </c>
      <c r="B205" s="107" t="s">
        <v>1651</v>
      </c>
      <c r="C205" s="93">
        <v>0.83140621442517904</v>
      </c>
      <c r="D205" s="89" t="s">
        <v>2831</v>
      </c>
      <c r="E205" s="90" t="s">
        <v>2792</v>
      </c>
    </row>
    <row r="206" spans="1:5" x14ac:dyDescent="0.25">
      <c r="A206" s="89" t="s">
        <v>2673</v>
      </c>
      <c r="B206" s="107" t="s">
        <v>1651</v>
      </c>
      <c r="C206" s="93">
        <v>0.81452525454165503</v>
      </c>
      <c r="D206" s="89" t="s">
        <v>2838</v>
      </c>
      <c r="E206" s="90" t="s">
        <v>2792</v>
      </c>
    </row>
    <row r="207" spans="1:5" x14ac:dyDescent="0.25">
      <c r="A207" s="89" t="s">
        <v>2673</v>
      </c>
      <c r="B207" s="107" t="s">
        <v>1651</v>
      </c>
      <c r="C207" s="93">
        <v>0.816312728278211</v>
      </c>
      <c r="D207" s="89" t="s">
        <v>2839</v>
      </c>
      <c r="E207" s="90" t="s">
        <v>2792</v>
      </c>
    </row>
    <row r="208" spans="1:5" x14ac:dyDescent="0.25">
      <c r="A208" s="89" t="s">
        <v>2673</v>
      </c>
      <c r="B208" s="107" t="s">
        <v>1651</v>
      </c>
      <c r="C208" s="93">
        <v>0.82665547233321002</v>
      </c>
      <c r="D208" s="89" t="s">
        <v>2840</v>
      </c>
      <c r="E208" s="90" t="s">
        <v>2792</v>
      </c>
    </row>
    <row r="209" spans="1:5" x14ac:dyDescent="0.25">
      <c r="A209" s="89" t="s">
        <v>2673</v>
      </c>
      <c r="B209" s="107" t="s">
        <v>1651</v>
      </c>
      <c r="C209" s="93">
        <v>0.803691718532485</v>
      </c>
      <c r="D209" s="89" t="s">
        <v>2845</v>
      </c>
      <c r="E209" s="90" t="s">
        <v>2792</v>
      </c>
    </row>
    <row r="210" spans="1:5" x14ac:dyDescent="0.25">
      <c r="A210" s="89" t="s">
        <v>2673</v>
      </c>
      <c r="B210" s="107" t="s">
        <v>1651</v>
      </c>
      <c r="C210" s="93">
        <v>0.77363808503589304</v>
      </c>
      <c r="D210" s="89" t="s">
        <v>2850</v>
      </c>
      <c r="E210" s="90" t="s">
        <v>2792</v>
      </c>
    </row>
    <row r="211" spans="1:5" x14ac:dyDescent="0.25">
      <c r="A211" s="89" t="s">
        <v>2673</v>
      </c>
      <c r="B211" s="107" t="s">
        <v>1651</v>
      </c>
      <c r="C211" s="93">
        <v>0.80948667461407597</v>
      </c>
      <c r="D211" s="89" t="s">
        <v>2873</v>
      </c>
      <c r="E211" s="90" t="s">
        <v>2872</v>
      </c>
    </row>
    <row r="212" spans="1:5" x14ac:dyDescent="0.25">
      <c r="A212" s="89" t="s">
        <v>2679</v>
      </c>
      <c r="B212" s="107" t="s">
        <v>2757</v>
      </c>
      <c r="C212" s="93">
        <v>0.83283679622226803</v>
      </c>
      <c r="D212" s="89" t="s">
        <v>2768</v>
      </c>
      <c r="E212" s="90" t="s">
        <v>2767</v>
      </c>
    </row>
    <row r="213" spans="1:5" x14ac:dyDescent="0.25">
      <c r="A213" s="89" t="s">
        <v>2673</v>
      </c>
      <c r="B213" s="107" t="s">
        <v>1651</v>
      </c>
      <c r="C213" s="93">
        <v>0.81348595803521295</v>
      </c>
      <c r="D213" s="89" t="s">
        <v>2768</v>
      </c>
      <c r="E213" s="90" t="s">
        <v>2767</v>
      </c>
    </row>
    <row r="214" spans="1:5" x14ac:dyDescent="0.25">
      <c r="A214" s="89" t="s">
        <v>2673</v>
      </c>
      <c r="B214" s="107" t="s">
        <v>1651</v>
      </c>
      <c r="C214" s="93">
        <v>0.804852227966533</v>
      </c>
      <c r="D214" s="89" t="s">
        <v>2844</v>
      </c>
      <c r="E214" s="90" t="s">
        <v>2843</v>
      </c>
    </row>
    <row r="215" spans="1:5" x14ac:dyDescent="0.25">
      <c r="A215" s="89" t="s">
        <v>2673</v>
      </c>
      <c r="B215" s="107" t="s">
        <v>1651</v>
      </c>
      <c r="C215" s="93">
        <v>0.78889556488012602</v>
      </c>
      <c r="D215" s="89" t="s">
        <v>2791</v>
      </c>
      <c r="E215" s="90" t="s">
        <v>2790</v>
      </c>
    </row>
    <row r="216" spans="1:5" x14ac:dyDescent="0.25">
      <c r="A216" s="89" t="s">
        <v>2673</v>
      </c>
      <c r="B216" s="107" t="s">
        <v>1651</v>
      </c>
      <c r="C216" s="93">
        <v>0.80668248954079202</v>
      </c>
      <c r="D216" s="89" t="s">
        <v>2828</v>
      </c>
      <c r="E216" s="90" t="s">
        <v>2827</v>
      </c>
    </row>
    <row r="217" spans="1:5" x14ac:dyDescent="0.25">
      <c r="A217" s="89" t="s">
        <v>2673</v>
      </c>
      <c r="B217" s="107" t="s">
        <v>1651</v>
      </c>
      <c r="C217" s="93">
        <v>0.81771046514521195</v>
      </c>
      <c r="D217" s="89" t="s">
        <v>2799</v>
      </c>
      <c r="E217" s="90" t="s">
        <v>2798</v>
      </c>
    </row>
    <row r="218" spans="1:5" x14ac:dyDescent="0.25">
      <c r="A218" s="89" t="s">
        <v>2673</v>
      </c>
      <c r="B218" s="107" t="s">
        <v>1651</v>
      </c>
      <c r="C218" s="93">
        <v>0.80867652778854904</v>
      </c>
      <c r="D218" s="89" t="s">
        <v>2871</v>
      </c>
      <c r="E218" s="90" t="s">
        <v>2870</v>
      </c>
    </row>
    <row r="219" spans="1:5" x14ac:dyDescent="0.25">
      <c r="A219" s="89" t="s">
        <v>2673</v>
      </c>
      <c r="B219" s="107" t="s">
        <v>1651</v>
      </c>
      <c r="C219" s="93">
        <v>0.82128268924154901</v>
      </c>
      <c r="D219" s="89" t="s">
        <v>2866</v>
      </c>
      <c r="E219" s="90" t="s">
        <v>2865</v>
      </c>
    </row>
    <row r="220" spans="1:5" x14ac:dyDescent="0.25">
      <c r="A220" s="89" t="s">
        <v>2673</v>
      </c>
      <c r="B220" s="107" t="s">
        <v>1651</v>
      </c>
      <c r="C220" s="93">
        <v>0.81918720031030801</v>
      </c>
      <c r="D220" s="89" t="s">
        <v>1420</v>
      </c>
      <c r="E220" s="90" t="s">
        <v>2777</v>
      </c>
    </row>
    <row r="221" spans="1:5" x14ac:dyDescent="0.25">
      <c r="A221" s="89" t="s">
        <v>2679</v>
      </c>
      <c r="B221" s="107" t="s">
        <v>2757</v>
      </c>
      <c r="C221" s="93">
        <v>0.83042954333140395</v>
      </c>
      <c r="D221" s="89" t="s">
        <v>1775</v>
      </c>
      <c r="E221" s="90" t="s">
        <v>1776</v>
      </c>
    </row>
    <row r="222" spans="1:5" x14ac:dyDescent="0.25">
      <c r="A222" s="89" t="s">
        <v>2673</v>
      </c>
      <c r="B222" s="107" t="s">
        <v>1651</v>
      </c>
      <c r="C222" s="93">
        <v>0.80785681816383603</v>
      </c>
      <c r="D222" s="89" t="s">
        <v>1775</v>
      </c>
      <c r="E222" s="90" t="s">
        <v>1776</v>
      </c>
    </row>
    <row r="223" spans="1:5" x14ac:dyDescent="0.25">
      <c r="A223" s="89" t="s">
        <v>2673</v>
      </c>
      <c r="B223" s="107" t="s">
        <v>1651</v>
      </c>
      <c r="C223" s="93">
        <v>0.82164210374288804</v>
      </c>
      <c r="D223" s="89" t="s">
        <v>2837</v>
      </c>
      <c r="E223" s="90" t="s">
        <v>2836</v>
      </c>
    </row>
    <row r="224" spans="1:5" x14ac:dyDescent="0.25">
      <c r="A224" s="89" t="s">
        <v>2673</v>
      </c>
      <c r="B224" s="107" t="s">
        <v>1651</v>
      </c>
      <c r="C224" s="93">
        <v>0.820916223931071</v>
      </c>
      <c r="D224" s="89" t="s">
        <v>2856</v>
      </c>
      <c r="E224" s="90" t="s">
        <v>2855</v>
      </c>
    </row>
    <row r="225" spans="1:5" x14ac:dyDescent="0.25">
      <c r="A225" s="89" t="s">
        <v>2673</v>
      </c>
      <c r="B225" s="107" t="s">
        <v>1651</v>
      </c>
      <c r="C225" s="93">
        <v>0.81668138086953002</v>
      </c>
      <c r="D225" s="89" t="s">
        <v>2842</v>
      </c>
      <c r="E225" s="90" t="s">
        <v>2841</v>
      </c>
    </row>
    <row r="226" spans="1:5" x14ac:dyDescent="0.25">
      <c r="A226" s="89" t="s">
        <v>2673</v>
      </c>
      <c r="B226" s="107" t="s">
        <v>1651</v>
      </c>
      <c r="C226" s="93">
        <v>0.81265847097455401</v>
      </c>
      <c r="D226" s="89" t="s">
        <v>2813</v>
      </c>
      <c r="E226" s="90" t="s">
        <v>2812</v>
      </c>
    </row>
    <row r="227" spans="1:5" x14ac:dyDescent="0.25">
      <c r="A227" s="89" t="s">
        <v>2673</v>
      </c>
      <c r="B227" s="107" t="s">
        <v>1651</v>
      </c>
      <c r="C227" s="93">
        <v>0.81256564101548701</v>
      </c>
      <c r="D227" s="89" t="s">
        <v>2780</v>
      </c>
      <c r="E227" s="90" t="s">
        <v>2779</v>
      </c>
    </row>
    <row r="228" spans="1:5" x14ac:dyDescent="0.25">
      <c r="A228" s="89" t="s">
        <v>2679</v>
      </c>
      <c r="B228" s="107" t="s">
        <v>2757</v>
      </c>
      <c r="C228" s="93">
        <v>0.83361334741552595</v>
      </c>
      <c r="D228" s="89" t="s">
        <v>2830</v>
      </c>
      <c r="E228" s="90" t="s">
        <v>2829</v>
      </c>
    </row>
    <row r="229" spans="1:5" x14ac:dyDescent="0.25">
      <c r="A229" s="89" t="s">
        <v>2673</v>
      </c>
      <c r="B229" s="107" t="s">
        <v>1651</v>
      </c>
      <c r="C229" s="93">
        <v>0.81352699576508103</v>
      </c>
      <c r="D229" s="89" t="s">
        <v>2830</v>
      </c>
      <c r="E229" s="90" t="s">
        <v>2829</v>
      </c>
    </row>
    <row r="230" spans="1:5" x14ac:dyDescent="0.25">
      <c r="A230" s="89" t="s">
        <v>2673</v>
      </c>
      <c r="B230" s="107" t="s">
        <v>1651</v>
      </c>
      <c r="C230" s="93">
        <v>0.80511587985839195</v>
      </c>
      <c r="D230" s="89" t="s">
        <v>2852</v>
      </c>
      <c r="E230" s="90" t="s">
        <v>2851</v>
      </c>
    </row>
    <row r="231" spans="1:5" x14ac:dyDescent="0.25">
      <c r="A231" s="89" t="s">
        <v>2673</v>
      </c>
      <c r="B231" s="107" t="s">
        <v>1651</v>
      </c>
      <c r="C231" s="93">
        <v>0.81471888678875304</v>
      </c>
      <c r="D231" s="89" t="s">
        <v>2787</v>
      </c>
      <c r="E231" s="90" t="s">
        <v>2786</v>
      </c>
    </row>
    <row r="232" spans="1:5" x14ac:dyDescent="0.25">
      <c r="A232" s="89" t="s">
        <v>2679</v>
      </c>
      <c r="B232" s="107" t="s">
        <v>2757</v>
      </c>
      <c r="C232" s="93">
        <v>0.81738487400670901</v>
      </c>
      <c r="D232" s="89" t="s">
        <v>2826</v>
      </c>
      <c r="E232" s="90" t="s">
        <v>2825</v>
      </c>
    </row>
    <row r="233" spans="1:5" x14ac:dyDescent="0.25">
      <c r="A233" s="89" t="s">
        <v>2673</v>
      </c>
      <c r="B233" s="107" t="s">
        <v>1651</v>
      </c>
      <c r="C233" s="93">
        <v>0.80329379709457405</v>
      </c>
      <c r="D233" s="89" t="s">
        <v>2826</v>
      </c>
      <c r="E233" s="90" t="s">
        <v>2825</v>
      </c>
    </row>
    <row r="234" spans="1:5" x14ac:dyDescent="0.25">
      <c r="A234" s="89" t="s">
        <v>2673</v>
      </c>
      <c r="B234" s="107" t="s">
        <v>1651</v>
      </c>
      <c r="C234" s="93">
        <v>0.81153576123823701</v>
      </c>
      <c r="D234" s="89" t="s">
        <v>2848</v>
      </c>
      <c r="E234" s="90" t="s">
        <v>2847</v>
      </c>
    </row>
    <row r="235" spans="1:5" x14ac:dyDescent="0.25">
      <c r="A235" s="89" t="s">
        <v>2679</v>
      </c>
      <c r="B235" s="107" t="s">
        <v>2757</v>
      </c>
      <c r="C235" s="93">
        <v>0.83436691200823898</v>
      </c>
      <c r="D235" s="89" t="s">
        <v>4336</v>
      </c>
      <c r="E235" s="90" t="s">
        <v>4335</v>
      </c>
    </row>
    <row r="236" spans="1:5" x14ac:dyDescent="0.25">
      <c r="A236" s="89" t="s">
        <v>2679</v>
      </c>
      <c r="B236" s="107" t="s">
        <v>2757</v>
      </c>
      <c r="C236" s="93">
        <v>0.83158357657822002</v>
      </c>
      <c r="D236" s="89" t="s">
        <v>326</v>
      </c>
      <c r="E236" s="90" t="s">
        <v>1777</v>
      </c>
    </row>
    <row r="237" spans="1:5" x14ac:dyDescent="0.25">
      <c r="A237" s="89" t="s">
        <v>2673</v>
      </c>
      <c r="B237" s="107" t="s">
        <v>1651</v>
      </c>
      <c r="C237" s="93">
        <v>0.80468343691300603</v>
      </c>
      <c r="D237" s="89" t="s">
        <v>326</v>
      </c>
      <c r="E237" s="90" t="s">
        <v>1777</v>
      </c>
    </row>
    <row r="238" spans="1:5" x14ac:dyDescent="0.25">
      <c r="A238" s="89" t="s">
        <v>2679</v>
      </c>
      <c r="B238" s="107" t="s">
        <v>2757</v>
      </c>
      <c r="C238" s="93">
        <v>0.83295372220297903</v>
      </c>
      <c r="D238" s="89" t="s">
        <v>3076</v>
      </c>
      <c r="E238" s="90" t="s">
        <v>3075</v>
      </c>
    </row>
    <row r="239" spans="1:5" x14ac:dyDescent="0.25">
      <c r="A239" s="89" t="s">
        <v>2673</v>
      </c>
      <c r="B239" s="107" t="s">
        <v>1651</v>
      </c>
      <c r="C239" s="93">
        <v>0.83115709281836403</v>
      </c>
      <c r="D239" s="89" t="s">
        <v>3076</v>
      </c>
      <c r="E239" s="90" t="s">
        <v>3075</v>
      </c>
    </row>
    <row r="240" spans="1:5" x14ac:dyDescent="0.25">
      <c r="A240" s="89" t="s">
        <v>2679</v>
      </c>
      <c r="B240" s="107" t="s">
        <v>2757</v>
      </c>
      <c r="C240" s="93">
        <v>0.83061581443380905</v>
      </c>
      <c r="D240" s="89" t="s">
        <v>1778</v>
      </c>
      <c r="E240" s="90" t="s">
        <v>1779</v>
      </c>
    </row>
    <row r="241" spans="1:5" x14ac:dyDescent="0.25">
      <c r="A241" s="89" t="s">
        <v>2673</v>
      </c>
      <c r="B241" s="107" t="s">
        <v>1651</v>
      </c>
      <c r="C241" s="93">
        <v>0.81741967180189101</v>
      </c>
      <c r="D241" s="89" t="s">
        <v>1778</v>
      </c>
      <c r="E241" s="90" t="s">
        <v>1779</v>
      </c>
    </row>
    <row r="242" spans="1:5" x14ac:dyDescent="0.25">
      <c r="A242" s="89" t="s">
        <v>2679</v>
      </c>
      <c r="B242" s="107" t="s">
        <v>2757</v>
      </c>
      <c r="C242" s="93">
        <v>0.80085850503689204</v>
      </c>
      <c r="D242" s="89" t="s">
        <v>3054</v>
      </c>
      <c r="E242" s="90" t="s">
        <v>3053</v>
      </c>
    </row>
    <row r="243" spans="1:5" x14ac:dyDescent="0.25">
      <c r="A243" s="89" t="s">
        <v>2673</v>
      </c>
      <c r="B243" s="107" t="s">
        <v>1651</v>
      </c>
      <c r="C243" s="93">
        <v>0.795276640591975</v>
      </c>
      <c r="D243" s="89" t="s">
        <v>3054</v>
      </c>
      <c r="E243" s="90" t="s">
        <v>3053</v>
      </c>
    </row>
    <row r="244" spans="1:5" x14ac:dyDescent="0.25">
      <c r="A244" s="89" t="s">
        <v>2679</v>
      </c>
      <c r="B244" s="107" t="s">
        <v>2757</v>
      </c>
      <c r="C244" s="93">
        <v>0.834388334421863</v>
      </c>
      <c r="D244" s="89" t="s">
        <v>1780</v>
      </c>
      <c r="E244" s="90" t="s">
        <v>1781</v>
      </c>
    </row>
    <row r="245" spans="1:5" x14ac:dyDescent="0.25">
      <c r="A245" s="89" t="s">
        <v>2679</v>
      </c>
      <c r="B245" s="107" t="s">
        <v>2757</v>
      </c>
      <c r="C245" s="93">
        <v>0.83495397980911501</v>
      </c>
      <c r="D245" s="89" t="s">
        <v>3630</v>
      </c>
      <c r="E245" s="90" t="s">
        <v>3629</v>
      </c>
    </row>
    <row r="246" spans="1:5" x14ac:dyDescent="0.25">
      <c r="A246" s="89" t="s">
        <v>2673</v>
      </c>
      <c r="B246" s="107" t="s">
        <v>1651</v>
      </c>
      <c r="C246" s="93">
        <v>0.82174710101476101</v>
      </c>
      <c r="D246" s="89" t="s">
        <v>3630</v>
      </c>
      <c r="E246" s="90" t="s">
        <v>3629</v>
      </c>
    </row>
    <row r="247" spans="1:5" x14ac:dyDescent="0.25">
      <c r="A247" s="89" t="s">
        <v>2679</v>
      </c>
      <c r="B247" s="107" t="s">
        <v>2757</v>
      </c>
      <c r="C247" s="93">
        <v>0.82963150044531297</v>
      </c>
      <c r="D247" s="89" t="s">
        <v>3347</v>
      </c>
      <c r="E247" s="90" t="s">
        <v>3346</v>
      </c>
    </row>
    <row r="248" spans="1:5" x14ac:dyDescent="0.25">
      <c r="A248" s="89" t="s">
        <v>2673</v>
      </c>
      <c r="B248" s="107" t="s">
        <v>1651</v>
      </c>
      <c r="C248" s="93">
        <v>0.80371966220846103</v>
      </c>
      <c r="D248" s="89" t="s">
        <v>3347</v>
      </c>
      <c r="E248" s="90" t="s">
        <v>3346</v>
      </c>
    </row>
    <row r="249" spans="1:5" x14ac:dyDescent="0.25">
      <c r="A249" s="89" t="s">
        <v>2679</v>
      </c>
      <c r="B249" s="107" t="s">
        <v>2757</v>
      </c>
      <c r="C249" s="93">
        <v>0.80417216848502304</v>
      </c>
      <c r="D249" s="89" t="s">
        <v>4142</v>
      </c>
      <c r="E249" s="90" t="s">
        <v>4141</v>
      </c>
    </row>
    <row r="250" spans="1:5" x14ac:dyDescent="0.25">
      <c r="A250" s="89" t="s">
        <v>2673</v>
      </c>
      <c r="B250" s="107" t="s">
        <v>1651</v>
      </c>
      <c r="C250" s="93">
        <v>0.79566097125965096</v>
      </c>
      <c r="D250" s="89" t="s">
        <v>4142</v>
      </c>
      <c r="E250" s="90" t="s">
        <v>4141</v>
      </c>
    </row>
    <row r="251" spans="1:5" x14ac:dyDescent="0.25">
      <c r="A251" s="89" t="s">
        <v>2679</v>
      </c>
      <c r="B251" s="107" t="s">
        <v>2757</v>
      </c>
      <c r="C251" s="93">
        <v>0.83256405248473397</v>
      </c>
      <c r="D251" s="89" t="s">
        <v>3464</v>
      </c>
      <c r="E251" s="90" t="s">
        <v>3463</v>
      </c>
    </row>
    <row r="252" spans="1:5" x14ac:dyDescent="0.25">
      <c r="A252" s="89" t="s">
        <v>2673</v>
      </c>
      <c r="B252" s="107" t="s">
        <v>1651</v>
      </c>
      <c r="C252" s="93">
        <v>0.80908689200957795</v>
      </c>
      <c r="D252" s="89" t="s">
        <v>3464</v>
      </c>
      <c r="E252" s="90" t="s">
        <v>3463</v>
      </c>
    </row>
    <row r="253" spans="1:5" x14ac:dyDescent="0.25">
      <c r="A253" s="89" t="s">
        <v>2679</v>
      </c>
      <c r="B253" s="107" t="s">
        <v>2757</v>
      </c>
      <c r="C253" s="93">
        <v>0.82382557296813197</v>
      </c>
      <c r="D253" s="89" t="s">
        <v>3446</v>
      </c>
      <c r="E253" s="90" t="s">
        <v>3445</v>
      </c>
    </row>
    <row r="254" spans="1:5" x14ac:dyDescent="0.25">
      <c r="A254" s="89" t="s">
        <v>2673</v>
      </c>
      <c r="B254" s="107" t="s">
        <v>1651</v>
      </c>
      <c r="C254" s="93">
        <v>0.80746857810380701</v>
      </c>
      <c r="D254" s="89" t="s">
        <v>3446</v>
      </c>
      <c r="E254" s="90" t="s">
        <v>3445</v>
      </c>
    </row>
    <row r="255" spans="1:5" x14ac:dyDescent="0.25">
      <c r="A255" s="89" t="s">
        <v>2679</v>
      </c>
      <c r="B255" s="107" t="s">
        <v>2757</v>
      </c>
      <c r="C255" s="93">
        <v>0.83508453123543802</v>
      </c>
      <c r="D255" s="89" t="s">
        <v>3663</v>
      </c>
      <c r="E255" s="90" t="s">
        <v>1783</v>
      </c>
    </row>
    <row r="256" spans="1:5" x14ac:dyDescent="0.25">
      <c r="A256" s="89" t="s">
        <v>2679</v>
      </c>
      <c r="B256" s="107" t="s">
        <v>2757</v>
      </c>
      <c r="C256" s="93">
        <v>0.83553829566104798</v>
      </c>
      <c r="D256" s="89" t="s">
        <v>3149</v>
      </c>
      <c r="E256" s="90" t="s">
        <v>1783</v>
      </c>
    </row>
    <row r="257" spans="1:5" x14ac:dyDescent="0.25">
      <c r="A257" s="89" t="s">
        <v>2679</v>
      </c>
      <c r="B257" s="107" t="s">
        <v>2757</v>
      </c>
      <c r="C257" s="93">
        <v>0.83147513774845105</v>
      </c>
      <c r="D257" s="89" t="s">
        <v>1785</v>
      </c>
      <c r="E257" s="90" t="s">
        <v>1783</v>
      </c>
    </row>
    <row r="258" spans="1:5" x14ac:dyDescent="0.25">
      <c r="A258" s="89" t="s">
        <v>2679</v>
      </c>
      <c r="B258" s="107" t="s">
        <v>2757</v>
      </c>
      <c r="C258" s="93">
        <v>0.82737678275331294</v>
      </c>
      <c r="D258" s="89" t="s">
        <v>3968</v>
      </c>
      <c r="E258" s="90" t="s">
        <v>1783</v>
      </c>
    </row>
    <row r="259" spans="1:5" x14ac:dyDescent="0.25">
      <c r="A259" s="89" t="s">
        <v>2679</v>
      </c>
      <c r="B259" s="107" t="s">
        <v>2757</v>
      </c>
      <c r="C259" s="93">
        <v>0.82940063664091401</v>
      </c>
      <c r="D259" s="89" t="s">
        <v>1782</v>
      </c>
      <c r="E259" s="90" t="s">
        <v>1783</v>
      </c>
    </row>
    <row r="260" spans="1:5" x14ac:dyDescent="0.25">
      <c r="A260" s="89" t="s">
        <v>2679</v>
      </c>
      <c r="B260" s="107" t="s">
        <v>2757</v>
      </c>
      <c r="C260" s="93">
        <v>0.84278829687517098</v>
      </c>
      <c r="D260" s="89" t="s">
        <v>1784</v>
      </c>
      <c r="E260" s="90" t="s">
        <v>1783</v>
      </c>
    </row>
    <row r="261" spans="1:5" x14ac:dyDescent="0.25">
      <c r="A261" s="89" t="s">
        <v>2673</v>
      </c>
      <c r="B261" s="107" t="s">
        <v>1651</v>
      </c>
      <c r="C261" s="93">
        <v>0.81338384077567605</v>
      </c>
      <c r="D261" s="89" t="s">
        <v>3663</v>
      </c>
      <c r="E261" s="90" t="s">
        <v>1783</v>
      </c>
    </row>
    <row r="262" spans="1:5" x14ac:dyDescent="0.25">
      <c r="A262" s="89" t="s">
        <v>2673</v>
      </c>
      <c r="B262" s="107" t="s">
        <v>1651</v>
      </c>
      <c r="C262" s="93">
        <v>0.81727281979205801</v>
      </c>
      <c r="D262" s="89" t="s">
        <v>3149</v>
      </c>
      <c r="E262" s="90" t="s">
        <v>1783</v>
      </c>
    </row>
    <row r="263" spans="1:5" x14ac:dyDescent="0.25">
      <c r="A263" s="89" t="s">
        <v>2673</v>
      </c>
      <c r="B263" s="107" t="s">
        <v>1651</v>
      </c>
      <c r="C263" s="93">
        <v>0.83206669676850298</v>
      </c>
      <c r="D263" s="89" t="s">
        <v>1785</v>
      </c>
      <c r="E263" s="90" t="s">
        <v>1783</v>
      </c>
    </row>
    <row r="264" spans="1:5" x14ac:dyDescent="0.25">
      <c r="A264" s="89" t="s">
        <v>2673</v>
      </c>
      <c r="B264" s="107" t="s">
        <v>1651</v>
      </c>
      <c r="C264" s="93">
        <v>0.81038345079706497</v>
      </c>
      <c r="D264" s="89" t="s">
        <v>3968</v>
      </c>
      <c r="E264" s="90" t="s">
        <v>1783</v>
      </c>
    </row>
    <row r="265" spans="1:5" x14ac:dyDescent="0.25">
      <c r="A265" s="89" t="s">
        <v>2673</v>
      </c>
      <c r="B265" s="107" t="s">
        <v>1651</v>
      </c>
      <c r="C265" s="93">
        <v>0.80930411737550401</v>
      </c>
      <c r="D265" s="89" t="s">
        <v>1782</v>
      </c>
      <c r="E265" s="90" t="s">
        <v>1783</v>
      </c>
    </row>
    <row r="266" spans="1:5" x14ac:dyDescent="0.25">
      <c r="A266" s="89" t="s">
        <v>2673</v>
      </c>
      <c r="B266" s="107" t="s">
        <v>1651</v>
      </c>
      <c r="C266" s="93">
        <v>0.84443345807548398</v>
      </c>
      <c r="D266" s="89" t="s">
        <v>1784</v>
      </c>
      <c r="E266" s="90" t="s">
        <v>1783</v>
      </c>
    </row>
    <row r="267" spans="1:5" x14ac:dyDescent="0.25">
      <c r="A267" s="89" t="s">
        <v>2679</v>
      </c>
      <c r="B267" s="107" t="s">
        <v>2757</v>
      </c>
      <c r="C267" s="93">
        <v>0.83328526493230204</v>
      </c>
      <c r="D267" s="89" t="s">
        <v>3828</v>
      </c>
      <c r="E267" s="90" t="s">
        <v>3827</v>
      </c>
    </row>
    <row r="268" spans="1:5" x14ac:dyDescent="0.25">
      <c r="A268" s="89" t="s">
        <v>2673</v>
      </c>
      <c r="B268" s="107" t="s">
        <v>1651</v>
      </c>
      <c r="C268" s="93">
        <v>0.81131648506598497</v>
      </c>
      <c r="D268" s="89" t="s">
        <v>3828</v>
      </c>
      <c r="E268" s="90" t="s">
        <v>3827</v>
      </c>
    </row>
    <row r="269" spans="1:5" x14ac:dyDescent="0.25">
      <c r="A269" s="89" t="s">
        <v>2679</v>
      </c>
      <c r="B269" s="107" t="s">
        <v>2757</v>
      </c>
      <c r="C269" s="93">
        <v>0.83483590707365396</v>
      </c>
      <c r="D269" s="89" t="s">
        <v>3796</v>
      </c>
      <c r="E269" s="90" t="s">
        <v>3795</v>
      </c>
    </row>
    <row r="270" spans="1:5" x14ac:dyDescent="0.25">
      <c r="A270" s="89" t="s">
        <v>2673</v>
      </c>
      <c r="B270" s="107" t="s">
        <v>1651</v>
      </c>
      <c r="C270" s="93">
        <v>0.81341966641139796</v>
      </c>
      <c r="D270" s="89" t="s">
        <v>3796</v>
      </c>
      <c r="E270" s="90" t="s">
        <v>3795</v>
      </c>
    </row>
    <row r="271" spans="1:5" x14ac:dyDescent="0.25">
      <c r="A271" s="89" t="s">
        <v>2679</v>
      </c>
      <c r="B271" s="107" t="s">
        <v>2757</v>
      </c>
      <c r="C271" s="93">
        <v>0.82355068712183199</v>
      </c>
      <c r="D271" s="89" t="s">
        <v>3165</v>
      </c>
      <c r="E271" s="90" t="s">
        <v>3164</v>
      </c>
    </row>
    <row r="272" spans="1:5" x14ac:dyDescent="0.25">
      <c r="A272" s="89" t="s">
        <v>2673</v>
      </c>
      <c r="B272" s="107" t="s">
        <v>1651</v>
      </c>
      <c r="C272" s="93">
        <v>0.80623535894403298</v>
      </c>
      <c r="D272" s="89" t="s">
        <v>3165</v>
      </c>
      <c r="E272" s="90" t="s">
        <v>3164</v>
      </c>
    </row>
    <row r="273" spans="1:5" x14ac:dyDescent="0.25">
      <c r="A273" s="89" t="s">
        <v>2679</v>
      </c>
      <c r="B273" s="107" t="s">
        <v>2757</v>
      </c>
      <c r="C273" s="93">
        <v>0.82945063397324403</v>
      </c>
      <c r="D273" s="89" t="s">
        <v>3170</v>
      </c>
      <c r="E273" s="90" t="s">
        <v>3169</v>
      </c>
    </row>
    <row r="274" spans="1:5" x14ac:dyDescent="0.25">
      <c r="A274" s="89" t="s">
        <v>2673</v>
      </c>
      <c r="B274" s="107" t="s">
        <v>1651</v>
      </c>
      <c r="C274" s="93">
        <v>0.80992463427834904</v>
      </c>
      <c r="D274" s="89" t="s">
        <v>3170</v>
      </c>
      <c r="E274" s="90" t="s">
        <v>3169</v>
      </c>
    </row>
    <row r="275" spans="1:5" x14ac:dyDescent="0.25">
      <c r="A275" s="89" t="s">
        <v>2679</v>
      </c>
      <c r="B275" s="107" t="s">
        <v>2757</v>
      </c>
      <c r="C275" s="93">
        <v>0.82003568428687701</v>
      </c>
      <c r="D275" s="89" t="s">
        <v>1786</v>
      </c>
      <c r="E275" s="90" t="s">
        <v>1787</v>
      </c>
    </row>
    <row r="276" spans="1:5" x14ac:dyDescent="0.25">
      <c r="A276" s="89" t="s">
        <v>2673</v>
      </c>
      <c r="B276" s="107" t="s">
        <v>1651</v>
      </c>
      <c r="C276" s="93">
        <v>0.80131679065691697</v>
      </c>
      <c r="D276" s="89" t="s">
        <v>1786</v>
      </c>
      <c r="E276" s="90" t="s">
        <v>1787</v>
      </c>
    </row>
    <row r="277" spans="1:5" x14ac:dyDescent="0.25">
      <c r="A277" s="89" t="s">
        <v>2679</v>
      </c>
      <c r="B277" s="107" t="s">
        <v>2757</v>
      </c>
      <c r="C277" s="93">
        <v>0.84064892713631501</v>
      </c>
      <c r="D277" s="89" t="s">
        <v>1788</v>
      </c>
      <c r="E277" s="90" t="s">
        <v>1789</v>
      </c>
    </row>
    <row r="278" spans="1:5" x14ac:dyDescent="0.25">
      <c r="A278" s="89" t="s">
        <v>2679</v>
      </c>
      <c r="B278" s="107" t="s">
        <v>2757</v>
      </c>
      <c r="C278" s="93">
        <v>0.80590176710237904</v>
      </c>
      <c r="D278" s="89" t="s">
        <v>4315</v>
      </c>
      <c r="E278" s="90" t="s">
        <v>4314</v>
      </c>
    </row>
    <row r="279" spans="1:5" x14ac:dyDescent="0.25">
      <c r="A279" s="89" t="s">
        <v>2673</v>
      </c>
      <c r="B279" s="107" t="s">
        <v>1651</v>
      </c>
      <c r="C279" s="93">
        <v>0.79318558505970105</v>
      </c>
      <c r="D279" s="89" t="s">
        <v>4315</v>
      </c>
      <c r="E279" s="90" t="s">
        <v>4314</v>
      </c>
    </row>
    <row r="280" spans="1:5" x14ac:dyDescent="0.25">
      <c r="A280" s="89" t="s">
        <v>2679</v>
      </c>
      <c r="B280" s="107" t="s">
        <v>2757</v>
      </c>
      <c r="C280" s="93">
        <v>0.81144200791521204</v>
      </c>
      <c r="D280" s="89" t="s">
        <v>4180</v>
      </c>
      <c r="E280" s="90" t="s">
        <v>4179</v>
      </c>
    </row>
    <row r="281" spans="1:5" x14ac:dyDescent="0.25">
      <c r="A281" s="89" t="s">
        <v>2673</v>
      </c>
      <c r="B281" s="107" t="s">
        <v>1651</v>
      </c>
      <c r="C281" s="93">
        <v>0.804680778672762</v>
      </c>
      <c r="D281" s="89" t="s">
        <v>4180</v>
      </c>
      <c r="E281" s="90" t="s">
        <v>4179</v>
      </c>
    </row>
    <row r="282" spans="1:5" x14ac:dyDescent="0.25">
      <c r="A282" s="89" t="s">
        <v>2679</v>
      </c>
      <c r="B282" s="107" t="s">
        <v>2757</v>
      </c>
      <c r="C282" s="93">
        <v>0.82058692716119597</v>
      </c>
      <c r="D282" s="89" t="s">
        <v>4309</v>
      </c>
      <c r="E282" s="90" t="s">
        <v>4308</v>
      </c>
    </row>
    <row r="283" spans="1:5" x14ac:dyDescent="0.25">
      <c r="A283" s="89" t="s">
        <v>2673</v>
      </c>
      <c r="B283" s="107" t="s">
        <v>1651</v>
      </c>
      <c r="C283" s="93">
        <v>0.80788269312963201</v>
      </c>
      <c r="D283" s="89" t="s">
        <v>4309</v>
      </c>
      <c r="E283" s="90" t="s">
        <v>4308</v>
      </c>
    </row>
    <row r="284" spans="1:5" x14ac:dyDescent="0.25">
      <c r="A284" s="89" t="s">
        <v>2679</v>
      </c>
      <c r="B284" s="107" t="s">
        <v>2757</v>
      </c>
      <c r="C284" s="93">
        <v>0.83173126667735897</v>
      </c>
      <c r="D284" s="89" t="s">
        <v>3680</v>
      </c>
      <c r="E284" s="90" t="s">
        <v>3679</v>
      </c>
    </row>
    <row r="285" spans="1:5" x14ac:dyDescent="0.25">
      <c r="A285" s="89" t="s">
        <v>2673</v>
      </c>
      <c r="B285" s="107" t="s">
        <v>1651</v>
      </c>
      <c r="C285" s="93">
        <v>0.81499755376003202</v>
      </c>
      <c r="D285" s="89" t="s">
        <v>3680</v>
      </c>
      <c r="E285" s="90" t="s">
        <v>3679</v>
      </c>
    </row>
    <row r="286" spans="1:5" x14ac:dyDescent="0.25">
      <c r="A286" s="89" t="s">
        <v>2679</v>
      </c>
      <c r="B286" s="107" t="s">
        <v>2757</v>
      </c>
      <c r="C286" s="93">
        <v>0.83492625128713605</v>
      </c>
      <c r="D286" s="89" t="s">
        <v>3125</v>
      </c>
      <c r="E286" s="90" t="s">
        <v>3124</v>
      </c>
    </row>
    <row r="287" spans="1:5" x14ac:dyDescent="0.25">
      <c r="A287" s="89" t="s">
        <v>2673</v>
      </c>
      <c r="B287" s="107" t="s">
        <v>1651</v>
      </c>
      <c r="C287" s="93">
        <v>0.81628439703939004</v>
      </c>
      <c r="D287" s="89" t="s">
        <v>3125</v>
      </c>
      <c r="E287" s="90" t="s">
        <v>3124</v>
      </c>
    </row>
    <row r="288" spans="1:5" x14ac:dyDescent="0.25">
      <c r="A288" s="89" t="s">
        <v>2679</v>
      </c>
      <c r="B288" s="107" t="s">
        <v>2757</v>
      </c>
      <c r="C288" s="93">
        <v>0.83409727165729597</v>
      </c>
      <c r="D288" s="89" t="s">
        <v>3800</v>
      </c>
      <c r="E288" s="90" t="s">
        <v>3799</v>
      </c>
    </row>
    <row r="289" spans="1:5" x14ac:dyDescent="0.25">
      <c r="A289" s="89" t="s">
        <v>2673</v>
      </c>
      <c r="B289" s="107" t="s">
        <v>1651</v>
      </c>
      <c r="C289" s="93">
        <v>0.81002159785009697</v>
      </c>
      <c r="D289" s="89" t="s">
        <v>3800</v>
      </c>
      <c r="E289" s="90" t="s">
        <v>3799</v>
      </c>
    </row>
    <row r="290" spans="1:5" x14ac:dyDescent="0.25">
      <c r="A290" s="89" t="s">
        <v>2679</v>
      </c>
      <c r="B290" s="107" t="s">
        <v>2757</v>
      </c>
      <c r="C290" s="93">
        <v>0.823519727556142</v>
      </c>
      <c r="D290" s="89" t="s">
        <v>4069</v>
      </c>
      <c r="E290" s="90" t="s">
        <v>4068</v>
      </c>
    </row>
    <row r="291" spans="1:5" x14ac:dyDescent="0.25">
      <c r="A291" s="89" t="s">
        <v>2673</v>
      </c>
      <c r="B291" s="107" t="s">
        <v>1651</v>
      </c>
      <c r="C291" s="93">
        <v>0.808412614656004</v>
      </c>
      <c r="D291" s="89" t="s">
        <v>4069</v>
      </c>
      <c r="E291" s="90" t="s">
        <v>4068</v>
      </c>
    </row>
    <row r="292" spans="1:5" x14ac:dyDescent="0.25">
      <c r="A292" s="89" t="s">
        <v>2679</v>
      </c>
      <c r="B292" s="107" t="s">
        <v>2757</v>
      </c>
      <c r="C292" s="93">
        <v>0.82290147348113796</v>
      </c>
      <c r="D292" s="89" t="s">
        <v>3470</v>
      </c>
      <c r="E292" s="90" t="s">
        <v>3469</v>
      </c>
    </row>
    <row r="293" spans="1:5" x14ac:dyDescent="0.25">
      <c r="A293" s="89" t="s">
        <v>2673</v>
      </c>
      <c r="B293" s="107" t="s">
        <v>1651</v>
      </c>
      <c r="C293" s="93">
        <v>0.81350174719639001</v>
      </c>
      <c r="D293" s="89" t="s">
        <v>3470</v>
      </c>
      <c r="E293" s="90" t="s">
        <v>3469</v>
      </c>
    </row>
    <row r="294" spans="1:5" x14ac:dyDescent="0.25">
      <c r="A294" s="89" t="s">
        <v>2679</v>
      </c>
      <c r="B294" s="107" t="s">
        <v>2757</v>
      </c>
      <c r="C294" s="93">
        <v>0.83436366869029999</v>
      </c>
      <c r="D294" s="89" t="s">
        <v>4132</v>
      </c>
      <c r="E294" s="90" t="s">
        <v>4131</v>
      </c>
    </row>
    <row r="295" spans="1:5" x14ac:dyDescent="0.25">
      <c r="A295" s="89" t="s">
        <v>2673</v>
      </c>
      <c r="B295" s="107" t="s">
        <v>1651</v>
      </c>
      <c r="C295" s="93">
        <v>0.82936239245070198</v>
      </c>
      <c r="D295" s="89" t="s">
        <v>4132</v>
      </c>
      <c r="E295" s="90" t="s">
        <v>4131</v>
      </c>
    </row>
    <row r="296" spans="1:5" x14ac:dyDescent="0.25">
      <c r="A296" s="89" t="s">
        <v>2679</v>
      </c>
      <c r="B296" s="107" t="s">
        <v>2757</v>
      </c>
      <c r="C296" s="93">
        <v>0.84056387809597199</v>
      </c>
      <c r="D296" s="89" t="s">
        <v>1790</v>
      </c>
      <c r="E296" s="90" t="s">
        <v>1791</v>
      </c>
    </row>
    <row r="297" spans="1:5" x14ac:dyDescent="0.25">
      <c r="A297" s="89" t="s">
        <v>2679</v>
      </c>
      <c r="B297" s="107" t="s">
        <v>2757</v>
      </c>
      <c r="C297" s="93">
        <v>0.83463776475751505</v>
      </c>
      <c r="D297" s="89" t="s">
        <v>1792</v>
      </c>
      <c r="E297" s="90" t="s">
        <v>1793</v>
      </c>
    </row>
    <row r="298" spans="1:5" x14ac:dyDescent="0.25">
      <c r="A298" s="89" t="s">
        <v>2673</v>
      </c>
      <c r="B298" s="107" t="s">
        <v>1651</v>
      </c>
      <c r="C298" s="93">
        <v>0.808279628464735</v>
      </c>
      <c r="D298" s="89" t="s">
        <v>1792</v>
      </c>
      <c r="E298" s="90" t="s">
        <v>1793</v>
      </c>
    </row>
    <row r="299" spans="1:5" x14ac:dyDescent="0.25">
      <c r="A299" s="89" t="s">
        <v>2679</v>
      </c>
      <c r="B299" s="107" t="s">
        <v>2757</v>
      </c>
      <c r="C299" s="93">
        <v>0.82877623213361695</v>
      </c>
      <c r="D299" s="89" t="s">
        <v>3214</v>
      </c>
      <c r="E299" s="90" t="s">
        <v>3213</v>
      </c>
    </row>
    <row r="300" spans="1:5" x14ac:dyDescent="0.25">
      <c r="A300" s="89" t="s">
        <v>2673</v>
      </c>
      <c r="B300" s="107" t="s">
        <v>1651</v>
      </c>
      <c r="C300" s="93">
        <v>0.82595760053959499</v>
      </c>
      <c r="D300" s="89" t="s">
        <v>3214</v>
      </c>
      <c r="E300" s="90" t="s">
        <v>3213</v>
      </c>
    </row>
    <row r="301" spans="1:5" x14ac:dyDescent="0.25">
      <c r="A301" s="89" t="s">
        <v>2679</v>
      </c>
      <c r="B301" s="107" t="s">
        <v>2757</v>
      </c>
      <c r="C301" s="93">
        <v>0.83339932943525297</v>
      </c>
      <c r="D301" s="89" t="s">
        <v>1794</v>
      </c>
      <c r="E301" s="90" t="s">
        <v>1795</v>
      </c>
    </row>
    <row r="302" spans="1:5" x14ac:dyDescent="0.25">
      <c r="A302" s="89" t="s">
        <v>2673</v>
      </c>
      <c r="B302" s="107" t="s">
        <v>1651</v>
      </c>
      <c r="C302" s="93">
        <v>0.81158280537515304</v>
      </c>
      <c r="D302" s="89" t="s">
        <v>1794</v>
      </c>
      <c r="E302" s="90" t="s">
        <v>1795</v>
      </c>
    </row>
    <row r="303" spans="1:5" x14ac:dyDescent="0.25">
      <c r="A303" s="89" t="s">
        <v>2679</v>
      </c>
      <c r="B303" s="107" t="s">
        <v>2757</v>
      </c>
      <c r="C303" s="93">
        <v>0.83503975345380599</v>
      </c>
      <c r="D303" s="89" t="s">
        <v>1796</v>
      </c>
      <c r="E303" s="90" t="s">
        <v>1797</v>
      </c>
    </row>
    <row r="304" spans="1:5" x14ac:dyDescent="0.25">
      <c r="A304" s="89" t="s">
        <v>2679</v>
      </c>
      <c r="B304" s="107" t="s">
        <v>2757</v>
      </c>
      <c r="C304" s="93">
        <v>0.83946108951835496</v>
      </c>
      <c r="D304" s="89" t="s">
        <v>1798</v>
      </c>
      <c r="E304" s="90" t="s">
        <v>1799</v>
      </c>
    </row>
    <row r="305" spans="1:5" x14ac:dyDescent="0.25">
      <c r="A305" s="89" t="s">
        <v>2679</v>
      </c>
      <c r="B305" s="107" t="s">
        <v>2757</v>
      </c>
      <c r="C305" s="93">
        <v>0.83956043585237194</v>
      </c>
      <c r="D305" s="89" t="s">
        <v>1800</v>
      </c>
      <c r="E305" s="90" t="s">
        <v>1801</v>
      </c>
    </row>
    <row r="306" spans="1:5" x14ac:dyDescent="0.25">
      <c r="A306" s="89" t="s">
        <v>2673</v>
      </c>
      <c r="B306" s="107" t="s">
        <v>1651</v>
      </c>
      <c r="C306" s="93">
        <v>0.83930065959393096</v>
      </c>
      <c r="D306" s="89" t="s">
        <v>1800</v>
      </c>
      <c r="E306" s="90" t="s">
        <v>1801</v>
      </c>
    </row>
    <row r="307" spans="1:5" x14ac:dyDescent="0.25">
      <c r="A307" s="89" t="s">
        <v>2679</v>
      </c>
      <c r="B307" s="107" t="s">
        <v>2757</v>
      </c>
      <c r="C307" s="93">
        <v>0.83412199936846199</v>
      </c>
      <c r="D307" s="89" t="s">
        <v>1802</v>
      </c>
      <c r="E307" s="90" t="s">
        <v>1803</v>
      </c>
    </row>
    <row r="308" spans="1:5" x14ac:dyDescent="0.25">
      <c r="A308" s="89" t="s">
        <v>2673</v>
      </c>
      <c r="B308" s="107" t="s">
        <v>1651</v>
      </c>
      <c r="C308" s="93">
        <v>0.80981307975428296</v>
      </c>
      <c r="D308" s="89" t="s">
        <v>1802</v>
      </c>
      <c r="E308" s="90" t="s">
        <v>1803</v>
      </c>
    </row>
    <row r="309" spans="1:5" x14ac:dyDescent="0.25">
      <c r="A309" s="89" t="s">
        <v>2679</v>
      </c>
      <c r="B309" s="107" t="s">
        <v>2757</v>
      </c>
      <c r="C309" s="93">
        <v>0.83117295127725899</v>
      </c>
      <c r="D309" s="89" t="s">
        <v>1804</v>
      </c>
      <c r="E309" s="90" t="s">
        <v>1805</v>
      </c>
    </row>
    <row r="310" spans="1:5" x14ac:dyDescent="0.25">
      <c r="A310" s="89" t="s">
        <v>2679</v>
      </c>
      <c r="B310" s="107" t="s">
        <v>2757</v>
      </c>
      <c r="C310" s="93">
        <v>0.80349384377411703</v>
      </c>
      <c r="D310" s="89" t="s">
        <v>1806</v>
      </c>
      <c r="E310" s="90" t="s">
        <v>1807</v>
      </c>
    </row>
    <row r="311" spans="1:5" x14ac:dyDescent="0.25">
      <c r="A311" s="89" t="s">
        <v>2673</v>
      </c>
      <c r="B311" s="107" t="s">
        <v>1651</v>
      </c>
      <c r="C311" s="93">
        <v>0.771186527714537</v>
      </c>
      <c r="D311" s="89" t="s">
        <v>1806</v>
      </c>
      <c r="E311" s="90" t="s">
        <v>1807</v>
      </c>
    </row>
    <row r="312" spans="1:5" x14ac:dyDescent="0.25">
      <c r="A312" s="89" t="s">
        <v>2679</v>
      </c>
      <c r="B312" s="107" t="s">
        <v>2757</v>
      </c>
      <c r="C312" s="93">
        <v>0.83214687528895304</v>
      </c>
      <c r="D312" s="89" t="s">
        <v>3089</v>
      </c>
      <c r="E312" s="90" t="s">
        <v>2878</v>
      </c>
    </row>
    <row r="313" spans="1:5" x14ac:dyDescent="0.25">
      <c r="A313" s="89" t="s">
        <v>2673</v>
      </c>
      <c r="B313" s="107" t="s">
        <v>1651</v>
      </c>
      <c r="C313" s="93">
        <v>0.807007686828907</v>
      </c>
      <c r="D313" s="89" t="s">
        <v>3089</v>
      </c>
      <c r="E313" s="90" t="s">
        <v>2878</v>
      </c>
    </row>
    <row r="314" spans="1:5" x14ac:dyDescent="0.25">
      <c r="A314" s="89" t="s">
        <v>2679</v>
      </c>
      <c r="B314" s="107" t="s">
        <v>2757</v>
      </c>
      <c r="C314" s="93">
        <v>0.83756612156060395</v>
      </c>
      <c r="D314" s="89" t="s">
        <v>1808</v>
      </c>
      <c r="E314" s="90" t="s">
        <v>1809</v>
      </c>
    </row>
    <row r="315" spans="1:5" x14ac:dyDescent="0.25">
      <c r="A315" s="89" t="s">
        <v>2679</v>
      </c>
      <c r="B315" s="107" t="s">
        <v>2757</v>
      </c>
      <c r="C315" s="93">
        <v>0.84187491540374604</v>
      </c>
      <c r="D315" s="89" t="s">
        <v>4302</v>
      </c>
      <c r="E315" s="90" t="s">
        <v>4301</v>
      </c>
    </row>
    <row r="316" spans="1:5" x14ac:dyDescent="0.25">
      <c r="A316" s="89" t="s">
        <v>2673</v>
      </c>
      <c r="B316" s="107" t="s">
        <v>1651</v>
      </c>
      <c r="C316" s="93">
        <v>0.83115959973919595</v>
      </c>
      <c r="D316" s="89" t="s">
        <v>4302</v>
      </c>
      <c r="E316" s="90" t="s">
        <v>4301</v>
      </c>
    </row>
    <row r="317" spans="1:5" x14ac:dyDescent="0.25">
      <c r="A317" s="89" t="s">
        <v>2679</v>
      </c>
      <c r="B317" s="107" t="s">
        <v>2757</v>
      </c>
      <c r="C317" s="93">
        <v>0.80463454537002199</v>
      </c>
      <c r="D317" s="89" t="s">
        <v>3912</v>
      </c>
      <c r="E317" s="90" t="s">
        <v>3911</v>
      </c>
    </row>
    <row r="318" spans="1:5" x14ac:dyDescent="0.25">
      <c r="A318" s="89" t="s">
        <v>2673</v>
      </c>
      <c r="B318" s="107" t="s">
        <v>1651</v>
      </c>
      <c r="C318" s="93">
        <v>0.79164592276109402</v>
      </c>
      <c r="D318" s="89" t="s">
        <v>3912</v>
      </c>
      <c r="E318" s="90" t="s">
        <v>3911</v>
      </c>
    </row>
    <row r="319" spans="1:5" x14ac:dyDescent="0.25">
      <c r="A319" s="89" t="s">
        <v>2679</v>
      </c>
      <c r="B319" s="107" t="s">
        <v>2757</v>
      </c>
      <c r="C319" s="93">
        <v>0.82134289856991705</v>
      </c>
      <c r="D319" s="89" t="s">
        <v>1810</v>
      </c>
      <c r="E319" s="90" t="s">
        <v>1811</v>
      </c>
    </row>
    <row r="320" spans="1:5" x14ac:dyDescent="0.25">
      <c r="A320" s="89" t="s">
        <v>2679</v>
      </c>
      <c r="B320" s="107" t="s">
        <v>2757</v>
      </c>
      <c r="C320" s="93">
        <v>0.833187107070682</v>
      </c>
      <c r="D320" s="89" t="s">
        <v>2901</v>
      </c>
      <c r="E320" s="90" t="s">
        <v>1811</v>
      </c>
    </row>
    <row r="321" spans="1:5" x14ac:dyDescent="0.25">
      <c r="A321" s="89" t="s">
        <v>2673</v>
      </c>
      <c r="B321" s="107" t="s">
        <v>1651</v>
      </c>
      <c r="C321" s="93">
        <v>0.80628771571279401</v>
      </c>
      <c r="D321" s="89" t="s">
        <v>1810</v>
      </c>
      <c r="E321" s="90" t="s">
        <v>1811</v>
      </c>
    </row>
    <row r="322" spans="1:5" x14ac:dyDescent="0.25">
      <c r="A322" s="89" t="s">
        <v>2673</v>
      </c>
      <c r="B322" s="107" t="s">
        <v>1651</v>
      </c>
      <c r="C322" s="93">
        <v>0.81046172788006399</v>
      </c>
      <c r="D322" s="89" t="s">
        <v>2901</v>
      </c>
      <c r="E322" s="90" t="s">
        <v>1811</v>
      </c>
    </row>
    <row r="323" spans="1:5" x14ac:dyDescent="0.25">
      <c r="A323" s="89" t="s">
        <v>2679</v>
      </c>
      <c r="B323" s="107" t="s">
        <v>2757</v>
      </c>
      <c r="C323" s="93">
        <v>0.82918651628721896</v>
      </c>
      <c r="D323" s="89" t="s">
        <v>3545</v>
      </c>
      <c r="E323" s="90" t="s">
        <v>3544</v>
      </c>
    </row>
    <row r="324" spans="1:5" x14ac:dyDescent="0.25">
      <c r="A324" s="89" t="s">
        <v>2673</v>
      </c>
      <c r="B324" s="107" t="s">
        <v>1651</v>
      </c>
      <c r="C324" s="93">
        <v>0.80467950351119999</v>
      </c>
      <c r="D324" s="89" t="s">
        <v>3545</v>
      </c>
      <c r="E324" s="90" t="s">
        <v>3544</v>
      </c>
    </row>
    <row r="325" spans="1:5" x14ac:dyDescent="0.25">
      <c r="A325" s="89" t="s">
        <v>2679</v>
      </c>
      <c r="B325" s="107" t="s">
        <v>2757</v>
      </c>
      <c r="C325" s="93">
        <v>0.832010503381302</v>
      </c>
      <c r="D325" s="89" t="s">
        <v>2934</v>
      </c>
      <c r="E325" s="90" t="s">
        <v>2933</v>
      </c>
    </row>
    <row r="326" spans="1:5" x14ac:dyDescent="0.25">
      <c r="A326" s="89" t="s">
        <v>2673</v>
      </c>
      <c r="B326" s="107" t="s">
        <v>1651</v>
      </c>
      <c r="C326" s="93">
        <v>0.80598798449981301</v>
      </c>
      <c r="D326" s="89" t="s">
        <v>2934</v>
      </c>
      <c r="E326" s="90" t="s">
        <v>2933</v>
      </c>
    </row>
    <row r="327" spans="1:5" x14ac:dyDescent="0.25">
      <c r="A327" s="89" t="s">
        <v>2679</v>
      </c>
      <c r="B327" s="107" t="s">
        <v>2757</v>
      </c>
      <c r="C327" s="93">
        <v>0.82715727275656104</v>
      </c>
      <c r="D327" s="89" t="s">
        <v>3456</v>
      </c>
      <c r="E327" s="90" t="s">
        <v>3455</v>
      </c>
    </row>
    <row r="328" spans="1:5" x14ac:dyDescent="0.25">
      <c r="A328" s="89" t="s">
        <v>2673</v>
      </c>
      <c r="B328" s="107" t="s">
        <v>1651</v>
      </c>
      <c r="C328" s="93">
        <v>0.807764267708872</v>
      </c>
      <c r="D328" s="89" t="s">
        <v>3456</v>
      </c>
      <c r="E328" s="90" t="s">
        <v>3455</v>
      </c>
    </row>
    <row r="329" spans="1:5" x14ac:dyDescent="0.25">
      <c r="A329" s="89" t="s">
        <v>2679</v>
      </c>
      <c r="B329" s="107" t="s">
        <v>2757</v>
      </c>
      <c r="C329" s="93">
        <v>0.83710704019772997</v>
      </c>
      <c r="D329" s="89" t="s">
        <v>2660</v>
      </c>
      <c r="E329" s="90" t="s">
        <v>2688</v>
      </c>
    </row>
    <row r="330" spans="1:5" x14ac:dyDescent="0.25">
      <c r="A330" s="89" t="s">
        <v>2673</v>
      </c>
      <c r="B330" s="107" t="s">
        <v>1651</v>
      </c>
      <c r="C330" s="93">
        <v>0.83918164494288305</v>
      </c>
      <c r="D330" s="89" t="s">
        <v>2660</v>
      </c>
      <c r="E330" s="90" t="s">
        <v>2688</v>
      </c>
    </row>
    <row r="331" spans="1:5" x14ac:dyDescent="0.25">
      <c r="A331" s="89" t="s">
        <v>2679</v>
      </c>
      <c r="B331" s="107" t="s">
        <v>2757</v>
      </c>
      <c r="C331" s="93">
        <v>0.83380718485363503</v>
      </c>
      <c r="D331" s="89" t="s">
        <v>3523</v>
      </c>
      <c r="E331" s="90" t="s">
        <v>3522</v>
      </c>
    </row>
    <row r="332" spans="1:5" x14ac:dyDescent="0.25">
      <c r="A332" s="89" t="s">
        <v>2673</v>
      </c>
      <c r="B332" s="107" t="s">
        <v>1651</v>
      </c>
      <c r="C332" s="93">
        <v>0.80902938164631899</v>
      </c>
      <c r="D332" s="89" t="s">
        <v>3523</v>
      </c>
      <c r="E332" s="90" t="s">
        <v>3522</v>
      </c>
    </row>
    <row r="333" spans="1:5" x14ac:dyDescent="0.25">
      <c r="A333" s="89" t="s">
        <v>2679</v>
      </c>
      <c r="B333" s="107" t="s">
        <v>2757</v>
      </c>
      <c r="C333" s="93">
        <v>0.83506858526554095</v>
      </c>
      <c r="D333" s="89" t="s">
        <v>2661</v>
      </c>
      <c r="E333" s="90" t="s">
        <v>2689</v>
      </c>
    </row>
    <row r="334" spans="1:5" x14ac:dyDescent="0.25">
      <c r="A334" s="89" t="s">
        <v>2673</v>
      </c>
      <c r="B334" s="107" t="s">
        <v>1651</v>
      </c>
      <c r="C334" s="93">
        <v>0.82274131585745502</v>
      </c>
      <c r="D334" s="89" t="s">
        <v>2661</v>
      </c>
      <c r="E334" s="90" t="s">
        <v>2689</v>
      </c>
    </row>
    <row r="335" spans="1:5" x14ac:dyDescent="0.25">
      <c r="A335" s="89" t="s">
        <v>2679</v>
      </c>
      <c r="B335" s="107" t="s">
        <v>2757</v>
      </c>
      <c r="C335" s="93">
        <v>0.83447945036100601</v>
      </c>
      <c r="D335" s="89" t="s">
        <v>4102</v>
      </c>
      <c r="E335" s="90" t="s">
        <v>4101</v>
      </c>
    </row>
    <row r="336" spans="1:5" x14ac:dyDescent="0.25">
      <c r="A336" s="89" t="s">
        <v>2673</v>
      </c>
      <c r="B336" s="107" t="s">
        <v>1651</v>
      </c>
      <c r="C336" s="93">
        <v>0.81241465762860798</v>
      </c>
      <c r="D336" s="89" t="s">
        <v>4102</v>
      </c>
      <c r="E336" s="90" t="s">
        <v>4101</v>
      </c>
    </row>
    <row r="337" spans="1:5" x14ac:dyDescent="0.25">
      <c r="A337" s="89" t="s">
        <v>2679</v>
      </c>
      <c r="B337" s="107" t="s">
        <v>2757</v>
      </c>
      <c r="C337" s="93">
        <v>0.83487078321292796</v>
      </c>
      <c r="D337" s="89" t="s">
        <v>1812</v>
      </c>
      <c r="E337" s="90" t="s">
        <v>1813</v>
      </c>
    </row>
    <row r="338" spans="1:5" x14ac:dyDescent="0.25">
      <c r="A338" s="89" t="s">
        <v>2673</v>
      </c>
      <c r="B338" s="107" t="s">
        <v>1651</v>
      </c>
      <c r="C338" s="93">
        <v>0.80090742224841305</v>
      </c>
      <c r="D338" s="89" t="s">
        <v>1812</v>
      </c>
      <c r="E338" s="90" t="s">
        <v>1813</v>
      </c>
    </row>
    <row r="339" spans="1:5" x14ac:dyDescent="0.25">
      <c r="A339" s="89" t="s">
        <v>2679</v>
      </c>
      <c r="B339" s="107" t="s">
        <v>2757</v>
      </c>
      <c r="C339" s="93">
        <v>0.82767292263772596</v>
      </c>
      <c r="D339" s="89" t="s">
        <v>1814</v>
      </c>
      <c r="E339" s="90" t="s">
        <v>1815</v>
      </c>
    </row>
    <row r="340" spans="1:5" x14ac:dyDescent="0.25">
      <c r="A340" s="89" t="s">
        <v>2673</v>
      </c>
      <c r="B340" s="107" t="s">
        <v>1651</v>
      </c>
      <c r="C340" s="93">
        <v>0.80826983042343303</v>
      </c>
      <c r="D340" s="89" t="s">
        <v>1814</v>
      </c>
      <c r="E340" s="90" t="s">
        <v>1815</v>
      </c>
    </row>
    <row r="341" spans="1:5" x14ac:dyDescent="0.25">
      <c r="A341" s="89" t="s">
        <v>2679</v>
      </c>
      <c r="B341" s="107" t="s">
        <v>2757</v>
      </c>
      <c r="C341" s="93">
        <v>0.82622315039268501</v>
      </c>
      <c r="D341" s="89" t="s">
        <v>3010</v>
      </c>
      <c r="E341" s="90" t="s">
        <v>3009</v>
      </c>
    </row>
    <row r="342" spans="1:5" x14ac:dyDescent="0.25">
      <c r="A342" s="89" t="s">
        <v>2673</v>
      </c>
      <c r="B342" s="107" t="s">
        <v>1651</v>
      </c>
      <c r="C342" s="93">
        <v>0.80705932970779404</v>
      </c>
      <c r="D342" s="89" t="s">
        <v>3010</v>
      </c>
      <c r="E342" s="90" t="s">
        <v>3009</v>
      </c>
    </row>
    <row r="343" spans="1:5" x14ac:dyDescent="0.25">
      <c r="A343" s="89" t="s">
        <v>2679</v>
      </c>
      <c r="B343" s="107" t="s">
        <v>2757</v>
      </c>
      <c r="C343" s="93">
        <v>0.83314795594366797</v>
      </c>
      <c r="D343" s="89" t="s">
        <v>1816</v>
      </c>
      <c r="E343" s="90" t="s">
        <v>1817</v>
      </c>
    </row>
    <row r="344" spans="1:5" x14ac:dyDescent="0.25">
      <c r="A344" s="89" t="s">
        <v>2679</v>
      </c>
      <c r="B344" s="107" t="s">
        <v>2757</v>
      </c>
      <c r="C344" s="93">
        <v>0.813173545923908</v>
      </c>
      <c r="D344" s="89" t="s">
        <v>4014</v>
      </c>
      <c r="E344" s="90" t="s">
        <v>4013</v>
      </c>
    </row>
    <row r="345" spans="1:5" x14ac:dyDescent="0.25">
      <c r="A345" s="89" t="s">
        <v>2673</v>
      </c>
      <c r="B345" s="107" t="s">
        <v>1651</v>
      </c>
      <c r="C345" s="93">
        <v>0.78243854915067501</v>
      </c>
      <c r="D345" s="89" t="s">
        <v>4014</v>
      </c>
      <c r="E345" s="90" t="s">
        <v>4013</v>
      </c>
    </row>
    <row r="346" spans="1:5" x14ac:dyDescent="0.25">
      <c r="A346" s="89" t="s">
        <v>2679</v>
      </c>
      <c r="B346" s="107" t="s">
        <v>2757</v>
      </c>
      <c r="C346" s="93">
        <v>0.83531917393462496</v>
      </c>
      <c r="D346" s="89" t="s">
        <v>1818</v>
      </c>
      <c r="E346" s="90" t="s">
        <v>1819</v>
      </c>
    </row>
    <row r="347" spans="1:5" x14ac:dyDescent="0.25">
      <c r="A347" s="89" t="s">
        <v>2679</v>
      </c>
      <c r="B347" s="107" t="s">
        <v>2757</v>
      </c>
      <c r="C347" s="93">
        <v>0.83192450790481998</v>
      </c>
      <c r="D347" s="89" t="s">
        <v>1820</v>
      </c>
      <c r="E347" s="90" t="s">
        <v>1821</v>
      </c>
    </row>
    <row r="348" spans="1:5" x14ac:dyDescent="0.25">
      <c r="A348" s="89" t="s">
        <v>2673</v>
      </c>
      <c r="B348" s="107" t="s">
        <v>1651</v>
      </c>
      <c r="C348" s="93">
        <v>0.82317691534545401</v>
      </c>
      <c r="D348" s="89" t="s">
        <v>1820</v>
      </c>
      <c r="E348" s="90" t="s">
        <v>1821</v>
      </c>
    </row>
    <row r="349" spans="1:5" x14ac:dyDescent="0.25">
      <c r="A349" s="89" t="s">
        <v>2679</v>
      </c>
      <c r="B349" s="107" t="s">
        <v>2757</v>
      </c>
      <c r="C349" s="93">
        <v>0.83413564806501395</v>
      </c>
      <c r="D349" s="89" t="s">
        <v>1822</v>
      </c>
      <c r="E349" s="90" t="s">
        <v>1823</v>
      </c>
    </row>
    <row r="350" spans="1:5" x14ac:dyDescent="0.25">
      <c r="A350" s="89" t="s">
        <v>2673</v>
      </c>
      <c r="B350" s="107" t="s">
        <v>1651</v>
      </c>
      <c r="C350" s="93">
        <v>0.81067939859508997</v>
      </c>
      <c r="D350" s="89" t="s">
        <v>1822</v>
      </c>
      <c r="E350" s="90" t="s">
        <v>1823</v>
      </c>
    </row>
    <row r="351" spans="1:5" x14ac:dyDescent="0.25">
      <c r="A351" s="89" t="s">
        <v>2679</v>
      </c>
      <c r="B351" s="107" t="s">
        <v>2757</v>
      </c>
      <c r="C351" s="93">
        <v>0.83337256929841497</v>
      </c>
      <c r="D351" s="89" t="s">
        <v>2959</v>
      </c>
      <c r="E351" s="90" t="s">
        <v>2958</v>
      </c>
    </row>
    <row r="352" spans="1:5" x14ac:dyDescent="0.25">
      <c r="A352" s="89" t="s">
        <v>2673</v>
      </c>
      <c r="B352" s="107" t="s">
        <v>1651</v>
      </c>
      <c r="C352" s="93">
        <v>0.82797394256106005</v>
      </c>
      <c r="D352" s="89" t="s">
        <v>2959</v>
      </c>
      <c r="E352" s="90" t="s">
        <v>2958</v>
      </c>
    </row>
    <row r="353" spans="1:5" x14ac:dyDescent="0.25">
      <c r="A353" s="89" t="s">
        <v>2679</v>
      </c>
      <c r="B353" s="107" t="s">
        <v>2757</v>
      </c>
      <c r="C353" s="93">
        <v>0.81673966262897302</v>
      </c>
      <c r="D353" s="89" t="s">
        <v>1826</v>
      </c>
      <c r="E353" s="90" t="s">
        <v>1825</v>
      </c>
    </row>
    <row r="354" spans="1:5" x14ac:dyDescent="0.25">
      <c r="A354" s="89" t="s">
        <v>2679</v>
      </c>
      <c r="B354" s="107" t="s">
        <v>2757</v>
      </c>
      <c r="C354" s="93">
        <v>0.82493452057026295</v>
      </c>
      <c r="D354" s="89" t="s">
        <v>1824</v>
      </c>
      <c r="E354" s="90" t="s">
        <v>1825</v>
      </c>
    </row>
    <row r="355" spans="1:5" x14ac:dyDescent="0.25">
      <c r="A355" s="89" t="s">
        <v>2679</v>
      </c>
      <c r="B355" s="107" t="s">
        <v>2757</v>
      </c>
      <c r="C355" s="93">
        <v>0.83274462821377404</v>
      </c>
      <c r="D355" s="89" t="s">
        <v>1298</v>
      </c>
      <c r="E355" s="90" t="s">
        <v>1825</v>
      </c>
    </row>
    <row r="356" spans="1:5" x14ac:dyDescent="0.25">
      <c r="A356" s="89" t="s">
        <v>2673</v>
      </c>
      <c r="B356" s="107" t="s">
        <v>1651</v>
      </c>
      <c r="C356" s="93">
        <v>0.80350146214839302</v>
      </c>
      <c r="D356" s="89" t="s">
        <v>1826</v>
      </c>
      <c r="E356" s="90" t="s">
        <v>1825</v>
      </c>
    </row>
    <row r="357" spans="1:5" x14ac:dyDescent="0.25">
      <c r="A357" s="89" t="s">
        <v>2673</v>
      </c>
      <c r="B357" s="107" t="s">
        <v>1651</v>
      </c>
      <c r="C357" s="93">
        <v>0.81378355846641304</v>
      </c>
      <c r="D357" s="89" t="s">
        <v>1298</v>
      </c>
      <c r="E357" s="90" t="s">
        <v>1825</v>
      </c>
    </row>
    <row r="358" spans="1:5" x14ac:dyDescent="0.25">
      <c r="A358" s="89" t="s">
        <v>2679</v>
      </c>
      <c r="B358" s="107" t="s">
        <v>2757</v>
      </c>
      <c r="C358" s="93">
        <v>0.83484685643990697</v>
      </c>
      <c r="D358" s="89" t="s">
        <v>3698</v>
      </c>
      <c r="E358" s="90" t="s">
        <v>3697</v>
      </c>
    </row>
    <row r="359" spans="1:5" x14ac:dyDescent="0.25">
      <c r="A359" s="89" t="s">
        <v>2673</v>
      </c>
      <c r="B359" s="107" t="s">
        <v>1651</v>
      </c>
      <c r="C359" s="93">
        <v>0.81417211371279896</v>
      </c>
      <c r="D359" s="89" t="s">
        <v>3698</v>
      </c>
      <c r="E359" s="90" t="s">
        <v>3697</v>
      </c>
    </row>
    <row r="360" spans="1:5" x14ac:dyDescent="0.25">
      <c r="A360" s="89" t="s">
        <v>2673</v>
      </c>
      <c r="B360" s="107" t="s">
        <v>1651</v>
      </c>
      <c r="C360" s="93">
        <v>0.82423314948556403</v>
      </c>
      <c r="D360" s="89" t="s">
        <v>3004</v>
      </c>
      <c r="E360" s="90" t="s">
        <v>3003</v>
      </c>
    </row>
    <row r="361" spans="1:5" x14ac:dyDescent="0.25">
      <c r="A361" s="89" t="s">
        <v>2679</v>
      </c>
      <c r="B361" s="107" t="s">
        <v>2757</v>
      </c>
      <c r="C361" s="93">
        <v>0.832455145859896</v>
      </c>
      <c r="D361" s="89" t="s">
        <v>1827</v>
      </c>
      <c r="E361" s="90" t="s">
        <v>1828</v>
      </c>
    </row>
    <row r="362" spans="1:5" x14ac:dyDescent="0.25">
      <c r="A362" s="89" t="s">
        <v>2673</v>
      </c>
      <c r="B362" s="107" t="s">
        <v>1651</v>
      </c>
      <c r="C362" s="93">
        <v>0.80834475740593803</v>
      </c>
      <c r="D362" s="89" t="s">
        <v>1827</v>
      </c>
      <c r="E362" s="90" t="s">
        <v>1828</v>
      </c>
    </row>
    <row r="363" spans="1:5" x14ac:dyDescent="0.25">
      <c r="A363" s="89" t="s">
        <v>2679</v>
      </c>
      <c r="B363" s="107" t="s">
        <v>2757</v>
      </c>
      <c r="C363" s="93">
        <v>0.83416724536363995</v>
      </c>
      <c r="D363" s="89" t="s">
        <v>1829</v>
      </c>
      <c r="E363" s="90" t="s">
        <v>1830</v>
      </c>
    </row>
    <row r="364" spans="1:5" x14ac:dyDescent="0.25">
      <c r="A364" s="89" t="s">
        <v>2679</v>
      </c>
      <c r="B364" s="107" t="s">
        <v>2757</v>
      </c>
      <c r="C364" s="93">
        <v>0.82453334662800704</v>
      </c>
      <c r="D364" s="89" t="s">
        <v>3555</v>
      </c>
      <c r="E364" s="90" t="s">
        <v>3554</v>
      </c>
    </row>
    <row r="365" spans="1:5" x14ac:dyDescent="0.25">
      <c r="A365" s="89" t="s">
        <v>2673</v>
      </c>
      <c r="B365" s="107" t="s">
        <v>1651</v>
      </c>
      <c r="C365" s="93">
        <v>0.81247056873897405</v>
      </c>
      <c r="D365" s="89" t="s">
        <v>3555</v>
      </c>
      <c r="E365" s="90" t="s">
        <v>3554</v>
      </c>
    </row>
    <row r="366" spans="1:5" x14ac:dyDescent="0.25">
      <c r="A366" s="89" t="s">
        <v>2679</v>
      </c>
      <c r="B366" s="107" t="s">
        <v>2757</v>
      </c>
      <c r="C366" s="93">
        <v>0.83439467952694701</v>
      </c>
      <c r="D366" s="89" t="s">
        <v>3589</v>
      </c>
      <c r="E366" s="90" t="s">
        <v>3588</v>
      </c>
    </row>
    <row r="367" spans="1:5" x14ac:dyDescent="0.25">
      <c r="A367" s="89" t="s">
        <v>2673</v>
      </c>
      <c r="B367" s="107" t="s">
        <v>1651</v>
      </c>
      <c r="C367" s="93">
        <v>0.82378495532868801</v>
      </c>
      <c r="D367" s="89" t="s">
        <v>3589</v>
      </c>
      <c r="E367" s="90" t="s">
        <v>3588</v>
      </c>
    </row>
    <row r="368" spans="1:5" x14ac:dyDescent="0.25">
      <c r="A368" s="89" t="s">
        <v>2679</v>
      </c>
      <c r="B368" s="107" t="s">
        <v>2757</v>
      </c>
      <c r="C368" s="93">
        <v>0.83263997647269095</v>
      </c>
      <c r="D368" s="89" t="s">
        <v>4106</v>
      </c>
      <c r="E368" s="90" t="s">
        <v>4105</v>
      </c>
    </row>
    <row r="369" spans="1:5" x14ac:dyDescent="0.25">
      <c r="A369" s="89" t="s">
        <v>2673</v>
      </c>
      <c r="B369" s="107" t="s">
        <v>1651</v>
      </c>
      <c r="C369" s="93">
        <v>0.81010851269217099</v>
      </c>
      <c r="D369" s="89" t="s">
        <v>4106</v>
      </c>
      <c r="E369" s="90" t="s">
        <v>4105</v>
      </c>
    </row>
    <row r="370" spans="1:5" x14ac:dyDescent="0.25">
      <c r="A370" s="89" t="s">
        <v>2679</v>
      </c>
      <c r="B370" s="107" t="s">
        <v>2757</v>
      </c>
      <c r="C370" s="93">
        <v>0.82791481853786197</v>
      </c>
      <c r="D370" s="89" t="s">
        <v>4174</v>
      </c>
      <c r="E370" s="90" t="s">
        <v>4173</v>
      </c>
    </row>
    <row r="371" spans="1:5" x14ac:dyDescent="0.25">
      <c r="A371" s="89" t="s">
        <v>2673</v>
      </c>
      <c r="B371" s="107" t="s">
        <v>1651</v>
      </c>
      <c r="C371" s="93">
        <v>0.82665252822339297</v>
      </c>
      <c r="D371" s="89" t="s">
        <v>4174</v>
      </c>
      <c r="E371" s="90" t="s">
        <v>4173</v>
      </c>
    </row>
    <row r="372" spans="1:5" x14ac:dyDescent="0.25">
      <c r="A372" s="89" t="s">
        <v>2679</v>
      </c>
      <c r="B372" s="107" t="s">
        <v>2757</v>
      </c>
      <c r="C372" s="93">
        <v>0.82568770393897495</v>
      </c>
      <c r="D372" s="89" t="s">
        <v>3749</v>
      </c>
      <c r="E372" s="90" t="s">
        <v>3748</v>
      </c>
    </row>
    <row r="373" spans="1:5" x14ac:dyDescent="0.25">
      <c r="A373" s="89" t="s">
        <v>2673</v>
      </c>
      <c r="B373" s="107" t="s">
        <v>1651</v>
      </c>
      <c r="C373" s="93">
        <v>0.81244091693714904</v>
      </c>
      <c r="D373" s="89" t="s">
        <v>3749</v>
      </c>
      <c r="E373" s="90" t="s">
        <v>3748</v>
      </c>
    </row>
    <row r="374" spans="1:5" x14ac:dyDescent="0.25">
      <c r="A374" s="89" t="s">
        <v>2673</v>
      </c>
      <c r="B374" s="107" t="s">
        <v>1651</v>
      </c>
      <c r="C374" s="93">
        <v>0.82245076776890202</v>
      </c>
      <c r="D374" s="89" t="s">
        <v>1831</v>
      </c>
      <c r="E374" s="90" t="s">
        <v>1832</v>
      </c>
    </row>
    <row r="375" spans="1:5" x14ac:dyDescent="0.25">
      <c r="A375" s="89" t="s">
        <v>2679</v>
      </c>
      <c r="B375" s="107" t="s">
        <v>2757</v>
      </c>
      <c r="C375" s="93">
        <v>0.81992295101738399</v>
      </c>
      <c r="D375" s="89" t="s">
        <v>1833</v>
      </c>
      <c r="E375" s="90" t="s">
        <v>1834</v>
      </c>
    </row>
    <row r="376" spans="1:5" x14ac:dyDescent="0.25">
      <c r="A376" s="89" t="s">
        <v>2673</v>
      </c>
      <c r="B376" s="107" t="s">
        <v>1651</v>
      </c>
      <c r="C376" s="93">
        <v>0.80490108663016102</v>
      </c>
      <c r="D376" s="89" t="s">
        <v>1833</v>
      </c>
      <c r="E376" s="90" t="s">
        <v>1834</v>
      </c>
    </row>
    <row r="377" spans="1:5" x14ac:dyDescent="0.25">
      <c r="A377" s="89" t="s">
        <v>2679</v>
      </c>
      <c r="B377" s="107" t="s">
        <v>2757</v>
      </c>
      <c r="C377" s="93">
        <v>0.83487033918599696</v>
      </c>
      <c r="D377" s="89" t="s">
        <v>3826</v>
      </c>
      <c r="E377" s="90" t="s">
        <v>2935</v>
      </c>
    </row>
    <row r="378" spans="1:5" x14ac:dyDescent="0.25">
      <c r="A378" s="89" t="s">
        <v>2679</v>
      </c>
      <c r="B378" s="107" t="s">
        <v>2757</v>
      </c>
      <c r="C378" s="93">
        <v>0.83202460069447604</v>
      </c>
      <c r="D378" s="89" t="s">
        <v>2936</v>
      </c>
      <c r="E378" s="90" t="s">
        <v>2935</v>
      </c>
    </row>
    <row r="379" spans="1:5" x14ac:dyDescent="0.25">
      <c r="A379" s="89" t="s">
        <v>2673</v>
      </c>
      <c r="B379" s="107" t="s">
        <v>1651</v>
      </c>
      <c r="C379" s="93">
        <v>0.81317153493886496</v>
      </c>
      <c r="D379" s="89" t="s">
        <v>3826</v>
      </c>
      <c r="E379" s="90" t="s">
        <v>2935</v>
      </c>
    </row>
    <row r="380" spans="1:5" x14ac:dyDescent="0.25">
      <c r="A380" s="89" t="s">
        <v>2673</v>
      </c>
      <c r="B380" s="107" t="s">
        <v>1651</v>
      </c>
      <c r="C380" s="93">
        <v>0.83933680989279003</v>
      </c>
      <c r="D380" s="89" t="s">
        <v>3449</v>
      </c>
      <c r="E380" s="90" t="s">
        <v>2935</v>
      </c>
    </row>
    <row r="381" spans="1:5" x14ac:dyDescent="0.25">
      <c r="A381" s="89" t="s">
        <v>2673</v>
      </c>
      <c r="B381" s="107" t="s">
        <v>1651</v>
      </c>
      <c r="C381" s="93">
        <v>0.80814894482298905</v>
      </c>
      <c r="D381" s="89" t="s">
        <v>2936</v>
      </c>
      <c r="E381" s="90" t="s">
        <v>2935</v>
      </c>
    </row>
    <row r="382" spans="1:5" x14ac:dyDescent="0.25">
      <c r="A382" s="89" t="s">
        <v>2679</v>
      </c>
      <c r="B382" s="107" t="s">
        <v>2757</v>
      </c>
      <c r="C382" s="93">
        <v>0.83286352636788696</v>
      </c>
      <c r="D382" s="89" t="s">
        <v>3809</v>
      </c>
      <c r="E382" s="90" t="s">
        <v>3808</v>
      </c>
    </row>
    <row r="383" spans="1:5" x14ac:dyDescent="0.25">
      <c r="A383" s="89" t="s">
        <v>2673</v>
      </c>
      <c r="B383" s="107" t="s">
        <v>1651</v>
      </c>
      <c r="C383" s="93">
        <v>0.81137436526614903</v>
      </c>
      <c r="D383" s="89" t="s">
        <v>3809</v>
      </c>
      <c r="E383" s="90" t="s">
        <v>3808</v>
      </c>
    </row>
    <row r="384" spans="1:5" x14ac:dyDescent="0.25">
      <c r="A384" s="89" t="s">
        <v>2679</v>
      </c>
      <c r="B384" s="107" t="s">
        <v>2757</v>
      </c>
      <c r="C384" s="93">
        <v>0.83528333125935805</v>
      </c>
      <c r="D384" s="89" t="s">
        <v>1835</v>
      </c>
      <c r="E384" s="90" t="s">
        <v>1836</v>
      </c>
    </row>
    <row r="385" spans="1:5" x14ac:dyDescent="0.25">
      <c r="A385" s="89" t="s">
        <v>2673</v>
      </c>
      <c r="B385" s="107" t="s">
        <v>1651</v>
      </c>
      <c r="C385" s="93">
        <v>0.83485803431713501</v>
      </c>
      <c r="D385" s="89" t="s">
        <v>1835</v>
      </c>
      <c r="E385" s="90" t="s">
        <v>1836</v>
      </c>
    </row>
    <row r="386" spans="1:5" x14ac:dyDescent="0.25">
      <c r="A386" s="89" t="s">
        <v>2679</v>
      </c>
      <c r="B386" s="107" t="s">
        <v>2757</v>
      </c>
      <c r="C386" s="93">
        <v>0.82641281592742499</v>
      </c>
      <c r="D386" s="89" t="s">
        <v>3696</v>
      </c>
      <c r="E386" s="90" t="s">
        <v>3695</v>
      </c>
    </row>
    <row r="387" spans="1:5" x14ac:dyDescent="0.25">
      <c r="A387" s="89" t="s">
        <v>2673</v>
      </c>
      <c r="B387" s="107" t="s">
        <v>1651</v>
      </c>
      <c r="C387" s="93">
        <v>0.81048656200661995</v>
      </c>
      <c r="D387" s="89" t="s">
        <v>3696</v>
      </c>
      <c r="E387" s="90" t="s">
        <v>3695</v>
      </c>
    </row>
    <row r="388" spans="1:5" x14ac:dyDescent="0.25">
      <c r="A388" s="89" t="s">
        <v>2679</v>
      </c>
      <c r="B388" s="107" t="s">
        <v>2757</v>
      </c>
      <c r="C388" s="93">
        <v>0.82995429724856795</v>
      </c>
      <c r="D388" s="89" t="s">
        <v>1837</v>
      </c>
      <c r="E388" s="90" t="s">
        <v>1838</v>
      </c>
    </row>
    <row r="389" spans="1:5" x14ac:dyDescent="0.25">
      <c r="A389" s="89" t="s">
        <v>2673</v>
      </c>
      <c r="B389" s="107" t="s">
        <v>1651</v>
      </c>
      <c r="C389" s="93">
        <v>0.80500302873236995</v>
      </c>
      <c r="D389" s="89" t="s">
        <v>1837</v>
      </c>
      <c r="E389" s="90" t="s">
        <v>1838</v>
      </c>
    </row>
    <row r="390" spans="1:5" x14ac:dyDescent="0.25">
      <c r="A390" s="89" t="s">
        <v>2679</v>
      </c>
      <c r="B390" s="107" t="s">
        <v>2757</v>
      </c>
      <c r="C390" s="93">
        <v>0.83095204344347995</v>
      </c>
      <c r="D390" s="89" t="s">
        <v>3504</v>
      </c>
      <c r="E390" s="90" t="s">
        <v>3503</v>
      </c>
    </row>
    <row r="391" spans="1:5" x14ac:dyDescent="0.25">
      <c r="A391" s="89" t="s">
        <v>2673</v>
      </c>
      <c r="B391" s="107" t="s">
        <v>1651</v>
      </c>
      <c r="C391" s="93">
        <v>0.81089591424728702</v>
      </c>
      <c r="D391" s="89" t="s">
        <v>3504</v>
      </c>
      <c r="E391" s="90" t="s">
        <v>3503</v>
      </c>
    </row>
    <row r="392" spans="1:5" x14ac:dyDescent="0.25">
      <c r="A392" s="89" t="s">
        <v>2679</v>
      </c>
      <c r="B392" s="107" t="s">
        <v>2757</v>
      </c>
      <c r="C392" s="93">
        <v>0.83038868451308101</v>
      </c>
      <c r="D392" s="89" t="s">
        <v>3677</v>
      </c>
      <c r="E392" s="90" t="s">
        <v>1735</v>
      </c>
    </row>
    <row r="393" spans="1:5" x14ac:dyDescent="0.25">
      <c r="A393" s="89" t="s">
        <v>2673</v>
      </c>
      <c r="B393" s="107" t="s">
        <v>1651</v>
      </c>
      <c r="C393" s="93">
        <v>0.81757535895493005</v>
      </c>
      <c r="D393" s="89" t="s">
        <v>3677</v>
      </c>
      <c r="E393" s="90" t="s">
        <v>1735</v>
      </c>
    </row>
    <row r="394" spans="1:5" x14ac:dyDescent="0.25">
      <c r="A394" s="89" t="s">
        <v>2679</v>
      </c>
      <c r="B394" s="107" t="s">
        <v>2757</v>
      </c>
      <c r="C394" s="93">
        <v>0.82832720714271002</v>
      </c>
      <c r="D394" s="89" t="s">
        <v>2951</v>
      </c>
      <c r="E394" s="90" t="s">
        <v>2950</v>
      </c>
    </row>
    <row r="395" spans="1:5" x14ac:dyDescent="0.25">
      <c r="A395" s="89" t="s">
        <v>2673</v>
      </c>
      <c r="B395" s="107" t="s">
        <v>1651</v>
      </c>
      <c r="C395" s="93">
        <v>0.80483470330125095</v>
      </c>
      <c r="D395" s="89" t="s">
        <v>2951</v>
      </c>
      <c r="E395" s="90" t="s">
        <v>2950</v>
      </c>
    </row>
    <row r="396" spans="1:5" x14ac:dyDescent="0.25">
      <c r="A396" s="89" t="s">
        <v>2679</v>
      </c>
      <c r="B396" s="107" t="s">
        <v>2757</v>
      </c>
      <c r="C396" s="93">
        <v>0.83259289241091905</v>
      </c>
      <c r="D396" s="89" t="s">
        <v>4236</v>
      </c>
      <c r="E396" s="90" t="s">
        <v>4235</v>
      </c>
    </row>
    <row r="397" spans="1:5" x14ac:dyDescent="0.25">
      <c r="A397" s="89" t="s">
        <v>2673</v>
      </c>
      <c r="B397" s="107" t="s">
        <v>1651</v>
      </c>
      <c r="C397" s="93">
        <v>0.82416261556375203</v>
      </c>
      <c r="D397" s="89" t="s">
        <v>4236</v>
      </c>
      <c r="E397" s="90" t="s">
        <v>4235</v>
      </c>
    </row>
    <row r="398" spans="1:5" x14ac:dyDescent="0.25">
      <c r="A398" s="89" t="s">
        <v>2679</v>
      </c>
      <c r="B398" s="107" t="s">
        <v>2757</v>
      </c>
      <c r="C398" s="93">
        <v>0.83735732781037397</v>
      </c>
      <c r="D398" s="89" t="s">
        <v>1839</v>
      </c>
      <c r="E398" s="90" t="s">
        <v>1840</v>
      </c>
    </row>
    <row r="399" spans="1:5" x14ac:dyDescent="0.25">
      <c r="A399" s="89" t="s">
        <v>2673</v>
      </c>
      <c r="B399" s="107" t="s">
        <v>1651</v>
      </c>
      <c r="C399" s="93">
        <v>0.83629398214945805</v>
      </c>
      <c r="D399" s="89" t="s">
        <v>1839</v>
      </c>
      <c r="E399" s="90" t="s">
        <v>1840</v>
      </c>
    </row>
    <row r="400" spans="1:5" x14ac:dyDescent="0.25">
      <c r="A400" s="89" t="s">
        <v>2679</v>
      </c>
      <c r="B400" s="107" t="s">
        <v>2757</v>
      </c>
      <c r="C400" s="93">
        <v>0.83812800303016499</v>
      </c>
      <c r="D400" s="89" t="s">
        <v>3282</v>
      </c>
      <c r="E400" s="90" t="s">
        <v>3281</v>
      </c>
    </row>
    <row r="401" spans="1:5" x14ac:dyDescent="0.25">
      <c r="A401" s="89" t="s">
        <v>2673</v>
      </c>
      <c r="B401" s="107" t="s">
        <v>1651</v>
      </c>
      <c r="C401" s="93">
        <v>0.83729479618272096</v>
      </c>
      <c r="D401" s="89" t="s">
        <v>3282</v>
      </c>
      <c r="E401" s="90" t="s">
        <v>3281</v>
      </c>
    </row>
    <row r="402" spans="1:5" x14ac:dyDescent="0.25">
      <c r="A402" s="89" t="s">
        <v>2679</v>
      </c>
      <c r="B402" s="107" t="s">
        <v>2757</v>
      </c>
      <c r="C402" s="93">
        <v>0.83490154993843702</v>
      </c>
      <c r="D402" s="89" t="s">
        <v>3728</v>
      </c>
      <c r="E402" s="90" t="s">
        <v>3345</v>
      </c>
    </row>
    <row r="403" spans="1:5" x14ac:dyDescent="0.25">
      <c r="A403" s="89" t="s">
        <v>2673</v>
      </c>
      <c r="B403" s="107" t="s">
        <v>1651</v>
      </c>
      <c r="C403" s="93">
        <v>0.81340766023632705</v>
      </c>
      <c r="D403" s="89" t="s">
        <v>3728</v>
      </c>
      <c r="E403" s="90" t="s">
        <v>3345</v>
      </c>
    </row>
    <row r="404" spans="1:5" x14ac:dyDescent="0.25">
      <c r="A404" s="89" t="s">
        <v>2679</v>
      </c>
      <c r="B404" s="107" t="s">
        <v>2757</v>
      </c>
      <c r="C404" s="93">
        <v>0.82462296854435602</v>
      </c>
      <c r="D404" s="89" t="s">
        <v>4238</v>
      </c>
      <c r="E404" s="90" t="s">
        <v>4237</v>
      </c>
    </row>
    <row r="405" spans="1:5" x14ac:dyDescent="0.25">
      <c r="A405" s="89" t="s">
        <v>2673</v>
      </c>
      <c r="B405" s="107" t="s">
        <v>1651</v>
      </c>
      <c r="C405" s="93">
        <v>0.81744198089516995</v>
      </c>
      <c r="D405" s="89" t="s">
        <v>4238</v>
      </c>
      <c r="E405" s="90" t="s">
        <v>4237</v>
      </c>
    </row>
    <row r="406" spans="1:5" x14ac:dyDescent="0.25">
      <c r="A406" s="89" t="s">
        <v>2679</v>
      </c>
      <c r="B406" s="107" t="s">
        <v>2757</v>
      </c>
      <c r="C406" s="93">
        <v>0.83483550535714202</v>
      </c>
      <c r="D406" s="89" t="s">
        <v>1841</v>
      </c>
      <c r="E406" s="90" t="s">
        <v>1842</v>
      </c>
    </row>
    <row r="407" spans="1:5" x14ac:dyDescent="0.25">
      <c r="A407" s="89" t="s">
        <v>2679</v>
      </c>
      <c r="B407" s="107" t="s">
        <v>2757</v>
      </c>
      <c r="C407" s="93">
        <v>0.81245497302623504</v>
      </c>
      <c r="D407" s="89" t="s">
        <v>3683</v>
      </c>
      <c r="E407" s="90" t="s">
        <v>3682</v>
      </c>
    </row>
    <row r="408" spans="1:5" x14ac:dyDescent="0.25">
      <c r="A408" s="89" t="s">
        <v>2673</v>
      </c>
      <c r="B408" s="107" t="s">
        <v>1651</v>
      </c>
      <c r="C408" s="93">
        <v>0.79570685420715503</v>
      </c>
      <c r="D408" s="89" t="s">
        <v>3683</v>
      </c>
      <c r="E408" s="90" t="s">
        <v>3682</v>
      </c>
    </row>
    <row r="409" spans="1:5" x14ac:dyDescent="0.25">
      <c r="A409" s="89" t="s">
        <v>2679</v>
      </c>
      <c r="B409" s="107" t="s">
        <v>2757</v>
      </c>
      <c r="C409" s="93">
        <v>0.842321953541461</v>
      </c>
      <c r="D409" s="89" t="s">
        <v>2680</v>
      </c>
      <c r="E409" s="90" t="s">
        <v>2736</v>
      </c>
    </row>
    <row r="410" spans="1:5" x14ac:dyDescent="0.25">
      <c r="A410" s="89" t="s">
        <v>2679</v>
      </c>
      <c r="B410" s="107" t="s">
        <v>2757</v>
      </c>
      <c r="C410" s="93">
        <v>0.83464289064525798</v>
      </c>
      <c r="D410" s="89" t="s">
        <v>2681</v>
      </c>
      <c r="E410" s="90" t="s">
        <v>4344</v>
      </c>
    </row>
    <row r="411" spans="1:5" x14ac:dyDescent="0.25">
      <c r="A411" s="89" t="s">
        <v>2679</v>
      </c>
      <c r="B411" s="107" t="s">
        <v>2757</v>
      </c>
      <c r="C411" s="93">
        <v>0.83087711217827598</v>
      </c>
      <c r="D411" s="89" t="s">
        <v>2662</v>
      </c>
      <c r="E411" s="90" t="s">
        <v>2690</v>
      </c>
    </row>
    <row r="412" spans="1:5" x14ac:dyDescent="0.25">
      <c r="A412" s="89" t="s">
        <v>2673</v>
      </c>
      <c r="B412" s="107" t="s">
        <v>1651</v>
      </c>
      <c r="C412" s="93">
        <v>0.810024383101977</v>
      </c>
      <c r="D412" s="89" t="s">
        <v>2662</v>
      </c>
      <c r="E412" s="90" t="s">
        <v>2690</v>
      </c>
    </row>
    <row r="413" spans="1:5" x14ac:dyDescent="0.25">
      <c r="A413" s="89" t="s">
        <v>2679</v>
      </c>
      <c r="B413" s="107" t="s">
        <v>2757</v>
      </c>
      <c r="C413" s="93">
        <v>0.83320142680928</v>
      </c>
      <c r="D413" s="89" t="s">
        <v>1843</v>
      </c>
      <c r="E413" s="90" t="s">
        <v>1844</v>
      </c>
    </row>
    <row r="414" spans="1:5" x14ac:dyDescent="0.25">
      <c r="A414" s="89" t="s">
        <v>2673</v>
      </c>
      <c r="B414" s="107" t="s">
        <v>1651</v>
      </c>
      <c r="C414" s="93">
        <v>0.83394229462239</v>
      </c>
      <c r="D414" s="89" t="s">
        <v>1843</v>
      </c>
      <c r="E414" s="90" t="s">
        <v>1844</v>
      </c>
    </row>
    <row r="415" spans="1:5" x14ac:dyDescent="0.25">
      <c r="A415" s="89" t="s">
        <v>2679</v>
      </c>
      <c r="B415" s="107" t="s">
        <v>2757</v>
      </c>
      <c r="C415" s="93">
        <v>0.82311416436584905</v>
      </c>
      <c r="D415" s="89" t="s">
        <v>1845</v>
      </c>
      <c r="E415" s="90" t="s">
        <v>1846</v>
      </c>
    </row>
    <row r="416" spans="1:5" x14ac:dyDescent="0.25">
      <c r="A416" s="89" t="s">
        <v>2673</v>
      </c>
      <c r="B416" s="107" t="s">
        <v>1651</v>
      </c>
      <c r="C416" s="93">
        <v>0.79766273893163397</v>
      </c>
      <c r="D416" s="89" t="s">
        <v>1845</v>
      </c>
      <c r="E416" s="90" t="s">
        <v>1846</v>
      </c>
    </row>
    <row r="417" spans="1:5" x14ac:dyDescent="0.25">
      <c r="A417" s="89" t="s">
        <v>2679</v>
      </c>
      <c r="B417" s="107" t="s">
        <v>2757</v>
      </c>
      <c r="C417" s="93">
        <v>0.83498546032556797</v>
      </c>
      <c r="D417" s="89" t="s">
        <v>3844</v>
      </c>
      <c r="E417" s="90" t="s">
        <v>3843</v>
      </c>
    </row>
    <row r="418" spans="1:5" x14ac:dyDescent="0.25">
      <c r="A418" s="89" t="s">
        <v>2673</v>
      </c>
      <c r="B418" s="107" t="s">
        <v>1651</v>
      </c>
      <c r="C418" s="93">
        <v>0.81620074069085802</v>
      </c>
      <c r="D418" s="89" t="s">
        <v>3844</v>
      </c>
      <c r="E418" s="90" t="s">
        <v>3843</v>
      </c>
    </row>
    <row r="419" spans="1:5" x14ac:dyDescent="0.25">
      <c r="A419" s="89" t="s">
        <v>2673</v>
      </c>
      <c r="B419" s="107" t="s">
        <v>1651</v>
      </c>
      <c r="C419" s="93">
        <v>0.80298929369831695</v>
      </c>
      <c r="D419" s="89" t="s">
        <v>3769</v>
      </c>
      <c r="E419" s="90" t="s">
        <v>3768</v>
      </c>
    </row>
    <row r="420" spans="1:5" x14ac:dyDescent="0.25">
      <c r="A420" s="89" t="s">
        <v>2679</v>
      </c>
      <c r="B420" s="107" t="s">
        <v>2757</v>
      </c>
      <c r="C420" s="93">
        <v>0.83271483992706297</v>
      </c>
      <c r="D420" s="89" t="s">
        <v>4004</v>
      </c>
      <c r="E420" s="90" t="s">
        <v>4003</v>
      </c>
    </row>
    <row r="421" spans="1:5" x14ac:dyDescent="0.25">
      <c r="A421" s="89" t="s">
        <v>2673</v>
      </c>
      <c r="B421" s="107" t="s">
        <v>1651</v>
      </c>
      <c r="C421" s="93">
        <v>0.82991059047370797</v>
      </c>
      <c r="D421" s="89" t="s">
        <v>4004</v>
      </c>
      <c r="E421" s="90" t="s">
        <v>4003</v>
      </c>
    </row>
    <row r="422" spans="1:5" x14ac:dyDescent="0.25">
      <c r="A422" s="89" t="s">
        <v>2679</v>
      </c>
      <c r="B422" s="107" t="s">
        <v>2757</v>
      </c>
      <c r="C422" s="93">
        <v>0.84021350964901897</v>
      </c>
      <c r="D422" s="89" t="s">
        <v>1847</v>
      </c>
      <c r="E422" s="90" t="s">
        <v>1848</v>
      </c>
    </row>
    <row r="423" spans="1:5" x14ac:dyDescent="0.25">
      <c r="A423" s="89" t="s">
        <v>2673</v>
      </c>
      <c r="B423" s="107" t="s">
        <v>1651</v>
      </c>
      <c r="C423" s="93">
        <v>0.84048855354533103</v>
      </c>
      <c r="D423" s="89" t="s">
        <v>1847</v>
      </c>
      <c r="E423" s="90" t="s">
        <v>1848</v>
      </c>
    </row>
    <row r="424" spans="1:5" x14ac:dyDescent="0.25">
      <c r="A424" s="89" t="s">
        <v>2679</v>
      </c>
      <c r="B424" s="107" t="s">
        <v>2757</v>
      </c>
      <c r="C424" s="93">
        <v>0.833455488854562</v>
      </c>
      <c r="D424" s="89" t="s">
        <v>3431</v>
      </c>
      <c r="E424" s="90" t="s">
        <v>3430</v>
      </c>
    </row>
    <row r="425" spans="1:5" x14ac:dyDescent="0.25">
      <c r="A425" s="89" t="s">
        <v>2673</v>
      </c>
      <c r="B425" s="107" t="s">
        <v>1651</v>
      </c>
      <c r="C425" s="93">
        <v>0.81077421451603904</v>
      </c>
      <c r="D425" s="89" t="s">
        <v>3431</v>
      </c>
      <c r="E425" s="90" t="s">
        <v>3430</v>
      </c>
    </row>
    <row r="426" spans="1:5" x14ac:dyDescent="0.25">
      <c r="A426" s="89" t="s">
        <v>2679</v>
      </c>
      <c r="B426" s="107" t="s">
        <v>2757</v>
      </c>
      <c r="C426" s="93">
        <v>0.83305884556679899</v>
      </c>
      <c r="D426" s="89" t="s">
        <v>1849</v>
      </c>
      <c r="E426" s="90" t="s">
        <v>1850</v>
      </c>
    </row>
    <row r="427" spans="1:5" x14ac:dyDescent="0.25">
      <c r="A427" s="89" t="s">
        <v>2673</v>
      </c>
      <c r="B427" s="107" t="s">
        <v>1651</v>
      </c>
      <c r="C427" s="93">
        <v>0.83520854587225202</v>
      </c>
      <c r="D427" s="89" t="s">
        <v>1849</v>
      </c>
      <c r="E427" s="90" t="s">
        <v>1850</v>
      </c>
    </row>
    <row r="428" spans="1:5" x14ac:dyDescent="0.25">
      <c r="A428" s="89" t="s">
        <v>2679</v>
      </c>
      <c r="B428" s="107" t="s">
        <v>2757</v>
      </c>
      <c r="C428" s="93">
        <v>0.82621060040124095</v>
      </c>
      <c r="D428" s="89" t="s">
        <v>3477</v>
      </c>
      <c r="E428" s="90" t="s">
        <v>3476</v>
      </c>
    </row>
    <row r="429" spans="1:5" x14ac:dyDescent="0.25">
      <c r="A429" s="89" t="s">
        <v>2673</v>
      </c>
      <c r="B429" s="107" t="s">
        <v>1651</v>
      </c>
      <c r="C429" s="93">
        <v>0.81456670865148495</v>
      </c>
      <c r="D429" s="89" t="s">
        <v>3477</v>
      </c>
      <c r="E429" s="90" t="s">
        <v>3476</v>
      </c>
    </row>
    <row r="430" spans="1:5" x14ac:dyDescent="0.25">
      <c r="A430" s="89" t="s">
        <v>2679</v>
      </c>
      <c r="B430" s="107" t="s">
        <v>2757</v>
      </c>
      <c r="C430" s="93">
        <v>0.82400453412762797</v>
      </c>
      <c r="D430" s="89" t="s">
        <v>4065</v>
      </c>
      <c r="E430" s="90" t="s">
        <v>4064</v>
      </c>
    </row>
    <row r="431" spans="1:5" x14ac:dyDescent="0.25">
      <c r="A431" s="89" t="s">
        <v>2673</v>
      </c>
      <c r="B431" s="107" t="s">
        <v>1651</v>
      </c>
      <c r="C431" s="93">
        <v>0.82451803146080205</v>
      </c>
      <c r="D431" s="89" t="s">
        <v>4065</v>
      </c>
      <c r="E431" s="90" t="s">
        <v>4064</v>
      </c>
    </row>
    <row r="432" spans="1:5" x14ac:dyDescent="0.25">
      <c r="A432" s="89" t="s">
        <v>2679</v>
      </c>
      <c r="B432" s="107" t="s">
        <v>2757</v>
      </c>
      <c r="C432" s="93">
        <v>0.82101292924231795</v>
      </c>
      <c r="D432" s="89" t="s">
        <v>4225</v>
      </c>
      <c r="E432" s="90" t="s">
        <v>4224</v>
      </c>
    </row>
    <row r="433" spans="1:5" x14ac:dyDescent="0.25">
      <c r="A433" s="89" t="s">
        <v>2673</v>
      </c>
      <c r="B433" s="107" t="s">
        <v>1651</v>
      </c>
      <c r="C433" s="93">
        <v>0.80363743361853401</v>
      </c>
      <c r="D433" s="89" t="s">
        <v>4225</v>
      </c>
      <c r="E433" s="90" t="s">
        <v>4224</v>
      </c>
    </row>
    <row r="434" spans="1:5" x14ac:dyDescent="0.25">
      <c r="A434" s="89" t="s">
        <v>2679</v>
      </c>
      <c r="B434" s="107" t="s">
        <v>2757</v>
      </c>
      <c r="C434" s="93">
        <v>0.83485876574926499</v>
      </c>
      <c r="D434" s="89" t="s">
        <v>3417</v>
      </c>
      <c r="E434" s="90" t="s">
        <v>3416</v>
      </c>
    </row>
    <row r="435" spans="1:5" x14ac:dyDescent="0.25">
      <c r="A435" s="89" t="s">
        <v>2673</v>
      </c>
      <c r="B435" s="107" t="s">
        <v>1651</v>
      </c>
      <c r="C435" s="93">
        <v>0.81378543558405003</v>
      </c>
      <c r="D435" s="89" t="s">
        <v>3417</v>
      </c>
      <c r="E435" s="90" t="s">
        <v>3416</v>
      </c>
    </row>
    <row r="436" spans="1:5" x14ac:dyDescent="0.25">
      <c r="A436" s="89" t="s">
        <v>2679</v>
      </c>
      <c r="B436" s="107" t="s">
        <v>2757</v>
      </c>
      <c r="C436" s="93">
        <v>0.82994340673838796</v>
      </c>
      <c r="D436" s="89" t="s">
        <v>4298</v>
      </c>
      <c r="E436" s="90" t="s">
        <v>4297</v>
      </c>
    </row>
    <row r="437" spans="1:5" x14ac:dyDescent="0.25">
      <c r="A437" s="89" t="s">
        <v>2673</v>
      </c>
      <c r="B437" s="107" t="s">
        <v>1651</v>
      </c>
      <c r="C437" s="93">
        <v>0.81783937369531801</v>
      </c>
      <c r="D437" s="89" t="s">
        <v>4298</v>
      </c>
      <c r="E437" s="90" t="s">
        <v>4297</v>
      </c>
    </row>
    <row r="438" spans="1:5" x14ac:dyDescent="0.25">
      <c r="A438" s="89" t="s">
        <v>2679</v>
      </c>
      <c r="B438" s="107" t="s">
        <v>2757</v>
      </c>
      <c r="C438" s="93">
        <v>0.83400141414044204</v>
      </c>
      <c r="D438" s="89" t="s">
        <v>4058</v>
      </c>
      <c r="E438" s="90" t="s">
        <v>4057</v>
      </c>
    </row>
    <row r="439" spans="1:5" x14ac:dyDescent="0.25">
      <c r="A439" s="89" t="s">
        <v>2673</v>
      </c>
      <c r="B439" s="107" t="s">
        <v>1651</v>
      </c>
      <c r="C439" s="93">
        <v>0.83135184924637795</v>
      </c>
      <c r="D439" s="89" t="s">
        <v>4058</v>
      </c>
      <c r="E439" s="90" t="s">
        <v>4057</v>
      </c>
    </row>
    <row r="440" spans="1:5" x14ac:dyDescent="0.25">
      <c r="A440" s="89" t="s">
        <v>2679</v>
      </c>
      <c r="B440" s="107" t="s">
        <v>2757</v>
      </c>
      <c r="C440" s="93">
        <v>0.810237815674964</v>
      </c>
      <c r="D440" s="89" t="s">
        <v>3708</v>
      </c>
      <c r="E440" s="90" t="s">
        <v>3707</v>
      </c>
    </row>
    <row r="441" spans="1:5" x14ac:dyDescent="0.25">
      <c r="A441" s="89" t="s">
        <v>2673</v>
      </c>
      <c r="B441" s="107" t="s">
        <v>1651</v>
      </c>
      <c r="C441" s="93">
        <v>0.807818631043695</v>
      </c>
      <c r="D441" s="89" t="s">
        <v>3708</v>
      </c>
      <c r="E441" s="90" t="s">
        <v>3707</v>
      </c>
    </row>
    <row r="442" spans="1:5" x14ac:dyDescent="0.25">
      <c r="A442" s="89" t="s">
        <v>2679</v>
      </c>
      <c r="B442" s="107" t="s">
        <v>2757</v>
      </c>
      <c r="C442" s="93">
        <v>0.83200967705267204</v>
      </c>
      <c r="D442" s="89" t="s">
        <v>1851</v>
      </c>
      <c r="E442" s="90" t="s">
        <v>1852</v>
      </c>
    </row>
    <row r="443" spans="1:5" x14ac:dyDescent="0.25">
      <c r="A443" s="89" t="s">
        <v>2673</v>
      </c>
      <c r="B443" s="107" t="s">
        <v>1651</v>
      </c>
      <c r="C443" s="93">
        <v>0.81069840947355198</v>
      </c>
      <c r="D443" s="89" t="s">
        <v>1851</v>
      </c>
      <c r="E443" s="90" t="s">
        <v>1852</v>
      </c>
    </row>
    <row r="444" spans="1:5" x14ac:dyDescent="0.25">
      <c r="A444" s="89" t="s">
        <v>2679</v>
      </c>
      <c r="B444" s="107" t="s">
        <v>2757</v>
      </c>
      <c r="C444" s="93">
        <v>0.83349920362803298</v>
      </c>
      <c r="D444" s="89" t="s">
        <v>447</v>
      </c>
      <c r="E444" s="90" t="s">
        <v>2691</v>
      </c>
    </row>
    <row r="445" spans="1:5" x14ac:dyDescent="0.25">
      <c r="A445" s="89" t="s">
        <v>2673</v>
      </c>
      <c r="B445" s="107" t="s">
        <v>1651</v>
      </c>
      <c r="C445" s="93">
        <v>0.833358556237079</v>
      </c>
      <c r="D445" s="89" t="s">
        <v>447</v>
      </c>
      <c r="E445" s="90" t="s">
        <v>2691</v>
      </c>
    </row>
    <row r="446" spans="1:5" x14ac:dyDescent="0.25">
      <c r="A446" s="89" t="s">
        <v>2679</v>
      </c>
      <c r="B446" s="107" t="s">
        <v>2757</v>
      </c>
      <c r="C446" s="93">
        <v>0.82984208501684598</v>
      </c>
      <c r="D446" s="89" t="s">
        <v>3316</v>
      </c>
      <c r="E446" s="90" t="s">
        <v>3315</v>
      </c>
    </row>
    <row r="447" spans="1:5" x14ac:dyDescent="0.25">
      <c r="A447" s="89" t="s">
        <v>2673</v>
      </c>
      <c r="B447" s="107" t="s">
        <v>1651</v>
      </c>
      <c r="C447" s="93">
        <v>0.80660161440330103</v>
      </c>
      <c r="D447" s="89" t="s">
        <v>3316</v>
      </c>
      <c r="E447" s="90" t="s">
        <v>3315</v>
      </c>
    </row>
    <row r="448" spans="1:5" x14ac:dyDescent="0.25">
      <c r="A448" s="89" t="s">
        <v>2679</v>
      </c>
      <c r="B448" s="107" t="s">
        <v>2757</v>
      </c>
      <c r="C448" s="93">
        <v>0.82889318038667004</v>
      </c>
      <c r="D448" s="89" t="s">
        <v>3805</v>
      </c>
      <c r="E448" s="90" t="s">
        <v>3804</v>
      </c>
    </row>
    <row r="449" spans="1:5" x14ac:dyDescent="0.25">
      <c r="A449" s="89" t="s">
        <v>2673</v>
      </c>
      <c r="B449" s="107" t="s">
        <v>1651</v>
      </c>
      <c r="C449" s="93">
        <v>0.81276270124129502</v>
      </c>
      <c r="D449" s="89" t="s">
        <v>3805</v>
      </c>
      <c r="E449" s="90" t="s">
        <v>3804</v>
      </c>
    </row>
    <row r="450" spans="1:5" x14ac:dyDescent="0.25">
      <c r="A450" s="89" t="s">
        <v>2679</v>
      </c>
      <c r="B450" s="107" t="s">
        <v>2757</v>
      </c>
      <c r="C450" s="93">
        <v>0.83471550034286901</v>
      </c>
      <c r="D450" s="89" t="s">
        <v>1853</v>
      </c>
      <c r="E450" s="90" t="s">
        <v>1854</v>
      </c>
    </row>
    <row r="451" spans="1:5" x14ac:dyDescent="0.25">
      <c r="A451" s="89" t="s">
        <v>2673</v>
      </c>
      <c r="B451" s="107" t="s">
        <v>1651</v>
      </c>
      <c r="C451" s="93">
        <v>0.81308996586036097</v>
      </c>
      <c r="D451" s="89" t="s">
        <v>1853</v>
      </c>
      <c r="E451" s="90" t="s">
        <v>1854</v>
      </c>
    </row>
    <row r="452" spans="1:5" x14ac:dyDescent="0.25">
      <c r="A452" s="89" t="s">
        <v>2679</v>
      </c>
      <c r="B452" s="107" t="s">
        <v>2757</v>
      </c>
      <c r="C452" s="93">
        <v>0.815079165020277</v>
      </c>
      <c r="D452" s="89" t="s">
        <v>3397</v>
      </c>
      <c r="E452" s="90" t="s">
        <v>3396</v>
      </c>
    </row>
    <row r="453" spans="1:5" x14ac:dyDescent="0.25">
      <c r="A453" s="89" t="s">
        <v>2673</v>
      </c>
      <c r="B453" s="107" t="s">
        <v>1651</v>
      </c>
      <c r="C453" s="93">
        <v>0.80693473233326696</v>
      </c>
      <c r="D453" s="89" t="s">
        <v>3397</v>
      </c>
      <c r="E453" s="90" t="s">
        <v>3396</v>
      </c>
    </row>
    <row r="454" spans="1:5" x14ac:dyDescent="0.25">
      <c r="A454" s="89" t="s">
        <v>2679</v>
      </c>
      <c r="B454" s="107" t="s">
        <v>2757</v>
      </c>
      <c r="C454" s="93">
        <v>0.83268096005018899</v>
      </c>
      <c r="D454" s="89" t="s">
        <v>1855</v>
      </c>
      <c r="E454" s="90" t="s">
        <v>1856</v>
      </c>
    </row>
    <row r="455" spans="1:5" x14ac:dyDescent="0.25">
      <c r="A455" s="89" t="s">
        <v>2673</v>
      </c>
      <c r="B455" s="107" t="s">
        <v>1651</v>
      </c>
      <c r="C455" s="93">
        <v>0.80763712408616795</v>
      </c>
      <c r="D455" s="89" t="s">
        <v>1855</v>
      </c>
      <c r="E455" s="90" t="s">
        <v>1856</v>
      </c>
    </row>
    <row r="456" spans="1:5" x14ac:dyDescent="0.25">
      <c r="A456" s="89" t="s">
        <v>2679</v>
      </c>
      <c r="B456" s="107" t="s">
        <v>2757</v>
      </c>
      <c r="C456" s="93">
        <v>0.83378572461667599</v>
      </c>
      <c r="D456" s="89" t="s">
        <v>4158</v>
      </c>
      <c r="E456" s="90" t="s">
        <v>3021</v>
      </c>
    </row>
    <row r="457" spans="1:5" x14ac:dyDescent="0.25">
      <c r="A457" s="89" t="s">
        <v>2679</v>
      </c>
      <c r="B457" s="107" t="s">
        <v>2757</v>
      </c>
      <c r="C457" s="93">
        <v>0.83351368463390996</v>
      </c>
      <c r="D457" s="89" t="s">
        <v>4286</v>
      </c>
      <c r="E457" s="90" t="s">
        <v>3021</v>
      </c>
    </row>
    <row r="458" spans="1:5" x14ac:dyDescent="0.25">
      <c r="A458" s="89" t="s">
        <v>2673</v>
      </c>
      <c r="B458" s="107" t="s">
        <v>1651</v>
      </c>
      <c r="C458" s="93">
        <v>0.82763528325064295</v>
      </c>
      <c r="D458" s="89" t="s">
        <v>4158</v>
      </c>
      <c r="E458" s="90" t="s">
        <v>3021</v>
      </c>
    </row>
    <row r="459" spans="1:5" x14ac:dyDescent="0.25">
      <c r="A459" s="89" t="s">
        <v>2673</v>
      </c>
      <c r="B459" s="107" t="s">
        <v>1651</v>
      </c>
      <c r="C459" s="93">
        <v>0.812617301350681</v>
      </c>
      <c r="D459" s="89" t="s">
        <v>4286</v>
      </c>
      <c r="E459" s="90" t="s">
        <v>3021</v>
      </c>
    </row>
    <row r="460" spans="1:5" x14ac:dyDescent="0.25">
      <c r="A460" s="89" t="s">
        <v>2679</v>
      </c>
      <c r="B460" s="107" t="s">
        <v>2757</v>
      </c>
      <c r="C460" s="93">
        <v>0.83802845684206695</v>
      </c>
      <c r="D460" s="89" t="s">
        <v>1857</v>
      </c>
      <c r="E460" s="90" t="s">
        <v>1858</v>
      </c>
    </row>
    <row r="461" spans="1:5" x14ac:dyDescent="0.25">
      <c r="A461" s="89" t="s">
        <v>2673</v>
      </c>
      <c r="B461" s="107" t="s">
        <v>1651</v>
      </c>
      <c r="C461" s="93">
        <v>0.83809106315276405</v>
      </c>
      <c r="D461" s="89" t="s">
        <v>1857</v>
      </c>
      <c r="E461" s="90" t="s">
        <v>1858</v>
      </c>
    </row>
    <row r="462" spans="1:5" x14ac:dyDescent="0.25">
      <c r="A462" s="89" t="s">
        <v>2679</v>
      </c>
      <c r="B462" s="107" t="s">
        <v>2757</v>
      </c>
      <c r="C462" s="93">
        <v>0.83256325471398696</v>
      </c>
      <c r="D462" s="89" t="s">
        <v>3714</v>
      </c>
      <c r="E462" s="90" t="s">
        <v>3713</v>
      </c>
    </row>
    <row r="463" spans="1:5" x14ac:dyDescent="0.25">
      <c r="A463" s="89" t="s">
        <v>2673</v>
      </c>
      <c r="B463" s="107" t="s">
        <v>1651</v>
      </c>
      <c r="C463" s="93">
        <v>0.81428478163655604</v>
      </c>
      <c r="D463" s="89" t="s">
        <v>3714</v>
      </c>
      <c r="E463" s="90" t="s">
        <v>3713</v>
      </c>
    </row>
    <row r="464" spans="1:5" x14ac:dyDescent="0.25">
      <c r="A464" s="89" t="s">
        <v>2679</v>
      </c>
      <c r="B464" s="107" t="s">
        <v>2757</v>
      </c>
      <c r="C464" s="93">
        <v>0.83043749700324598</v>
      </c>
      <c r="D464" s="89" t="s">
        <v>1859</v>
      </c>
      <c r="E464" s="90" t="s">
        <v>1860</v>
      </c>
    </row>
    <row r="465" spans="1:5" x14ac:dyDescent="0.25">
      <c r="A465" s="89" t="s">
        <v>2679</v>
      </c>
      <c r="B465" s="107" t="s">
        <v>2757</v>
      </c>
      <c r="C465" s="93">
        <v>0.832987724305295</v>
      </c>
      <c r="D465" s="89" t="s">
        <v>644</v>
      </c>
      <c r="E465" s="90" t="s">
        <v>1861</v>
      </c>
    </row>
    <row r="466" spans="1:5" x14ac:dyDescent="0.25">
      <c r="A466" s="89" t="s">
        <v>2673</v>
      </c>
      <c r="B466" s="107" t="s">
        <v>1651</v>
      </c>
      <c r="C466" s="93">
        <v>0.82171689446076401</v>
      </c>
      <c r="D466" s="89" t="s">
        <v>644</v>
      </c>
      <c r="E466" s="90" t="s">
        <v>1861</v>
      </c>
    </row>
    <row r="467" spans="1:5" x14ac:dyDescent="0.25">
      <c r="A467" s="89" t="s">
        <v>2679</v>
      </c>
      <c r="B467" s="107" t="s">
        <v>2757</v>
      </c>
      <c r="C467" s="93">
        <v>0.83170754073562703</v>
      </c>
      <c r="D467" s="89" t="s">
        <v>3900</v>
      </c>
      <c r="E467" s="90" t="s">
        <v>3899</v>
      </c>
    </row>
    <row r="468" spans="1:5" x14ac:dyDescent="0.25">
      <c r="A468" s="89" t="s">
        <v>2673</v>
      </c>
      <c r="B468" s="107" t="s">
        <v>1651</v>
      </c>
      <c r="C468" s="93">
        <v>0.80782961368680495</v>
      </c>
      <c r="D468" s="89" t="s">
        <v>3900</v>
      </c>
      <c r="E468" s="90" t="s">
        <v>3899</v>
      </c>
    </row>
    <row r="469" spans="1:5" x14ac:dyDescent="0.25">
      <c r="A469" s="89" t="s">
        <v>2679</v>
      </c>
      <c r="B469" s="107" t="s">
        <v>2757</v>
      </c>
      <c r="C469" s="93">
        <v>0.83534415385357597</v>
      </c>
      <c r="D469" s="89" t="s">
        <v>1862</v>
      </c>
      <c r="E469" s="90" t="s">
        <v>1863</v>
      </c>
    </row>
    <row r="470" spans="1:5" x14ac:dyDescent="0.25">
      <c r="A470" s="89" t="s">
        <v>2673</v>
      </c>
      <c r="B470" s="107" t="s">
        <v>1651</v>
      </c>
      <c r="C470" s="93">
        <v>0.81689050301416599</v>
      </c>
      <c r="D470" s="89" t="s">
        <v>1862</v>
      </c>
      <c r="E470" s="90" t="s">
        <v>1863</v>
      </c>
    </row>
    <row r="471" spans="1:5" x14ac:dyDescent="0.25">
      <c r="A471" s="89" t="s">
        <v>2679</v>
      </c>
      <c r="B471" s="107" t="s">
        <v>2757</v>
      </c>
      <c r="C471" s="93">
        <v>0.82909001587873998</v>
      </c>
      <c r="D471" s="89" t="s">
        <v>3539</v>
      </c>
      <c r="E471" s="90" t="s">
        <v>3538</v>
      </c>
    </row>
    <row r="472" spans="1:5" x14ac:dyDescent="0.25">
      <c r="A472" s="89" t="s">
        <v>2673</v>
      </c>
      <c r="B472" s="107" t="s">
        <v>1651</v>
      </c>
      <c r="C472" s="93">
        <v>0.77980881078755504</v>
      </c>
      <c r="D472" s="89" t="s">
        <v>3539</v>
      </c>
      <c r="E472" s="90" t="s">
        <v>3538</v>
      </c>
    </row>
    <row r="473" spans="1:5" x14ac:dyDescent="0.25">
      <c r="A473" s="89" t="s">
        <v>2679</v>
      </c>
      <c r="B473" s="107" t="s">
        <v>2757</v>
      </c>
      <c r="C473" s="93">
        <v>0.83284456143498597</v>
      </c>
      <c r="D473" s="89" t="s">
        <v>3412</v>
      </c>
      <c r="E473" s="90" t="s">
        <v>3411</v>
      </c>
    </row>
    <row r="474" spans="1:5" x14ac:dyDescent="0.25">
      <c r="A474" s="89" t="s">
        <v>2673</v>
      </c>
      <c r="B474" s="107" t="s">
        <v>1651</v>
      </c>
      <c r="C474" s="93">
        <v>0.81172217179393202</v>
      </c>
      <c r="D474" s="89" t="s">
        <v>3412</v>
      </c>
      <c r="E474" s="90" t="s">
        <v>3411</v>
      </c>
    </row>
    <row r="475" spans="1:5" x14ac:dyDescent="0.25">
      <c r="A475" s="89" t="s">
        <v>2679</v>
      </c>
      <c r="B475" s="107" t="s">
        <v>2757</v>
      </c>
      <c r="C475" s="93">
        <v>0.84174000486915201</v>
      </c>
      <c r="D475" s="89" t="s">
        <v>1864</v>
      </c>
      <c r="E475" s="90" t="s">
        <v>1865</v>
      </c>
    </row>
    <row r="476" spans="1:5" x14ac:dyDescent="0.25">
      <c r="A476" s="89" t="s">
        <v>2673</v>
      </c>
      <c r="B476" s="107" t="s">
        <v>1651</v>
      </c>
      <c r="C476" s="93">
        <v>0.84072376605316601</v>
      </c>
      <c r="D476" s="89" t="s">
        <v>1864</v>
      </c>
      <c r="E476" s="90" t="s">
        <v>1865</v>
      </c>
    </row>
    <row r="477" spans="1:5" x14ac:dyDescent="0.25">
      <c r="A477" s="89" t="s">
        <v>2679</v>
      </c>
      <c r="B477" s="107" t="s">
        <v>2757</v>
      </c>
      <c r="C477" s="93">
        <v>0.83297124812453704</v>
      </c>
      <c r="D477" s="89" t="s">
        <v>3638</v>
      </c>
      <c r="E477" s="90" t="s">
        <v>3637</v>
      </c>
    </row>
    <row r="478" spans="1:5" x14ac:dyDescent="0.25">
      <c r="A478" s="89" t="s">
        <v>2673</v>
      </c>
      <c r="B478" s="107" t="s">
        <v>1651</v>
      </c>
      <c r="C478" s="93">
        <v>0.81096796575390395</v>
      </c>
      <c r="D478" s="89" t="s">
        <v>3638</v>
      </c>
      <c r="E478" s="90" t="s">
        <v>3637</v>
      </c>
    </row>
    <row r="479" spans="1:5" x14ac:dyDescent="0.25">
      <c r="A479" s="89" t="s">
        <v>2679</v>
      </c>
      <c r="B479" s="107" t="s">
        <v>2757</v>
      </c>
      <c r="C479" s="93">
        <v>0.83591518323785896</v>
      </c>
      <c r="D479" s="89" t="s">
        <v>2920</v>
      </c>
      <c r="E479" s="90" t="s">
        <v>2919</v>
      </c>
    </row>
    <row r="480" spans="1:5" x14ac:dyDescent="0.25">
      <c r="A480" s="89" t="s">
        <v>2673</v>
      </c>
      <c r="B480" s="107" t="s">
        <v>1651</v>
      </c>
      <c r="C480" s="93">
        <v>0.83560567312089995</v>
      </c>
      <c r="D480" s="89" t="s">
        <v>2920</v>
      </c>
      <c r="E480" s="90" t="s">
        <v>2919</v>
      </c>
    </row>
    <row r="481" spans="1:5" x14ac:dyDescent="0.25">
      <c r="A481" s="89" t="s">
        <v>2679</v>
      </c>
      <c r="B481" s="107" t="s">
        <v>2757</v>
      </c>
      <c r="C481" s="93">
        <v>0.80116467950235903</v>
      </c>
      <c r="D481" s="89" t="s">
        <v>3702</v>
      </c>
      <c r="E481" s="90" t="s">
        <v>3701</v>
      </c>
    </row>
    <row r="482" spans="1:5" x14ac:dyDescent="0.25">
      <c r="A482" s="89" t="s">
        <v>2673</v>
      </c>
      <c r="B482" s="107" t="s">
        <v>1651</v>
      </c>
      <c r="C482" s="93">
        <v>0.79057395693412302</v>
      </c>
      <c r="D482" s="89" t="s">
        <v>3702</v>
      </c>
      <c r="E482" s="90" t="s">
        <v>3701</v>
      </c>
    </row>
    <row r="483" spans="1:5" x14ac:dyDescent="0.25">
      <c r="A483" s="89" t="s">
        <v>2679</v>
      </c>
      <c r="B483" s="107" t="s">
        <v>2757</v>
      </c>
      <c r="C483" s="93">
        <v>0.83433287741325102</v>
      </c>
      <c r="D483" s="89" t="s">
        <v>3740</v>
      </c>
      <c r="E483" s="90" t="s">
        <v>3739</v>
      </c>
    </row>
    <row r="484" spans="1:5" x14ac:dyDescent="0.25">
      <c r="A484" s="89" t="s">
        <v>2673</v>
      </c>
      <c r="B484" s="107" t="s">
        <v>1651</v>
      </c>
      <c r="C484" s="93">
        <v>0.82049714065203505</v>
      </c>
      <c r="D484" s="89" t="s">
        <v>3740</v>
      </c>
      <c r="E484" s="90" t="s">
        <v>3739</v>
      </c>
    </row>
    <row r="485" spans="1:5" x14ac:dyDescent="0.25">
      <c r="A485" s="89" t="s">
        <v>2679</v>
      </c>
      <c r="B485" s="107" t="s">
        <v>2757</v>
      </c>
      <c r="C485" s="93">
        <v>0.82818517420175597</v>
      </c>
      <c r="D485" s="89" t="s">
        <v>3878</v>
      </c>
      <c r="E485" s="90" t="s">
        <v>3877</v>
      </c>
    </row>
    <row r="486" spans="1:5" x14ac:dyDescent="0.25">
      <c r="A486" s="89" t="s">
        <v>2673</v>
      </c>
      <c r="B486" s="107" t="s">
        <v>1651</v>
      </c>
      <c r="C486" s="93">
        <v>0.81507647540525996</v>
      </c>
      <c r="D486" s="89" t="s">
        <v>3878</v>
      </c>
      <c r="E486" s="90" t="s">
        <v>3877</v>
      </c>
    </row>
    <row r="487" spans="1:5" x14ac:dyDescent="0.25">
      <c r="A487" s="89" t="s">
        <v>2679</v>
      </c>
      <c r="B487" s="107" t="s">
        <v>2757</v>
      </c>
      <c r="C487" s="93">
        <v>0.82069505130755105</v>
      </c>
      <c r="D487" s="89" t="s">
        <v>3649</v>
      </c>
      <c r="E487" s="90" t="s">
        <v>3648</v>
      </c>
    </row>
    <row r="488" spans="1:5" x14ac:dyDescent="0.25">
      <c r="A488" s="89" t="s">
        <v>2673</v>
      </c>
      <c r="B488" s="107" t="s">
        <v>1651</v>
      </c>
      <c r="C488" s="93">
        <v>0.80549608915811999</v>
      </c>
      <c r="D488" s="89" t="s">
        <v>3649</v>
      </c>
      <c r="E488" s="90" t="s">
        <v>3648</v>
      </c>
    </row>
    <row r="489" spans="1:5" x14ac:dyDescent="0.25">
      <c r="A489" s="89" t="s">
        <v>2679</v>
      </c>
      <c r="B489" s="107" t="s">
        <v>2757</v>
      </c>
      <c r="C489" s="93">
        <v>0.81466988766730197</v>
      </c>
      <c r="D489" s="89" t="s">
        <v>4250</v>
      </c>
      <c r="E489" s="90" t="s">
        <v>4249</v>
      </c>
    </row>
    <row r="490" spans="1:5" x14ac:dyDescent="0.25">
      <c r="A490" s="89" t="s">
        <v>2673</v>
      </c>
      <c r="B490" s="107" t="s">
        <v>1651</v>
      </c>
      <c r="C490" s="93">
        <v>0.80441002425725505</v>
      </c>
      <c r="D490" s="89" t="s">
        <v>4250</v>
      </c>
      <c r="E490" s="90" t="s">
        <v>4249</v>
      </c>
    </row>
    <row r="491" spans="1:5" x14ac:dyDescent="0.25">
      <c r="A491" s="89" t="s">
        <v>2679</v>
      </c>
      <c r="B491" s="107" t="s">
        <v>2757</v>
      </c>
      <c r="C491" s="93">
        <v>0.83356545712884</v>
      </c>
      <c r="D491" s="89" t="s">
        <v>3794</v>
      </c>
      <c r="E491" s="90" t="s">
        <v>3793</v>
      </c>
    </row>
    <row r="492" spans="1:5" x14ac:dyDescent="0.25">
      <c r="A492" s="89" t="s">
        <v>2673</v>
      </c>
      <c r="B492" s="107" t="s">
        <v>1651</v>
      </c>
      <c r="C492" s="93">
        <v>0.82319208279454803</v>
      </c>
      <c r="D492" s="89" t="s">
        <v>3794</v>
      </c>
      <c r="E492" s="90" t="s">
        <v>3793</v>
      </c>
    </row>
    <row r="493" spans="1:5" x14ac:dyDescent="0.25">
      <c r="A493" s="89" t="s">
        <v>2679</v>
      </c>
      <c r="B493" s="107" t="s">
        <v>2757</v>
      </c>
      <c r="C493" s="93">
        <v>0.83337393213778799</v>
      </c>
      <c r="D493" s="89" t="s">
        <v>4246</v>
      </c>
      <c r="E493" s="90" t="s">
        <v>4245</v>
      </c>
    </row>
    <row r="494" spans="1:5" x14ac:dyDescent="0.25">
      <c r="A494" s="89" t="s">
        <v>2673</v>
      </c>
      <c r="B494" s="107" t="s">
        <v>1651</v>
      </c>
      <c r="C494" s="93">
        <v>0.80900930738010002</v>
      </c>
      <c r="D494" s="89" t="s">
        <v>4246</v>
      </c>
      <c r="E494" s="90" t="s">
        <v>4245</v>
      </c>
    </row>
    <row r="495" spans="1:5" x14ac:dyDescent="0.25">
      <c r="A495" s="89" t="s">
        <v>2679</v>
      </c>
      <c r="B495" s="107" t="s">
        <v>2757</v>
      </c>
      <c r="C495" s="93">
        <v>0.83108354795740402</v>
      </c>
      <c r="D495" s="89" t="s">
        <v>3427</v>
      </c>
      <c r="E495" s="90" t="s">
        <v>3426</v>
      </c>
    </row>
    <row r="496" spans="1:5" x14ac:dyDescent="0.25">
      <c r="A496" s="89" t="s">
        <v>2673</v>
      </c>
      <c r="B496" s="107" t="s">
        <v>1651</v>
      </c>
      <c r="C496" s="93">
        <v>0.82287775782122996</v>
      </c>
      <c r="D496" s="89" t="s">
        <v>3427</v>
      </c>
      <c r="E496" s="90" t="s">
        <v>3426</v>
      </c>
    </row>
    <row r="497" spans="1:5" x14ac:dyDescent="0.25">
      <c r="A497" s="89" t="s">
        <v>2679</v>
      </c>
      <c r="B497" s="107" t="s">
        <v>2757</v>
      </c>
      <c r="C497" s="93">
        <v>0.83336545637264403</v>
      </c>
      <c r="D497" s="89" t="s">
        <v>1866</v>
      </c>
      <c r="E497" s="90" t="s">
        <v>1867</v>
      </c>
    </row>
    <row r="498" spans="1:5" x14ac:dyDescent="0.25">
      <c r="A498" s="89" t="s">
        <v>2673</v>
      </c>
      <c r="B498" s="107" t="s">
        <v>1651</v>
      </c>
      <c r="C498" s="93">
        <v>0.81034466570400998</v>
      </c>
      <c r="D498" s="89" t="s">
        <v>1866</v>
      </c>
      <c r="E498" s="90" t="s">
        <v>1867</v>
      </c>
    </row>
    <row r="499" spans="1:5" x14ac:dyDescent="0.25">
      <c r="A499" s="89" t="s">
        <v>2679</v>
      </c>
      <c r="B499" s="107" t="s">
        <v>2757</v>
      </c>
      <c r="C499" s="93">
        <v>0.83400067337328798</v>
      </c>
      <c r="D499" s="89" t="s">
        <v>4111</v>
      </c>
      <c r="E499" s="90" t="s">
        <v>1869</v>
      </c>
    </row>
    <row r="500" spans="1:5" x14ac:dyDescent="0.25">
      <c r="A500" s="89" t="s">
        <v>2679</v>
      </c>
      <c r="B500" s="107" t="s">
        <v>2757</v>
      </c>
      <c r="C500" s="93">
        <v>0.83211841064768799</v>
      </c>
      <c r="D500" s="89" t="s">
        <v>4271</v>
      </c>
      <c r="E500" s="90" t="s">
        <v>1869</v>
      </c>
    </row>
    <row r="501" spans="1:5" x14ac:dyDescent="0.25">
      <c r="A501" s="89" t="s">
        <v>2679</v>
      </c>
      <c r="B501" s="107" t="s">
        <v>2757</v>
      </c>
      <c r="C501" s="93">
        <v>0.83280821217476997</v>
      </c>
      <c r="D501" s="89" t="s">
        <v>1870</v>
      </c>
      <c r="E501" s="90" t="s">
        <v>1869</v>
      </c>
    </row>
    <row r="502" spans="1:5" x14ac:dyDescent="0.25">
      <c r="A502" s="89" t="s">
        <v>2679</v>
      </c>
      <c r="B502" s="107" t="s">
        <v>2757</v>
      </c>
      <c r="C502" s="93">
        <v>0.83417055860729805</v>
      </c>
      <c r="D502" s="89" t="s">
        <v>1868</v>
      </c>
      <c r="E502" s="90" t="s">
        <v>1869</v>
      </c>
    </row>
    <row r="503" spans="1:5" x14ac:dyDescent="0.25">
      <c r="A503" s="89" t="s">
        <v>2679</v>
      </c>
      <c r="B503" s="107" t="s">
        <v>2757</v>
      </c>
      <c r="C503" s="93">
        <v>0.83849600417733205</v>
      </c>
      <c r="D503" s="89" t="s">
        <v>3730</v>
      </c>
      <c r="E503" s="90" t="s">
        <v>1869</v>
      </c>
    </row>
    <row r="504" spans="1:5" x14ac:dyDescent="0.25">
      <c r="A504" s="89" t="s">
        <v>2673</v>
      </c>
      <c r="B504" s="107" t="s">
        <v>1651</v>
      </c>
      <c r="C504" s="93">
        <v>0.83033017366691197</v>
      </c>
      <c r="D504" s="89" t="s">
        <v>4111</v>
      </c>
      <c r="E504" s="90" t="s">
        <v>1869</v>
      </c>
    </row>
    <row r="505" spans="1:5" x14ac:dyDescent="0.25">
      <c r="A505" s="89" t="s">
        <v>2673</v>
      </c>
      <c r="B505" s="107" t="s">
        <v>1651</v>
      </c>
      <c r="C505" s="93">
        <v>0.82220948358372203</v>
      </c>
      <c r="D505" s="89" t="s">
        <v>4271</v>
      </c>
      <c r="E505" s="90" t="s">
        <v>1869</v>
      </c>
    </row>
    <row r="506" spans="1:5" x14ac:dyDescent="0.25">
      <c r="A506" s="89" t="s">
        <v>2673</v>
      </c>
      <c r="B506" s="107" t="s">
        <v>1651</v>
      </c>
      <c r="C506" s="93">
        <v>0.81204670936003998</v>
      </c>
      <c r="D506" s="89" t="s">
        <v>1870</v>
      </c>
      <c r="E506" s="90" t="s">
        <v>1869</v>
      </c>
    </row>
    <row r="507" spans="1:5" x14ac:dyDescent="0.25">
      <c r="A507" s="89" t="s">
        <v>2673</v>
      </c>
      <c r="B507" s="107" t="s">
        <v>1651</v>
      </c>
      <c r="C507" s="93">
        <v>0.83912184378058696</v>
      </c>
      <c r="D507" s="89" t="s">
        <v>3730</v>
      </c>
      <c r="E507" s="90" t="s">
        <v>1869</v>
      </c>
    </row>
    <row r="508" spans="1:5" x14ac:dyDescent="0.25">
      <c r="A508" s="89" t="s">
        <v>2679</v>
      </c>
      <c r="B508" s="107" t="s">
        <v>2757</v>
      </c>
      <c r="C508" s="93">
        <v>0.83317120457007698</v>
      </c>
      <c r="D508" s="89" t="s">
        <v>1871</v>
      </c>
      <c r="E508" s="90" t="s">
        <v>1872</v>
      </c>
    </row>
    <row r="509" spans="1:5" x14ac:dyDescent="0.25">
      <c r="A509" s="89" t="s">
        <v>2673</v>
      </c>
      <c r="B509" s="107" t="s">
        <v>1651</v>
      </c>
      <c r="C509" s="93">
        <v>0.83000889243078502</v>
      </c>
      <c r="D509" s="89" t="s">
        <v>1871</v>
      </c>
      <c r="E509" s="90" t="s">
        <v>1872</v>
      </c>
    </row>
    <row r="510" spans="1:5" x14ac:dyDescent="0.25">
      <c r="A510" s="89" t="s">
        <v>2679</v>
      </c>
      <c r="B510" s="107" t="s">
        <v>2757</v>
      </c>
      <c r="C510" s="93">
        <v>0.82919951702998795</v>
      </c>
      <c r="D510" s="89" t="s">
        <v>3395</v>
      </c>
      <c r="E510" s="90" t="s">
        <v>2753</v>
      </c>
    </row>
    <row r="511" spans="1:5" x14ac:dyDescent="0.25">
      <c r="A511" s="89" t="s">
        <v>2673</v>
      </c>
      <c r="B511" s="107" t="s">
        <v>1651</v>
      </c>
      <c r="C511" s="93">
        <v>0.80721457148530196</v>
      </c>
      <c r="D511" s="89" t="s">
        <v>3395</v>
      </c>
      <c r="E511" s="90" t="s">
        <v>2753</v>
      </c>
    </row>
    <row r="512" spans="1:5" x14ac:dyDescent="0.25">
      <c r="A512" s="89" t="s">
        <v>2679</v>
      </c>
      <c r="B512" s="107" t="s">
        <v>2757</v>
      </c>
      <c r="C512" s="93">
        <v>0.768177390631124</v>
      </c>
      <c r="D512" s="89" t="s">
        <v>4229</v>
      </c>
      <c r="E512" s="90" t="s">
        <v>3314</v>
      </c>
    </row>
    <row r="513" spans="1:5" x14ac:dyDescent="0.25">
      <c r="A513" s="89" t="s">
        <v>2673</v>
      </c>
      <c r="B513" s="107" t="s">
        <v>1651</v>
      </c>
      <c r="C513" s="93">
        <v>0.76643821824858005</v>
      </c>
      <c r="D513" s="89" t="s">
        <v>4229</v>
      </c>
      <c r="E513" s="90" t="s">
        <v>3314</v>
      </c>
    </row>
    <row r="514" spans="1:5" x14ac:dyDescent="0.25">
      <c r="A514" s="89" t="s">
        <v>2673</v>
      </c>
      <c r="B514" s="107" t="s">
        <v>1651</v>
      </c>
      <c r="C514" s="93">
        <v>0.83741044773683404</v>
      </c>
      <c r="D514" s="89" t="s">
        <v>1873</v>
      </c>
      <c r="E514" s="90" t="s">
        <v>1874</v>
      </c>
    </row>
    <row r="515" spans="1:5" x14ac:dyDescent="0.25">
      <c r="A515" s="89" t="s">
        <v>2679</v>
      </c>
      <c r="B515" s="107" t="s">
        <v>2757</v>
      </c>
      <c r="C515" s="93">
        <v>0.83392435762054795</v>
      </c>
      <c r="D515" s="89" t="s">
        <v>3048</v>
      </c>
      <c r="E515" s="90" t="s">
        <v>3047</v>
      </c>
    </row>
    <row r="516" spans="1:5" x14ac:dyDescent="0.25">
      <c r="A516" s="89" t="s">
        <v>2679</v>
      </c>
      <c r="B516" s="107" t="s">
        <v>2757</v>
      </c>
      <c r="C516" s="93">
        <v>0.83315402109860603</v>
      </c>
      <c r="D516" s="89" t="s">
        <v>3556</v>
      </c>
      <c r="E516" s="90" t="s">
        <v>3047</v>
      </c>
    </row>
    <row r="517" spans="1:5" x14ac:dyDescent="0.25">
      <c r="A517" s="89" t="s">
        <v>2673</v>
      </c>
      <c r="B517" s="107" t="s">
        <v>1651</v>
      </c>
      <c r="C517" s="93">
        <v>0.80965561010665499</v>
      </c>
      <c r="D517" s="89" t="s">
        <v>3048</v>
      </c>
      <c r="E517" s="90" t="s">
        <v>3047</v>
      </c>
    </row>
    <row r="518" spans="1:5" x14ac:dyDescent="0.25">
      <c r="A518" s="89" t="s">
        <v>2673</v>
      </c>
      <c r="B518" s="107" t="s">
        <v>1651</v>
      </c>
      <c r="C518" s="93">
        <v>0.81172990983161997</v>
      </c>
      <c r="D518" s="89" t="s">
        <v>3556</v>
      </c>
      <c r="E518" s="90" t="s">
        <v>3047</v>
      </c>
    </row>
    <row r="519" spans="1:5" x14ac:dyDescent="0.25">
      <c r="A519" s="89" t="s">
        <v>2679</v>
      </c>
      <c r="B519" s="107" t="s">
        <v>2757</v>
      </c>
      <c r="C519" s="93">
        <v>0.81649095082689804</v>
      </c>
      <c r="D519" s="89" t="s">
        <v>3676</v>
      </c>
      <c r="E519" s="90" t="s">
        <v>3022</v>
      </c>
    </row>
    <row r="520" spans="1:5" x14ac:dyDescent="0.25">
      <c r="A520" s="89" t="s">
        <v>2673</v>
      </c>
      <c r="B520" s="107" t="s">
        <v>1651</v>
      </c>
      <c r="C520" s="93">
        <v>0.80799201800829301</v>
      </c>
      <c r="D520" s="89" t="s">
        <v>3023</v>
      </c>
      <c r="E520" s="90" t="s">
        <v>3022</v>
      </c>
    </row>
    <row r="521" spans="1:5" x14ac:dyDescent="0.25">
      <c r="A521" s="89" t="s">
        <v>2673</v>
      </c>
      <c r="B521" s="107" t="s">
        <v>1651</v>
      </c>
      <c r="C521" s="93">
        <v>0.805624986607686</v>
      </c>
      <c r="D521" s="89" t="s">
        <v>3676</v>
      </c>
      <c r="E521" s="90" t="s">
        <v>3022</v>
      </c>
    </row>
    <row r="522" spans="1:5" x14ac:dyDescent="0.25">
      <c r="A522" s="89" t="s">
        <v>2679</v>
      </c>
      <c r="B522" s="107" t="s">
        <v>2757</v>
      </c>
      <c r="C522" s="93">
        <v>0.84034587368462799</v>
      </c>
      <c r="D522" s="89" t="s">
        <v>1875</v>
      </c>
      <c r="E522" s="90" t="s">
        <v>1876</v>
      </c>
    </row>
    <row r="523" spans="1:5" x14ac:dyDescent="0.25">
      <c r="A523" s="89" t="s">
        <v>2673</v>
      </c>
      <c r="B523" s="107" t="s">
        <v>1651</v>
      </c>
      <c r="C523" s="93">
        <v>0.83979808067279804</v>
      </c>
      <c r="D523" s="89" t="s">
        <v>1875</v>
      </c>
      <c r="E523" s="90" t="s">
        <v>1876</v>
      </c>
    </row>
    <row r="524" spans="1:5" x14ac:dyDescent="0.25">
      <c r="A524" s="89" t="s">
        <v>2679</v>
      </c>
      <c r="B524" s="107" t="s">
        <v>2757</v>
      </c>
      <c r="C524" s="93">
        <v>0.83305579631242399</v>
      </c>
      <c r="D524" s="89" t="s">
        <v>1877</v>
      </c>
      <c r="E524" s="90" t="s">
        <v>1878</v>
      </c>
    </row>
    <row r="525" spans="1:5" x14ac:dyDescent="0.25">
      <c r="A525" s="89" t="s">
        <v>2673</v>
      </c>
      <c r="B525" s="107" t="s">
        <v>1651</v>
      </c>
      <c r="C525" s="93">
        <v>0.81061014158640299</v>
      </c>
      <c r="D525" s="89" t="s">
        <v>1877</v>
      </c>
      <c r="E525" s="90" t="s">
        <v>1878</v>
      </c>
    </row>
    <row r="526" spans="1:5" x14ac:dyDescent="0.25">
      <c r="A526" s="89" t="s">
        <v>2679</v>
      </c>
      <c r="B526" s="107" t="s">
        <v>2757</v>
      </c>
      <c r="C526" s="93">
        <v>0.83490411346778803</v>
      </c>
      <c r="D526" s="89" t="s">
        <v>1879</v>
      </c>
      <c r="E526" s="90" t="s">
        <v>1880</v>
      </c>
    </row>
    <row r="527" spans="1:5" x14ac:dyDescent="0.25">
      <c r="A527" s="89" t="s">
        <v>2673</v>
      </c>
      <c r="B527" s="107" t="s">
        <v>1651</v>
      </c>
      <c r="C527" s="93">
        <v>0.84275186231508104</v>
      </c>
      <c r="D527" s="89" t="s">
        <v>1879</v>
      </c>
      <c r="E527" s="90" t="s">
        <v>1880</v>
      </c>
    </row>
    <row r="528" spans="1:5" x14ac:dyDescent="0.25">
      <c r="A528" s="89" t="s">
        <v>2679</v>
      </c>
      <c r="B528" s="107" t="s">
        <v>2757</v>
      </c>
      <c r="C528" s="93">
        <v>0.80510335865669602</v>
      </c>
      <c r="D528" s="89" t="s">
        <v>3704</v>
      </c>
      <c r="E528" s="90" t="s">
        <v>3703</v>
      </c>
    </row>
    <row r="529" spans="1:5" x14ac:dyDescent="0.25">
      <c r="A529" s="89" t="s">
        <v>2673</v>
      </c>
      <c r="B529" s="107" t="s">
        <v>1651</v>
      </c>
      <c r="C529" s="93">
        <v>0.79481518532359197</v>
      </c>
      <c r="D529" s="89" t="s">
        <v>3704</v>
      </c>
      <c r="E529" s="90" t="s">
        <v>3703</v>
      </c>
    </row>
    <row r="530" spans="1:5" x14ac:dyDescent="0.25">
      <c r="A530" s="89" t="s">
        <v>2679</v>
      </c>
      <c r="B530" s="107" t="s">
        <v>2757</v>
      </c>
      <c r="C530" s="93">
        <v>0.82217895322261803</v>
      </c>
      <c r="D530" s="89" t="s">
        <v>3444</v>
      </c>
      <c r="E530" s="90" t="s">
        <v>3443</v>
      </c>
    </row>
    <row r="531" spans="1:5" x14ac:dyDescent="0.25">
      <c r="A531" s="89" t="s">
        <v>2673</v>
      </c>
      <c r="B531" s="107" t="s">
        <v>1651</v>
      </c>
      <c r="C531" s="93">
        <v>0.81175866910811501</v>
      </c>
      <c r="D531" s="89" t="s">
        <v>3444</v>
      </c>
      <c r="E531" s="90" t="s">
        <v>3443</v>
      </c>
    </row>
    <row r="532" spans="1:5" x14ac:dyDescent="0.25">
      <c r="A532" s="89" t="s">
        <v>2679</v>
      </c>
      <c r="B532" s="107" t="s">
        <v>2757</v>
      </c>
      <c r="C532" s="93">
        <v>0.77379709556534804</v>
      </c>
      <c r="D532" s="89" t="s">
        <v>2903</v>
      </c>
      <c r="E532" s="90" t="s">
        <v>2902</v>
      </c>
    </row>
    <row r="533" spans="1:5" x14ac:dyDescent="0.25">
      <c r="A533" s="89" t="s">
        <v>2673</v>
      </c>
      <c r="B533" s="107" t="s">
        <v>1651</v>
      </c>
      <c r="C533" s="93">
        <v>0.768514902158278</v>
      </c>
      <c r="D533" s="89" t="s">
        <v>2903</v>
      </c>
      <c r="E533" s="90" t="s">
        <v>2902</v>
      </c>
    </row>
    <row r="534" spans="1:5" x14ac:dyDescent="0.25">
      <c r="A534" s="89" t="s">
        <v>2679</v>
      </c>
      <c r="B534" s="107" t="s">
        <v>2757</v>
      </c>
      <c r="C534" s="93">
        <v>0.82999483845671396</v>
      </c>
      <c r="D534" s="89" t="s">
        <v>1881</v>
      </c>
      <c r="E534" s="90" t="s">
        <v>1882</v>
      </c>
    </row>
    <row r="535" spans="1:5" x14ac:dyDescent="0.25">
      <c r="A535" s="89" t="s">
        <v>2673</v>
      </c>
      <c r="B535" s="107" t="s">
        <v>1651</v>
      </c>
      <c r="C535" s="93">
        <v>0.83292135337566398</v>
      </c>
      <c r="D535" s="89" t="s">
        <v>1881</v>
      </c>
      <c r="E535" s="90" t="s">
        <v>1882</v>
      </c>
    </row>
    <row r="536" spans="1:5" x14ac:dyDescent="0.25">
      <c r="A536" s="89" t="s">
        <v>2679</v>
      </c>
      <c r="B536" s="107" t="s">
        <v>2757</v>
      </c>
      <c r="C536" s="93">
        <v>0.82371196733527496</v>
      </c>
      <c r="D536" s="89" t="s">
        <v>3890</v>
      </c>
      <c r="E536" s="90" t="s">
        <v>3889</v>
      </c>
    </row>
    <row r="537" spans="1:5" x14ac:dyDescent="0.25">
      <c r="A537" s="89" t="s">
        <v>2673</v>
      </c>
      <c r="B537" s="107" t="s">
        <v>1651</v>
      </c>
      <c r="C537" s="93">
        <v>0.81084401936345396</v>
      </c>
      <c r="D537" s="89" t="s">
        <v>3890</v>
      </c>
      <c r="E537" s="90" t="s">
        <v>3889</v>
      </c>
    </row>
    <row r="538" spans="1:5" x14ac:dyDescent="0.25">
      <c r="A538" s="89" t="s">
        <v>2679</v>
      </c>
      <c r="B538" s="107" t="s">
        <v>2757</v>
      </c>
      <c r="C538" s="93">
        <v>0.83527002438684606</v>
      </c>
      <c r="D538" s="89" t="s">
        <v>1883</v>
      </c>
      <c r="E538" s="90" t="s">
        <v>1884</v>
      </c>
    </row>
    <row r="539" spans="1:5" x14ac:dyDescent="0.25">
      <c r="A539" s="89" t="s">
        <v>2679</v>
      </c>
      <c r="B539" s="107" t="s">
        <v>2757</v>
      </c>
      <c r="C539" s="93">
        <v>0.82694613062801903</v>
      </c>
      <c r="D539" s="89" t="s">
        <v>3119</v>
      </c>
      <c r="E539" s="90" t="s">
        <v>3118</v>
      </c>
    </row>
    <row r="540" spans="1:5" x14ac:dyDescent="0.25">
      <c r="A540" s="89" t="s">
        <v>2673</v>
      </c>
      <c r="B540" s="107" t="s">
        <v>1651</v>
      </c>
      <c r="C540" s="93">
        <v>0.814696605980471</v>
      </c>
      <c r="D540" s="89" t="s">
        <v>3119</v>
      </c>
      <c r="E540" s="90" t="s">
        <v>3118</v>
      </c>
    </row>
    <row r="541" spans="1:5" x14ac:dyDescent="0.25">
      <c r="A541" s="89" t="s">
        <v>2679</v>
      </c>
      <c r="B541" s="107" t="s">
        <v>2757</v>
      </c>
      <c r="C541" s="93">
        <v>0.83349442184471401</v>
      </c>
      <c r="D541" s="89" t="s">
        <v>1885</v>
      </c>
      <c r="E541" s="90" t="s">
        <v>1886</v>
      </c>
    </row>
    <row r="542" spans="1:5" x14ac:dyDescent="0.25">
      <c r="A542" s="89" t="s">
        <v>2673</v>
      </c>
      <c r="B542" s="107" t="s">
        <v>1651</v>
      </c>
      <c r="C542" s="93">
        <v>0.81010703914651006</v>
      </c>
      <c r="D542" s="89" t="s">
        <v>1885</v>
      </c>
      <c r="E542" s="90" t="s">
        <v>1886</v>
      </c>
    </row>
    <row r="543" spans="1:5" x14ac:dyDescent="0.25">
      <c r="A543" s="89" t="s">
        <v>2679</v>
      </c>
      <c r="B543" s="107" t="s">
        <v>2757</v>
      </c>
      <c r="C543" s="93">
        <v>0.82181966961643205</v>
      </c>
      <c r="D543" s="89" t="s">
        <v>3508</v>
      </c>
      <c r="E543" s="90" t="s">
        <v>3507</v>
      </c>
    </row>
    <row r="544" spans="1:5" x14ac:dyDescent="0.25">
      <c r="A544" s="89" t="s">
        <v>2673</v>
      </c>
      <c r="B544" s="107" t="s">
        <v>1651</v>
      </c>
      <c r="C544" s="93">
        <v>0.80326459140546902</v>
      </c>
      <c r="D544" s="89" t="s">
        <v>3508</v>
      </c>
      <c r="E544" s="90" t="s">
        <v>3507</v>
      </c>
    </row>
    <row r="545" spans="1:5" x14ac:dyDescent="0.25">
      <c r="A545" s="89" t="s">
        <v>2679</v>
      </c>
      <c r="B545" s="107" t="s">
        <v>2757</v>
      </c>
      <c r="C545" s="93">
        <v>0.83029877933740703</v>
      </c>
      <c r="D545" s="89" t="s">
        <v>4323</v>
      </c>
      <c r="E545" s="90" t="s">
        <v>4322</v>
      </c>
    </row>
    <row r="546" spans="1:5" x14ac:dyDescent="0.25">
      <c r="A546" s="89" t="s">
        <v>2679</v>
      </c>
      <c r="B546" s="107" t="s">
        <v>2757</v>
      </c>
      <c r="C546" s="93">
        <v>0.82134522122741305</v>
      </c>
      <c r="D546" s="89" t="s">
        <v>4305</v>
      </c>
      <c r="E546" s="90" t="s">
        <v>4304</v>
      </c>
    </row>
    <row r="547" spans="1:5" x14ac:dyDescent="0.25">
      <c r="A547" s="89" t="s">
        <v>2673</v>
      </c>
      <c r="B547" s="107" t="s">
        <v>1651</v>
      </c>
      <c r="C547" s="93">
        <v>0.80944732714104795</v>
      </c>
      <c r="D547" s="89" t="s">
        <v>4305</v>
      </c>
      <c r="E547" s="90" t="s">
        <v>4304</v>
      </c>
    </row>
    <row r="548" spans="1:5" x14ac:dyDescent="0.25">
      <c r="A548" s="89" t="s">
        <v>2679</v>
      </c>
      <c r="B548" s="107" t="s">
        <v>2757</v>
      </c>
      <c r="C548" s="93">
        <v>0.81781304274996103</v>
      </c>
      <c r="D548" s="89" t="s">
        <v>3761</v>
      </c>
      <c r="E548" s="90" t="s">
        <v>3760</v>
      </c>
    </row>
    <row r="549" spans="1:5" x14ac:dyDescent="0.25">
      <c r="A549" s="89" t="s">
        <v>2673</v>
      </c>
      <c r="B549" s="107" t="s">
        <v>1651</v>
      </c>
      <c r="C549" s="93">
        <v>0.80722645690395201</v>
      </c>
      <c r="D549" s="89" t="s">
        <v>3761</v>
      </c>
      <c r="E549" s="90" t="s">
        <v>3760</v>
      </c>
    </row>
    <row r="550" spans="1:5" x14ac:dyDescent="0.25">
      <c r="A550" s="89" t="s">
        <v>2679</v>
      </c>
      <c r="B550" s="107" t="s">
        <v>2757</v>
      </c>
      <c r="C550" s="93">
        <v>0.83413954802732704</v>
      </c>
      <c r="D550" s="89" t="s">
        <v>3835</v>
      </c>
      <c r="E550" s="90" t="s">
        <v>3834</v>
      </c>
    </row>
    <row r="551" spans="1:5" x14ac:dyDescent="0.25">
      <c r="A551" s="89" t="s">
        <v>2673</v>
      </c>
      <c r="B551" s="107" t="s">
        <v>1651</v>
      </c>
      <c r="C551" s="93">
        <v>0.819318207587025</v>
      </c>
      <c r="D551" s="89" t="s">
        <v>3835</v>
      </c>
      <c r="E551" s="90" t="s">
        <v>3834</v>
      </c>
    </row>
    <row r="552" spans="1:5" x14ac:dyDescent="0.25">
      <c r="A552" s="89" t="s">
        <v>2679</v>
      </c>
      <c r="B552" s="107" t="s">
        <v>2757</v>
      </c>
      <c r="C552" s="93">
        <v>0.82585796168568604</v>
      </c>
      <c r="D552" s="89" t="s">
        <v>3207</v>
      </c>
      <c r="E552" s="90" t="s">
        <v>3206</v>
      </c>
    </row>
    <row r="553" spans="1:5" x14ac:dyDescent="0.25">
      <c r="A553" s="89" t="s">
        <v>2673</v>
      </c>
      <c r="B553" s="107" t="s">
        <v>1651</v>
      </c>
      <c r="C553" s="93">
        <v>0.81884550781686005</v>
      </c>
      <c r="D553" s="89" t="s">
        <v>3207</v>
      </c>
      <c r="E553" s="90" t="s">
        <v>3206</v>
      </c>
    </row>
    <row r="554" spans="1:5" x14ac:dyDescent="0.25">
      <c r="A554" s="89" t="s">
        <v>2673</v>
      </c>
      <c r="B554" s="107" t="s">
        <v>1651</v>
      </c>
      <c r="C554" s="93">
        <v>0.81155740074533</v>
      </c>
      <c r="D554" s="89" t="s">
        <v>3333</v>
      </c>
      <c r="E554" s="90" t="s">
        <v>3332</v>
      </c>
    </row>
    <row r="555" spans="1:5" x14ac:dyDescent="0.25">
      <c r="A555" s="89" t="s">
        <v>2679</v>
      </c>
      <c r="B555" s="107" t="s">
        <v>2757</v>
      </c>
      <c r="C555" s="93">
        <v>0.83041323716054305</v>
      </c>
      <c r="D555" s="89" t="s">
        <v>4290</v>
      </c>
      <c r="E555" s="90" t="s">
        <v>4289</v>
      </c>
    </row>
    <row r="556" spans="1:5" x14ac:dyDescent="0.25">
      <c r="A556" s="89" t="s">
        <v>2673</v>
      </c>
      <c r="B556" s="107" t="s">
        <v>1651</v>
      </c>
      <c r="C556" s="93">
        <v>0.80360465095581002</v>
      </c>
      <c r="D556" s="89" t="s">
        <v>4290</v>
      </c>
      <c r="E556" s="90" t="s">
        <v>4289</v>
      </c>
    </row>
    <row r="557" spans="1:5" x14ac:dyDescent="0.25">
      <c r="A557" s="89" t="s">
        <v>2679</v>
      </c>
      <c r="B557" s="107" t="s">
        <v>2757</v>
      </c>
      <c r="C557" s="93">
        <v>0.82158263114336505</v>
      </c>
      <c r="D557" s="89" t="s">
        <v>3271</v>
      </c>
      <c r="E557" s="90" t="s">
        <v>3270</v>
      </c>
    </row>
    <row r="558" spans="1:5" x14ac:dyDescent="0.25">
      <c r="A558" s="89" t="s">
        <v>2673</v>
      </c>
      <c r="B558" s="107" t="s">
        <v>1651</v>
      </c>
      <c r="C558" s="93">
        <v>0.80483822339782096</v>
      </c>
      <c r="D558" s="89" t="s">
        <v>3271</v>
      </c>
      <c r="E558" s="90" t="s">
        <v>3270</v>
      </c>
    </row>
    <row r="559" spans="1:5" x14ac:dyDescent="0.25">
      <c r="A559" s="89" t="s">
        <v>2679</v>
      </c>
      <c r="B559" s="107" t="s">
        <v>2757</v>
      </c>
      <c r="C559" s="93">
        <v>0.83361601653752004</v>
      </c>
      <c r="D559" s="89" t="s">
        <v>2976</v>
      </c>
      <c r="E559" s="90" t="s">
        <v>2975</v>
      </c>
    </row>
    <row r="560" spans="1:5" x14ac:dyDescent="0.25">
      <c r="A560" s="89" t="s">
        <v>2673</v>
      </c>
      <c r="B560" s="107" t="s">
        <v>1651</v>
      </c>
      <c r="C560" s="93">
        <v>0.816631053526085</v>
      </c>
      <c r="D560" s="89" t="s">
        <v>2976</v>
      </c>
      <c r="E560" s="90" t="s">
        <v>2975</v>
      </c>
    </row>
    <row r="561" spans="1:5" x14ac:dyDescent="0.25">
      <c r="A561" s="89" t="s">
        <v>2673</v>
      </c>
      <c r="B561" s="107" t="s">
        <v>1651</v>
      </c>
      <c r="C561" s="93">
        <v>0.84288747029530497</v>
      </c>
      <c r="D561" s="89" t="s">
        <v>1887</v>
      </c>
      <c r="E561" s="90" t="s">
        <v>1888</v>
      </c>
    </row>
    <row r="562" spans="1:5" x14ac:dyDescent="0.25">
      <c r="A562" s="89" t="s">
        <v>2679</v>
      </c>
      <c r="B562" s="107" t="s">
        <v>2757</v>
      </c>
      <c r="C562" s="93">
        <v>0.83543015933732001</v>
      </c>
      <c r="D562" s="89" t="s">
        <v>2924</v>
      </c>
      <c r="E562" s="90" t="s">
        <v>2923</v>
      </c>
    </row>
    <row r="563" spans="1:5" x14ac:dyDescent="0.25">
      <c r="A563" s="89" t="s">
        <v>2673</v>
      </c>
      <c r="B563" s="107" t="s">
        <v>1651</v>
      </c>
      <c r="C563" s="93">
        <v>0.83711350497637704</v>
      </c>
      <c r="D563" s="89" t="s">
        <v>2924</v>
      </c>
      <c r="E563" s="90" t="s">
        <v>2923</v>
      </c>
    </row>
    <row r="564" spans="1:5" x14ac:dyDescent="0.25">
      <c r="A564" s="89" t="s">
        <v>2679</v>
      </c>
      <c r="B564" s="107" t="s">
        <v>2757</v>
      </c>
      <c r="C564" s="93">
        <v>0.83229484315514901</v>
      </c>
      <c r="D564" s="89" t="s">
        <v>1889</v>
      </c>
      <c r="E564" s="90" t="s">
        <v>2883</v>
      </c>
    </row>
    <row r="565" spans="1:5" x14ac:dyDescent="0.25">
      <c r="A565" s="89" t="s">
        <v>2673</v>
      </c>
      <c r="B565" s="107" t="s">
        <v>1651</v>
      </c>
      <c r="C565" s="93">
        <v>0.81842163269492296</v>
      </c>
      <c r="D565" s="89" t="s">
        <v>1889</v>
      </c>
      <c r="E565" s="90" t="s">
        <v>2883</v>
      </c>
    </row>
    <row r="566" spans="1:5" x14ac:dyDescent="0.25">
      <c r="A566" s="89" t="s">
        <v>2679</v>
      </c>
      <c r="B566" s="107" t="s">
        <v>2757</v>
      </c>
      <c r="C566" s="93">
        <v>0.83454965682722204</v>
      </c>
      <c r="D566" s="89" t="s">
        <v>3859</v>
      </c>
      <c r="E566" s="90" t="s">
        <v>3858</v>
      </c>
    </row>
    <row r="567" spans="1:5" x14ac:dyDescent="0.25">
      <c r="A567" s="89" t="s">
        <v>2673</v>
      </c>
      <c r="B567" s="107" t="s">
        <v>1651</v>
      </c>
      <c r="C567" s="93">
        <v>0.81777485428782204</v>
      </c>
      <c r="D567" s="89" t="s">
        <v>3859</v>
      </c>
      <c r="E567" s="90" t="s">
        <v>3858</v>
      </c>
    </row>
    <row r="568" spans="1:5" x14ac:dyDescent="0.25">
      <c r="A568" s="89" t="s">
        <v>2679</v>
      </c>
      <c r="B568" s="107" t="s">
        <v>2757</v>
      </c>
      <c r="C568" s="93">
        <v>0.82417272392196805</v>
      </c>
      <c r="D568" s="89" t="s">
        <v>3779</v>
      </c>
      <c r="E568" s="90" t="s">
        <v>3778</v>
      </c>
    </row>
    <row r="569" spans="1:5" x14ac:dyDescent="0.25">
      <c r="A569" s="89" t="s">
        <v>2673</v>
      </c>
      <c r="B569" s="107" t="s">
        <v>1651</v>
      </c>
      <c r="C569" s="93">
        <v>0.80737059576187598</v>
      </c>
      <c r="D569" s="89" t="s">
        <v>3779</v>
      </c>
      <c r="E569" s="90" t="s">
        <v>3778</v>
      </c>
    </row>
    <row r="570" spans="1:5" x14ac:dyDescent="0.25">
      <c r="A570" s="89" t="s">
        <v>2679</v>
      </c>
      <c r="B570" s="107" t="s">
        <v>2757</v>
      </c>
      <c r="C570" s="93">
        <v>0.83233913343790999</v>
      </c>
      <c r="D570" s="89" t="s">
        <v>3429</v>
      </c>
      <c r="E570" s="90" t="s">
        <v>3428</v>
      </c>
    </row>
    <row r="571" spans="1:5" x14ac:dyDescent="0.25">
      <c r="A571" s="89" t="s">
        <v>2673</v>
      </c>
      <c r="B571" s="107" t="s">
        <v>1651</v>
      </c>
      <c r="C571" s="93">
        <v>0.80921632701237101</v>
      </c>
      <c r="D571" s="89" t="s">
        <v>3429</v>
      </c>
      <c r="E571" s="90" t="s">
        <v>3428</v>
      </c>
    </row>
    <row r="572" spans="1:5" x14ac:dyDescent="0.25">
      <c r="A572" s="89" t="s">
        <v>2679</v>
      </c>
      <c r="B572" s="107" t="s">
        <v>2757</v>
      </c>
      <c r="C572" s="93">
        <v>0.83311719957721997</v>
      </c>
      <c r="D572" s="89" t="s">
        <v>3390</v>
      </c>
      <c r="E572" s="90" t="s">
        <v>3389</v>
      </c>
    </row>
    <row r="573" spans="1:5" x14ac:dyDescent="0.25">
      <c r="A573" s="89" t="s">
        <v>2673</v>
      </c>
      <c r="B573" s="107" t="s">
        <v>1651</v>
      </c>
      <c r="C573" s="93">
        <v>0.80719764971051</v>
      </c>
      <c r="D573" s="89" t="s">
        <v>3390</v>
      </c>
      <c r="E573" s="90" t="s">
        <v>3389</v>
      </c>
    </row>
    <row r="574" spans="1:5" x14ac:dyDescent="0.25">
      <c r="A574" s="89" t="s">
        <v>2679</v>
      </c>
      <c r="B574" s="107" t="s">
        <v>2757</v>
      </c>
      <c r="C574" s="93">
        <v>0.828411853063031</v>
      </c>
      <c r="D574" s="89" t="s">
        <v>3342</v>
      </c>
      <c r="E574" s="90" t="s">
        <v>3341</v>
      </c>
    </row>
    <row r="575" spans="1:5" x14ac:dyDescent="0.25">
      <c r="A575" s="89" t="s">
        <v>2673</v>
      </c>
      <c r="B575" s="107" t="s">
        <v>1651</v>
      </c>
      <c r="C575" s="93">
        <v>0.82874531695939202</v>
      </c>
      <c r="D575" s="89" t="s">
        <v>3342</v>
      </c>
      <c r="E575" s="90" t="s">
        <v>3341</v>
      </c>
    </row>
    <row r="576" spans="1:5" x14ac:dyDescent="0.25">
      <c r="A576" s="89" t="s">
        <v>2679</v>
      </c>
      <c r="B576" s="107" t="s">
        <v>2757</v>
      </c>
      <c r="C576" s="93">
        <v>0.84092754352207699</v>
      </c>
      <c r="D576" s="89" t="s">
        <v>83</v>
      </c>
      <c r="E576" s="90" t="s">
        <v>2692</v>
      </c>
    </row>
    <row r="577" spans="1:5" x14ac:dyDescent="0.25">
      <c r="A577" s="89" t="s">
        <v>2673</v>
      </c>
      <c r="B577" s="107" t="s">
        <v>1651</v>
      </c>
      <c r="C577" s="93">
        <v>0.83880651478627799</v>
      </c>
      <c r="D577" s="89" t="s">
        <v>83</v>
      </c>
      <c r="E577" s="90" t="s">
        <v>2692</v>
      </c>
    </row>
    <row r="578" spans="1:5" x14ac:dyDescent="0.25">
      <c r="A578" s="89" t="s">
        <v>2679</v>
      </c>
      <c r="B578" s="107" t="s">
        <v>2757</v>
      </c>
      <c r="C578" s="93">
        <v>0.82584694617116605</v>
      </c>
      <c r="D578" s="89" t="s">
        <v>2927</v>
      </c>
      <c r="E578" s="90" t="s">
        <v>2752</v>
      </c>
    </row>
    <row r="579" spans="1:5" x14ac:dyDescent="0.25">
      <c r="A579" s="89" t="s">
        <v>2673</v>
      </c>
      <c r="B579" s="107" t="s">
        <v>1651</v>
      </c>
      <c r="C579" s="93">
        <v>0.80547666260953699</v>
      </c>
      <c r="D579" s="89" t="s">
        <v>2927</v>
      </c>
      <c r="E579" s="90" t="s">
        <v>2752</v>
      </c>
    </row>
    <row r="580" spans="1:5" x14ac:dyDescent="0.25">
      <c r="A580" s="89" t="s">
        <v>2679</v>
      </c>
      <c r="B580" s="107" t="s">
        <v>2757</v>
      </c>
      <c r="C580" s="93">
        <v>0.83353344167812504</v>
      </c>
      <c r="D580" s="89" t="s">
        <v>3506</v>
      </c>
      <c r="E580" s="90" t="s">
        <v>3505</v>
      </c>
    </row>
    <row r="581" spans="1:5" x14ac:dyDescent="0.25">
      <c r="A581" s="89" t="s">
        <v>2673</v>
      </c>
      <c r="B581" s="107" t="s">
        <v>1651</v>
      </c>
      <c r="C581" s="93">
        <v>0.82820233988729497</v>
      </c>
      <c r="D581" s="89" t="s">
        <v>3506</v>
      </c>
      <c r="E581" s="90" t="s">
        <v>3505</v>
      </c>
    </row>
    <row r="582" spans="1:5" x14ac:dyDescent="0.25">
      <c r="A582" s="89" t="s">
        <v>2679</v>
      </c>
      <c r="B582" s="107" t="s">
        <v>2757</v>
      </c>
      <c r="C582" s="93">
        <v>0.81573047155198297</v>
      </c>
      <c r="D582" s="89" t="s">
        <v>4327</v>
      </c>
      <c r="E582" s="90" t="s">
        <v>4326</v>
      </c>
    </row>
    <row r="583" spans="1:5" x14ac:dyDescent="0.25">
      <c r="A583" s="89" t="s">
        <v>2679</v>
      </c>
      <c r="B583" s="107" t="s">
        <v>2757</v>
      </c>
      <c r="C583" s="93">
        <v>0.82181129371087902</v>
      </c>
      <c r="D583" s="89" t="s">
        <v>3790</v>
      </c>
      <c r="E583" s="90" t="s">
        <v>3789</v>
      </c>
    </row>
    <row r="584" spans="1:5" x14ac:dyDescent="0.25">
      <c r="A584" s="89" t="s">
        <v>2673</v>
      </c>
      <c r="B584" s="107" t="s">
        <v>1651</v>
      </c>
      <c r="C584" s="93">
        <v>0.80890886949384599</v>
      </c>
      <c r="D584" s="89" t="s">
        <v>3790</v>
      </c>
      <c r="E584" s="90" t="s">
        <v>3789</v>
      </c>
    </row>
    <row r="585" spans="1:5" x14ac:dyDescent="0.25">
      <c r="A585" s="89" t="s">
        <v>2679</v>
      </c>
      <c r="B585" s="107" t="s">
        <v>2757</v>
      </c>
      <c r="C585" s="93">
        <v>0.83298129903970397</v>
      </c>
      <c r="D585" s="89" t="s">
        <v>3781</v>
      </c>
      <c r="E585" s="90" t="s">
        <v>3780</v>
      </c>
    </row>
    <row r="586" spans="1:5" x14ac:dyDescent="0.25">
      <c r="A586" s="89" t="s">
        <v>2673</v>
      </c>
      <c r="B586" s="107" t="s">
        <v>1651</v>
      </c>
      <c r="C586" s="93">
        <v>0.81182595291961501</v>
      </c>
      <c r="D586" s="89" t="s">
        <v>3781</v>
      </c>
      <c r="E586" s="90" t="s">
        <v>3780</v>
      </c>
    </row>
    <row r="587" spans="1:5" x14ac:dyDescent="0.25">
      <c r="A587" s="89" t="s">
        <v>2679</v>
      </c>
      <c r="B587" s="107" t="s">
        <v>2757</v>
      </c>
      <c r="C587" s="93">
        <v>0.80872342030700195</v>
      </c>
      <c r="D587" s="89" t="s">
        <v>1890</v>
      </c>
      <c r="E587" s="90" t="s">
        <v>1891</v>
      </c>
    </row>
    <row r="588" spans="1:5" x14ac:dyDescent="0.25">
      <c r="A588" s="89" t="s">
        <v>2673</v>
      </c>
      <c r="B588" s="107" t="s">
        <v>1651</v>
      </c>
      <c r="C588" s="93">
        <v>0.79568019678244095</v>
      </c>
      <c r="D588" s="89" t="s">
        <v>1890</v>
      </c>
      <c r="E588" s="90" t="s">
        <v>1891</v>
      </c>
    </row>
    <row r="589" spans="1:5" x14ac:dyDescent="0.25">
      <c r="A589" s="89" t="s">
        <v>2679</v>
      </c>
      <c r="B589" s="107" t="s">
        <v>2757</v>
      </c>
      <c r="C589" s="93">
        <v>0.81982389244048004</v>
      </c>
      <c r="D589" s="89" t="s">
        <v>3462</v>
      </c>
      <c r="E589" s="90" t="s">
        <v>3461</v>
      </c>
    </row>
    <row r="590" spans="1:5" x14ac:dyDescent="0.25">
      <c r="A590" s="89" t="s">
        <v>2673</v>
      </c>
      <c r="B590" s="107" t="s">
        <v>1651</v>
      </c>
      <c r="C590" s="93">
        <v>0.80308201028822002</v>
      </c>
      <c r="D590" s="89" t="s">
        <v>3462</v>
      </c>
      <c r="E590" s="90" t="s">
        <v>3461</v>
      </c>
    </row>
    <row r="591" spans="1:5" x14ac:dyDescent="0.25">
      <c r="A591" s="89" t="s">
        <v>2679</v>
      </c>
      <c r="B591" s="107" t="s">
        <v>2757</v>
      </c>
      <c r="C591" s="93">
        <v>0.83056346331367004</v>
      </c>
      <c r="D591" s="89" t="s">
        <v>3178</v>
      </c>
      <c r="E591" s="90" t="s">
        <v>3177</v>
      </c>
    </row>
    <row r="592" spans="1:5" x14ac:dyDescent="0.25">
      <c r="A592" s="89" t="s">
        <v>2673</v>
      </c>
      <c r="B592" s="107" t="s">
        <v>1651</v>
      </c>
      <c r="C592" s="93">
        <v>0.81796262661570995</v>
      </c>
      <c r="D592" s="89" t="s">
        <v>3178</v>
      </c>
      <c r="E592" s="90" t="s">
        <v>3177</v>
      </c>
    </row>
    <row r="593" spans="1:5" x14ac:dyDescent="0.25">
      <c r="A593" s="89" t="s">
        <v>2679</v>
      </c>
      <c r="B593" s="107" t="s">
        <v>2757</v>
      </c>
      <c r="C593" s="93">
        <v>0.82645095419500503</v>
      </c>
      <c r="D593" s="89" t="s">
        <v>3039</v>
      </c>
      <c r="E593" s="90" t="s">
        <v>3038</v>
      </c>
    </row>
    <row r="594" spans="1:5" x14ac:dyDescent="0.25">
      <c r="A594" s="89" t="s">
        <v>2673</v>
      </c>
      <c r="B594" s="107" t="s">
        <v>1651</v>
      </c>
      <c r="C594" s="93">
        <v>0.80734824417825801</v>
      </c>
      <c r="D594" s="89" t="s">
        <v>3039</v>
      </c>
      <c r="E594" s="90" t="s">
        <v>3038</v>
      </c>
    </row>
    <row r="595" spans="1:5" x14ac:dyDescent="0.25">
      <c r="A595" s="89" t="s">
        <v>2679</v>
      </c>
      <c r="B595" s="107" t="s">
        <v>2757</v>
      </c>
      <c r="C595" s="93">
        <v>0.81952351540368595</v>
      </c>
      <c r="D595" s="89" t="s">
        <v>3558</v>
      </c>
      <c r="E595" s="90" t="s">
        <v>3557</v>
      </c>
    </row>
    <row r="596" spans="1:5" x14ac:dyDescent="0.25">
      <c r="A596" s="89" t="s">
        <v>2673</v>
      </c>
      <c r="B596" s="107" t="s">
        <v>1651</v>
      </c>
      <c r="C596" s="93">
        <v>0.80850055541977295</v>
      </c>
      <c r="D596" s="89" t="s">
        <v>3558</v>
      </c>
      <c r="E596" s="90" t="s">
        <v>3557</v>
      </c>
    </row>
    <row r="597" spans="1:5" x14ac:dyDescent="0.25">
      <c r="A597" s="89" t="s">
        <v>2679</v>
      </c>
      <c r="B597" s="107" t="s">
        <v>2757</v>
      </c>
      <c r="C597" s="93">
        <v>0.83491017935367395</v>
      </c>
      <c r="D597" s="89" t="s">
        <v>1892</v>
      </c>
      <c r="E597" s="90" t="s">
        <v>1893</v>
      </c>
    </row>
    <row r="598" spans="1:5" x14ac:dyDescent="0.25">
      <c r="A598" s="89" t="s">
        <v>2679</v>
      </c>
      <c r="B598" s="107" t="s">
        <v>2757</v>
      </c>
      <c r="C598" s="93">
        <v>0.83247564052369505</v>
      </c>
      <c r="D598" s="89" t="s">
        <v>1894</v>
      </c>
      <c r="E598" s="90" t="s">
        <v>1895</v>
      </c>
    </row>
    <row r="599" spans="1:5" x14ac:dyDescent="0.25">
      <c r="A599" s="89" t="s">
        <v>2673</v>
      </c>
      <c r="B599" s="107" t="s">
        <v>1651</v>
      </c>
      <c r="C599" s="93">
        <v>0.80969132067091598</v>
      </c>
      <c r="D599" s="89" t="s">
        <v>1894</v>
      </c>
      <c r="E599" s="90" t="s">
        <v>1895</v>
      </c>
    </row>
    <row r="600" spans="1:5" x14ac:dyDescent="0.25">
      <c r="A600" s="89" t="s">
        <v>2679</v>
      </c>
      <c r="B600" s="107" t="s">
        <v>2757</v>
      </c>
      <c r="C600" s="93">
        <v>0.83979957461019095</v>
      </c>
      <c r="D600" s="89" t="s">
        <v>1896</v>
      </c>
      <c r="E600" s="90" t="s">
        <v>1897</v>
      </c>
    </row>
    <row r="601" spans="1:5" x14ac:dyDescent="0.25">
      <c r="A601" s="89" t="s">
        <v>2679</v>
      </c>
      <c r="B601" s="107" t="s">
        <v>2757</v>
      </c>
      <c r="C601" s="93">
        <v>0.83324477889248405</v>
      </c>
      <c r="D601" s="89" t="s">
        <v>1898</v>
      </c>
      <c r="E601" s="90" t="s">
        <v>1897</v>
      </c>
    </row>
    <row r="602" spans="1:5" x14ac:dyDescent="0.25">
      <c r="A602" s="89" t="s">
        <v>2673</v>
      </c>
      <c r="B602" s="107" t="s">
        <v>1651</v>
      </c>
      <c r="C602" s="93">
        <v>0.84123406350271002</v>
      </c>
      <c r="D602" s="89" t="s">
        <v>1896</v>
      </c>
      <c r="E602" s="90" t="s">
        <v>1897</v>
      </c>
    </row>
    <row r="603" spans="1:5" x14ac:dyDescent="0.25">
      <c r="A603" s="89" t="s">
        <v>2673</v>
      </c>
      <c r="B603" s="107" t="s">
        <v>1651</v>
      </c>
      <c r="C603" s="93">
        <v>0.82781664851055403</v>
      </c>
      <c r="D603" s="89" t="s">
        <v>1898</v>
      </c>
      <c r="E603" s="90" t="s">
        <v>1897</v>
      </c>
    </row>
    <row r="604" spans="1:5" x14ac:dyDescent="0.25">
      <c r="A604" s="89" t="s">
        <v>2679</v>
      </c>
      <c r="B604" s="107" t="s">
        <v>2757</v>
      </c>
      <c r="C604" s="93">
        <v>0.80775847955652502</v>
      </c>
      <c r="D604" s="89" t="s">
        <v>3085</v>
      </c>
      <c r="E604" s="90" t="s">
        <v>3084</v>
      </c>
    </row>
    <row r="605" spans="1:5" x14ac:dyDescent="0.25">
      <c r="A605" s="89" t="s">
        <v>2673</v>
      </c>
      <c r="B605" s="107" t="s">
        <v>1651</v>
      </c>
      <c r="C605" s="93">
        <v>0.79704444468541702</v>
      </c>
      <c r="D605" s="89" t="s">
        <v>3085</v>
      </c>
      <c r="E605" s="90" t="s">
        <v>3084</v>
      </c>
    </row>
    <row r="606" spans="1:5" x14ac:dyDescent="0.25">
      <c r="A606" s="89" t="s">
        <v>2679</v>
      </c>
      <c r="B606" s="107" t="s">
        <v>2757</v>
      </c>
      <c r="C606" s="93">
        <v>0.83353395099080996</v>
      </c>
      <c r="D606" s="89" t="s">
        <v>3373</v>
      </c>
      <c r="E606" s="90" t="s">
        <v>3372</v>
      </c>
    </row>
    <row r="607" spans="1:5" x14ac:dyDescent="0.25">
      <c r="A607" s="89" t="s">
        <v>2673</v>
      </c>
      <c r="B607" s="107" t="s">
        <v>1651</v>
      </c>
      <c r="C607" s="93">
        <v>0.81003133342059797</v>
      </c>
      <c r="D607" s="89" t="s">
        <v>3373</v>
      </c>
      <c r="E607" s="90" t="s">
        <v>3372</v>
      </c>
    </row>
    <row r="608" spans="1:5" x14ac:dyDescent="0.25">
      <c r="A608" s="89" t="s">
        <v>2679</v>
      </c>
      <c r="B608" s="107" t="s">
        <v>2757</v>
      </c>
      <c r="C608" s="93">
        <v>0.83309582058349496</v>
      </c>
      <c r="D608" s="89" t="s">
        <v>3747</v>
      </c>
      <c r="E608" s="90" t="s">
        <v>3746</v>
      </c>
    </row>
    <row r="609" spans="1:5" x14ac:dyDescent="0.25">
      <c r="A609" s="89" t="s">
        <v>2673</v>
      </c>
      <c r="B609" s="107" t="s">
        <v>1651</v>
      </c>
      <c r="C609" s="93">
        <v>0.81600218646891498</v>
      </c>
      <c r="D609" s="89" t="s">
        <v>3747</v>
      </c>
      <c r="E609" s="90" t="s">
        <v>3746</v>
      </c>
    </row>
    <row r="610" spans="1:5" x14ac:dyDescent="0.25">
      <c r="A610" s="89" t="s">
        <v>2679</v>
      </c>
      <c r="B610" s="107" t="s">
        <v>2757</v>
      </c>
      <c r="C610" s="93">
        <v>0.83316519066905204</v>
      </c>
      <c r="D610" s="89" t="s">
        <v>1899</v>
      </c>
      <c r="E610" s="90" t="s">
        <v>1900</v>
      </c>
    </row>
    <row r="611" spans="1:5" x14ac:dyDescent="0.25">
      <c r="A611" s="89" t="s">
        <v>2679</v>
      </c>
      <c r="B611" s="107" t="s">
        <v>2757</v>
      </c>
      <c r="C611" s="93">
        <v>0.83490331905093895</v>
      </c>
      <c r="D611" s="89" t="s">
        <v>1901</v>
      </c>
      <c r="E611" s="90" t="s">
        <v>1902</v>
      </c>
    </row>
    <row r="612" spans="1:5" x14ac:dyDescent="0.25">
      <c r="A612" s="89" t="s">
        <v>2673</v>
      </c>
      <c r="B612" s="107" t="s">
        <v>1651</v>
      </c>
      <c r="C612" s="93">
        <v>0.81229260889030797</v>
      </c>
      <c r="D612" s="89" t="s">
        <v>1901</v>
      </c>
      <c r="E612" s="90" t="s">
        <v>1902</v>
      </c>
    </row>
    <row r="613" spans="1:5" x14ac:dyDescent="0.25">
      <c r="A613" s="89" t="s">
        <v>2679</v>
      </c>
      <c r="B613" s="107" t="s">
        <v>2757</v>
      </c>
      <c r="C613" s="93">
        <v>0.82693991466003203</v>
      </c>
      <c r="D613" s="89" t="s">
        <v>1903</v>
      </c>
      <c r="E613" s="90" t="s">
        <v>1904</v>
      </c>
    </row>
    <row r="614" spans="1:5" x14ac:dyDescent="0.25">
      <c r="A614" s="89" t="s">
        <v>2673</v>
      </c>
      <c r="B614" s="107" t="s">
        <v>1651</v>
      </c>
      <c r="C614" s="93">
        <v>0.80812031526160399</v>
      </c>
      <c r="D614" s="89" t="s">
        <v>1903</v>
      </c>
      <c r="E614" s="90" t="s">
        <v>1904</v>
      </c>
    </row>
    <row r="615" spans="1:5" x14ac:dyDescent="0.25">
      <c r="A615" s="89" t="s">
        <v>2679</v>
      </c>
      <c r="B615" s="107" t="s">
        <v>2757</v>
      </c>
      <c r="C615" s="93">
        <v>0.834057087902078</v>
      </c>
      <c r="D615" s="89" t="s">
        <v>1905</v>
      </c>
      <c r="E615" s="90" t="s">
        <v>1906</v>
      </c>
    </row>
    <row r="616" spans="1:5" x14ac:dyDescent="0.25">
      <c r="A616" s="89" t="s">
        <v>2673</v>
      </c>
      <c r="B616" s="107" t="s">
        <v>1651</v>
      </c>
      <c r="C616" s="93">
        <v>0.83543799054943801</v>
      </c>
      <c r="D616" s="89" t="s">
        <v>1905</v>
      </c>
      <c r="E616" s="90" t="s">
        <v>1906</v>
      </c>
    </row>
    <row r="617" spans="1:5" x14ac:dyDescent="0.25">
      <c r="A617" s="89" t="s">
        <v>2679</v>
      </c>
      <c r="B617" s="107" t="s">
        <v>2757</v>
      </c>
      <c r="C617" s="93">
        <v>0.82996186644465697</v>
      </c>
      <c r="D617" s="89" t="s">
        <v>3289</v>
      </c>
      <c r="E617" s="90" t="s">
        <v>3288</v>
      </c>
    </row>
    <row r="618" spans="1:5" x14ac:dyDescent="0.25">
      <c r="A618" s="89" t="s">
        <v>2673</v>
      </c>
      <c r="B618" s="107" t="s">
        <v>1651</v>
      </c>
      <c r="C618" s="93">
        <v>0.81158511033355196</v>
      </c>
      <c r="D618" s="89" t="s">
        <v>3289</v>
      </c>
      <c r="E618" s="90" t="s">
        <v>3288</v>
      </c>
    </row>
    <row r="619" spans="1:5" x14ac:dyDescent="0.25">
      <c r="A619" s="89" t="s">
        <v>2679</v>
      </c>
      <c r="B619" s="107" t="s">
        <v>2757</v>
      </c>
      <c r="C619" s="93">
        <v>0.83412472691678596</v>
      </c>
      <c r="D619" s="89" t="s">
        <v>1209</v>
      </c>
      <c r="E619" s="90" t="s">
        <v>3081</v>
      </c>
    </row>
    <row r="620" spans="1:5" x14ac:dyDescent="0.25">
      <c r="A620" s="89" t="s">
        <v>2673</v>
      </c>
      <c r="B620" s="107" t="s">
        <v>1651</v>
      </c>
      <c r="C620" s="93">
        <v>0.81565541478568504</v>
      </c>
      <c r="D620" s="89" t="s">
        <v>1209</v>
      </c>
      <c r="E620" s="90" t="s">
        <v>3081</v>
      </c>
    </row>
    <row r="621" spans="1:5" x14ac:dyDescent="0.25">
      <c r="A621" s="89" t="s">
        <v>2679</v>
      </c>
      <c r="B621" s="107" t="s">
        <v>2757</v>
      </c>
      <c r="C621" s="93">
        <v>0.82768378754125205</v>
      </c>
      <c r="D621" s="89" t="s">
        <v>4321</v>
      </c>
      <c r="E621" s="90" t="s">
        <v>4320</v>
      </c>
    </row>
    <row r="622" spans="1:5" x14ac:dyDescent="0.25">
      <c r="A622" s="89" t="s">
        <v>2679</v>
      </c>
      <c r="B622" s="107" t="s">
        <v>2757</v>
      </c>
      <c r="C622" s="93">
        <v>0.83049198123236401</v>
      </c>
      <c r="D622" s="89" t="s">
        <v>2940</v>
      </c>
      <c r="E622" s="90" t="s">
        <v>2939</v>
      </c>
    </row>
    <row r="623" spans="1:5" x14ac:dyDescent="0.25">
      <c r="A623" s="89" t="s">
        <v>2673</v>
      </c>
      <c r="B623" s="107" t="s">
        <v>1651</v>
      </c>
      <c r="C623" s="93">
        <v>0.80449581253347602</v>
      </c>
      <c r="D623" s="89" t="s">
        <v>2940</v>
      </c>
      <c r="E623" s="90" t="s">
        <v>2939</v>
      </c>
    </row>
    <row r="624" spans="1:5" x14ac:dyDescent="0.25">
      <c r="A624" s="89" t="s">
        <v>2679</v>
      </c>
      <c r="B624" s="107" t="s">
        <v>2757</v>
      </c>
      <c r="C624" s="93">
        <v>0.83516686451380495</v>
      </c>
      <c r="D624" s="89" t="s">
        <v>3432</v>
      </c>
      <c r="E624" s="90" t="s">
        <v>2755</v>
      </c>
    </row>
    <row r="625" spans="1:5" x14ac:dyDescent="0.25">
      <c r="A625" s="89" t="s">
        <v>2679</v>
      </c>
      <c r="B625" s="107" t="s">
        <v>2757</v>
      </c>
      <c r="C625" s="93">
        <v>0.82949580926916999</v>
      </c>
      <c r="D625" s="89" t="s">
        <v>2981</v>
      </c>
      <c r="E625" s="90" t="s">
        <v>2755</v>
      </c>
    </row>
    <row r="626" spans="1:5" x14ac:dyDescent="0.25">
      <c r="A626" s="89" t="s">
        <v>2673</v>
      </c>
      <c r="B626" s="107" t="s">
        <v>1651</v>
      </c>
      <c r="C626" s="93">
        <v>0.81473396470186199</v>
      </c>
      <c r="D626" s="89" t="s">
        <v>3432</v>
      </c>
      <c r="E626" s="90" t="s">
        <v>2755</v>
      </c>
    </row>
    <row r="627" spans="1:5" x14ac:dyDescent="0.25">
      <c r="A627" s="89" t="s">
        <v>2673</v>
      </c>
      <c r="B627" s="107" t="s">
        <v>1651</v>
      </c>
      <c r="C627" s="93">
        <v>0.816400572107016</v>
      </c>
      <c r="D627" s="89" t="s">
        <v>2981</v>
      </c>
      <c r="E627" s="90" t="s">
        <v>2755</v>
      </c>
    </row>
    <row r="628" spans="1:5" x14ac:dyDescent="0.25">
      <c r="A628" s="89" t="s">
        <v>2679</v>
      </c>
      <c r="B628" s="107" t="s">
        <v>2757</v>
      </c>
      <c r="C628" s="93">
        <v>0.82349291546552195</v>
      </c>
      <c r="D628" s="89" t="s">
        <v>1907</v>
      </c>
      <c r="E628" s="90" t="s">
        <v>1908</v>
      </c>
    </row>
    <row r="629" spans="1:5" x14ac:dyDescent="0.25">
      <c r="A629" s="89" t="s">
        <v>2673</v>
      </c>
      <c r="B629" s="107" t="s">
        <v>1651</v>
      </c>
      <c r="C629" s="93">
        <v>0.80707482292133303</v>
      </c>
      <c r="D629" s="89" t="s">
        <v>1907</v>
      </c>
      <c r="E629" s="90" t="s">
        <v>1908</v>
      </c>
    </row>
    <row r="630" spans="1:5" x14ac:dyDescent="0.25">
      <c r="A630" s="89" t="s">
        <v>2679</v>
      </c>
      <c r="B630" s="107" t="s">
        <v>2757</v>
      </c>
      <c r="C630" s="93">
        <v>0.83580286244582902</v>
      </c>
      <c r="D630" s="89" t="s">
        <v>4212</v>
      </c>
      <c r="E630" s="90" t="s">
        <v>4211</v>
      </c>
    </row>
    <row r="631" spans="1:5" x14ac:dyDescent="0.25">
      <c r="A631" s="89" t="s">
        <v>2673</v>
      </c>
      <c r="B631" s="107" t="s">
        <v>1651</v>
      </c>
      <c r="C631" s="93">
        <v>0.816320775238913</v>
      </c>
      <c r="D631" s="89" t="s">
        <v>4212</v>
      </c>
      <c r="E631" s="90" t="s">
        <v>4211</v>
      </c>
    </row>
    <row r="632" spans="1:5" x14ac:dyDescent="0.25">
      <c r="A632" s="89" t="s">
        <v>2679</v>
      </c>
      <c r="B632" s="107" t="s">
        <v>2757</v>
      </c>
      <c r="C632" s="93">
        <v>0.82522927442842697</v>
      </c>
      <c r="D632" s="89" t="s">
        <v>3394</v>
      </c>
      <c r="E632" s="90" t="s">
        <v>3393</v>
      </c>
    </row>
    <row r="633" spans="1:5" x14ac:dyDescent="0.25">
      <c r="A633" s="89" t="s">
        <v>2673</v>
      </c>
      <c r="B633" s="107" t="s">
        <v>1651</v>
      </c>
      <c r="C633" s="93">
        <v>0.80775287865711198</v>
      </c>
      <c r="D633" s="89" t="s">
        <v>3394</v>
      </c>
      <c r="E633" s="90" t="s">
        <v>3393</v>
      </c>
    </row>
    <row r="634" spans="1:5" x14ac:dyDescent="0.25">
      <c r="A634" s="89" t="s">
        <v>2679</v>
      </c>
      <c r="B634" s="107" t="s">
        <v>2757</v>
      </c>
      <c r="C634" s="93">
        <v>0.83441526407874</v>
      </c>
      <c r="D634" s="89" t="s">
        <v>1909</v>
      </c>
      <c r="E634" s="90" t="s">
        <v>1910</v>
      </c>
    </row>
    <row r="635" spans="1:5" x14ac:dyDescent="0.25">
      <c r="A635" s="89" t="s">
        <v>2679</v>
      </c>
      <c r="B635" s="107" t="s">
        <v>2757</v>
      </c>
      <c r="C635" s="93">
        <v>0.82871315037042703</v>
      </c>
      <c r="D635" s="89" t="s">
        <v>223</v>
      </c>
      <c r="E635" s="90" t="s">
        <v>2693</v>
      </c>
    </row>
    <row r="636" spans="1:5" x14ac:dyDescent="0.25">
      <c r="A636" s="89" t="s">
        <v>2673</v>
      </c>
      <c r="B636" s="107" t="s">
        <v>1651</v>
      </c>
      <c r="C636" s="93">
        <v>0.80401391860161397</v>
      </c>
      <c r="D636" s="89" t="s">
        <v>223</v>
      </c>
      <c r="E636" s="90" t="s">
        <v>2693</v>
      </c>
    </row>
    <row r="637" spans="1:5" x14ac:dyDescent="0.25">
      <c r="A637" s="89" t="s">
        <v>2679</v>
      </c>
      <c r="B637" s="107" t="s">
        <v>2757</v>
      </c>
      <c r="C637" s="93">
        <v>0.83052848413953795</v>
      </c>
      <c r="D637" s="89" t="s">
        <v>313</v>
      </c>
      <c r="E637" s="90" t="s">
        <v>2694</v>
      </c>
    </row>
    <row r="638" spans="1:5" x14ac:dyDescent="0.25">
      <c r="A638" s="89" t="s">
        <v>2673</v>
      </c>
      <c r="B638" s="107" t="s">
        <v>1651</v>
      </c>
      <c r="C638" s="93">
        <v>0.80780086249099203</v>
      </c>
      <c r="D638" s="89" t="s">
        <v>313</v>
      </c>
      <c r="E638" s="90" t="s">
        <v>2694</v>
      </c>
    </row>
    <row r="639" spans="1:5" x14ac:dyDescent="0.25">
      <c r="A639" s="89" t="s">
        <v>2679</v>
      </c>
      <c r="B639" s="107" t="s">
        <v>2757</v>
      </c>
      <c r="C639" s="93">
        <v>0.83520462959251396</v>
      </c>
      <c r="D639" s="89" t="s">
        <v>314</v>
      </c>
      <c r="E639" s="90" t="s">
        <v>2738</v>
      </c>
    </row>
    <row r="640" spans="1:5" x14ac:dyDescent="0.25">
      <c r="A640" s="89" t="s">
        <v>2679</v>
      </c>
      <c r="B640" s="107" t="s">
        <v>2757</v>
      </c>
      <c r="C640" s="93">
        <v>0.83424465612499799</v>
      </c>
      <c r="D640" s="89" t="s">
        <v>207</v>
      </c>
      <c r="E640" s="90" t="s">
        <v>2695</v>
      </c>
    </row>
    <row r="641" spans="1:5" x14ac:dyDescent="0.25">
      <c r="A641" s="89" t="s">
        <v>2673</v>
      </c>
      <c r="B641" s="107" t="s">
        <v>1651</v>
      </c>
      <c r="C641" s="93">
        <v>0.81071808002614298</v>
      </c>
      <c r="D641" s="89" t="s">
        <v>207</v>
      </c>
      <c r="E641" s="90" t="s">
        <v>2695</v>
      </c>
    </row>
    <row r="642" spans="1:5" x14ac:dyDescent="0.25">
      <c r="A642" s="89" t="s">
        <v>2679</v>
      </c>
      <c r="B642" s="107" t="s">
        <v>2757</v>
      </c>
      <c r="C642" s="93">
        <v>0.83438972621412599</v>
      </c>
      <c r="D642" s="89" t="s">
        <v>1911</v>
      </c>
      <c r="E642" s="90" t="s">
        <v>1912</v>
      </c>
    </row>
    <row r="643" spans="1:5" x14ac:dyDescent="0.25">
      <c r="A643" s="89" t="s">
        <v>2673</v>
      </c>
      <c r="B643" s="107" t="s">
        <v>1651</v>
      </c>
      <c r="C643" s="93">
        <v>0.82492324042543697</v>
      </c>
      <c r="D643" s="89" t="s">
        <v>1911</v>
      </c>
      <c r="E643" s="90" t="s">
        <v>1912</v>
      </c>
    </row>
    <row r="644" spans="1:5" x14ac:dyDescent="0.25">
      <c r="A644" s="89" t="s">
        <v>2679</v>
      </c>
      <c r="B644" s="107" t="s">
        <v>2757</v>
      </c>
      <c r="C644" s="93">
        <v>0.83320745885992697</v>
      </c>
      <c r="D644" s="89" t="s">
        <v>1913</v>
      </c>
      <c r="E644" s="90" t="s">
        <v>1914</v>
      </c>
    </row>
    <row r="645" spans="1:5" x14ac:dyDescent="0.25">
      <c r="A645" s="89" t="s">
        <v>2673</v>
      </c>
      <c r="B645" s="107" t="s">
        <v>1651</v>
      </c>
      <c r="C645" s="93">
        <v>0.80061554422883197</v>
      </c>
      <c r="D645" s="89" t="s">
        <v>3196</v>
      </c>
      <c r="E645" s="90" t="s">
        <v>3195</v>
      </c>
    </row>
    <row r="646" spans="1:5" x14ac:dyDescent="0.25">
      <c r="A646" s="89" t="s">
        <v>2679</v>
      </c>
      <c r="B646" s="107" t="s">
        <v>2757</v>
      </c>
      <c r="C646" s="93">
        <v>0.82221986698826199</v>
      </c>
      <c r="D646" s="89" t="s">
        <v>3287</v>
      </c>
      <c r="E646" s="90" t="s">
        <v>2877</v>
      </c>
    </row>
    <row r="647" spans="1:5" x14ac:dyDescent="0.25">
      <c r="A647" s="89" t="s">
        <v>2673</v>
      </c>
      <c r="B647" s="107" t="s">
        <v>1651</v>
      </c>
      <c r="C647" s="93">
        <v>0.818028776017514</v>
      </c>
      <c r="D647" s="89" t="s">
        <v>3287</v>
      </c>
      <c r="E647" s="90" t="s">
        <v>2877</v>
      </c>
    </row>
    <row r="648" spans="1:5" x14ac:dyDescent="0.25">
      <c r="A648" s="89" t="s">
        <v>2679</v>
      </c>
      <c r="B648" s="107" t="s">
        <v>2757</v>
      </c>
      <c r="C648" s="93">
        <v>0.834762915274742</v>
      </c>
      <c r="D648" s="89" t="s">
        <v>1917</v>
      </c>
      <c r="E648" s="90" t="s">
        <v>1918</v>
      </c>
    </row>
    <row r="649" spans="1:5" x14ac:dyDescent="0.25">
      <c r="A649" s="89" t="s">
        <v>2673</v>
      </c>
      <c r="B649" s="107" t="s">
        <v>1651</v>
      </c>
      <c r="C649" s="93">
        <v>0.81220595663735295</v>
      </c>
      <c r="D649" s="89" t="s">
        <v>1917</v>
      </c>
      <c r="E649" s="90" t="s">
        <v>1918</v>
      </c>
    </row>
    <row r="650" spans="1:5" x14ac:dyDescent="0.25">
      <c r="A650" s="89" t="s">
        <v>2679</v>
      </c>
      <c r="B650" s="107" t="s">
        <v>2757</v>
      </c>
      <c r="C650" s="93">
        <v>0.81989164734242903</v>
      </c>
      <c r="D650" s="89" t="s">
        <v>4254</v>
      </c>
      <c r="E650" s="90" t="s">
        <v>4253</v>
      </c>
    </row>
    <row r="651" spans="1:5" x14ac:dyDescent="0.25">
      <c r="A651" s="89" t="s">
        <v>2673</v>
      </c>
      <c r="B651" s="107" t="s">
        <v>1651</v>
      </c>
      <c r="C651" s="93">
        <v>0.80488794131666397</v>
      </c>
      <c r="D651" s="89" t="s">
        <v>4254</v>
      </c>
      <c r="E651" s="90" t="s">
        <v>4253</v>
      </c>
    </row>
    <row r="652" spans="1:5" x14ac:dyDescent="0.25">
      <c r="A652" s="89" t="s">
        <v>2679</v>
      </c>
      <c r="B652" s="107" t="s">
        <v>2757</v>
      </c>
      <c r="C652" s="93">
        <v>0.83037210124403005</v>
      </c>
      <c r="D652" s="89" t="s">
        <v>3725</v>
      </c>
      <c r="E652" s="90" t="s">
        <v>3724</v>
      </c>
    </row>
    <row r="653" spans="1:5" x14ac:dyDescent="0.25">
      <c r="A653" s="89" t="s">
        <v>2673</v>
      </c>
      <c r="B653" s="107" t="s">
        <v>1651</v>
      </c>
      <c r="C653" s="93">
        <v>0.806502604236912</v>
      </c>
      <c r="D653" s="89" t="s">
        <v>3725</v>
      </c>
      <c r="E653" s="90" t="s">
        <v>3724</v>
      </c>
    </row>
    <row r="654" spans="1:5" x14ac:dyDescent="0.25">
      <c r="A654" s="89" t="s">
        <v>2679</v>
      </c>
      <c r="B654" s="107" t="s">
        <v>2757</v>
      </c>
      <c r="C654" s="93">
        <v>0.83318273457134795</v>
      </c>
      <c r="D654" s="89" t="s">
        <v>1919</v>
      </c>
      <c r="E654" s="90" t="s">
        <v>1920</v>
      </c>
    </row>
    <row r="655" spans="1:5" x14ac:dyDescent="0.25">
      <c r="A655" s="89" t="s">
        <v>2673</v>
      </c>
      <c r="B655" s="107" t="s">
        <v>1651</v>
      </c>
      <c r="C655" s="93">
        <v>0.80792826366248605</v>
      </c>
      <c r="D655" s="89" t="s">
        <v>1919</v>
      </c>
      <c r="E655" s="90" t="s">
        <v>1920</v>
      </c>
    </row>
    <row r="656" spans="1:5" x14ac:dyDescent="0.25">
      <c r="A656" s="89" t="s">
        <v>2679</v>
      </c>
      <c r="B656" s="107" t="s">
        <v>2757</v>
      </c>
      <c r="C656" s="93">
        <v>0.83506056603388001</v>
      </c>
      <c r="D656" s="89" t="s">
        <v>1921</v>
      </c>
      <c r="E656" s="90" t="s">
        <v>1922</v>
      </c>
    </row>
    <row r="657" spans="1:5" x14ac:dyDescent="0.25">
      <c r="A657" s="89" t="s">
        <v>2673</v>
      </c>
      <c r="B657" s="107" t="s">
        <v>1651</v>
      </c>
      <c r="C657" s="93">
        <v>0.817294689024884</v>
      </c>
      <c r="D657" s="89" t="s">
        <v>1921</v>
      </c>
      <c r="E657" s="90" t="s">
        <v>1922</v>
      </c>
    </row>
    <row r="658" spans="1:5" x14ac:dyDescent="0.25">
      <c r="A658" s="89" t="s">
        <v>2679</v>
      </c>
      <c r="B658" s="107" t="s">
        <v>2757</v>
      </c>
      <c r="C658" s="93">
        <v>0.83578895979491397</v>
      </c>
      <c r="D658" s="89" t="s">
        <v>3425</v>
      </c>
      <c r="E658" s="90" t="s">
        <v>3424</v>
      </c>
    </row>
    <row r="659" spans="1:5" x14ac:dyDescent="0.25">
      <c r="A659" s="89" t="s">
        <v>2673</v>
      </c>
      <c r="B659" s="107" t="s">
        <v>1651</v>
      </c>
      <c r="C659" s="93">
        <v>0.833799895439442</v>
      </c>
      <c r="D659" s="89" t="s">
        <v>3425</v>
      </c>
      <c r="E659" s="90" t="s">
        <v>3424</v>
      </c>
    </row>
    <row r="660" spans="1:5" x14ac:dyDescent="0.25">
      <c r="A660" s="89" t="s">
        <v>2679</v>
      </c>
      <c r="B660" s="107" t="s">
        <v>2757</v>
      </c>
      <c r="C660" s="93">
        <v>0.83544322612194799</v>
      </c>
      <c r="D660" s="89" t="s">
        <v>1923</v>
      </c>
      <c r="E660" s="90" t="s">
        <v>1924</v>
      </c>
    </row>
    <row r="661" spans="1:5" x14ac:dyDescent="0.25">
      <c r="A661" s="89" t="s">
        <v>2673</v>
      </c>
      <c r="B661" s="107" t="s">
        <v>1651</v>
      </c>
      <c r="C661" s="93">
        <v>0.82211317467318801</v>
      </c>
      <c r="D661" s="89" t="s">
        <v>1923</v>
      </c>
      <c r="E661" s="90" t="s">
        <v>1924</v>
      </c>
    </row>
    <row r="662" spans="1:5" x14ac:dyDescent="0.25">
      <c r="A662" s="89" t="s">
        <v>2679</v>
      </c>
      <c r="B662" s="107" t="s">
        <v>2757</v>
      </c>
      <c r="C662" s="93">
        <v>0.83402017776023696</v>
      </c>
      <c r="D662" s="89" t="s">
        <v>3547</v>
      </c>
      <c r="E662" s="90" t="s">
        <v>3546</v>
      </c>
    </row>
    <row r="663" spans="1:5" x14ac:dyDescent="0.25">
      <c r="A663" s="89" t="s">
        <v>2673</v>
      </c>
      <c r="B663" s="107" t="s">
        <v>1651</v>
      </c>
      <c r="C663" s="93">
        <v>0.81284863438862398</v>
      </c>
      <c r="D663" s="89" t="s">
        <v>3547</v>
      </c>
      <c r="E663" s="90" t="s">
        <v>3546</v>
      </c>
    </row>
    <row r="664" spans="1:5" x14ac:dyDescent="0.25">
      <c r="A664" s="89" t="s">
        <v>2679</v>
      </c>
      <c r="B664" s="107" t="s">
        <v>2757</v>
      </c>
      <c r="C664" s="93">
        <v>0.83425283841872699</v>
      </c>
      <c r="D664" s="89" t="s">
        <v>2663</v>
      </c>
      <c r="E664" s="90" t="s">
        <v>2696</v>
      </c>
    </row>
    <row r="665" spans="1:5" x14ac:dyDescent="0.25">
      <c r="A665" s="89" t="s">
        <v>2673</v>
      </c>
      <c r="B665" s="107" t="s">
        <v>1651</v>
      </c>
      <c r="C665" s="93">
        <v>0.83188801530901701</v>
      </c>
      <c r="D665" s="89" t="s">
        <v>2663</v>
      </c>
      <c r="E665" s="90" t="s">
        <v>2696</v>
      </c>
    </row>
    <row r="666" spans="1:5" x14ac:dyDescent="0.25">
      <c r="A666" s="89" t="s">
        <v>2679</v>
      </c>
      <c r="B666" s="107" t="s">
        <v>2757</v>
      </c>
      <c r="C666" s="93">
        <v>0.82196516232875705</v>
      </c>
      <c r="D666" s="89" t="s">
        <v>1580</v>
      </c>
      <c r="E666" s="90" t="s">
        <v>2697</v>
      </c>
    </row>
    <row r="667" spans="1:5" x14ac:dyDescent="0.25">
      <c r="A667" s="89" t="s">
        <v>2673</v>
      </c>
      <c r="B667" s="107" t="s">
        <v>1651</v>
      </c>
      <c r="C667" s="93">
        <v>0.79387211468199104</v>
      </c>
      <c r="D667" s="89" t="s">
        <v>1580</v>
      </c>
      <c r="E667" s="90" t="s">
        <v>2697</v>
      </c>
    </row>
    <row r="668" spans="1:5" x14ac:dyDescent="0.25">
      <c r="A668" s="89" t="s">
        <v>2673</v>
      </c>
      <c r="B668" s="107" t="s">
        <v>1651</v>
      </c>
      <c r="C668" s="93">
        <v>0.82400414587181503</v>
      </c>
      <c r="D668" s="89" t="s">
        <v>388</v>
      </c>
      <c r="E668" s="90" t="s">
        <v>3959</v>
      </c>
    </row>
    <row r="669" spans="1:5" x14ac:dyDescent="0.25">
      <c r="A669" s="89" t="s">
        <v>2679</v>
      </c>
      <c r="B669" s="107" t="s">
        <v>2757</v>
      </c>
      <c r="C669" s="93">
        <v>0.83261149133568602</v>
      </c>
      <c r="D669" s="89" t="s">
        <v>1925</v>
      </c>
      <c r="E669" s="90" t="s">
        <v>1926</v>
      </c>
    </row>
    <row r="670" spans="1:5" x14ac:dyDescent="0.25">
      <c r="A670" s="89" t="s">
        <v>2673</v>
      </c>
      <c r="B670" s="107" t="s">
        <v>1651</v>
      </c>
      <c r="C670" s="93">
        <v>0.82829771875186997</v>
      </c>
      <c r="D670" s="89" t="s">
        <v>1925</v>
      </c>
      <c r="E670" s="90" t="s">
        <v>1926</v>
      </c>
    </row>
    <row r="671" spans="1:5" x14ac:dyDescent="0.25">
      <c r="A671" s="89" t="s">
        <v>2679</v>
      </c>
      <c r="B671" s="107" t="s">
        <v>2757</v>
      </c>
      <c r="C671" s="93">
        <v>0.83482843950519603</v>
      </c>
      <c r="D671" s="89" t="s">
        <v>1927</v>
      </c>
      <c r="E671" s="90" t="s">
        <v>1928</v>
      </c>
    </row>
    <row r="672" spans="1:5" x14ac:dyDescent="0.25">
      <c r="A672" s="89" t="s">
        <v>2673</v>
      </c>
      <c r="B672" s="107" t="s">
        <v>1651</v>
      </c>
      <c r="C672" s="93">
        <v>0.82445407769860801</v>
      </c>
      <c r="D672" s="89" t="s">
        <v>1927</v>
      </c>
      <c r="E672" s="90" t="s">
        <v>1928</v>
      </c>
    </row>
    <row r="673" spans="1:5" x14ac:dyDescent="0.25">
      <c r="A673" s="89" t="s">
        <v>2679</v>
      </c>
      <c r="B673" s="107" t="s">
        <v>2757</v>
      </c>
      <c r="C673" s="93">
        <v>0.832668944203664</v>
      </c>
      <c r="D673" s="89" t="s">
        <v>3468</v>
      </c>
      <c r="E673" s="90" t="s">
        <v>3467</v>
      </c>
    </row>
    <row r="674" spans="1:5" x14ac:dyDescent="0.25">
      <c r="A674" s="89" t="s">
        <v>2673</v>
      </c>
      <c r="B674" s="107" t="s">
        <v>1651</v>
      </c>
      <c r="C674" s="93">
        <v>0.81057221228469001</v>
      </c>
      <c r="D674" s="89" t="s">
        <v>3468</v>
      </c>
      <c r="E674" s="90" t="s">
        <v>3467</v>
      </c>
    </row>
    <row r="675" spans="1:5" x14ac:dyDescent="0.25">
      <c r="A675" s="89" t="s">
        <v>2679</v>
      </c>
      <c r="B675" s="107" t="s">
        <v>2757</v>
      </c>
      <c r="C675" s="93">
        <v>0.84086769247628002</v>
      </c>
      <c r="D675" s="89" t="s">
        <v>1929</v>
      </c>
      <c r="E675" s="90" t="s">
        <v>1930</v>
      </c>
    </row>
    <row r="676" spans="1:5" x14ac:dyDescent="0.25">
      <c r="A676" s="89" t="s">
        <v>2673</v>
      </c>
      <c r="B676" s="107" t="s">
        <v>1651</v>
      </c>
      <c r="C676" s="93">
        <v>0.840958899301253</v>
      </c>
      <c r="D676" s="89" t="s">
        <v>1929</v>
      </c>
      <c r="E676" s="90" t="s">
        <v>1930</v>
      </c>
    </row>
    <row r="677" spans="1:5" x14ac:dyDescent="0.25">
      <c r="A677" s="89" t="s">
        <v>2679</v>
      </c>
      <c r="B677" s="107" t="s">
        <v>2757</v>
      </c>
      <c r="C677" s="93">
        <v>0.82043136971103803</v>
      </c>
      <c r="D677" s="89" t="s">
        <v>3970</v>
      </c>
      <c r="E677" s="90" t="s">
        <v>3969</v>
      </c>
    </row>
    <row r="678" spans="1:5" x14ac:dyDescent="0.25">
      <c r="A678" s="89" t="s">
        <v>2673</v>
      </c>
      <c r="B678" s="107" t="s">
        <v>1651</v>
      </c>
      <c r="C678" s="93">
        <v>0.80627196424646896</v>
      </c>
      <c r="D678" s="89" t="s">
        <v>3970</v>
      </c>
      <c r="E678" s="90" t="s">
        <v>3969</v>
      </c>
    </row>
    <row r="679" spans="1:5" x14ac:dyDescent="0.25">
      <c r="A679" s="89" t="s">
        <v>2679</v>
      </c>
      <c r="B679" s="107" t="s">
        <v>2757</v>
      </c>
      <c r="C679" s="93">
        <v>0.82966475189021704</v>
      </c>
      <c r="D679" s="89" t="s">
        <v>3344</v>
      </c>
      <c r="E679" s="90" t="s">
        <v>3343</v>
      </c>
    </row>
    <row r="680" spans="1:5" x14ac:dyDescent="0.25">
      <c r="A680" s="89" t="s">
        <v>2673</v>
      </c>
      <c r="B680" s="107" t="s">
        <v>1651</v>
      </c>
      <c r="C680" s="93">
        <v>0.82044075276609596</v>
      </c>
      <c r="D680" s="89" t="s">
        <v>3344</v>
      </c>
      <c r="E680" s="90" t="s">
        <v>3343</v>
      </c>
    </row>
    <row r="681" spans="1:5" x14ac:dyDescent="0.25">
      <c r="A681" s="89" t="s">
        <v>2679</v>
      </c>
      <c r="B681" s="107" t="s">
        <v>2757</v>
      </c>
      <c r="C681" s="93">
        <v>0.82828713776377905</v>
      </c>
      <c r="D681" s="89" t="s">
        <v>3831</v>
      </c>
      <c r="E681" s="90" t="s">
        <v>3830</v>
      </c>
    </row>
    <row r="682" spans="1:5" x14ac:dyDescent="0.25">
      <c r="A682" s="89" t="s">
        <v>2673</v>
      </c>
      <c r="B682" s="107" t="s">
        <v>1651</v>
      </c>
      <c r="C682" s="93">
        <v>0.80564623772408905</v>
      </c>
      <c r="D682" s="89" t="s">
        <v>3831</v>
      </c>
      <c r="E682" s="90" t="s">
        <v>3830</v>
      </c>
    </row>
    <row r="683" spans="1:5" x14ac:dyDescent="0.25">
      <c r="A683" s="89" t="s">
        <v>2679</v>
      </c>
      <c r="B683" s="107" t="s">
        <v>2757</v>
      </c>
      <c r="C683" s="93">
        <v>0.84048799034441901</v>
      </c>
      <c r="D683" s="89" t="s">
        <v>2986</v>
      </c>
      <c r="E683" s="90" t="s">
        <v>2756</v>
      </c>
    </row>
    <row r="684" spans="1:5" x14ac:dyDescent="0.25">
      <c r="A684" s="89" t="s">
        <v>2673</v>
      </c>
      <c r="B684" s="107" t="s">
        <v>1651</v>
      </c>
      <c r="C684" s="93">
        <v>0.84018422669554305</v>
      </c>
      <c r="D684" s="89" t="s">
        <v>2986</v>
      </c>
      <c r="E684" s="90" t="s">
        <v>2756</v>
      </c>
    </row>
    <row r="685" spans="1:5" x14ac:dyDescent="0.25">
      <c r="A685" s="89" t="s">
        <v>2679</v>
      </c>
      <c r="B685" s="107" t="s">
        <v>2757</v>
      </c>
      <c r="C685" s="93">
        <v>0.84247531835106004</v>
      </c>
      <c r="D685" s="89" t="s">
        <v>2664</v>
      </c>
      <c r="E685" s="90" t="s">
        <v>2698</v>
      </c>
    </row>
    <row r="686" spans="1:5" x14ac:dyDescent="0.25">
      <c r="A686" s="89" t="s">
        <v>2673</v>
      </c>
      <c r="B686" s="107" t="s">
        <v>1651</v>
      </c>
      <c r="C686" s="93">
        <v>0.84191351496591504</v>
      </c>
      <c r="D686" s="89" t="s">
        <v>2664</v>
      </c>
      <c r="E686" s="90" t="s">
        <v>2698</v>
      </c>
    </row>
    <row r="687" spans="1:5" x14ac:dyDescent="0.25">
      <c r="A687" s="89" t="s">
        <v>2679</v>
      </c>
      <c r="B687" s="107" t="s">
        <v>2757</v>
      </c>
      <c r="C687" s="93">
        <v>0.83109651159180198</v>
      </c>
      <c r="D687" s="89" t="s">
        <v>3990</v>
      </c>
      <c r="E687" s="90" t="s">
        <v>3989</v>
      </c>
    </row>
    <row r="688" spans="1:5" x14ac:dyDescent="0.25">
      <c r="A688" s="89" t="s">
        <v>2673</v>
      </c>
      <c r="B688" s="107" t="s">
        <v>1651</v>
      </c>
      <c r="C688" s="93">
        <v>0.80520113137236904</v>
      </c>
      <c r="D688" s="89" t="s">
        <v>3990</v>
      </c>
      <c r="E688" s="90" t="s">
        <v>3989</v>
      </c>
    </row>
    <row r="689" spans="1:5" x14ac:dyDescent="0.25">
      <c r="A689" s="89" t="s">
        <v>2679</v>
      </c>
      <c r="B689" s="107" t="s">
        <v>2757</v>
      </c>
      <c r="C689" s="93">
        <v>0.83360365311143403</v>
      </c>
      <c r="D689" s="89" t="s">
        <v>3031</v>
      </c>
      <c r="E689" s="90" t="s">
        <v>3030</v>
      </c>
    </row>
    <row r="690" spans="1:5" x14ac:dyDescent="0.25">
      <c r="A690" s="89" t="s">
        <v>2673</v>
      </c>
      <c r="B690" s="107" t="s">
        <v>1651</v>
      </c>
      <c r="C690" s="93">
        <v>0.81795348183337901</v>
      </c>
      <c r="D690" s="89" t="s">
        <v>3031</v>
      </c>
      <c r="E690" s="90" t="s">
        <v>3030</v>
      </c>
    </row>
    <row r="691" spans="1:5" x14ac:dyDescent="0.25">
      <c r="A691" s="89" t="s">
        <v>2679</v>
      </c>
      <c r="B691" s="107" t="s">
        <v>2757</v>
      </c>
      <c r="C691" s="93">
        <v>0.793452457148343</v>
      </c>
      <c r="D691" s="89" t="s">
        <v>3994</v>
      </c>
      <c r="E691" s="90" t="s">
        <v>3993</v>
      </c>
    </row>
    <row r="692" spans="1:5" x14ac:dyDescent="0.25">
      <c r="A692" s="89" t="s">
        <v>2673</v>
      </c>
      <c r="B692" s="107" t="s">
        <v>1651</v>
      </c>
      <c r="C692" s="93">
        <v>0.787530579197247</v>
      </c>
      <c r="D692" s="89" t="s">
        <v>3994</v>
      </c>
      <c r="E692" s="90" t="s">
        <v>3993</v>
      </c>
    </row>
    <row r="693" spans="1:5" x14ac:dyDescent="0.25">
      <c r="A693" s="89" t="s">
        <v>2679</v>
      </c>
      <c r="B693" s="107" t="s">
        <v>2757</v>
      </c>
      <c r="C693" s="93">
        <v>0.825810238127341</v>
      </c>
      <c r="D693" s="89" t="s">
        <v>4035</v>
      </c>
      <c r="E693" s="90" t="s">
        <v>4034</v>
      </c>
    </row>
    <row r="694" spans="1:5" x14ac:dyDescent="0.25">
      <c r="A694" s="89" t="s">
        <v>2673</v>
      </c>
      <c r="B694" s="107" t="s">
        <v>1651</v>
      </c>
      <c r="C694" s="93">
        <v>0.81042441915090502</v>
      </c>
      <c r="D694" s="89" t="s">
        <v>4035</v>
      </c>
      <c r="E694" s="90" t="s">
        <v>4034</v>
      </c>
    </row>
    <row r="695" spans="1:5" x14ac:dyDescent="0.25">
      <c r="A695" s="89" t="s">
        <v>2679</v>
      </c>
      <c r="B695" s="107" t="s">
        <v>2757</v>
      </c>
      <c r="C695" s="93">
        <v>0.83184238476205996</v>
      </c>
      <c r="D695" s="89" t="s">
        <v>3182</v>
      </c>
      <c r="E695" s="90" t="s">
        <v>2764</v>
      </c>
    </row>
    <row r="696" spans="1:5" x14ac:dyDescent="0.25">
      <c r="A696" s="89" t="s">
        <v>2673</v>
      </c>
      <c r="B696" s="107" t="s">
        <v>1651</v>
      </c>
      <c r="C696" s="93">
        <v>0.82421352994258701</v>
      </c>
      <c r="D696" s="89" t="s">
        <v>3182</v>
      </c>
      <c r="E696" s="90" t="s">
        <v>2764</v>
      </c>
    </row>
    <row r="697" spans="1:5" x14ac:dyDescent="0.25">
      <c r="A697" s="89" t="s">
        <v>2679</v>
      </c>
      <c r="B697" s="107" t="s">
        <v>2757</v>
      </c>
      <c r="C697" s="93">
        <v>0.82969592172429996</v>
      </c>
      <c r="D697" s="89" t="s">
        <v>1932</v>
      </c>
      <c r="E697" s="90" t="s">
        <v>1933</v>
      </c>
    </row>
    <row r="698" spans="1:5" x14ac:dyDescent="0.25">
      <c r="A698" s="89" t="s">
        <v>2673</v>
      </c>
      <c r="B698" s="107" t="s">
        <v>1651</v>
      </c>
      <c r="C698" s="93">
        <v>0.82853135271886003</v>
      </c>
      <c r="D698" s="89" t="s">
        <v>1932</v>
      </c>
      <c r="E698" s="90" t="s">
        <v>1933</v>
      </c>
    </row>
    <row r="699" spans="1:5" x14ac:dyDescent="0.25">
      <c r="A699" s="89" t="s">
        <v>2679</v>
      </c>
      <c r="B699" s="107" t="s">
        <v>2757</v>
      </c>
      <c r="C699" s="93">
        <v>0.82114181089531002</v>
      </c>
      <c r="D699" s="89" t="s">
        <v>3860</v>
      </c>
      <c r="E699" s="90" t="s">
        <v>2885</v>
      </c>
    </row>
    <row r="700" spans="1:5" x14ac:dyDescent="0.25">
      <c r="A700" s="89" t="s">
        <v>2673</v>
      </c>
      <c r="B700" s="107" t="s">
        <v>1651</v>
      </c>
      <c r="C700" s="93">
        <v>0.82536632097409401</v>
      </c>
      <c r="D700" s="89" t="s">
        <v>3354</v>
      </c>
      <c r="E700" s="90" t="s">
        <v>2885</v>
      </c>
    </row>
    <row r="701" spans="1:5" x14ac:dyDescent="0.25">
      <c r="A701" s="89" t="s">
        <v>2673</v>
      </c>
      <c r="B701" s="107" t="s">
        <v>1651</v>
      </c>
      <c r="C701" s="93">
        <v>0.80900785650334905</v>
      </c>
      <c r="D701" s="89" t="s">
        <v>3860</v>
      </c>
      <c r="E701" s="90" t="s">
        <v>2885</v>
      </c>
    </row>
    <row r="702" spans="1:5" x14ac:dyDescent="0.25">
      <c r="A702" s="89" t="s">
        <v>2679</v>
      </c>
      <c r="B702" s="107" t="s">
        <v>2757</v>
      </c>
      <c r="C702" s="93">
        <v>0.83545382467320395</v>
      </c>
      <c r="D702" s="89" t="s">
        <v>3753</v>
      </c>
      <c r="E702" s="90" t="s">
        <v>3752</v>
      </c>
    </row>
    <row r="703" spans="1:5" x14ac:dyDescent="0.25">
      <c r="A703" s="89" t="s">
        <v>2673</v>
      </c>
      <c r="B703" s="107" t="s">
        <v>1651</v>
      </c>
      <c r="C703" s="93">
        <v>0.81491009838433504</v>
      </c>
      <c r="D703" s="89" t="s">
        <v>3753</v>
      </c>
      <c r="E703" s="90" t="s">
        <v>3752</v>
      </c>
    </row>
    <row r="704" spans="1:5" x14ac:dyDescent="0.25">
      <c r="A704" s="89" t="s">
        <v>2679</v>
      </c>
      <c r="B704" s="107" t="s">
        <v>2757</v>
      </c>
      <c r="C704" s="93">
        <v>0.83377465090264802</v>
      </c>
      <c r="D704" s="89" t="s">
        <v>3060</v>
      </c>
      <c r="E704" s="90" t="s">
        <v>3059</v>
      </c>
    </row>
    <row r="705" spans="1:5" x14ac:dyDescent="0.25">
      <c r="A705" s="89" t="s">
        <v>2679</v>
      </c>
      <c r="B705" s="107" t="s">
        <v>2757</v>
      </c>
      <c r="C705" s="93">
        <v>0.83483583889969404</v>
      </c>
      <c r="D705" s="89" t="s">
        <v>3116</v>
      </c>
      <c r="E705" s="90" t="s">
        <v>3059</v>
      </c>
    </row>
    <row r="706" spans="1:5" x14ac:dyDescent="0.25">
      <c r="A706" s="89" t="s">
        <v>2673</v>
      </c>
      <c r="B706" s="107" t="s">
        <v>1651</v>
      </c>
      <c r="C706" s="93">
        <v>0.82065190475610394</v>
      </c>
      <c r="D706" s="89" t="s">
        <v>3060</v>
      </c>
      <c r="E706" s="90" t="s">
        <v>3059</v>
      </c>
    </row>
    <row r="707" spans="1:5" x14ac:dyDescent="0.25">
      <c r="A707" s="89" t="s">
        <v>2673</v>
      </c>
      <c r="B707" s="107" t="s">
        <v>1651</v>
      </c>
      <c r="C707" s="93">
        <v>0.81514809491032403</v>
      </c>
      <c r="D707" s="89" t="s">
        <v>3116</v>
      </c>
      <c r="E707" s="90" t="s">
        <v>3059</v>
      </c>
    </row>
    <row r="708" spans="1:5" x14ac:dyDescent="0.25">
      <c r="A708" s="89" t="s">
        <v>2679</v>
      </c>
      <c r="B708" s="107" t="s">
        <v>2757</v>
      </c>
      <c r="C708" s="93">
        <v>0.83076780028723796</v>
      </c>
      <c r="D708" s="89" t="s">
        <v>1934</v>
      </c>
      <c r="E708" s="90" t="s">
        <v>1935</v>
      </c>
    </row>
    <row r="709" spans="1:5" x14ac:dyDescent="0.25">
      <c r="A709" s="89" t="s">
        <v>2673</v>
      </c>
      <c r="B709" s="107" t="s">
        <v>1651</v>
      </c>
      <c r="C709" s="93">
        <v>0.81421222271835403</v>
      </c>
      <c r="D709" s="89" t="s">
        <v>1934</v>
      </c>
      <c r="E709" s="90" t="s">
        <v>1935</v>
      </c>
    </row>
    <row r="710" spans="1:5" x14ac:dyDescent="0.25">
      <c r="A710" s="89" t="s">
        <v>2679</v>
      </c>
      <c r="B710" s="107" t="s">
        <v>2757</v>
      </c>
      <c r="C710" s="93">
        <v>0.84059194197379195</v>
      </c>
      <c r="D710" s="89" t="s">
        <v>1936</v>
      </c>
      <c r="E710" s="90" t="s">
        <v>1937</v>
      </c>
    </row>
    <row r="711" spans="1:5" x14ac:dyDescent="0.25">
      <c r="A711" s="89" t="s">
        <v>2679</v>
      </c>
      <c r="B711" s="107" t="s">
        <v>2757</v>
      </c>
      <c r="C711" s="93">
        <v>0.840304844104662</v>
      </c>
      <c r="D711" s="89" t="s">
        <v>3524</v>
      </c>
      <c r="E711" s="90" t="s">
        <v>1937</v>
      </c>
    </row>
    <row r="712" spans="1:5" x14ac:dyDescent="0.25">
      <c r="A712" s="89" t="s">
        <v>2673</v>
      </c>
      <c r="B712" s="107" t="s">
        <v>1651</v>
      </c>
      <c r="C712" s="93">
        <v>0.84042923075865505</v>
      </c>
      <c r="D712" s="89" t="s">
        <v>3524</v>
      </c>
      <c r="E712" s="90" t="s">
        <v>1937</v>
      </c>
    </row>
    <row r="713" spans="1:5" x14ac:dyDescent="0.25">
      <c r="A713" s="89" t="s">
        <v>2673</v>
      </c>
      <c r="B713" s="107" t="s">
        <v>1651</v>
      </c>
      <c r="C713" s="93">
        <v>0.81058328657068701</v>
      </c>
      <c r="D713" s="89" t="s">
        <v>1938</v>
      </c>
      <c r="E713" s="90" t="s">
        <v>1939</v>
      </c>
    </row>
    <row r="714" spans="1:5" x14ac:dyDescent="0.25">
      <c r="A714" s="89" t="s">
        <v>2679</v>
      </c>
      <c r="B714" s="107" t="s">
        <v>2757</v>
      </c>
      <c r="C714" s="93">
        <v>0.82759862995219202</v>
      </c>
      <c r="D714" s="89" t="s">
        <v>3188</v>
      </c>
      <c r="E714" s="90" t="s">
        <v>3187</v>
      </c>
    </row>
    <row r="715" spans="1:5" x14ac:dyDescent="0.25">
      <c r="A715" s="89" t="s">
        <v>2673</v>
      </c>
      <c r="B715" s="107" t="s">
        <v>1651</v>
      </c>
      <c r="C715" s="93">
        <v>0.79875087153998603</v>
      </c>
      <c r="D715" s="89" t="s">
        <v>3188</v>
      </c>
      <c r="E715" s="90" t="s">
        <v>3187</v>
      </c>
    </row>
    <row r="716" spans="1:5" x14ac:dyDescent="0.25">
      <c r="A716" s="89" t="s">
        <v>2679</v>
      </c>
      <c r="B716" s="107" t="s">
        <v>2757</v>
      </c>
      <c r="C716" s="93">
        <v>0.83114318415084398</v>
      </c>
      <c r="D716" s="89" t="s">
        <v>3322</v>
      </c>
      <c r="E716" s="90" t="s">
        <v>3321</v>
      </c>
    </row>
    <row r="717" spans="1:5" x14ac:dyDescent="0.25">
      <c r="A717" s="89" t="s">
        <v>2673</v>
      </c>
      <c r="B717" s="107" t="s">
        <v>1651</v>
      </c>
      <c r="C717" s="93">
        <v>0.80568303220599302</v>
      </c>
      <c r="D717" s="89" t="s">
        <v>3322</v>
      </c>
      <c r="E717" s="90" t="s">
        <v>3321</v>
      </c>
    </row>
    <row r="718" spans="1:5" x14ac:dyDescent="0.25">
      <c r="A718" s="89" t="s">
        <v>2673</v>
      </c>
      <c r="B718" s="107" t="s">
        <v>1651</v>
      </c>
      <c r="C718" s="93">
        <v>0.81304069987458905</v>
      </c>
      <c r="D718" s="89" t="s">
        <v>2918</v>
      </c>
      <c r="E718" s="90" t="s">
        <v>2917</v>
      </c>
    </row>
    <row r="719" spans="1:5" x14ac:dyDescent="0.25">
      <c r="A719" s="89" t="s">
        <v>2679</v>
      </c>
      <c r="B719" s="107" t="s">
        <v>2757</v>
      </c>
      <c r="C719" s="93">
        <v>0.82372305688952496</v>
      </c>
      <c r="D719" s="89" t="s">
        <v>3992</v>
      </c>
      <c r="E719" s="90" t="s">
        <v>3991</v>
      </c>
    </row>
    <row r="720" spans="1:5" x14ac:dyDescent="0.25">
      <c r="A720" s="89" t="s">
        <v>2673</v>
      </c>
      <c r="B720" s="107" t="s">
        <v>1651</v>
      </c>
      <c r="C720" s="93">
        <v>0.80705044409637205</v>
      </c>
      <c r="D720" s="89" t="s">
        <v>3992</v>
      </c>
      <c r="E720" s="90" t="s">
        <v>3991</v>
      </c>
    </row>
    <row r="721" spans="1:5" x14ac:dyDescent="0.25">
      <c r="A721" s="89" t="s">
        <v>2679</v>
      </c>
      <c r="B721" s="107" t="s">
        <v>2757</v>
      </c>
      <c r="C721" s="93">
        <v>0.82511520502130498</v>
      </c>
      <c r="D721" s="89" t="s">
        <v>3954</v>
      </c>
      <c r="E721" s="90" t="s">
        <v>3953</v>
      </c>
    </row>
    <row r="722" spans="1:5" x14ac:dyDescent="0.25">
      <c r="A722" s="89" t="s">
        <v>2673</v>
      </c>
      <c r="B722" s="107" t="s">
        <v>1651</v>
      </c>
      <c r="C722" s="93">
        <v>0.81158299740617801</v>
      </c>
      <c r="D722" s="89" t="s">
        <v>3954</v>
      </c>
      <c r="E722" s="90" t="s">
        <v>3953</v>
      </c>
    </row>
    <row r="723" spans="1:5" x14ac:dyDescent="0.25">
      <c r="A723" s="89" t="s">
        <v>2679</v>
      </c>
      <c r="B723" s="107" t="s">
        <v>2757</v>
      </c>
      <c r="C723" s="93">
        <v>0.83417455796095996</v>
      </c>
      <c r="D723" s="89" t="s">
        <v>3252</v>
      </c>
      <c r="E723" s="90" t="s">
        <v>3251</v>
      </c>
    </row>
    <row r="724" spans="1:5" x14ac:dyDescent="0.25">
      <c r="A724" s="89" t="s">
        <v>2673</v>
      </c>
      <c r="B724" s="107" t="s">
        <v>1651</v>
      </c>
      <c r="C724" s="93">
        <v>0.82578314817359</v>
      </c>
      <c r="D724" s="89" t="s">
        <v>3252</v>
      </c>
      <c r="E724" s="90" t="s">
        <v>3251</v>
      </c>
    </row>
    <row r="725" spans="1:5" x14ac:dyDescent="0.25">
      <c r="A725" s="89" t="s">
        <v>2679</v>
      </c>
      <c r="B725" s="107" t="s">
        <v>2757</v>
      </c>
      <c r="C725" s="93">
        <v>0.83454773729158405</v>
      </c>
      <c r="D725" s="89" t="s">
        <v>1940</v>
      </c>
      <c r="E725" s="90" t="s">
        <v>1941</v>
      </c>
    </row>
    <row r="726" spans="1:5" x14ac:dyDescent="0.25">
      <c r="A726" s="89" t="s">
        <v>2679</v>
      </c>
      <c r="B726" s="107" t="s">
        <v>2757</v>
      </c>
      <c r="C726" s="93">
        <v>0.83406646774564097</v>
      </c>
      <c r="D726" s="89" t="s">
        <v>2942</v>
      </c>
      <c r="E726" s="90" t="s">
        <v>2941</v>
      </c>
    </row>
    <row r="727" spans="1:5" x14ac:dyDescent="0.25">
      <c r="A727" s="89" t="s">
        <v>2673</v>
      </c>
      <c r="B727" s="107" t="s">
        <v>1651</v>
      </c>
      <c r="C727" s="93">
        <v>0.82571482427221199</v>
      </c>
      <c r="D727" s="89" t="s">
        <v>2942</v>
      </c>
      <c r="E727" s="90" t="s">
        <v>2941</v>
      </c>
    </row>
    <row r="728" spans="1:5" x14ac:dyDescent="0.25">
      <c r="A728" s="89" t="s">
        <v>2679</v>
      </c>
      <c r="B728" s="107" t="s">
        <v>2757</v>
      </c>
      <c r="C728" s="93">
        <v>0.82445796674581995</v>
      </c>
      <c r="D728" s="89" t="s">
        <v>1942</v>
      </c>
      <c r="E728" s="90" t="s">
        <v>1943</v>
      </c>
    </row>
    <row r="729" spans="1:5" x14ac:dyDescent="0.25">
      <c r="A729" s="89" t="s">
        <v>2673</v>
      </c>
      <c r="B729" s="107" t="s">
        <v>1651</v>
      </c>
      <c r="C729" s="93">
        <v>0.80725432021523502</v>
      </c>
      <c r="D729" s="89" t="s">
        <v>1942</v>
      </c>
      <c r="E729" s="90" t="s">
        <v>1943</v>
      </c>
    </row>
    <row r="730" spans="1:5" x14ac:dyDescent="0.25">
      <c r="A730" s="89" t="s">
        <v>2679</v>
      </c>
      <c r="B730" s="107" t="s">
        <v>2757</v>
      </c>
      <c r="C730" s="93">
        <v>0.83301266893953696</v>
      </c>
      <c r="D730" s="89" t="s">
        <v>1944</v>
      </c>
      <c r="E730" s="90" t="s">
        <v>1945</v>
      </c>
    </row>
    <row r="731" spans="1:5" x14ac:dyDescent="0.25">
      <c r="A731" s="89" t="s">
        <v>2679</v>
      </c>
      <c r="B731" s="107" t="s">
        <v>2757</v>
      </c>
      <c r="C731" s="93">
        <v>0.82473120191849603</v>
      </c>
      <c r="D731" s="89" t="s">
        <v>1946</v>
      </c>
      <c r="E731" s="90" t="s">
        <v>1947</v>
      </c>
    </row>
    <row r="732" spans="1:5" x14ac:dyDescent="0.25">
      <c r="A732" s="89" t="s">
        <v>2673</v>
      </c>
      <c r="B732" s="107" t="s">
        <v>1651</v>
      </c>
      <c r="C732" s="93">
        <v>0.82078447973503799</v>
      </c>
      <c r="D732" s="89" t="s">
        <v>1946</v>
      </c>
      <c r="E732" s="90" t="s">
        <v>1947</v>
      </c>
    </row>
    <row r="733" spans="1:5" x14ac:dyDescent="0.25">
      <c r="A733" s="89" t="s">
        <v>2679</v>
      </c>
      <c r="B733" s="107" t="s">
        <v>2757</v>
      </c>
      <c r="C733" s="93">
        <v>0.82945306865155499</v>
      </c>
      <c r="D733" s="89" t="s">
        <v>1948</v>
      </c>
      <c r="E733" s="90" t="s">
        <v>1949</v>
      </c>
    </row>
    <row r="734" spans="1:5" x14ac:dyDescent="0.25">
      <c r="A734" s="89" t="s">
        <v>2673</v>
      </c>
      <c r="B734" s="107" t="s">
        <v>1651</v>
      </c>
      <c r="C734" s="93">
        <v>0.83009332660499302</v>
      </c>
      <c r="D734" s="89" t="s">
        <v>1948</v>
      </c>
      <c r="E734" s="90" t="s">
        <v>1949</v>
      </c>
    </row>
    <row r="735" spans="1:5" x14ac:dyDescent="0.25">
      <c r="A735" s="89" t="s">
        <v>2679</v>
      </c>
      <c r="B735" s="107" t="s">
        <v>2757</v>
      </c>
      <c r="C735" s="93">
        <v>0.83189802769436605</v>
      </c>
      <c r="D735" s="89" t="s">
        <v>1950</v>
      </c>
      <c r="E735" s="90" t="s">
        <v>1951</v>
      </c>
    </row>
    <row r="736" spans="1:5" x14ac:dyDescent="0.25">
      <c r="A736" s="89" t="s">
        <v>2673</v>
      </c>
      <c r="B736" s="107" t="s">
        <v>1651</v>
      </c>
      <c r="C736" s="93">
        <v>0.79943572277262198</v>
      </c>
      <c r="D736" s="89" t="s">
        <v>1950</v>
      </c>
      <c r="E736" s="90" t="s">
        <v>1951</v>
      </c>
    </row>
    <row r="737" spans="1:5" x14ac:dyDescent="0.25">
      <c r="A737" s="89" t="s">
        <v>2679</v>
      </c>
      <c r="B737" s="107" t="s">
        <v>2757</v>
      </c>
      <c r="C737" s="93">
        <v>0.83451539981710299</v>
      </c>
      <c r="D737" s="89" t="s">
        <v>1952</v>
      </c>
      <c r="E737" s="90" t="s">
        <v>1953</v>
      </c>
    </row>
    <row r="738" spans="1:5" x14ac:dyDescent="0.25">
      <c r="A738" s="89" t="s">
        <v>2673</v>
      </c>
      <c r="B738" s="107" t="s">
        <v>1651</v>
      </c>
      <c r="C738" s="93">
        <v>0.81651225160166896</v>
      </c>
      <c r="D738" s="89" t="s">
        <v>1952</v>
      </c>
      <c r="E738" s="90" t="s">
        <v>1953</v>
      </c>
    </row>
    <row r="739" spans="1:5" x14ac:dyDescent="0.25">
      <c r="A739" s="89" t="s">
        <v>2679</v>
      </c>
      <c r="B739" s="107" t="s">
        <v>2757</v>
      </c>
      <c r="C739" s="93">
        <v>0.83524089198262497</v>
      </c>
      <c r="D739" s="89" t="s">
        <v>1954</v>
      </c>
      <c r="E739" s="90" t="s">
        <v>1955</v>
      </c>
    </row>
    <row r="740" spans="1:5" x14ac:dyDescent="0.25">
      <c r="A740" s="89" t="s">
        <v>2673</v>
      </c>
      <c r="B740" s="107" t="s">
        <v>1651</v>
      </c>
      <c r="C740" s="93">
        <v>0.78945743581042505</v>
      </c>
      <c r="D740" s="89" t="s">
        <v>3008</v>
      </c>
      <c r="E740" s="90" t="s">
        <v>3007</v>
      </c>
    </row>
    <row r="741" spans="1:5" x14ac:dyDescent="0.25">
      <c r="A741" s="89" t="s">
        <v>2679</v>
      </c>
      <c r="B741" s="107" t="s">
        <v>2757</v>
      </c>
      <c r="C741" s="93">
        <v>0.83543820084099496</v>
      </c>
      <c r="D741" s="89" t="s">
        <v>3439</v>
      </c>
      <c r="E741" s="90" t="s">
        <v>3438</v>
      </c>
    </row>
    <row r="742" spans="1:5" x14ac:dyDescent="0.25">
      <c r="A742" s="89" t="s">
        <v>2673</v>
      </c>
      <c r="B742" s="107" t="s">
        <v>1651</v>
      </c>
      <c r="C742" s="93">
        <v>0.81480475147613796</v>
      </c>
      <c r="D742" s="89" t="s">
        <v>3439</v>
      </c>
      <c r="E742" s="90" t="s">
        <v>3438</v>
      </c>
    </row>
    <row r="743" spans="1:5" x14ac:dyDescent="0.25">
      <c r="A743" s="89" t="s">
        <v>2673</v>
      </c>
      <c r="B743" s="107" t="s">
        <v>1651</v>
      </c>
      <c r="C743" s="93">
        <v>0.81283825164123402</v>
      </c>
      <c r="D743" s="89" t="s">
        <v>1956</v>
      </c>
      <c r="E743" s="90" t="s">
        <v>1957</v>
      </c>
    </row>
    <row r="744" spans="1:5" x14ac:dyDescent="0.25">
      <c r="A744" s="89" t="s">
        <v>2679</v>
      </c>
      <c r="B744" s="107" t="s">
        <v>2757</v>
      </c>
      <c r="C744" s="93">
        <v>0.83473094266611103</v>
      </c>
      <c r="D744" s="89" t="s">
        <v>616</v>
      </c>
      <c r="E744" s="90" t="s">
        <v>3146</v>
      </c>
    </row>
    <row r="745" spans="1:5" x14ac:dyDescent="0.25">
      <c r="A745" s="89" t="s">
        <v>2673</v>
      </c>
      <c r="B745" s="107" t="s">
        <v>1651</v>
      </c>
      <c r="C745" s="93">
        <v>0.81165366237448999</v>
      </c>
      <c r="D745" s="89" t="s">
        <v>616</v>
      </c>
      <c r="E745" s="90" t="s">
        <v>3146</v>
      </c>
    </row>
    <row r="746" spans="1:5" x14ac:dyDescent="0.25">
      <c r="A746" s="89" t="s">
        <v>2679</v>
      </c>
      <c r="B746" s="107" t="s">
        <v>2757</v>
      </c>
      <c r="C746" s="93">
        <v>0.83447676309737195</v>
      </c>
      <c r="D746" s="89" t="s">
        <v>620</v>
      </c>
      <c r="E746" s="90" t="s">
        <v>3371</v>
      </c>
    </row>
    <row r="747" spans="1:5" x14ac:dyDescent="0.25">
      <c r="A747" s="89" t="s">
        <v>2673</v>
      </c>
      <c r="B747" s="107" t="s">
        <v>1651</v>
      </c>
      <c r="C747" s="93">
        <v>0.81146770943994995</v>
      </c>
      <c r="D747" s="89" t="s">
        <v>620</v>
      </c>
      <c r="E747" s="90" t="s">
        <v>3371</v>
      </c>
    </row>
    <row r="748" spans="1:5" x14ac:dyDescent="0.25">
      <c r="A748" s="89" t="s">
        <v>2679</v>
      </c>
      <c r="B748" s="107" t="s">
        <v>2757</v>
      </c>
      <c r="C748" s="93">
        <v>0.83154365644689499</v>
      </c>
      <c r="D748" s="89" t="s">
        <v>3738</v>
      </c>
      <c r="E748" s="90" t="s">
        <v>3737</v>
      </c>
    </row>
    <row r="749" spans="1:5" x14ac:dyDescent="0.25">
      <c r="A749" s="89" t="s">
        <v>2673</v>
      </c>
      <c r="B749" s="107" t="s">
        <v>1651</v>
      </c>
      <c r="C749" s="93">
        <v>0.81958027046385595</v>
      </c>
      <c r="D749" s="89" t="s">
        <v>3738</v>
      </c>
      <c r="E749" s="90" t="s">
        <v>3737</v>
      </c>
    </row>
    <row r="750" spans="1:5" x14ac:dyDescent="0.25">
      <c r="A750" s="89" t="s">
        <v>2679</v>
      </c>
      <c r="B750" s="107" t="s">
        <v>2757</v>
      </c>
      <c r="C750" s="93">
        <v>0.82840766732422999</v>
      </c>
      <c r="D750" s="89" t="s">
        <v>3651</v>
      </c>
      <c r="E750" s="90" t="s">
        <v>3650</v>
      </c>
    </row>
    <row r="751" spans="1:5" x14ac:dyDescent="0.25">
      <c r="A751" s="89" t="s">
        <v>2673</v>
      </c>
      <c r="B751" s="107" t="s">
        <v>1651</v>
      </c>
      <c r="C751" s="93">
        <v>0.82323834221970504</v>
      </c>
      <c r="D751" s="89" t="s">
        <v>3651</v>
      </c>
      <c r="E751" s="90" t="s">
        <v>3650</v>
      </c>
    </row>
    <row r="752" spans="1:5" x14ac:dyDescent="0.25">
      <c r="A752" s="89" t="s">
        <v>2673</v>
      </c>
      <c r="B752" s="107" t="s">
        <v>1651</v>
      </c>
      <c r="C752" s="93">
        <v>0.78731896603381102</v>
      </c>
      <c r="D752" s="89" t="s">
        <v>3543</v>
      </c>
      <c r="E752" s="90" t="s">
        <v>3542</v>
      </c>
    </row>
    <row r="753" spans="1:5" x14ac:dyDescent="0.25">
      <c r="A753" s="89" t="s">
        <v>2679</v>
      </c>
      <c r="B753" s="107" t="s">
        <v>2757</v>
      </c>
      <c r="C753" s="93">
        <v>0.82545859380544195</v>
      </c>
      <c r="D753" s="89" t="s">
        <v>4170</v>
      </c>
      <c r="E753" s="90" t="s">
        <v>4169</v>
      </c>
    </row>
    <row r="754" spans="1:5" x14ac:dyDescent="0.25">
      <c r="A754" s="89" t="s">
        <v>2673</v>
      </c>
      <c r="B754" s="107" t="s">
        <v>1651</v>
      </c>
      <c r="C754" s="93">
        <v>0.80774680974179003</v>
      </c>
      <c r="D754" s="89" t="s">
        <v>4170</v>
      </c>
      <c r="E754" s="90" t="s">
        <v>4169</v>
      </c>
    </row>
    <row r="755" spans="1:5" x14ac:dyDescent="0.25">
      <c r="A755" s="89" t="s">
        <v>2679</v>
      </c>
      <c r="B755" s="107" t="s">
        <v>2757</v>
      </c>
      <c r="C755" s="93">
        <v>0.83519137272467103</v>
      </c>
      <c r="D755" s="89" t="s">
        <v>3219</v>
      </c>
      <c r="E755" s="90" t="s">
        <v>3218</v>
      </c>
    </row>
    <row r="756" spans="1:5" x14ac:dyDescent="0.25">
      <c r="A756" s="89" t="s">
        <v>2673</v>
      </c>
      <c r="B756" s="107" t="s">
        <v>1651</v>
      </c>
      <c r="C756" s="93">
        <v>0.81325907032218203</v>
      </c>
      <c r="D756" s="89" t="s">
        <v>3219</v>
      </c>
      <c r="E756" s="90" t="s">
        <v>3218</v>
      </c>
    </row>
    <row r="757" spans="1:5" x14ac:dyDescent="0.25">
      <c r="A757" s="89" t="s">
        <v>2679</v>
      </c>
      <c r="B757" s="107" t="s">
        <v>2757</v>
      </c>
      <c r="C757" s="93">
        <v>0.81350640489763304</v>
      </c>
      <c r="D757" s="89" t="s">
        <v>1958</v>
      </c>
      <c r="E757" s="90" t="s">
        <v>1959</v>
      </c>
    </row>
    <row r="758" spans="1:5" x14ac:dyDescent="0.25">
      <c r="A758" s="89" t="s">
        <v>2673</v>
      </c>
      <c r="B758" s="107" t="s">
        <v>1651</v>
      </c>
      <c r="C758" s="93">
        <v>0.80481255281049402</v>
      </c>
      <c r="D758" s="89" t="s">
        <v>1958</v>
      </c>
      <c r="E758" s="90" t="s">
        <v>1959</v>
      </c>
    </row>
    <row r="759" spans="1:5" x14ac:dyDescent="0.25">
      <c r="A759" s="89" t="s">
        <v>2679</v>
      </c>
      <c r="B759" s="107" t="s">
        <v>2757</v>
      </c>
      <c r="C759" s="93">
        <v>0.83452753854967998</v>
      </c>
      <c r="D759" s="89" t="s">
        <v>3919</v>
      </c>
      <c r="E759" s="90" t="s">
        <v>3918</v>
      </c>
    </row>
    <row r="760" spans="1:5" x14ac:dyDescent="0.25">
      <c r="A760" s="89" t="s">
        <v>2673</v>
      </c>
      <c r="B760" s="107" t="s">
        <v>1651</v>
      </c>
      <c r="C760" s="93">
        <v>0.81538613737126298</v>
      </c>
      <c r="D760" s="89" t="s">
        <v>3919</v>
      </c>
      <c r="E760" s="90" t="s">
        <v>3918</v>
      </c>
    </row>
    <row r="761" spans="1:5" x14ac:dyDescent="0.25">
      <c r="A761" s="89" t="s">
        <v>2679</v>
      </c>
      <c r="B761" s="107" t="s">
        <v>2757</v>
      </c>
      <c r="C761" s="93">
        <v>0.80973612004985396</v>
      </c>
      <c r="D761" s="89" t="s">
        <v>3385</v>
      </c>
      <c r="E761" s="90" t="s">
        <v>3384</v>
      </c>
    </row>
    <row r="762" spans="1:5" x14ac:dyDescent="0.25">
      <c r="A762" s="89" t="s">
        <v>2673</v>
      </c>
      <c r="B762" s="107" t="s">
        <v>1651</v>
      </c>
      <c r="C762" s="93">
        <v>0.79687459271277294</v>
      </c>
      <c r="D762" s="89" t="s">
        <v>3385</v>
      </c>
      <c r="E762" s="90" t="s">
        <v>3384</v>
      </c>
    </row>
    <row r="763" spans="1:5" x14ac:dyDescent="0.25">
      <c r="A763" s="89" t="s">
        <v>2679</v>
      </c>
      <c r="B763" s="107" t="s">
        <v>2757</v>
      </c>
      <c r="C763" s="93">
        <v>0.831263639937867</v>
      </c>
      <c r="D763" s="89" t="s">
        <v>3837</v>
      </c>
      <c r="E763" s="90" t="s">
        <v>3836</v>
      </c>
    </row>
    <row r="764" spans="1:5" x14ac:dyDescent="0.25">
      <c r="A764" s="89" t="s">
        <v>2673</v>
      </c>
      <c r="B764" s="107" t="s">
        <v>1651</v>
      </c>
      <c r="C764" s="93">
        <v>0.81699573461054698</v>
      </c>
      <c r="D764" s="89" t="s">
        <v>3837</v>
      </c>
      <c r="E764" s="90" t="s">
        <v>3836</v>
      </c>
    </row>
    <row r="765" spans="1:5" x14ac:dyDescent="0.25">
      <c r="A765" s="89" t="s">
        <v>2679</v>
      </c>
      <c r="B765" s="107" t="s">
        <v>2757</v>
      </c>
      <c r="C765" s="93">
        <v>0.837393324667423</v>
      </c>
      <c r="D765" s="89" t="s">
        <v>1960</v>
      </c>
      <c r="E765" s="90" t="s">
        <v>1961</v>
      </c>
    </row>
    <row r="766" spans="1:5" x14ac:dyDescent="0.25">
      <c r="A766" s="89" t="s">
        <v>2673</v>
      </c>
      <c r="B766" s="107" t="s">
        <v>1651</v>
      </c>
      <c r="C766" s="93">
        <v>0.81485869611571404</v>
      </c>
      <c r="D766" s="89" t="s">
        <v>1960</v>
      </c>
      <c r="E766" s="90" t="s">
        <v>1961</v>
      </c>
    </row>
    <row r="767" spans="1:5" x14ac:dyDescent="0.25">
      <c r="A767" s="89" t="s">
        <v>2679</v>
      </c>
      <c r="B767" s="107" t="s">
        <v>2757</v>
      </c>
      <c r="C767" s="93">
        <v>0.82472974601677196</v>
      </c>
      <c r="D767" s="89" t="s">
        <v>3941</v>
      </c>
      <c r="E767" s="90" t="s">
        <v>3940</v>
      </c>
    </row>
    <row r="768" spans="1:5" x14ac:dyDescent="0.25">
      <c r="A768" s="89" t="s">
        <v>2673</v>
      </c>
      <c r="B768" s="107" t="s">
        <v>1651</v>
      </c>
      <c r="C768" s="93">
        <v>0.81965481971280196</v>
      </c>
      <c r="D768" s="89" t="s">
        <v>3941</v>
      </c>
      <c r="E768" s="90" t="s">
        <v>3940</v>
      </c>
    </row>
    <row r="769" spans="1:5" x14ac:dyDescent="0.25">
      <c r="A769" s="89" t="s">
        <v>2679</v>
      </c>
      <c r="B769" s="107" t="s">
        <v>2757</v>
      </c>
      <c r="C769" s="93">
        <v>0.833756554286603</v>
      </c>
      <c r="D769" s="89" t="s">
        <v>3212</v>
      </c>
      <c r="E769" s="90" t="s">
        <v>3211</v>
      </c>
    </row>
    <row r="770" spans="1:5" x14ac:dyDescent="0.25">
      <c r="A770" s="89" t="s">
        <v>2673</v>
      </c>
      <c r="B770" s="107" t="s">
        <v>1651</v>
      </c>
      <c r="C770" s="93">
        <v>0.83322560880243801</v>
      </c>
      <c r="D770" s="89" t="s">
        <v>3212</v>
      </c>
      <c r="E770" s="90" t="s">
        <v>3211</v>
      </c>
    </row>
    <row r="771" spans="1:5" x14ac:dyDescent="0.25">
      <c r="A771" s="89" t="s">
        <v>2679</v>
      </c>
      <c r="B771" s="107" t="s">
        <v>2757</v>
      </c>
      <c r="C771" s="93">
        <v>0.82470432399829796</v>
      </c>
      <c r="D771" s="89" t="s">
        <v>3975</v>
      </c>
      <c r="E771" s="90" t="s">
        <v>3974</v>
      </c>
    </row>
    <row r="772" spans="1:5" x14ac:dyDescent="0.25">
      <c r="A772" s="89" t="s">
        <v>2673</v>
      </c>
      <c r="B772" s="107" t="s">
        <v>1651</v>
      </c>
      <c r="C772" s="93">
        <v>0.80944838686254905</v>
      </c>
      <c r="D772" s="89" t="s">
        <v>3975</v>
      </c>
      <c r="E772" s="90" t="s">
        <v>3974</v>
      </c>
    </row>
    <row r="773" spans="1:5" x14ac:dyDescent="0.25">
      <c r="A773" s="89" t="s">
        <v>2679</v>
      </c>
      <c r="B773" s="107" t="s">
        <v>2757</v>
      </c>
      <c r="C773" s="93">
        <v>0.83825740467105803</v>
      </c>
      <c r="D773" s="89" t="s">
        <v>3101</v>
      </c>
      <c r="E773" s="90" t="s">
        <v>3100</v>
      </c>
    </row>
    <row r="774" spans="1:5" x14ac:dyDescent="0.25">
      <c r="A774" s="89" t="s">
        <v>2673</v>
      </c>
      <c r="B774" s="107" t="s">
        <v>1651</v>
      </c>
      <c r="C774" s="93">
        <v>0.84014743922836399</v>
      </c>
      <c r="D774" s="89" t="s">
        <v>3101</v>
      </c>
      <c r="E774" s="90" t="s">
        <v>3100</v>
      </c>
    </row>
    <row r="775" spans="1:5" x14ac:dyDescent="0.25">
      <c r="A775" s="89" t="s">
        <v>2679</v>
      </c>
      <c r="B775" s="107" t="s">
        <v>2757</v>
      </c>
      <c r="C775" s="93">
        <v>0.83472192989890204</v>
      </c>
      <c r="D775" s="89" t="s">
        <v>3172</v>
      </c>
      <c r="E775" s="90" t="s">
        <v>3171</v>
      </c>
    </row>
    <row r="776" spans="1:5" x14ac:dyDescent="0.25">
      <c r="A776" s="89" t="s">
        <v>2673</v>
      </c>
      <c r="B776" s="107" t="s">
        <v>1651</v>
      </c>
      <c r="C776" s="93">
        <v>0.83386867218977401</v>
      </c>
      <c r="D776" s="89" t="s">
        <v>3172</v>
      </c>
      <c r="E776" s="90" t="s">
        <v>3171</v>
      </c>
    </row>
    <row r="777" spans="1:5" x14ac:dyDescent="0.25">
      <c r="A777" s="89" t="s">
        <v>2679</v>
      </c>
      <c r="B777" s="107" t="s">
        <v>2757</v>
      </c>
      <c r="C777" s="93">
        <v>0.84138846638948595</v>
      </c>
      <c r="D777" s="89" t="s">
        <v>1962</v>
      </c>
      <c r="E777" s="90" t="s">
        <v>1963</v>
      </c>
    </row>
    <row r="778" spans="1:5" x14ac:dyDescent="0.25">
      <c r="A778" s="89" t="s">
        <v>2673</v>
      </c>
      <c r="B778" s="107" t="s">
        <v>1651</v>
      </c>
      <c r="C778" s="93">
        <v>0.84119040672746004</v>
      </c>
      <c r="D778" s="89" t="s">
        <v>1962</v>
      </c>
      <c r="E778" s="90" t="s">
        <v>1963</v>
      </c>
    </row>
    <row r="779" spans="1:5" x14ac:dyDescent="0.25">
      <c r="A779" s="89" t="s">
        <v>2679</v>
      </c>
      <c r="B779" s="107" t="s">
        <v>2757</v>
      </c>
      <c r="C779" s="93">
        <v>0.82325527112706398</v>
      </c>
      <c r="D779" s="89" t="s">
        <v>78</v>
      </c>
      <c r="E779" s="90" t="s">
        <v>3535</v>
      </c>
    </row>
    <row r="780" spans="1:5" x14ac:dyDescent="0.25">
      <c r="A780" s="89" t="s">
        <v>2673</v>
      </c>
      <c r="B780" s="107" t="s">
        <v>1651</v>
      </c>
      <c r="C780" s="93">
        <v>0.81207451268847797</v>
      </c>
      <c r="D780" s="89" t="s">
        <v>78</v>
      </c>
      <c r="E780" s="90" t="s">
        <v>3535</v>
      </c>
    </row>
    <row r="781" spans="1:5" x14ac:dyDescent="0.25">
      <c r="A781" s="89" t="s">
        <v>2679</v>
      </c>
      <c r="B781" s="107" t="s">
        <v>2757</v>
      </c>
      <c r="C781" s="93">
        <v>0.83910029884218595</v>
      </c>
      <c r="D781" s="89" t="s">
        <v>4020</v>
      </c>
      <c r="E781" s="90" t="s">
        <v>4019</v>
      </c>
    </row>
    <row r="782" spans="1:5" x14ac:dyDescent="0.25">
      <c r="A782" s="89" t="s">
        <v>2673</v>
      </c>
      <c r="B782" s="107" t="s">
        <v>1651</v>
      </c>
      <c r="C782" s="93">
        <v>0.84042566971292798</v>
      </c>
      <c r="D782" s="89" t="s">
        <v>4020</v>
      </c>
      <c r="E782" s="90" t="s">
        <v>4019</v>
      </c>
    </row>
    <row r="783" spans="1:5" x14ac:dyDescent="0.25">
      <c r="A783" s="89" t="s">
        <v>2679</v>
      </c>
      <c r="B783" s="107" t="s">
        <v>2757</v>
      </c>
      <c r="C783" s="93">
        <v>0.83501781357188098</v>
      </c>
      <c r="D783" s="89" t="s">
        <v>3892</v>
      </c>
      <c r="E783" s="90" t="s">
        <v>3891</v>
      </c>
    </row>
    <row r="784" spans="1:5" x14ac:dyDescent="0.25">
      <c r="A784" s="89" t="s">
        <v>2673</v>
      </c>
      <c r="B784" s="107" t="s">
        <v>1651</v>
      </c>
      <c r="C784" s="93">
        <v>0.81264025408239204</v>
      </c>
      <c r="D784" s="89" t="s">
        <v>3892</v>
      </c>
      <c r="E784" s="90" t="s">
        <v>3891</v>
      </c>
    </row>
    <row r="785" spans="1:5" x14ac:dyDescent="0.25">
      <c r="A785" s="89" t="s">
        <v>2679</v>
      </c>
      <c r="B785" s="107" t="s">
        <v>2757</v>
      </c>
      <c r="C785" s="93">
        <v>0.81897858945328705</v>
      </c>
      <c r="D785" s="89" t="s">
        <v>3194</v>
      </c>
      <c r="E785" s="90" t="s">
        <v>3193</v>
      </c>
    </row>
    <row r="786" spans="1:5" x14ac:dyDescent="0.25">
      <c r="A786" s="89" t="s">
        <v>2673</v>
      </c>
      <c r="B786" s="107" t="s">
        <v>1651</v>
      </c>
      <c r="C786" s="93">
        <v>0.804074037895394</v>
      </c>
      <c r="D786" s="89" t="s">
        <v>3194</v>
      </c>
      <c r="E786" s="90" t="s">
        <v>3193</v>
      </c>
    </row>
    <row r="787" spans="1:5" x14ac:dyDescent="0.25">
      <c r="A787" s="89" t="s">
        <v>2679</v>
      </c>
      <c r="B787" s="107" t="s">
        <v>2757</v>
      </c>
      <c r="C787" s="93">
        <v>0.83512200708122597</v>
      </c>
      <c r="D787" s="89" t="s">
        <v>3301</v>
      </c>
      <c r="E787" s="90" t="s">
        <v>3300</v>
      </c>
    </row>
    <row r="788" spans="1:5" x14ac:dyDescent="0.25">
      <c r="A788" s="89" t="s">
        <v>2673</v>
      </c>
      <c r="B788" s="107" t="s">
        <v>1651</v>
      </c>
      <c r="C788" s="93">
        <v>0.81469654757653698</v>
      </c>
      <c r="D788" s="89" t="s">
        <v>3301</v>
      </c>
      <c r="E788" s="90" t="s">
        <v>3300</v>
      </c>
    </row>
    <row r="789" spans="1:5" x14ac:dyDescent="0.25">
      <c r="A789" s="89" t="s">
        <v>2679</v>
      </c>
      <c r="B789" s="107" t="s">
        <v>2757</v>
      </c>
      <c r="C789" s="93">
        <v>0.80578782779911096</v>
      </c>
      <c r="D789" s="89" t="s">
        <v>1964</v>
      </c>
      <c r="E789" s="90" t="s">
        <v>1965</v>
      </c>
    </row>
    <row r="790" spans="1:5" x14ac:dyDescent="0.25">
      <c r="A790" s="89" t="s">
        <v>2673</v>
      </c>
      <c r="B790" s="107" t="s">
        <v>1651</v>
      </c>
      <c r="C790" s="93">
        <v>0.79720864925382096</v>
      </c>
      <c r="D790" s="89" t="s">
        <v>1964</v>
      </c>
      <c r="E790" s="90" t="s">
        <v>1965</v>
      </c>
    </row>
    <row r="791" spans="1:5" x14ac:dyDescent="0.25">
      <c r="A791" s="89" t="s">
        <v>2679</v>
      </c>
      <c r="B791" s="107" t="s">
        <v>2757</v>
      </c>
      <c r="C791" s="93">
        <v>0.82116086012915401</v>
      </c>
      <c r="D791" s="89" t="s">
        <v>97</v>
      </c>
      <c r="E791" s="90" t="s">
        <v>3208</v>
      </c>
    </row>
    <row r="792" spans="1:5" x14ac:dyDescent="0.25">
      <c r="A792" s="89" t="s">
        <v>2673</v>
      </c>
      <c r="B792" s="107" t="s">
        <v>1651</v>
      </c>
      <c r="C792" s="93">
        <v>0.81147712025600804</v>
      </c>
      <c r="D792" s="89" t="s">
        <v>97</v>
      </c>
      <c r="E792" s="90" t="s">
        <v>3208</v>
      </c>
    </row>
    <row r="793" spans="1:5" x14ac:dyDescent="0.25">
      <c r="A793" s="89" t="s">
        <v>2679</v>
      </c>
      <c r="B793" s="107" t="s">
        <v>2757</v>
      </c>
      <c r="C793" s="93">
        <v>0.83511115669811298</v>
      </c>
      <c r="D793" s="89" t="s">
        <v>4294</v>
      </c>
      <c r="E793" s="90" t="s">
        <v>4293</v>
      </c>
    </row>
    <row r="794" spans="1:5" x14ac:dyDescent="0.25">
      <c r="A794" s="89" t="s">
        <v>2673</v>
      </c>
      <c r="B794" s="107" t="s">
        <v>1651</v>
      </c>
      <c r="C794" s="93">
        <v>0.81484049385898805</v>
      </c>
      <c r="D794" s="89" t="s">
        <v>4294</v>
      </c>
      <c r="E794" s="90" t="s">
        <v>4293</v>
      </c>
    </row>
    <row r="795" spans="1:5" x14ac:dyDescent="0.25">
      <c r="A795" s="89" t="s">
        <v>2679</v>
      </c>
      <c r="B795" s="107" t="s">
        <v>2757</v>
      </c>
      <c r="C795" s="93">
        <v>0.83371430134911095</v>
      </c>
      <c r="D795" s="89" t="s">
        <v>3634</v>
      </c>
      <c r="E795" s="90" t="s">
        <v>3633</v>
      </c>
    </row>
    <row r="796" spans="1:5" x14ac:dyDescent="0.25">
      <c r="A796" s="89" t="s">
        <v>2673</v>
      </c>
      <c r="B796" s="107" t="s">
        <v>1651</v>
      </c>
      <c r="C796" s="93">
        <v>0.83620864730280198</v>
      </c>
      <c r="D796" s="89" t="s">
        <v>3634</v>
      </c>
      <c r="E796" s="90" t="s">
        <v>3633</v>
      </c>
    </row>
    <row r="797" spans="1:5" x14ac:dyDescent="0.25">
      <c r="A797" s="89" t="s">
        <v>2679</v>
      </c>
      <c r="B797" s="107" t="s">
        <v>2757</v>
      </c>
      <c r="C797" s="93">
        <v>0.79269296620890295</v>
      </c>
      <c r="D797" s="89" t="s">
        <v>3581</v>
      </c>
      <c r="E797" s="90" t="s">
        <v>3580</v>
      </c>
    </row>
    <row r="798" spans="1:5" x14ac:dyDescent="0.25">
      <c r="A798" s="89" t="s">
        <v>2673</v>
      </c>
      <c r="B798" s="107" t="s">
        <v>1651</v>
      </c>
      <c r="C798" s="93">
        <v>0.79157111680160197</v>
      </c>
      <c r="D798" s="89" t="s">
        <v>3581</v>
      </c>
      <c r="E798" s="90" t="s">
        <v>3580</v>
      </c>
    </row>
    <row r="799" spans="1:5" x14ac:dyDescent="0.25">
      <c r="A799" s="89" t="s">
        <v>2679</v>
      </c>
      <c r="B799" s="107" t="s">
        <v>2757</v>
      </c>
      <c r="C799" s="93">
        <v>0.83510532686531702</v>
      </c>
      <c r="D799" s="89" t="s">
        <v>1966</v>
      </c>
      <c r="E799" s="90" t="s">
        <v>1967</v>
      </c>
    </row>
    <row r="800" spans="1:5" x14ac:dyDescent="0.25">
      <c r="A800" s="89" t="s">
        <v>2673</v>
      </c>
      <c r="B800" s="107" t="s">
        <v>1651</v>
      </c>
      <c r="C800" s="93">
        <v>0.81366770188885496</v>
      </c>
      <c r="D800" s="89" t="s">
        <v>1966</v>
      </c>
      <c r="E800" s="90" t="s">
        <v>1967</v>
      </c>
    </row>
    <row r="801" spans="1:5" x14ac:dyDescent="0.25">
      <c r="A801" s="89" t="s">
        <v>2679</v>
      </c>
      <c r="B801" s="107" t="s">
        <v>2757</v>
      </c>
      <c r="C801" s="93">
        <v>0.81593796099016602</v>
      </c>
      <c r="D801" s="89" t="s">
        <v>3787</v>
      </c>
      <c r="E801" s="90" t="s">
        <v>3786</v>
      </c>
    </row>
    <row r="802" spans="1:5" x14ac:dyDescent="0.25">
      <c r="A802" s="89" t="s">
        <v>2673</v>
      </c>
      <c r="B802" s="107" t="s">
        <v>1651</v>
      </c>
      <c r="C802" s="93">
        <v>0.78278462087485801</v>
      </c>
      <c r="D802" s="89" t="s">
        <v>3787</v>
      </c>
      <c r="E802" s="90" t="s">
        <v>3786</v>
      </c>
    </row>
    <row r="803" spans="1:5" x14ac:dyDescent="0.25">
      <c r="A803" s="89" t="s">
        <v>2679</v>
      </c>
      <c r="B803" s="107" t="s">
        <v>2757</v>
      </c>
      <c r="C803" s="93">
        <v>0.82369439621140705</v>
      </c>
      <c r="D803" s="89" t="s">
        <v>3232</v>
      </c>
      <c r="E803" s="90" t="s">
        <v>3231</v>
      </c>
    </row>
    <row r="804" spans="1:5" x14ac:dyDescent="0.25">
      <c r="A804" s="89" t="s">
        <v>2673</v>
      </c>
      <c r="B804" s="107" t="s">
        <v>1651</v>
      </c>
      <c r="C804" s="93">
        <v>0.80685047857057701</v>
      </c>
      <c r="D804" s="89" t="s">
        <v>3232</v>
      </c>
      <c r="E804" s="90" t="s">
        <v>3231</v>
      </c>
    </row>
    <row r="805" spans="1:5" x14ac:dyDescent="0.25">
      <c r="A805" s="89" t="s">
        <v>2679</v>
      </c>
      <c r="B805" s="107" t="s">
        <v>2757</v>
      </c>
      <c r="C805" s="93">
        <v>0.81737017923353505</v>
      </c>
      <c r="D805" s="89" t="s">
        <v>1968</v>
      </c>
      <c r="E805" s="90" t="s">
        <v>1969</v>
      </c>
    </row>
    <row r="806" spans="1:5" x14ac:dyDescent="0.25">
      <c r="A806" s="89" t="s">
        <v>2679</v>
      </c>
      <c r="B806" s="107" t="s">
        <v>2757</v>
      </c>
      <c r="C806" s="93">
        <v>0.82597243076592197</v>
      </c>
      <c r="D806" s="89" t="s">
        <v>3840</v>
      </c>
      <c r="E806" s="90" t="s">
        <v>3839</v>
      </c>
    </row>
    <row r="807" spans="1:5" x14ac:dyDescent="0.25">
      <c r="A807" s="89" t="s">
        <v>2673</v>
      </c>
      <c r="B807" s="107" t="s">
        <v>1651</v>
      </c>
      <c r="C807" s="93">
        <v>0.80624968656847895</v>
      </c>
      <c r="D807" s="89" t="s">
        <v>3840</v>
      </c>
      <c r="E807" s="90" t="s">
        <v>3839</v>
      </c>
    </row>
    <row r="808" spans="1:5" x14ac:dyDescent="0.25">
      <c r="A808" s="89" t="s">
        <v>2679</v>
      </c>
      <c r="B808" s="107" t="s">
        <v>2757</v>
      </c>
      <c r="C808" s="93">
        <v>0.83492104753876994</v>
      </c>
      <c r="D808" s="89" t="s">
        <v>1970</v>
      </c>
      <c r="E808" s="90" t="s">
        <v>1971</v>
      </c>
    </row>
    <row r="809" spans="1:5" x14ac:dyDescent="0.25">
      <c r="A809" s="89" t="s">
        <v>2673</v>
      </c>
      <c r="B809" s="107" t="s">
        <v>1651</v>
      </c>
      <c r="C809" s="93">
        <v>0.83329534671138805</v>
      </c>
      <c r="D809" s="89" t="s">
        <v>1970</v>
      </c>
      <c r="E809" s="90" t="s">
        <v>1971</v>
      </c>
    </row>
    <row r="810" spans="1:5" x14ac:dyDescent="0.25">
      <c r="A810" s="89" t="s">
        <v>2679</v>
      </c>
      <c r="B810" s="107" t="s">
        <v>2757</v>
      </c>
      <c r="C810" s="93">
        <v>0.83442538083039697</v>
      </c>
      <c r="D810" s="89" t="s">
        <v>3066</v>
      </c>
      <c r="E810" s="90" t="s">
        <v>3065</v>
      </c>
    </row>
    <row r="811" spans="1:5" x14ac:dyDescent="0.25">
      <c r="A811" s="89" t="s">
        <v>2673</v>
      </c>
      <c r="B811" s="107" t="s">
        <v>1651</v>
      </c>
      <c r="C811" s="93">
        <v>0.81545163594189596</v>
      </c>
      <c r="D811" s="89" t="s">
        <v>3066</v>
      </c>
      <c r="E811" s="90" t="s">
        <v>3065</v>
      </c>
    </row>
    <row r="812" spans="1:5" x14ac:dyDescent="0.25">
      <c r="A812" s="89" t="s">
        <v>2679</v>
      </c>
      <c r="B812" s="107" t="s">
        <v>2757</v>
      </c>
      <c r="C812" s="93">
        <v>0.83221287786579001</v>
      </c>
      <c r="D812" s="89" t="s">
        <v>3305</v>
      </c>
      <c r="E812" s="90" t="s">
        <v>3304</v>
      </c>
    </row>
    <row r="813" spans="1:5" x14ac:dyDescent="0.25">
      <c r="A813" s="89" t="s">
        <v>2673</v>
      </c>
      <c r="B813" s="107" t="s">
        <v>1651</v>
      </c>
      <c r="C813" s="93">
        <v>0.80578980290699898</v>
      </c>
      <c r="D813" s="89" t="s">
        <v>3305</v>
      </c>
      <c r="E813" s="90" t="s">
        <v>3304</v>
      </c>
    </row>
    <row r="814" spans="1:5" x14ac:dyDescent="0.25">
      <c r="A814" s="89" t="s">
        <v>2679</v>
      </c>
      <c r="B814" s="107" t="s">
        <v>2757</v>
      </c>
      <c r="C814" s="93">
        <v>0.831492382948678</v>
      </c>
      <c r="D814" s="89" t="s">
        <v>1972</v>
      </c>
      <c r="E814" s="90" t="s">
        <v>1973</v>
      </c>
    </row>
    <row r="815" spans="1:5" x14ac:dyDescent="0.25">
      <c r="A815" s="89" t="s">
        <v>2679</v>
      </c>
      <c r="B815" s="107" t="s">
        <v>2757</v>
      </c>
      <c r="C815" s="93">
        <v>0.83794375372871799</v>
      </c>
      <c r="D815" s="89" t="s">
        <v>3113</v>
      </c>
      <c r="E815" s="90" t="s">
        <v>3112</v>
      </c>
    </row>
    <row r="816" spans="1:5" x14ac:dyDescent="0.25">
      <c r="A816" s="89" t="s">
        <v>2673</v>
      </c>
      <c r="B816" s="107" t="s">
        <v>1651</v>
      </c>
      <c r="C816" s="93">
        <v>0.83661742615661905</v>
      </c>
      <c r="D816" s="89" t="s">
        <v>3113</v>
      </c>
      <c r="E816" s="90" t="s">
        <v>3112</v>
      </c>
    </row>
    <row r="817" spans="1:5" x14ac:dyDescent="0.25">
      <c r="A817" s="89" t="s">
        <v>2679</v>
      </c>
      <c r="B817" s="107" t="s">
        <v>2757</v>
      </c>
      <c r="C817" s="93">
        <v>0.834996489849815</v>
      </c>
      <c r="D817" s="89" t="s">
        <v>1974</v>
      </c>
      <c r="E817" s="90" t="s">
        <v>1975</v>
      </c>
    </row>
    <row r="818" spans="1:5" x14ac:dyDescent="0.25">
      <c r="A818" s="89" t="s">
        <v>2679</v>
      </c>
      <c r="B818" s="107" t="s">
        <v>2757</v>
      </c>
      <c r="C818" s="93">
        <v>0.83833239115246305</v>
      </c>
      <c r="D818" s="89" t="s">
        <v>1976</v>
      </c>
      <c r="E818" s="90" t="s">
        <v>1977</v>
      </c>
    </row>
    <row r="819" spans="1:5" x14ac:dyDescent="0.25">
      <c r="A819" s="89" t="s">
        <v>2679</v>
      </c>
      <c r="B819" s="107" t="s">
        <v>2757</v>
      </c>
      <c r="C819" s="93">
        <v>0.79211234687356402</v>
      </c>
      <c r="D819" s="89" t="s">
        <v>3750</v>
      </c>
      <c r="E819" s="90" t="s">
        <v>1977</v>
      </c>
    </row>
    <row r="820" spans="1:5" x14ac:dyDescent="0.25">
      <c r="A820" s="89" t="s">
        <v>2679</v>
      </c>
      <c r="B820" s="107" t="s">
        <v>2757</v>
      </c>
      <c r="C820" s="93">
        <v>0.82749355343636399</v>
      </c>
      <c r="D820" s="89" t="s">
        <v>3577</v>
      </c>
      <c r="E820" s="90" t="s">
        <v>1977</v>
      </c>
    </row>
    <row r="821" spans="1:5" x14ac:dyDescent="0.25">
      <c r="A821" s="89" t="s">
        <v>2673</v>
      </c>
      <c r="B821" s="107" t="s">
        <v>1651</v>
      </c>
      <c r="C821" s="93">
        <v>0.83598538536599698</v>
      </c>
      <c r="D821" s="89" t="s">
        <v>1976</v>
      </c>
      <c r="E821" s="90" t="s">
        <v>1977</v>
      </c>
    </row>
    <row r="822" spans="1:5" x14ac:dyDescent="0.25">
      <c r="A822" s="89" t="s">
        <v>2673</v>
      </c>
      <c r="B822" s="107" t="s">
        <v>1651</v>
      </c>
      <c r="C822" s="93">
        <v>0.78571510638493303</v>
      </c>
      <c r="D822" s="89" t="s">
        <v>3750</v>
      </c>
      <c r="E822" s="90" t="s">
        <v>1977</v>
      </c>
    </row>
    <row r="823" spans="1:5" x14ac:dyDescent="0.25">
      <c r="A823" s="89" t="s">
        <v>2673</v>
      </c>
      <c r="B823" s="107" t="s">
        <v>1651</v>
      </c>
      <c r="C823" s="93">
        <v>0.81300411205772405</v>
      </c>
      <c r="D823" s="89" t="s">
        <v>3577</v>
      </c>
      <c r="E823" s="90" t="s">
        <v>1977</v>
      </c>
    </row>
    <row r="824" spans="1:5" x14ac:dyDescent="0.25">
      <c r="A824" s="89" t="s">
        <v>2679</v>
      </c>
      <c r="B824" s="107" t="s">
        <v>2757</v>
      </c>
      <c r="C824" s="93">
        <v>0.82722102333511005</v>
      </c>
      <c r="D824" s="89" t="s">
        <v>1978</v>
      </c>
      <c r="E824" s="90" t="s">
        <v>1979</v>
      </c>
    </row>
    <row r="825" spans="1:5" x14ac:dyDescent="0.25">
      <c r="A825" s="89" t="s">
        <v>2673</v>
      </c>
      <c r="B825" s="107" t="s">
        <v>1651</v>
      </c>
      <c r="C825" s="93">
        <v>0.80821408088371405</v>
      </c>
      <c r="D825" s="89" t="s">
        <v>1978</v>
      </c>
      <c r="E825" s="90" t="s">
        <v>1979</v>
      </c>
    </row>
    <row r="826" spans="1:5" x14ac:dyDescent="0.25">
      <c r="A826" s="89" t="s">
        <v>2679</v>
      </c>
      <c r="B826" s="107" t="s">
        <v>2757</v>
      </c>
      <c r="C826" s="93">
        <v>0.83165430682902697</v>
      </c>
      <c r="D826" s="89" t="s">
        <v>1980</v>
      </c>
      <c r="E826" s="90" t="s">
        <v>1981</v>
      </c>
    </row>
    <row r="827" spans="1:5" x14ac:dyDescent="0.25">
      <c r="A827" s="89" t="s">
        <v>2673</v>
      </c>
      <c r="B827" s="107" t="s">
        <v>1651</v>
      </c>
      <c r="C827" s="93">
        <v>0.81626761015979699</v>
      </c>
      <c r="D827" s="89" t="s">
        <v>1980</v>
      </c>
      <c r="E827" s="90" t="s">
        <v>1981</v>
      </c>
    </row>
    <row r="828" spans="1:5" x14ac:dyDescent="0.25">
      <c r="A828" s="89" t="s">
        <v>2679</v>
      </c>
      <c r="B828" s="107" t="s">
        <v>2757</v>
      </c>
      <c r="C828" s="93">
        <v>0.83467751941697799</v>
      </c>
      <c r="D828" s="89" t="s">
        <v>3743</v>
      </c>
      <c r="E828" s="90" t="s">
        <v>3742</v>
      </c>
    </row>
    <row r="829" spans="1:5" x14ac:dyDescent="0.25">
      <c r="A829" s="89" t="s">
        <v>2673</v>
      </c>
      <c r="B829" s="107" t="s">
        <v>1651</v>
      </c>
      <c r="C829" s="93">
        <v>0.81657724957014899</v>
      </c>
      <c r="D829" s="89" t="s">
        <v>3743</v>
      </c>
      <c r="E829" s="90" t="s">
        <v>3742</v>
      </c>
    </row>
    <row r="830" spans="1:5" x14ac:dyDescent="0.25">
      <c r="A830" s="89" t="s">
        <v>2679</v>
      </c>
      <c r="B830" s="107" t="s">
        <v>2757</v>
      </c>
      <c r="C830" s="93">
        <v>0.83061708708082105</v>
      </c>
      <c r="D830" s="89" t="s">
        <v>3602</v>
      </c>
      <c r="E830" s="90" t="s">
        <v>3601</v>
      </c>
    </row>
    <row r="831" spans="1:5" x14ac:dyDescent="0.25">
      <c r="A831" s="89" t="s">
        <v>2673</v>
      </c>
      <c r="B831" s="107" t="s">
        <v>1651</v>
      </c>
      <c r="C831" s="93">
        <v>0.83341652412809697</v>
      </c>
      <c r="D831" s="89" t="s">
        <v>3602</v>
      </c>
      <c r="E831" s="90" t="s">
        <v>3601</v>
      </c>
    </row>
    <row r="832" spans="1:5" x14ac:dyDescent="0.25">
      <c r="A832" s="89" t="s">
        <v>2679</v>
      </c>
      <c r="B832" s="107" t="s">
        <v>2757</v>
      </c>
      <c r="C832" s="93">
        <v>0.76898649310912803</v>
      </c>
      <c r="D832" s="89" t="s">
        <v>3441</v>
      </c>
      <c r="E832" s="90" t="s">
        <v>3440</v>
      </c>
    </row>
    <row r="833" spans="1:5" x14ac:dyDescent="0.25">
      <c r="A833" s="89" t="s">
        <v>2673</v>
      </c>
      <c r="B833" s="107" t="s">
        <v>1651</v>
      </c>
      <c r="C833" s="93">
        <v>0.76883214458381999</v>
      </c>
      <c r="D833" s="89" t="s">
        <v>3441</v>
      </c>
      <c r="E833" s="90" t="s">
        <v>3440</v>
      </c>
    </row>
    <row r="834" spans="1:5" x14ac:dyDescent="0.25">
      <c r="A834" s="89" t="s">
        <v>2679</v>
      </c>
      <c r="B834" s="107" t="s">
        <v>2757</v>
      </c>
      <c r="C834" s="93">
        <v>0.82491086178915696</v>
      </c>
      <c r="D834" s="89" t="s">
        <v>3550</v>
      </c>
      <c r="E834" s="90" t="s">
        <v>3549</v>
      </c>
    </row>
    <row r="835" spans="1:5" x14ac:dyDescent="0.25">
      <c r="A835" s="89" t="s">
        <v>2673</v>
      </c>
      <c r="B835" s="107" t="s">
        <v>1651</v>
      </c>
      <c r="C835" s="93">
        <v>0.81226377184357601</v>
      </c>
      <c r="D835" s="89" t="s">
        <v>3550</v>
      </c>
      <c r="E835" s="90" t="s">
        <v>3549</v>
      </c>
    </row>
    <row r="836" spans="1:5" x14ac:dyDescent="0.25">
      <c r="A836" s="89" t="s">
        <v>2679</v>
      </c>
      <c r="B836" s="107" t="s">
        <v>2757</v>
      </c>
      <c r="C836" s="93">
        <v>0.827987545400933</v>
      </c>
      <c r="D836" s="89" t="s">
        <v>1982</v>
      </c>
      <c r="E836" s="90" t="s">
        <v>1983</v>
      </c>
    </row>
    <row r="837" spans="1:5" x14ac:dyDescent="0.25">
      <c r="A837" s="89" t="s">
        <v>2673</v>
      </c>
      <c r="B837" s="107" t="s">
        <v>1651</v>
      </c>
      <c r="C837" s="93">
        <v>0.80006129415624705</v>
      </c>
      <c r="D837" s="89" t="s">
        <v>1982</v>
      </c>
      <c r="E837" s="90" t="s">
        <v>1983</v>
      </c>
    </row>
    <row r="838" spans="1:5" x14ac:dyDescent="0.25">
      <c r="A838" s="89" t="s">
        <v>2679</v>
      </c>
      <c r="B838" s="107" t="s">
        <v>2757</v>
      </c>
      <c r="C838" s="93">
        <v>0.82444582486660001</v>
      </c>
      <c r="D838" s="89" t="s">
        <v>3516</v>
      </c>
      <c r="E838" s="90" t="s">
        <v>3515</v>
      </c>
    </row>
    <row r="839" spans="1:5" x14ac:dyDescent="0.25">
      <c r="A839" s="89" t="s">
        <v>2673</v>
      </c>
      <c r="B839" s="107" t="s">
        <v>1651</v>
      </c>
      <c r="C839" s="93">
        <v>0.82662605186788496</v>
      </c>
      <c r="D839" s="89" t="s">
        <v>3516</v>
      </c>
      <c r="E839" s="90" t="s">
        <v>3515</v>
      </c>
    </row>
    <row r="840" spans="1:5" x14ac:dyDescent="0.25">
      <c r="A840" s="89" t="s">
        <v>2679</v>
      </c>
      <c r="B840" s="107" t="s">
        <v>2757</v>
      </c>
      <c r="C840" s="93">
        <v>0.83571612275582197</v>
      </c>
      <c r="D840" s="89" t="s">
        <v>3421</v>
      </c>
      <c r="E840" s="90" t="s">
        <v>3420</v>
      </c>
    </row>
    <row r="841" spans="1:5" x14ac:dyDescent="0.25">
      <c r="A841" s="89" t="s">
        <v>2673</v>
      </c>
      <c r="B841" s="107" t="s">
        <v>1651</v>
      </c>
      <c r="C841" s="93">
        <v>0.836737479698761</v>
      </c>
      <c r="D841" s="89" t="s">
        <v>3421</v>
      </c>
      <c r="E841" s="90" t="s">
        <v>3420</v>
      </c>
    </row>
    <row r="842" spans="1:5" x14ac:dyDescent="0.25">
      <c r="A842" s="89" t="s">
        <v>2679</v>
      </c>
      <c r="B842" s="107" t="s">
        <v>2757</v>
      </c>
      <c r="C842" s="93">
        <v>0.828131324344482</v>
      </c>
      <c r="D842" s="89" t="s">
        <v>404</v>
      </c>
      <c r="E842" s="90" t="s">
        <v>2739</v>
      </c>
    </row>
    <row r="843" spans="1:5" x14ac:dyDescent="0.25">
      <c r="A843" s="89" t="s">
        <v>2679</v>
      </c>
      <c r="B843" s="107" t="s">
        <v>2757</v>
      </c>
      <c r="C843" s="93">
        <v>0.83347219567000297</v>
      </c>
      <c r="D843" s="89" t="s">
        <v>3217</v>
      </c>
      <c r="E843" s="90" t="s">
        <v>3216</v>
      </c>
    </row>
    <row r="844" spans="1:5" x14ac:dyDescent="0.25">
      <c r="A844" s="89" t="s">
        <v>2673</v>
      </c>
      <c r="B844" s="107" t="s">
        <v>1651</v>
      </c>
      <c r="C844" s="93">
        <v>0.82663683759467899</v>
      </c>
      <c r="D844" s="89" t="s">
        <v>3217</v>
      </c>
      <c r="E844" s="90" t="s">
        <v>3216</v>
      </c>
    </row>
    <row r="845" spans="1:5" x14ac:dyDescent="0.25">
      <c r="A845" s="89" t="s">
        <v>2679</v>
      </c>
      <c r="B845" s="107" t="s">
        <v>2757</v>
      </c>
      <c r="C845" s="93">
        <v>0.82970025784859103</v>
      </c>
      <c r="D845" s="89" t="s">
        <v>1984</v>
      </c>
      <c r="E845" s="90" t="s">
        <v>1985</v>
      </c>
    </row>
    <row r="846" spans="1:5" x14ac:dyDescent="0.25">
      <c r="A846" s="89" t="s">
        <v>2673</v>
      </c>
      <c r="B846" s="107" t="s">
        <v>1651</v>
      </c>
      <c r="C846" s="93">
        <v>0.82895755133417304</v>
      </c>
      <c r="D846" s="89" t="s">
        <v>1984</v>
      </c>
      <c r="E846" s="90" t="s">
        <v>1985</v>
      </c>
    </row>
    <row r="847" spans="1:5" x14ac:dyDescent="0.25">
      <c r="A847" s="89" t="s">
        <v>2679</v>
      </c>
      <c r="B847" s="107" t="s">
        <v>2757</v>
      </c>
      <c r="C847" s="93">
        <v>0.83428934730785498</v>
      </c>
      <c r="D847" s="89" t="s">
        <v>2665</v>
      </c>
      <c r="E847" s="90" t="s">
        <v>2699</v>
      </c>
    </row>
    <row r="848" spans="1:5" x14ac:dyDescent="0.25">
      <c r="A848" s="89" t="s">
        <v>2673</v>
      </c>
      <c r="B848" s="107" t="s">
        <v>1651</v>
      </c>
      <c r="C848" s="93">
        <v>0.83351654036126399</v>
      </c>
      <c r="D848" s="89" t="s">
        <v>2665</v>
      </c>
      <c r="E848" s="90" t="s">
        <v>2699</v>
      </c>
    </row>
    <row r="849" spans="1:5" x14ac:dyDescent="0.25">
      <c r="A849" s="89" t="s">
        <v>2679</v>
      </c>
      <c r="B849" s="107" t="s">
        <v>2757</v>
      </c>
      <c r="C849" s="93">
        <v>0.82114355951863605</v>
      </c>
      <c r="D849" s="89" t="s">
        <v>2666</v>
      </c>
      <c r="E849" s="90" t="s">
        <v>2700</v>
      </c>
    </row>
    <row r="850" spans="1:5" x14ac:dyDescent="0.25">
      <c r="A850" s="89" t="s">
        <v>2673</v>
      </c>
      <c r="B850" s="107" t="s">
        <v>1651</v>
      </c>
      <c r="C850" s="93">
        <v>0.79707320684689797</v>
      </c>
      <c r="D850" s="89" t="s">
        <v>2666</v>
      </c>
      <c r="E850" s="90" t="s">
        <v>2700</v>
      </c>
    </row>
    <row r="851" spans="1:5" x14ac:dyDescent="0.25">
      <c r="A851" s="89" t="s">
        <v>2679</v>
      </c>
      <c r="B851" s="107" t="s">
        <v>2757</v>
      </c>
      <c r="C851" s="93">
        <v>0.83488049925470598</v>
      </c>
      <c r="D851" s="89" t="s">
        <v>3726</v>
      </c>
      <c r="E851" s="90" t="s">
        <v>2750</v>
      </c>
    </row>
    <row r="852" spans="1:5" x14ac:dyDescent="0.25">
      <c r="A852" s="89" t="s">
        <v>2679</v>
      </c>
      <c r="B852" s="107" t="s">
        <v>2757</v>
      </c>
      <c r="C852" s="93">
        <v>0.83375990580663595</v>
      </c>
      <c r="D852" s="89" t="s">
        <v>3152</v>
      </c>
      <c r="E852" s="90" t="s">
        <v>2750</v>
      </c>
    </row>
    <row r="853" spans="1:5" x14ac:dyDescent="0.25">
      <c r="A853" s="89" t="s">
        <v>2679</v>
      </c>
      <c r="B853" s="107" t="s">
        <v>2757</v>
      </c>
      <c r="C853" s="93">
        <v>0.83240055540144098</v>
      </c>
      <c r="D853" s="89" t="s">
        <v>3189</v>
      </c>
      <c r="E853" s="90" t="s">
        <v>2750</v>
      </c>
    </row>
    <row r="854" spans="1:5" x14ac:dyDescent="0.25">
      <c r="A854" s="89" t="s">
        <v>2673</v>
      </c>
      <c r="B854" s="107" t="s">
        <v>1651</v>
      </c>
      <c r="C854" s="93">
        <v>0.833305714625451</v>
      </c>
      <c r="D854" s="89" t="s">
        <v>3726</v>
      </c>
      <c r="E854" s="90" t="s">
        <v>2750</v>
      </c>
    </row>
    <row r="855" spans="1:5" x14ac:dyDescent="0.25">
      <c r="A855" s="89" t="s">
        <v>2673</v>
      </c>
      <c r="B855" s="107" t="s">
        <v>1651</v>
      </c>
      <c r="C855" s="93">
        <v>0.83309736475463703</v>
      </c>
      <c r="D855" s="89" t="s">
        <v>3152</v>
      </c>
      <c r="E855" s="90" t="s">
        <v>2750</v>
      </c>
    </row>
    <row r="856" spans="1:5" x14ac:dyDescent="0.25">
      <c r="A856" s="89" t="s">
        <v>2673</v>
      </c>
      <c r="B856" s="107" t="s">
        <v>1651</v>
      </c>
      <c r="C856" s="93">
        <v>0.82021064238968799</v>
      </c>
      <c r="D856" s="89" t="s">
        <v>3189</v>
      </c>
      <c r="E856" s="90" t="s">
        <v>2750</v>
      </c>
    </row>
    <row r="857" spans="1:5" x14ac:dyDescent="0.25">
      <c r="A857" s="89" t="s">
        <v>2679</v>
      </c>
      <c r="B857" s="107" t="s">
        <v>2757</v>
      </c>
      <c r="C857" s="93">
        <v>0.83441570809149401</v>
      </c>
      <c r="D857" s="89" t="s">
        <v>1986</v>
      </c>
      <c r="E857" s="90" t="s">
        <v>1987</v>
      </c>
    </row>
    <row r="858" spans="1:5" x14ac:dyDescent="0.25">
      <c r="A858" s="89" t="s">
        <v>2673</v>
      </c>
      <c r="B858" s="107" t="s">
        <v>1651</v>
      </c>
      <c r="C858" s="93">
        <v>0.82216106242987297</v>
      </c>
      <c r="D858" s="89" t="s">
        <v>1986</v>
      </c>
      <c r="E858" s="90" t="s">
        <v>1987</v>
      </c>
    </row>
    <row r="859" spans="1:5" x14ac:dyDescent="0.25">
      <c r="A859" s="89" t="s">
        <v>2679</v>
      </c>
      <c r="B859" s="107" t="s">
        <v>2757</v>
      </c>
      <c r="C859" s="93">
        <v>0.82658672556538204</v>
      </c>
      <c r="D859" s="89" t="s">
        <v>3955</v>
      </c>
      <c r="E859" s="90" t="s">
        <v>2875</v>
      </c>
    </row>
    <row r="860" spans="1:5" x14ac:dyDescent="0.25">
      <c r="A860" s="89" t="s">
        <v>2673</v>
      </c>
      <c r="B860" s="107" t="s">
        <v>1651</v>
      </c>
      <c r="C860" s="93">
        <v>0.79930380399381995</v>
      </c>
      <c r="D860" s="89" t="s">
        <v>3955</v>
      </c>
      <c r="E860" s="90" t="s">
        <v>2875</v>
      </c>
    </row>
    <row r="861" spans="1:5" x14ac:dyDescent="0.25">
      <c r="A861" s="89" t="s">
        <v>2673</v>
      </c>
      <c r="B861" s="107" t="s">
        <v>1651</v>
      </c>
      <c r="C861" s="93">
        <v>0.81822690860583402</v>
      </c>
      <c r="D861" s="89" t="s">
        <v>1988</v>
      </c>
      <c r="E861" s="90" t="s">
        <v>1989</v>
      </c>
    </row>
    <row r="862" spans="1:5" x14ac:dyDescent="0.25">
      <c r="A862" s="89" t="s">
        <v>2673</v>
      </c>
      <c r="B862" s="107" t="s">
        <v>1651</v>
      </c>
      <c r="C862" s="93">
        <v>0.82127743997008196</v>
      </c>
      <c r="D862" s="89" t="s">
        <v>1990</v>
      </c>
      <c r="E862" s="90" t="s">
        <v>1989</v>
      </c>
    </row>
    <row r="863" spans="1:5" x14ac:dyDescent="0.25">
      <c r="A863" s="89" t="s">
        <v>2679</v>
      </c>
      <c r="B863" s="107" t="s">
        <v>2757</v>
      </c>
      <c r="C863" s="93">
        <v>0.81539725164038601</v>
      </c>
      <c r="D863" s="89" t="s">
        <v>4031</v>
      </c>
      <c r="E863" s="90" t="s">
        <v>4030</v>
      </c>
    </row>
    <row r="864" spans="1:5" x14ac:dyDescent="0.25">
      <c r="A864" s="89" t="s">
        <v>2673</v>
      </c>
      <c r="B864" s="107" t="s">
        <v>1651</v>
      </c>
      <c r="C864" s="93">
        <v>0.80406662560979303</v>
      </c>
      <c r="D864" s="89" t="s">
        <v>4031</v>
      </c>
      <c r="E864" s="90" t="s">
        <v>4030</v>
      </c>
    </row>
    <row r="865" spans="1:5" x14ac:dyDescent="0.25">
      <c r="A865" s="89" t="s">
        <v>2673</v>
      </c>
      <c r="B865" s="107" t="s">
        <v>1651</v>
      </c>
      <c r="C865" s="93">
        <v>0.83277958309002997</v>
      </c>
      <c r="D865" s="89" t="s">
        <v>1991</v>
      </c>
      <c r="E865" s="90" t="s">
        <v>1992</v>
      </c>
    </row>
    <row r="866" spans="1:5" x14ac:dyDescent="0.25">
      <c r="A866" s="89" t="s">
        <v>2679</v>
      </c>
      <c r="B866" s="107" t="s">
        <v>2757</v>
      </c>
      <c r="C866" s="93">
        <v>0.84652175008101704</v>
      </c>
      <c r="D866" s="89" t="s">
        <v>1993</v>
      </c>
      <c r="E866" s="90" t="s">
        <v>1994</v>
      </c>
    </row>
    <row r="867" spans="1:5" x14ac:dyDescent="0.25">
      <c r="A867" s="89" t="s">
        <v>2673</v>
      </c>
      <c r="B867" s="107" t="s">
        <v>1651</v>
      </c>
      <c r="C867" s="93">
        <v>0.84659992530535899</v>
      </c>
      <c r="D867" s="89" t="s">
        <v>1993</v>
      </c>
      <c r="E867" s="90" t="s">
        <v>1994</v>
      </c>
    </row>
    <row r="868" spans="1:5" x14ac:dyDescent="0.25">
      <c r="A868" s="89" t="s">
        <v>2679</v>
      </c>
      <c r="B868" s="107" t="s">
        <v>2757</v>
      </c>
      <c r="C868" s="93">
        <v>0.82986883450667004</v>
      </c>
      <c r="D868" s="89" t="s">
        <v>3145</v>
      </c>
      <c r="E868" s="90" t="s">
        <v>3144</v>
      </c>
    </row>
    <row r="869" spans="1:5" x14ac:dyDescent="0.25">
      <c r="A869" s="89" t="s">
        <v>2673</v>
      </c>
      <c r="B869" s="107" t="s">
        <v>1651</v>
      </c>
      <c r="C869" s="93">
        <v>0.81858540028748195</v>
      </c>
      <c r="D869" s="89" t="s">
        <v>3145</v>
      </c>
      <c r="E869" s="90" t="s">
        <v>3144</v>
      </c>
    </row>
    <row r="870" spans="1:5" x14ac:dyDescent="0.25">
      <c r="A870" s="89" t="s">
        <v>2679</v>
      </c>
      <c r="B870" s="107" t="s">
        <v>2757</v>
      </c>
      <c r="C870" s="93">
        <v>0.83477525007551001</v>
      </c>
      <c r="D870" s="89" t="s">
        <v>1995</v>
      </c>
      <c r="E870" s="90" t="s">
        <v>1996</v>
      </c>
    </row>
    <row r="871" spans="1:5" x14ac:dyDescent="0.25">
      <c r="A871" s="89" t="s">
        <v>2673</v>
      </c>
      <c r="B871" s="107" t="s">
        <v>1651</v>
      </c>
      <c r="C871" s="93">
        <v>0.81607644414463199</v>
      </c>
      <c r="D871" s="89" t="s">
        <v>1995</v>
      </c>
      <c r="E871" s="90" t="s">
        <v>1996</v>
      </c>
    </row>
    <row r="872" spans="1:5" x14ac:dyDescent="0.25">
      <c r="A872" s="89" t="s">
        <v>2679</v>
      </c>
      <c r="B872" s="107" t="s">
        <v>2757</v>
      </c>
      <c r="C872" s="93">
        <v>0.83303207767377196</v>
      </c>
      <c r="D872" s="89" t="s">
        <v>4060</v>
      </c>
      <c r="E872" s="90" t="s">
        <v>4059</v>
      </c>
    </row>
    <row r="873" spans="1:5" x14ac:dyDescent="0.25">
      <c r="A873" s="89" t="s">
        <v>2673</v>
      </c>
      <c r="B873" s="107" t="s">
        <v>1651</v>
      </c>
      <c r="C873" s="93">
        <v>0.81067659575857398</v>
      </c>
      <c r="D873" s="89" t="s">
        <v>4060</v>
      </c>
      <c r="E873" s="90" t="s">
        <v>4059</v>
      </c>
    </row>
    <row r="874" spans="1:5" x14ac:dyDescent="0.25">
      <c r="A874" s="89" t="s">
        <v>2679</v>
      </c>
      <c r="B874" s="107" t="s">
        <v>2757</v>
      </c>
      <c r="C874" s="93">
        <v>0.83252429862186605</v>
      </c>
      <c r="D874" s="89" t="s">
        <v>3483</v>
      </c>
      <c r="E874" s="90" t="s">
        <v>3482</v>
      </c>
    </row>
    <row r="875" spans="1:5" x14ac:dyDescent="0.25">
      <c r="A875" s="89" t="s">
        <v>2673</v>
      </c>
      <c r="B875" s="107" t="s">
        <v>1651</v>
      </c>
      <c r="C875" s="93">
        <v>0.81816496876384803</v>
      </c>
      <c r="D875" s="89" t="s">
        <v>3483</v>
      </c>
      <c r="E875" s="90" t="s">
        <v>3482</v>
      </c>
    </row>
    <row r="876" spans="1:5" x14ac:dyDescent="0.25">
      <c r="A876" s="89" t="s">
        <v>2679</v>
      </c>
      <c r="B876" s="107" t="s">
        <v>2757</v>
      </c>
      <c r="C876" s="93">
        <v>0.83442541589136299</v>
      </c>
      <c r="D876" s="89" t="s">
        <v>3872</v>
      </c>
      <c r="E876" s="90" t="s">
        <v>3871</v>
      </c>
    </row>
    <row r="877" spans="1:5" x14ac:dyDescent="0.25">
      <c r="A877" s="89" t="s">
        <v>2673</v>
      </c>
      <c r="B877" s="107" t="s">
        <v>1651</v>
      </c>
      <c r="C877" s="93">
        <v>0.81196176406498299</v>
      </c>
      <c r="D877" s="89" t="s">
        <v>3872</v>
      </c>
      <c r="E877" s="90" t="s">
        <v>3871</v>
      </c>
    </row>
    <row r="878" spans="1:5" x14ac:dyDescent="0.25">
      <c r="A878" s="89" t="s">
        <v>2679</v>
      </c>
      <c r="B878" s="107" t="s">
        <v>2757</v>
      </c>
      <c r="C878" s="93">
        <v>0.83493296435400799</v>
      </c>
      <c r="D878" s="89" t="s">
        <v>1997</v>
      </c>
      <c r="E878" s="90" t="s">
        <v>1998</v>
      </c>
    </row>
    <row r="879" spans="1:5" x14ac:dyDescent="0.25">
      <c r="A879" s="89" t="s">
        <v>2679</v>
      </c>
      <c r="B879" s="107" t="s">
        <v>2757</v>
      </c>
      <c r="C879" s="93">
        <v>0.83278266810372503</v>
      </c>
      <c r="D879" s="89" t="s">
        <v>3340</v>
      </c>
      <c r="E879" s="90" t="s">
        <v>1998</v>
      </c>
    </row>
    <row r="880" spans="1:5" x14ac:dyDescent="0.25">
      <c r="A880" s="89" t="s">
        <v>2673</v>
      </c>
      <c r="B880" s="107" t="s">
        <v>1651</v>
      </c>
      <c r="C880" s="93">
        <v>0.81229457815100004</v>
      </c>
      <c r="D880" s="89" t="s">
        <v>1997</v>
      </c>
      <c r="E880" s="90" t="s">
        <v>1998</v>
      </c>
    </row>
    <row r="881" spans="1:5" x14ac:dyDescent="0.25">
      <c r="A881" s="89" t="s">
        <v>2673</v>
      </c>
      <c r="B881" s="107" t="s">
        <v>1651</v>
      </c>
      <c r="C881" s="93">
        <v>0.807432064750642</v>
      </c>
      <c r="D881" s="89" t="s">
        <v>3340</v>
      </c>
      <c r="E881" s="90" t="s">
        <v>1998</v>
      </c>
    </row>
    <row r="882" spans="1:5" x14ac:dyDescent="0.25">
      <c r="A882" s="89" t="s">
        <v>2679</v>
      </c>
      <c r="B882" s="107" t="s">
        <v>2757</v>
      </c>
      <c r="C882" s="93">
        <v>0.84029780512442798</v>
      </c>
      <c r="D882" s="89" t="s">
        <v>1999</v>
      </c>
      <c r="E882" s="90" t="s">
        <v>2000</v>
      </c>
    </row>
    <row r="883" spans="1:5" x14ac:dyDescent="0.25">
      <c r="A883" s="89" t="s">
        <v>2679</v>
      </c>
      <c r="B883" s="107" t="s">
        <v>2757</v>
      </c>
      <c r="C883" s="93">
        <v>0.824091337618584</v>
      </c>
      <c r="D883" s="89" t="s">
        <v>2001</v>
      </c>
      <c r="E883" s="90" t="s">
        <v>2002</v>
      </c>
    </row>
    <row r="884" spans="1:5" x14ac:dyDescent="0.25">
      <c r="A884" s="89" t="s">
        <v>2673</v>
      </c>
      <c r="B884" s="107" t="s">
        <v>1651</v>
      </c>
      <c r="C884" s="93">
        <v>0.82309135090121099</v>
      </c>
      <c r="D884" s="89" t="s">
        <v>2001</v>
      </c>
      <c r="E884" s="90" t="s">
        <v>2002</v>
      </c>
    </row>
    <row r="885" spans="1:5" x14ac:dyDescent="0.25">
      <c r="A885" s="89" t="s">
        <v>2679</v>
      </c>
      <c r="B885" s="107" t="s">
        <v>2757</v>
      </c>
      <c r="C885" s="93">
        <v>0.81264417320206805</v>
      </c>
      <c r="D885" s="89" t="s">
        <v>3163</v>
      </c>
      <c r="E885" s="90" t="s">
        <v>3162</v>
      </c>
    </row>
    <row r="886" spans="1:5" x14ac:dyDescent="0.25">
      <c r="A886" s="89" t="s">
        <v>2673</v>
      </c>
      <c r="B886" s="107" t="s">
        <v>1651</v>
      </c>
      <c r="C886" s="93">
        <v>0.79883631365047503</v>
      </c>
      <c r="D886" s="89" t="s">
        <v>3163</v>
      </c>
      <c r="E886" s="90" t="s">
        <v>3162</v>
      </c>
    </row>
    <row r="887" spans="1:5" x14ac:dyDescent="0.25">
      <c r="A887" s="89" t="s">
        <v>2673</v>
      </c>
      <c r="B887" s="107" t="s">
        <v>1651</v>
      </c>
      <c r="C887" s="93">
        <v>0.80772932268171505</v>
      </c>
      <c r="D887" s="89" t="s">
        <v>3246</v>
      </c>
      <c r="E887" s="90" t="s">
        <v>3245</v>
      </c>
    </row>
    <row r="888" spans="1:5" x14ac:dyDescent="0.25">
      <c r="A888" s="89" t="s">
        <v>2679</v>
      </c>
      <c r="B888" s="107" t="s">
        <v>2757</v>
      </c>
      <c r="C888" s="93">
        <v>0.82548248895971099</v>
      </c>
      <c r="D888" s="89" t="s">
        <v>3755</v>
      </c>
      <c r="E888" s="90" t="s">
        <v>3754</v>
      </c>
    </row>
    <row r="889" spans="1:5" x14ac:dyDescent="0.25">
      <c r="A889" s="89" t="s">
        <v>2673</v>
      </c>
      <c r="B889" s="107" t="s">
        <v>1651</v>
      </c>
      <c r="C889" s="93">
        <v>0.80846746519442503</v>
      </c>
      <c r="D889" s="89" t="s">
        <v>3755</v>
      </c>
      <c r="E889" s="90" t="s">
        <v>3754</v>
      </c>
    </row>
    <row r="890" spans="1:5" x14ac:dyDescent="0.25">
      <c r="A890" s="89" t="s">
        <v>2679</v>
      </c>
      <c r="B890" s="107" t="s">
        <v>2757</v>
      </c>
      <c r="C890" s="93">
        <v>0.834202824073217</v>
      </c>
      <c r="D890" s="89" t="s">
        <v>3121</v>
      </c>
      <c r="E890" s="90" t="s">
        <v>3120</v>
      </c>
    </row>
    <row r="891" spans="1:5" x14ac:dyDescent="0.25">
      <c r="A891" s="89" t="s">
        <v>2673</v>
      </c>
      <c r="B891" s="107" t="s">
        <v>1651</v>
      </c>
      <c r="C891" s="93">
        <v>0.80952940488035297</v>
      </c>
      <c r="D891" s="89" t="s">
        <v>3121</v>
      </c>
      <c r="E891" s="90" t="s">
        <v>3120</v>
      </c>
    </row>
    <row r="892" spans="1:5" x14ac:dyDescent="0.25">
      <c r="A892" s="89" t="s">
        <v>2679</v>
      </c>
      <c r="B892" s="107" t="s">
        <v>2757</v>
      </c>
      <c r="C892" s="93">
        <v>0.83784519499835697</v>
      </c>
      <c r="D892" s="89" t="s">
        <v>2003</v>
      </c>
      <c r="E892" s="90" t="s">
        <v>2004</v>
      </c>
    </row>
    <row r="893" spans="1:5" x14ac:dyDescent="0.25">
      <c r="A893" s="89" t="s">
        <v>2673</v>
      </c>
      <c r="B893" s="107" t="s">
        <v>1651</v>
      </c>
      <c r="C893" s="93">
        <v>0.84019994976118995</v>
      </c>
      <c r="D893" s="89" t="s">
        <v>2003</v>
      </c>
      <c r="E893" s="90" t="s">
        <v>2004</v>
      </c>
    </row>
    <row r="894" spans="1:5" x14ac:dyDescent="0.25">
      <c r="A894" s="89" t="s">
        <v>2679</v>
      </c>
      <c r="B894" s="107" t="s">
        <v>2757</v>
      </c>
      <c r="C894" s="93">
        <v>0.82705904932244001</v>
      </c>
      <c r="D894" s="89" t="s">
        <v>4054</v>
      </c>
      <c r="E894" s="90" t="s">
        <v>4053</v>
      </c>
    </row>
    <row r="895" spans="1:5" x14ac:dyDescent="0.25">
      <c r="A895" s="89" t="s">
        <v>2673</v>
      </c>
      <c r="B895" s="107" t="s">
        <v>1651</v>
      </c>
      <c r="C895" s="93">
        <v>0.80703107688134401</v>
      </c>
      <c r="D895" s="89" t="s">
        <v>4054</v>
      </c>
      <c r="E895" s="90" t="s">
        <v>4053</v>
      </c>
    </row>
    <row r="896" spans="1:5" x14ac:dyDescent="0.25">
      <c r="A896" s="89" t="s">
        <v>2679</v>
      </c>
      <c r="B896" s="107" t="s">
        <v>2757</v>
      </c>
      <c r="C896" s="93">
        <v>0.83449616463892395</v>
      </c>
      <c r="D896" s="89" t="s">
        <v>2005</v>
      </c>
      <c r="E896" s="90" t="s">
        <v>2006</v>
      </c>
    </row>
    <row r="897" spans="1:5" x14ac:dyDescent="0.25">
      <c r="A897" s="89" t="s">
        <v>2673</v>
      </c>
      <c r="B897" s="107" t="s">
        <v>1651</v>
      </c>
      <c r="C897" s="93">
        <v>0.81098743865642497</v>
      </c>
      <c r="D897" s="89" t="s">
        <v>2005</v>
      </c>
      <c r="E897" s="90" t="s">
        <v>2006</v>
      </c>
    </row>
    <row r="898" spans="1:5" x14ac:dyDescent="0.25">
      <c r="A898" s="89" t="s">
        <v>2679</v>
      </c>
      <c r="B898" s="107" t="s">
        <v>2757</v>
      </c>
      <c r="C898" s="93">
        <v>0.83113605858885098</v>
      </c>
      <c r="D898" s="89" t="s">
        <v>4016</v>
      </c>
      <c r="E898" s="90" t="s">
        <v>4015</v>
      </c>
    </row>
    <row r="899" spans="1:5" x14ac:dyDescent="0.25">
      <c r="A899" s="89" t="s">
        <v>2673</v>
      </c>
      <c r="B899" s="107" t="s">
        <v>1651</v>
      </c>
      <c r="C899" s="93">
        <v>0.82572189542615004</v>
      </c>
      <c r="D899" s="89" t="s">
        <v>4016</v>
      </c>
      <c r="E899" s="90" t="s">
        <v>4015</v>
      </c>
    </row>
    <row r="900" spans="1:5" x14ac:dyDescent="0.25">
      <c r="A900" s="89" t="s">
        <v>2679</v>
      </c>
      <c r="B900" s="107" t="s">
        <v>2757</v>
      </c>
      <c r="C900" s="93">
        <v>0.82701319078514302</v>
      </c>
      <c r="D900" s="89" t="s">
        <v>2007</v>
      </c>
      <c r="E900" s="90" t="s">
        <v>2008</v>
      </c>
    </row>
    <row r="901" spans="1:5" x14ac:dyDescent="0.25">
      <c r="A901" s="89" t="s">
        <v>2679</v>
      </c>
      <c r="B901" s="107" t="s">
        <v>2757</v>
      </c>
      <c r="C901" s="93">
        <v>0.82249680228778199</v>
      </c>
      <c r="D901" s="89" t="s">
        <v>4288</v>
      </c>
      <c r="E901" s="90" t="s">
        <v>4287</v>
      </c>
    </row>
    <row r="902" spans="1:5" x14ac:dyDescent="0.25">
      <c r="A902" s="89" t="s">
        <v>2673</v>
      </c>
      <c r="B902" s="107" t="s">
        <v>1651</v>
      </c>
      <c r="C902" s="93">
        <v>0.80935197867648501</v>
      </c>
      <c r="D902" s="89" t="s">
        <v>4288</v>
      </c>
      <c r="E902" s="90" t="s">
        <v>4287</v>
      </c>
    </row>
    <row r="903" spans="1:5" x14ac:dyDescent="0.25">
      <c r="A903" s="89" t="s">
        <v>2679</v>
      </c>
      <c r="B903" s="107" t="s">
        <v>2757</v>
      </c>
      <c r="C903" s="93">
        <v>0.83538068066623306</v>
      </c>
      <c r="D903" s="89" t="s">
        <v>2009</v>
      </c>
      <c r="E903" s="90" t="s">
        <v>2010</v>
      </c>
    </row>
    <row r="904" spans="1:5" x14ac:dyDescent="0.25">
      <c r="A904" s="89" t="s">
        <v>2679</v>
      </c>
      <c r="B904" s="107" t="s">
        <v>2757</v>
      </c>
      <c r="C904" s="93">
        <v>0.82918591482600801</v>
      </c>
      <c r="D904" s="89" t="s">
        <v>3258</v>
      </c>
      <c r="E904" s="90" t="s">
        <v>3257</v>
      </c>
    </row>
    <row r="905" spans="1:5" x14ac:dyDescent="0.25">
      <c r="A905" s="89" t="s">
        <v>2673</v>
      </c>
      <c r="B905" s="107" t="s">
        <v>1651</v>
      </c>
      <c r="C905" s="93">
        <v>0.80698960795738395</v>
      </c>
      <c r="D905" s="89" t="s">
        <v>3258</v>
      </c>
      <c r="E905" s="90" t="s">
        <v>3257</v>
      </c>
    </row>
    <row r="906" spans="1:5" x14ac:dyDescent="0.25">
      <c r="A906" s="89" t="s">
        <v>2679</v>
      </c>
      <c r="B906" s="107" t="s">
        <v>2757</v>
      </c>
      <c r="C906" s="93">
        <v>0.83575265821519895</v>
      </c>
      <c r="D906" s="89" t="s">
        <v>4190</v>
      </c>
      <c r="E906" s="90" t="s">
        <v>4189</v>
      </c>
    </row>
    <row r="907" spans="1:5" x14ac:dyDescent="0.25">
      <c r="A907" s="89" t="s">
        <v>2673</v>
      </c>
      <c r="B907" s="107" t="s">
        <v>1651</v>
      </c>
      <c r="C907" s="93">
        <v>0.81213507154238396</v>
      </c>
      <c r="D907" s="89" t="s">
        <v>4190</v>
      </c>
      <c r="E907" s="90" t="s">
        <v>4189</v>
      </c>
    </row>
    <row r="908" spans="1:5" x14ac:dyDescent="0.25">
      <c r="A908" s="89" t="s">
        <v>2679</v>
      </c>
      <c r="B908" s="107" t="s">
        <v>2757</v>
      </c>
      <c r="C908" s="93">
        <v>0.83383633487762499</v>
      </c>
      <c r="D908" s="89" t="s">
        <v>3876</v>
      </c>
      <c r="E908" s="90" t="s">
        <v>3875</v>
      </c>
    </row>
    <row r="909" spans="1:5" x14ac:dyDescent="0.25">
      <c r="A909" s="89" t="s">
        <v>2673</v>
      </c>
      <c r="B909" s="107" t="s">
        <v>1651</v>
      </c>
      <c r="C909" s="93">
        <v>0.81394381878611899</v>
      </c>
      <c r="D909" s="89" t="s">
        <v>3876</v>
      </c>
      <c r="E909" s="90" t="s">
        <v>3875</v>
      </c>
    </row>
    <row r="910" spans="1:5" x14ac:dyDescent="0.25">
      <c r="A910" s="89" t="s">
        <v>2679</v>
      </c>
      <c r="B910" s="107" t="s">
        <v>2757</v>
      </c>
      <c r="C910" s="93">
        <v>0.84519153019979198</v>
      </c>
      <c r="D910" s="89" t="s">
        <v>2011</v>
      </c>
      <c r="E910" s="90" t="s">
        <v>2012</v>
      </c>
    </row>
    <row r="911" spans="1:5" x14ac:dyDescent="0.25">
      <c r="A911" s="89" t="s">
        <v>2673</v>
      </c>
      <c r="B911" s="107" t="s">
        <v>1651</v>
      </c>
      <c r="C911" s="93">
        <v>0.80542258063888805</v>
      </c>
      <c r="D911" s="89" t="s">
        <v>4144</v>
      </c>
      <c r="E911" s="90" t="s">
        <v>4143</v>
      </c>
    </row>
    <row r="912" spans="1:5" x14ac:dyDescent="0.25">
      <c r="A912" s="89" t="s">
        <v>2679</v>
      </c>
      <c r="B912" s="107" t="s">
        <v>2757</v>
      </c>
      <c r="C912" s="93">
        <v>0.84214703877236496</v>
      </c>
      <c r="D912" s="89" t="s">
        <v>2013</v>
      </c>
      <c r="E912" s="90" t="s">
        <v>2014</v>
      </c>
    </row>
    <row r="913" spans="1:5" x14ac:dyDescent="0.25">
      <c r="A913" s="89" t="s">
        <v>2673</v>
      </c>
      <c r="B913" s="107" t="s">
        <v>1651</v>
      </c>
      <c r="C913" s="93">
        <v>0.84195250002719102</v>
      </c>
      <c r="D913" s="89" t="s">
        <v>2013</v>
      </c>
      <c r="E913" s="90" t="s">
        <v>2014</v>
      </c>
    </row>
    <row r="914" spans="1:5" x14ac:dyDescent="0.25">
      <c r="A914" s="89" t="s">
        <v>2679</v>
      </c>
      <c r="B914" s="107" t="s">
        <v>2757</v>
      </c>
      <c r="C914" s="93">
        <v>0.83535145838555402</v>
      </c>
      <c r="D914" s="89" t="s">
        <v>2015</v>
      </c>
      <c r="E914" s="90" t="s">
        <v>2016</v>
      </c>
    </row>
    <row r="915" spans="1:5" x14ac:dyDescent="0.25">
      <c r="A915" s="89" t="s">
        <v>2673</v>
      </c>
      <c r="B915" s="107" t="s">
        <v>1651</v>
      </c>
      <c r="C915" s="93">
        <v>0.832581625805069</v>
      </c>
      <c r="D915" s="89" t="s">
        <v>2015</v>
      </c>
      <c r="E915" s="90" t="s">
        <v>2016</v>
      </c>
    </row>
    <row r="916" spans="1:5" x14ac:dyDescent="0.25">
      <c r="A916" s="89" t="s">
        <v>2679</v>
      </c>
      <c r="B916" s="107" t="s">
        <v>2757</v>
      </c>
      <c r="C916" s="93">
        <v>0.83396179471162901</v>
      </c>
      <c r="D916" s="89" t="s">
        <v>2017</v>
      </c>
      <c r="E916" s="90" t="s">
        <v>2018</v>
      </c>
    </row>
    <row r="917" spans="1:5" x14ac:dyDescent="0.25">
      <c r="A917" s="89" t="s">
        <v>2673</v>
      </c>
      <c r="B917" s="107" t="s">
        <v>1651</v>
      </c>
      <c r="C917" s="93">
        <v>0.811797092761401</v>
      </c>
      <c r="D917" s="89" t="s">
        <v>2017</v>
      </c>
      <c r="E917" s="90" t="s">
        <v>2018</v>
      </c>
    </row>
    <row r="918" spans="1:5" x14ac:dyDescent="0.25">
      <c r="A918" s="89" t="s">
        <v>2679</v>
      </c>
      <c r="B918" s="107" t="s">
        <v>2757</v>
      </c>
      <c r="C918" s="93">
        <v>0.83177952757646401</v>
      </c>
      <c r="D918" s="89" t="s">
        <v>3587</v>
      </c>
      <c r="E918" s="90" t="s">
        <v>3586</v>
      </c>
    </row>
    <row r="919" spans="1:5" x14ac:dyDescent="0.25">
      <c r="A919" s="89" t="s">
        <v>2673</v>
      </c>
      <c r="B919" s="107" t="s">
        <v>1651</v>
      </c>
      <c r="C919" s="93">
        <v>0.815472225189385</v>
      </c>
      <c r="D919" s="89" t="s">
        <v>3587</v>
      </c>
      <c r="E919" s="90" t="s">
        <v>3586</v>
      </c>
    </row>
    <row r="920" spans="1:5" x14ac:dyDescent="0.25">
      <c r="A920" s="89" t="s">
        <v>2679</v>
      </c>
      <c r="B920" s="107" t="s">
        <v>2757</v>
      </c>
      <c r="C920" s="93">
        <v>0.834497775660895</v>
      </c>
      <c r="D920" s="89" t="s">
        <v>2019</v>
      </c>
      <c r="E920" s="90" t="s">
        <v>2020</v>
      </c>
    </row>
    <row r="921" spans="1:5" x14ac:dyDescent="0.25">
      <c r="A921" s="89" t="s">
        <v>2679</v>
      </c>
      <c r="B921" s="107" t="s">
        <v>2757</v>
      </c>
      <c r="C921" s="93">
        <v>0.83503585590660001</v>
      </c>
      <c r="D921" s="89" t="s">
        <v>2023</v>
      </c>
      <c r="E921" s="90" t="s">
        <v>2020</v>
      </c>
    </row>
    <row r="922" spans="1:5" x14ac:dyDescent="0.25">
      <c r="A922" s="89" t="s">
        <v>2679</v>
      </c>
      <c r="B922" s="107" t="s">
        <v>2757</v>
      </c>
      <c r="C922" s="93">
        <v>0.82475932762721005</v>
      </c>
      <c r="D922" s="89" t="s">
        <v>2022</v>
      </c>
      <c r="E922" s="90" t="s">
        <v>2020</v>
      </c>
    </row>
    <row r="923" spans="1:5" x14ac:dyDescent="0.25">
      <c r="A923" s="89" t="s">
        <v>2679</v>
      </c>
      <c r="B923" s="107" t="s">
        <v>2757</v>
      </c>
      <c r="C923" s="93">
        <v>0.80938913500265697</v>
      </c>
      <c r="D923" s="89" t="s">
        <v>3326</v>
      </c>
      <c r="E923" s="90" t="s">
        <v>2020</v>
      </c>
    </row>
    <row r="924" spans="1:5" x14ac:dyDescent="0.25">
      <c r="A924" s="89" t="s">
        <v>2679</v>
      </c>
      <c r="B924" s="107" t="s">
        <v>2757</v>
      </c>
      <c r="C924" s="93">
        <v>0.83436081847397003</v>
      </c>
      <c r="D924" s="89" t="s">
        <v>2021</v>
      </c>
      <c r="E924" s="90" t="s">
        <v>2020</v>
      </c>
    </row>
    <row r="925" spans="1:5" x14ac:dyDescent="0.25">
      <c r="A925" s="89" t="s">
        <v>2679</v>
      </c>
      <c r="B925" s="107" t="s">
        <v>2757</v>
      </c>
      <c r="C925" s="93">
        <v>0.82022273993307904</v>
      </c>
      <c r="D925" s="89" t="s">
        <v>3584</v>
      </c>
      <c r="E925" s="90" t="s">
        <v>2020</v>
      </c>
    </row>
    <row r="926" spans="1:5" x14ac:dyDescent="0.25">
      <c r="A926" s="89" t="s">
        <v>2673</v>
      </c>
      <c r="B926" s="107" t="s">
        <v>1651</v>
      </c>
      <c r="C926" s="93">
        <v>0.81311003824245598</v>
      </c>
      <c r="D926" s="89" t="s">
        <v>2023</v>
      </c>
      <c r="E926" s="90" t="s">
        <v>2020</v>
      </c>
    </row>
    <row r="927" spans="1:5" x14ac:dyDescent="0.25">
      <c r="A927" s="89" t="s">
        <v>2673</v>
      </c>
      <c r="B927" s="107" t="s">
        <v>1651</v>
      </c>
      <c r="C927" s="93">
        <v>0.82786846970364703</v>
      </c>
      <c r="D927" s="89" t="s">
        <v>2022</v>
      </c>
      <c r="E927" s="90" t="s">
        <v>2020</v>
      </c>
    </row>
    <row r="928" spans="1:5" x14ac:dyDescent="0.25">
      <c r="A928" s="89" t="s">
        <v>2673</v>
      </c>
      <c r="B928" s="107" t="s">
        <v>1651</v>
      </c>
      <c r="C928" s="93">
        <v>0.79728201341775595</v>
      </c>
      <c r="D928" s="89" t="s">
        <v>3326</v>
      </c>
      <c r="E928" s="90" t="s">
        <v>2020</v>
      </c>
    </row>
    <row r="929" spans="1:5" x14ac:dyDescent="0.25">
      <c r="A929" s="89" t="s">
        <v>2673</v>
      </c>
      <c r="B929" s="107" t="s">
        <v>1651</v>
      </c>
      <c r="C929" s="93">
        <v>0.81009218871246502</v>
      </c>
      <c r="D929" s="89" t="s">
        <v>2021</v>
      </c>
      <c r="E929" s="90" t="s">
        <v>2020</v>
      </c>
    </row>
    <row r="930" spans="1:5" x14ac:dyDescent="0.25">
      <c r="A930" s="89" t="s">
        <v>2673</v>
      </c>
      <c r="B930" s="107" t="s">
        <v>1651</v>
      </c>
      <c r="C930" s="93">
        <v>0.80663936849394902</v>
      </c>
      <c r="D930" s="89" t="s">
        <v>3584</v>
      </c>
      <c r="E930" s="90" t="s">
        <v>2020</v>
      </c>
    </row>
    <row r="931" spans="1:5" x14ac:dyDescent="0.25">
      <c r="A931" s="89" t="s">
        <v>2679</v>
      </c>
      <c r="B931" s="107" t="s">
        <v>2757</v>
      </c>
      <c r="C931" s="93">
        <v>0.82228414057370802</v>
      </c>
      <c r="D931" s="89" t="s">
        <v>2024</v>
      </c>
      <c r="E931" s="90" t="s">
        <v>2025</v>
      </c>
    </row>
    <row r="932" spans="1:5" x14ac:dyDescent="0.25">
      <c r="A932" s="89" t="s">
        <v>2673</v>
      </c>
      <c r="B932" s="107" t="s">
        <v>1651</v>
      </c>
      <c r="C932" s="93">
        <v>0.81580273184117902</v>
      </c>
      <c r="D932" s="89" t="s">
        <v>2024</v>
      </c>
      <c r="E932" s="90" t="s">
        <v>2025</v>
      </c>
    </row>
    <row r="933" spans="1:5" x14ac:dyDescent="0.25">
      <c r="A933" s="89" t="s">
        <v>2679</v>
      </c>
      <c r="B933" s="107" t="s">
        <v>2757</v>
      </c>
      <c r="C933" s="93">
        <v>0.83069107384135499</v>
      </c>
      <c r="D933" s="89" t="s">
        <v>4009</v>
      </c>
      <c r="E933" s="90" t="s">
        <v>4008</v>
      </c>
    </row>
    <row r="934" spans="1:5" x14ac:dyDescent="0.25">
      <c r="A934" s="89" t="s">
        <v>2673</v>
      </c>
      <c r="B934" s="107" t="s">
        <v>1651</v>
      </c>
      <c r="C934" s="93">
        <v>0.81477272615085405</v>
      </c>
      <c r="D934" s="89" t="s">
        <v>4009</v>
      </c>
      <c r="E934" s="90" t="s">
        <v>4008</v>
      </c>
    </row>
    <row r="935" spans="1:5" x14ac:dyDescent="0.25">
      <c r="A935" s="89" t="s">
        <v>2679</v>
      </c>
      <c r="B935" s="107" t="s">
        <v>2757</v>
      </c>
      <c r="C935" s="93">
        <v>0.83561577805502496</v>
      </c>
      <c r="D935" s="89" t="s">
        <v>2994</v>
      </c>
      <c r="E935" s="90" t="s">
        <v>2993</v>
      </c>
    </row>
    <row r="936" spans="1:5" x14ac:dyDescent="0.25">
      <c r="A936" s="89" t="s">
        <v>2673</v>
      </c>
      <c r="B936" s="107" t="s">
        <v>1651</v>
      </c>
      <c r="C936" s="93">
        <v>0.81995258038891905</v>
      </c>
      <c r="D936" s="89" t="s">
        <v>2994</v>
      </c>
      <c r="E936" s="90" t="s">
        <v>2993</v>
      </c>
    </row>
    <row r="937" spans="1:5" x14ac:dyDescent="0.25">
      <c r="A937" s="89" t="s">
        <v>2679</v>
      </c>
      <c r="B937" s="107" t="s">
        <v>2757</v>
      </c>
      <c r="C937" s="93">
        <v>0.83503209448351301</v>
      </c>
      <c r="D937" s="89" t="s">
        <v>2026</v>
      </c>
      <c r="E937" s="90" t="s">
        <v>2027</v>
      </c>
    </row>
    <row r="938" spans="1:5" x14ac:dyDescent="0.25">
      <c r="A938" s="89" t="s">
        <v>2673</v>
      </c>
      <c r="B938" s="107" t="s">
        <v>1651</v>
      </c>
      <c r="C938" s="93">
        <v>0.812379595117246</v>
      </c>
      <c r="D938" s="89" t="s">
        <v>2026</v>
      </c>
      <c r="E938" s="90" t="s">
        <v>2027</v>
      </c>
    </row>
    <row r="939" spans="1:5" x14ac:dyDescent="0.25">
      <c r="A939" s="89" t="s">
        <v>2679</v>
      </c>
      <c r="B939" s="107" t="s">
        <v>2757</v>
      </c>
      <c r="C939" s="93">
        <v>0.83388837794985604</v>
      </c>
      <c r="D939" s="89" t="s">
        <v>241</v>
      </c>
      <c r="E939" s="90" t="s">
        <v>3616</v>
      </c>
    </row>
    <row r="940" spans="1:5" x14ac:dyDescent="0.25">
      <c r="A940" s="89" t="s">
        <v>2673</v>
      </c>
      <c r="B940" s="107" t="s">
        <v>1651</v>
      </c>
      <c r="C940" s="93">
        <v>0.81699638710372702</v>
      </c>
      <c r="D940" s="89" t="s">
        <v>241</v>
      </c>
      <c r="E940" s="90" t="s">
        <v>3616</v>
      </c>
    </row>
    <row r="941" spans="1:5" x14ac:dyDescent="0.25">
      <c r="A941" s="89" t="s">
        <v>2679</v>
      </c>
      <c r="B941" s="107" t="s">
        <v>2757</v>
      </c>
      <c r="C941" s="93">
        <v>0.83092647974928502</v>
      </c>
      <c r="D941" s="89" t="s">
        <v>2028</v>
      </c>
      <c r="E941" s="90" t="s">
        <v>2029</v>
      </c>
    </row>
    <row r="942" spans="1:5" x14ac:dyDescent="0.25">
      <c r="A942" s="89" t="s">
        <v>2673</v>
      </c>
      <c r="B942" s="107" t="s">
        <v>1651</v>
      </c>
      <c r="C942" s="93">
        <v>0.81919300534192696</v>
      </c>
      <c r="D942" s="89" t="s">
        <v>2028</v>
      </c>
      <c r="E942" s="90" t="s">
        <v>2029</v>
      </c>
    </row>
    <row r="943" spans="1:5" x14ac:dyDescent="0.25">
      <c r="A943" s="89" t="s">
        <v>2679</v>
      </c>
      <c r="B943" s="107" t="s">
        <v>2757</v>
      </c>
      <c r="C943" s="93">
        <v>0.83414980054518095</v>
      </c>
      <c r="D943" s="89" t="s">
        <v>2030</v>
      </c>
      <c r="E943" s="90" t="s">
        <v>2031</v>
      </c>
    </row>
    <row r="944" spans="1:5" x14ac:dyDescent="0.25">
      <c r="A944" s="89" t="s">
        <v>2673</v>
      </c>
      <c r="B944" s="107" t="s">
        <v>1651</v>
      </c>
      <c r="C944" s="93">
        <v>0.81371147072225303</v>
      </c>
      <c r="D944" s="89" t="s">
        <v>2030</v>
      </c>
      <c r="E944" s="90" t="s">
        <v>2031</v>
      </c>
    </row>
    <row r="945" spans="1:5" x14ac:dyDescent="0.25">
      <c r="A945" s="89" t="s">
        <v>2679</v>
      </c>
      <c r="B945" s="107" t="s">
        <v>2757</v>
      </c>
      <c r="C945" s="93">
        <v>0.82968316681182097</v>
      </c>
      <c r="D945" s="89" t="s">
        <v>3628</v>
      </c>
      <c r="E945" s="90" t="s">
        <v>3627</v>
      </c>
    </row>
    <row r="946" spans="1:5" x14ac:dyDescent="0.25">
      <c r="A946" s="89" t="s">
        <v>2673</v>
      </c>
      <c r="B946" s="107" t="s">
        <v>1651</v>
      </c>
      <c r="C946" s="93">
        <v>0.81440277504257097</v>
      </c>
      <c r="D946" s="89" t="s">
        <v>3628</v>
      </c>
      <c r="E946" s="90" t="s">
        <v>3627</v>
      </c>
    </row>
    <row r="947" spans="1:5" x14ac:dyDescent="0.25">
      <c r="A947" s="89" t="s">
        <v>2679</v>
      </c>
      <c r="B947" s="107" t="s">
        <v>2757</v>
      </c>
      <c r="C947" s="93">
        <v>0.82456946437971201</v>
      </c>
      <c r="D947" s="89" t="s">
        <v>4252</v>
      </c>
      <c r="E947" s="90" t="s">
        <v>4251</v>
      </c>
    </row>
    <row r="948" spans="1:5" x14ac:dyDescent="0.25">
      <c r="A948" s="89" t="s">
        <v>2673</v>
      </c>
      <c r="B948" s="107" t="s">
        <v>1651</v>
      </c>
      <c r="C948" s="93">
        <v>0.79890873491651504</v>
      </c>
      <c r="D948" s="89" t="s">
        <v>4252</v>
      </c>
      <c r="E948" s="90" t="s">
        <v>4251</v>
      </c>
    </row>
    <row r="949" spans="1:5" x14ac:dyDescent="0.25">
      <c r="A949" s="89" t="s">
        <v>2679</v>
      </c>
      <c r="B949" s="107" t="s">
        <v>2757</v>
      </c>
      <c r="C949" s="93">
        <v>0.81935436634320902</v>
      </c>
      <c r="D949" s="89" t="s">
        <v>324</v>
      </c>
      <c r="E949" s="90" t="s">
        <v>3913</v>
      </c>
    </row>
    <row r="950" spans="1:5" x14ac:dyDescent="0.25">
      <c r="A950" s="89" t="s">
        <v>2673</v>
      </c>
      <c r="B950" s="107" t="s">
        <v>1651</v>
      </c>
      <c r="C950" s="93">
        <v>0.80067354761626197</v>
      </c>
      <c r="D950" s="89" t="s">
        <v>324</v>
      </c>
      <c r="E950" s="90" t="s">
        <v>3913</v>
      </c>
    </row>
    <row r="951" spans="1:5" x14ac:dyDescent="0.25">
      <c r="A951" s="89" t="s">
        <v>2679</v>
      </c>
      <c r="B951" s="107" t="s">
        <v>2757</v>
      </c>
      <c r="C951" s="93">
        <v>0.83426307707071301</v>
      </c>
      <c r="D951" s="89" t="s">
        <v>2032</v>
      </c>
      <c r="E951" s="90" t="s">
        <v>2033</v>
      </c>
    </row>
    <row r="952" spans="1:5" x14ac:dyDescent="0.25">
      <c r="A952" s="89" t="s">
        <v>2673</v>
      </c>
      <c r="B952" s="107" t="s">
        <v>1651</v>
      </c>
      <c r="C952" s="93">
        <v>0.81238201678667399</v>
      </c>
      <c r="D952" s="89" t="s">
        <v>2032</v>
      </c>
      <c r="E952" s="90" t="s">
        <v>2033</v>
      </c>
    </row>
    <row r="953" spans="1:5" x14ac:dyDescent="0.25">
      <c r="A953" s="89" t="s">
        <v>2679</v>
      </c>
      <c r="B953" s="107" t="s">
        <v>2757</v>
      </c>
      <c r="C953" s="93">
        <v>0.83200939563057397</v>
      </c>
      <c r="D953" s="89" t="s">
        <v>2034</v>
      </c>
      <c r="E953" s="90" t="s">
        <v>2035</v>
      </c>
    </row>
    <row r="954" spans="1:5" x14ac:dyDescent="0.25">
      <c r="A954" s="89" t="s">
        <v>2679</v>
      </c>
      <c r="B954" s="107" t="s">
        <v>2757</v>
      </c>
      <c r="C954" s="93">
        <v>0.82744893002585695</v>
      </c>
      <c r="D954" s="89" t="s">
        <v>2036</v>
      </c>
      <c r="E954" s="90" t="s">
        <v>2037</v>
      </c>
    </row>
    <row r="955" spans="1:5" x14ac:dyDescent="0.25">
      <c r="A955" s="89" t="s">
        <v>2673</v>
      </c>
      <c r="B955" s="107" t="s">
        <v>1651</v>
      </c>
      <c r="C955" s="93">
        <v>0.79819419585498996</v>
      </c>
      <c r="D955" s="89" t="s">
        <v>2036</v>
      </c>
      <c r="E955" s="90" t="s">
        <v>2037</v>
      </c>
    </row>
    <row r="956" spans="1:5" x14ac:dyDescent="0.25">
      <c r="A956" s="89" t="s">
        <v>2679</v>
      </c>
      <c r="B956" s="107" t="s">
        <v>2757</v>
      </c>
      <c r="C956" s="93">
        <v>0.82728661062305897</v>
      </c>
      <c r="D956" s="89" t="s">
        <v>3383</v>
      </c>
      <c r="E956" s="90" t="s">
        <v>3382</v>
      </c>
    </row>
    <row r="957" spans="1:5" x14ac:dyDescent="0.25">
      <c r="A957" s="89" t="s">
        <v>2673</v>
      </c>
      <c r="B957" s="107" t="s">
        <v>1651</v>
      </c>
      <c r="C957" s="93">
        <v>0.79992644201014196</v>
      </c>
      <c r="D957" s="89" t="s">
        <v>3383</v>
      </c>
      <c r="E957" s="90" t="s">
        <v>3382</v>
      </c>
    </row>
    <row r="958" spans="1:5" x14ac:dyDescent="0.25">
      <c r="A958" s="89" t="s">
        <v>2679</v>
      </c>
      <c r="B958" s="107" t="s">
        <v>2757</v>
      </c>
      <c r="C958" s="93">
        <v>0.83361893467322401</v>
      </c>
      <c r="D958" s="89" t="s">
        <v>2038</v>
      </c>
      <c r="E958" s="90" t="s">
        <v>2039</v>
      </c>
    </row>
    <row r="959" spans="1:5" x14ac:dyDescent="0.25">
      <c r="A959" s="89" t="s">
        <v>2673</v>
      </c>
      <c r="B959" s="107" t="s">
        <v>1651</v>
      </c>
      <c r="C959" s="93">
        <v>0.80844178512464204</v>
      </c>
      <c r="D959" s="89" t="s">
        <v>2038</v>
      </c>
      <c r="E959" s="90" t="s">
        <v>2039</v>
      </c>
    </row>
    <row r="960" spans="1:5" x14ac:dyDescent="0.25">
      <c r="A960" s="89" t="s">
        <v>2679</v>
      </c>
      <c r="B960" s="107" t="s">
        <v>2757</v>
      </c>
      <c r="C960" s="93">
        <v>0.83265716053566197</v>
      </c>
      <c r="D960" s="89" t="s">
        <v>2040</v>
      </c>
      <c r="E960" s="90" t="s">
        <v>2041</v>
      </c>
    </row>
    <row r="961" spans="1:5" x14ac:dyDescent="0.25">
      <c r="A961" s="89" t="s">
        <v>2679</v>
      </c>
      <c r="B961" s="107" t="s">
        <v>2757</v>
      </c>
      <c r="C961" s="93">
        <v>0.80384831368270404</v>
      </c>
      <c r="D961" s="89" t="s">
        <v>4037</v>
      </c>
      <c r="E961" s="90" t="s">
        <v>4036</v>
      </c>
    </row>
    <row r="962" spans="1:5" x14ac:dyDescent="0.25">
      <c r="A962" s="89" t="s">
        <v>2673</v>
      </c>
      <c r="B962" s="107" t="s">
        <v>1651</v>
      </c>
      <c r="C962" s="93">
        <v>0.79269252142813096</v>
      </c>
      <c r="D962" s="89" t="s">
        <v>4037</v>
      </c>
      <c r="E962" s="90" t="s">
        <v>4036</v>
      </c>
    </row>
    <row r="963" spans="1:5" x14ac:dyDescent="0.25">
      <c r="A963" s="89" t="s">
        <v>2679</v>
      </c>
      <c r="B963" s="107" t="s">
        <v>2757</v>
      </c>
      <c r="C963" s="93">
        <v>0.82891099289523695</v>
      </c>
      <c r="D963" s="89" t="s">
        <v>2042</v>
      </c>
      <c r="E963" s="90" t="s">
        <v>2043</v>
      </c>
    </row>
    <row r="964" spans="1:5" x14ac:dyDescent="0.25">
      <c r="A964" s="89" t="s">
        <v>2673</v>
      </c>
      <c r="B964" s="107" t="s">
        <v>1651</v>
      </c>
      <c r="C964" s="93">
        <v>0.826783074750299</v>
      </c>
      <c r="D964" s="89" t="s">
        <v>2042</v>
      </c>
      <c r="E964" s="90" t="s">
        <v>2043</v>
      </c>
    </row>
    <row r="965" spans="1:5" x14ac:dyDescent="0.25">
      <c r="A965" s="89" t="s">
        <v>2679</v>
      </c>
      <c r="B965" s="107" t="s">
        <v>2757</v>
      </c>
      <c r="C965" s="93">
        <v>0.82914970337889704</v>
      </c>
      <c r="D965" s="89" t="s">
        <v>3656</v>
      </c>
      <c r="E965" s="90" t="s">
        <v>3655</v>
      </c>
    </row>
    <row r="966" spans="1:5" x14ac:dyDescent="0.25">
      <c r="A966" s="89" t="s">
        <v>2673</v>
      </c>
      <c r="B966" s="107" t="s">
        <v>1651</v>
      </c>
      <c r="C966" s="93">
        <v>0.80641142331573601</v>
      </c>
      <c r="D966" s="89" t="s">
        <v>3656</v>
      </c>
      <c r="E966" s="90" t="s">
        <v>3655</v>
      </c>
    </row>
    <row r="967" spans="1:5" x14ac:dyDescent="0.25">
      <c r="A967" s="89" t="s">
        <v>2679</v>
      </c>
      <c r="B967" s="107" t="s">
        <v>2757</v>
      </c>
      <c r="C967" s="93">
        <v>0.82589011218396902</v>
      </c>
      <c r="D967" s="89" t="s">
        <v>2044</v>
      </c>
      <c r="E967" s="90" t="s">
        <v>2045</v>
      </c>
    </row>
    <row r="968" spans="1:5" x14ac:dyDescent="0.25">
      <c r="A968" s="89" t="s">
        <v>2673</v>
      </c>
      <c r="B968" s="107" t="s">
        <v>1651</v>
      </c>
      <c r="C968" s="93">
        <v>0.81540021262453799</v>
      </c>
      <c r="D968" s="89" t="s">
        <v>2044</v>
      </c>
      <c r="E968" s="90" t="s">
        <v>2045</v>
      </c>
    </row>
    <row r="969" spans="1:5" x14ac:dyDescent="0.25">
      <c r="A969" s="89" t="s">
        <v>2679</v>
      </c>
      <c r="B969" s="107" t="s">
        <v>2757</v>
      </c>
      <c r="C969" s="93">
        <v>0.83520409451724897</v>
      </c>
      <c r="D969" s="89" t="s">
        <v>3000</v>
      </c>
      <c r="E969" s="90" t="s">
        <v>2999</v>
      </c>
    </row>
    <row r="970" spans="1:5" x14ac:dyDescent="0.25">
      <c r="A970" s="89" t="s">
        <v>2673</v>
      </c>
      <c r="B970" s="107" t="s">
        <v>1651</v>
      </c>
      <c r="C970" s="93">
        <v>0.81484200223598102</v>
      </c>
      <c r="D970" s="89" t="s">
        <v>3000</v>
      </c>
      <c r="E970" s="90" t="s">
        <v>2999</v>
      </c>
    </row>
    <row r="971" spans="1:5" x14ac:dyDescent="0.25">
      <c r="A971" s="89" t="s">
        <v>2679</v>
      </c>
      <c r="B971" s="107" t="s">
        <v>2757</v>
      </c>
      <c r="C971" s="93">
        <v>0.83332902677366905</v>
      </c>
      <c r="D971" s="89" t="s">
        <v>2046</v>
      </c>
      <c r="E971" s="90" t="s">
        <v>2047</v>
      </c>
    </row>
    <row r="972" spans="1:5" x14ac:dyDescent="0.25">
      <c r="A972" s="89" t="s">
        <v>2673</v>
      </c>
      <c r="B972" s="107" t="s">
        <v>1651</v>
      </c>
      <c r="C972" s="93">
        <v>0.81177571743356902</v>
      </c>
      <c r="D972" s="89" t="s">
        <v>2046</v>
      </c>
      <c r="E972" s="90" t="s">
        <v>2047</v>
      </c>
    </row>
    <row r="973" spans="1:5" x14ac:dyDescent="0.25">
      <c r="A973" s="89" t="s">
        <v>2679</v>
      </c>
      <c r="B973" s="107" t="s">
        <v>2757</v>
      </c>
      <c r="C973" s="93">
        <v>0.83221557202860097</v>
      </c>
      <c r="D973" s="89" t="s">
        <v>3200</v>
      </c>
      <c r="E973" s="90" t="s">
        <v>3199</v>
      </c>
    </row>
    <row r="974" spans="1:5" x14ac:dyDescent="0.25">
      <c r="A974" s="89" t="s">
        <v>2673</v>
      </c>
      <c r="B974" s="107" t="s">
        <v>1651</v>
      </c>
      <c r="C974" s="93">
        <v>0.82937909758177197</v>
      </c>
      <c r="D974" s="89" t="s">
        <v>3200</v>
      </c>
      <c r="E974" s="90" t="s">
        <v>3199</v>
      </c>
    </row>
    <row r="975" spans="1:5" x14ac:dyDescent="0.25">
      <c r="A975" s="89" t="s">
        <v>2679</v>
      </c>
      <c r="B975" s="107" t="s">
        <v>2757</v>
      </c>
      <c r="C975" s="93">
        <v>0.82540811516219004</v>
      </c>
      <c r="D975" s="89" t="s">
        <v>3934</v>
      </c>
      <c r="E975" s="90" t="s">
        <v>3933</v>
      </c>
    </row>
    <row r="976" spans="1:5" x14ac:dyDescent="0.25">
      <c r="A976" s="89" t="s">
        <v>2673</v>
      </c>
      <c r="B976" s="107" t="s">
        <v>1651</v>
      </c>
      <c r="C976" s="93">
        <v>0.81043855149904498</v>
      </c>
      <c r="D976" s="89" t="s">
        <v>3934</v>
      </c>
      <c r="E976" s="90" t="s">
        <v>3933</v>
      </c>
    </row>
    <row r="977" spans="1:5" x14ac:dyDescent="0.25">
      <c r="A977" s="89" t="s">
        <v>2679</v>
      </c>
      <c r="B977" s="107" t="s">
        <v>2757</v>
      </c>
      <c r="C977" s="93">
        <v>0.83503016657698204</v>
      </c>
      <c r="D977" s="89" t="s">
        <v>2910</v>
      </c>
      <c r="E977" s="90" t="s">
        <v>2909</v>
      </c>
    </row>
    <row r="978" spans="1:5" x14ac:dyDescent="0.25">
      <c r="A978" s="89" t="s">
        <v>2673</v>
      </c>
      <c r="B978" s="107" t="s">
        <v>1651</v>
      </c>
      <c r="C978" s="93">
        <v>0.81850878490685997</v>
      </c>
      <c r="D978" s="89" t="s">
        <v>2910</v>
      </c>
      <c r="E978" s="90" t="s">
        <v>2909</v>
      </c>
    </row>
    <row r="979" spans="1:5" x14ac:dyDescent="0.25">
      <c r="A979" s="89" t="s">
        <v>2679</v>
      </c>
      <c r="B979" s="107" t="s">
        <v>2757</v>
      </c>
      <c r="C979" s="93">
        <v>0.83459965603039998</v>
      </c>
      <c r="D979" s="89" t="s">
        <v>2928</v>
      </c>
      <c r="E979" s="90" t="s">
        <v>2049</v>
      </c>
    </row>
    <row r="980" spans="1:5" x14ac:dyDescent="0.25">
      <c r="A980" s="89" t="s">
        <v>2679</v>
      </c>
      <c r="B980" s="107" t="s">
        <v>2757</v>
      </c>
      <c r="C980" s="93">
        <v>0.834298309504376</v>
      </c>
      <c r="D980" s="89" t="s">
        <v>2050</v>
      </c>
      <c r="E980" s="90" t="s">
        <v>2049</v>
      </c>
    </row>
    <row r="981" spans="1:5" x14ac:dyDescent="0.25">
      <c r="A981" s="89" t="s">
        <v>2679</v>
      </c>
      <c r="B981" s="107" t="s">
        <v>2757</v>
      </c>
      <c r="C981" s="93">
        <v>0.834330836593564</v>
      </c>
      <c r="D981" s="89" t="s">
        <v>2048</v>
      </c>
      <c r="E981" s="90" t="s">
        <v>2049</v>
      </c>
    </row>
    <row r="982" spans="1:5" x14ac:dyDescent="0.25">
      <c r="A982" s="89" t="s">
        <v>2679</v>
      </c>
      <c r="B982" s="107" t="s">
        <v>2757</v>
      </c>
      <c r="C982" s="93">
        <v>0.82472399367855598</v>
      </c>
      <c r="D982" s="89" t="s">
        <v>3997</v>
      </c>
      <c r="E982" s="90" t="s">
        <v>2049</v>
      </c>
    </row>
    <row r="983" spans="1:5" x14ac:dyDescent="0.25">
      <c r="A983" s="89" t="s">
        <v>2679</v>
      </c>
      <c r="B983" s="107" t="s">
        <v>2757</v>
      </c>
      <c r="C983" s="93">
        <v>0.82732228965085397</v>
      </c>
      <c r="D983" s="89" t="s">
        <v>3950</v>
      </c>
      <c r="E983" s="90" t="s">
        <v>2049</v>
      </c>
    </row>
    <row r="984" spans="1:5" x14ac:dyDescent="0.25">
      <c r="A984" s="89" t="s">
        <v>2673</v>
      </c>
      <c r="B984" s="107" t="s">
        <v>1651</v>
      </c>
      <c r="C984" s="93">
        <v>0.81571234706106499</v>
      </c>
      <c r="D984" s="89" t="s">
        <v>2928</v>
      </c>
      <c r="E984" s="90" t="s">
        <v>2049</v>
      </c>
    </row>
    <row r="985" spans="1:5" x14ac:dyDescent="0.25">
      <c r="A985" s="89" t="s">
        <v>2673</v>
      </c>
      <c r="B985" s="107" t="s">
        <v>1651</v>
      </c>
      <c r="C985" s="93">
        <v>0.81193804400411096</v>
      </c>
      <c r="D985" s="89" t="s">
        <v>2050</v>
      </c>
      <c r="E985" s="90" t="s">
        <v>2049</v>
      </c>
    </row>
    <row r="986" spans="1:5" x14ac:dyDescent="0.25">
      <c r="A986" s="89" t="s">
        <v>2673</v>
      </c>
      <c r="B986" s="107" t="s">
        <v>1651</v>
      </c>
      <c r="C986" s="93">
        <v>0.82599488003969002</v>
      </c>
      <c r="D986" s="89" t="s">
        <v>2048</v>
      </c>
      <c r="E986" s="90" t="s">
        <v>2049</v>
      </c>
    </row>
    <row r="987" spans="1:5" x14ac:dyDescent="0.25">
      <c r="A987" s="89" t="s">
        <v>2673</v>
      </c>
      <c r="B987" s="107" t="s">
        <v>1651</v>
      </c>
      <c r="C987" s="93">
        <v>0.79491015264666898</v>
      </c>
      <c r="D987" s="89" t="s">
        <v>3997</v>
      </c>
      <c r="E987" s="90" t="s">
        <v>2049</v>
      </c>
    </row>
    <row r="988" spans="1:5" x14ac:dyDescent="0.25">
      <c r="A988" s="89" t="s">
        <v>2673</v>
      </c>
      <c r="B988" s="107" t="s">
        <v>1651</v>
      </c>
      <c r="C988" s="93">
        <v>0.81366229832042603</v>
      </c>
      <c r="D988" s="89" t="s">
        <v>3950</v>
      </c>
      <c r="E988" s="90" t="s">
        <v>2049</v>
      </c>
    </row>
    <row r="989" spans="1:5" x14ac:dyDescent="0.25">
      <c r="A989" s="89" t="s">
        <v>2679</v>
      </c>
      <c r="B989" s="107" t="s">
        <v>2757</v>
      </c>
      <c r="C989" s="93">
        <v>0.818883521722784</v>
      </c>
      <c r="D989" s="89" t="s">
        <v>2051</v>
      </c>
      <c r="E989" s="90" t="s">
        <v>2052</v>
      </c>
    </row>
    <row r="990" spans="1:5" x14ac:dyDescent="0.25">
      <c r="A990" s="89" t="s">
        <v>2679</v>
      </c>
      <c r="B990" s="107" t="s">
        <v>2757</v>
      </c>
      <c r="C990" s="93">
        <v>0.81079801901098902</v>
      </c>
      <c r="D990" s="89" t="s">
        <v>3092</v>
      </c>
      <c r="E990" s="90" t="s">
        <v>2052</v>
      </c>
    </row>
    <row r="991" spans="1:5" x14ac:dyDescent="0.25">
      <c r="A991" s="89" t="s">
        <v>2673</v>
      </c>
      <c r="B991" s="107" t="s">
        <v>1651</v>
      </c>
      <c r="C991" s="93">
        <v>0.80514223141457197</v>
      </c>
      <c r="D991" s="89" t="s">
        <v>2051</v>
      </c>
      <c r="E991" s="90" t="s">
        <v>2052</v>
      </c>
    </row>
    <row r="992" spans="1:5" x14ac:dyDescent="0.25">
      <c r="A992" s="89" t="s">
        <v>2673</v>
      </c>
      <c r="B992" s="107" t="s">
        <v>1651</v>
      </c>
      <c r="C992" s="93">
        <v>0.80032547310123803</v>
      </c>
      <c r="D992" s="89" t="s">
        <v>3092</v>
      </c>
      <c r="E992" s="90" t="s">
        <v>2052</v>
      </c>
    </row>
    <row r="993" spans="1:5" x14ac:dyDescent="0.25">
      <c r="A993" s="89" t="s">
        <v>2673</v>
      </c>
      <c r="B993" s="107" t="s">
        <v>1651</v>
      </c>
      <c r="C993" s="93">
        <v>0.80917957928046602</v>
      </c>
      <c r="D993" s="89" t="s">
        <v>3606</v>
      </c>
      <c r="E993" s="90" t="s">
        <v>3605</v>
      </c>
    </row>
    <row r="994" spans="1:5" x14ac:dyDescent="0.25">
      <c r="A994" s="89" t="s">
        <v>2679</v>
      </c>
      <c r="B994" s="107" t="s">
        <v>2757</v>
      </c>
      <c r="C994" s="93">
        <v>0.82144000448369903</v>
      </c>
      <c r="D994" s="89" t="s">
        <v>2053</v>
      </c>
      <c r="E994" s="90" t="s">
        <v>2054</v>
      </c>
    </row>
    <row r="995" spans="1:5" x14ac:dyDescent="0.25">
      <c r="A995" s="89" t="s">
        <v>2673</v>
      </c>
      <c r="B995" s="107" t="s">
        <v>1651</v>
      </c>
      <c r="C995" s="93">
        <v>0.81122926927299599</v>
      </c>
      <c r="D995" s="89" t="s">
        <v>2053</v>
      </c>
      <c r="E995" s="90" t="s">
        <v>2054</v>
      </c>
    </row>
    <row r="996" spans="1:5" x14ac:dyDescent="0.25">
      <c r="A996" s="89" t="s">
        <v>2679</v>
      </c>
      <c r="B996" s="107" t="s">
        <v>2757</v>
      </c>
      <c r="C996" s="93">
        <v>0.82884224189197397</v>
      </c>
      <c r="D996" s="89" t="s">
        <v>3250</v>
      </c>
      <c r="E996" s="90" t="s">
        <v>3249</v>
      </c>
    </row>
    <row r="997" spans="1:5" x14ac:dyDescent="0.25">
      <c r="A997" s="89" t="s">
        <v>2673</v>
      </c>
      <c r="B997" s="107" t="s">
        <v>1651</v>
      </c>
      <c r="C997" s="93">
        <v>0.83167939764941601</v>
      </c>
      <c r="D997" s="89" t="s">
        <v>3250</v>
      </c>
      <c r="E997" s="90" t="s">
        <v>3249</v>
      </c>
    </row>
    <row r="998" spans="1:5" x14ac:dyDescent="0.25">
      <c r="A998" s="89" t="s">
        <v>2679</v>
      </c>
      <c r="B998" s="107" t="s">
        <v>2757</v>
      </c>
      <c r="C998" s="93">
        <v>0.83118249449468096</v>
      </c>
      <c r="D998" s="89" t="s">
        <v>2055</v>
      </c>
      <c r="E998" s="90" t="s">
        <v>2056</v>
      </c>
    </row>
    <row r="999" spans="1:5" x14ac:dyDescent="0.25">
      <c r="A999" s="89" t="s">
        <v>2679</v>
      </c>
      <c r="B999" s="107" t="s">
        <v>2757</v>
      </c>
      <c r="C999" s="93">
        <v>0.81754642695698598</v>
      </c>
      <c r="D999" s="89" t="s">
        <v>3437</v>
      </c>
      <c r="E999" s="90" t="s">
        <v>3436</v>
      </c>
    </row>
    <row r="1000" spans="1:5" x14ac:dyDescent="0.25">
      <c r="A1000" s="89" t="s">
        <v>2673</v>
      </c>
      <c r="B1000" s="107" t="s">
        <v>1651</v>
      </c>
      <c r="C1000" s="93">
        <v>0.80446324066970998</v>
      </c>
      <c r="D1000" s="89" t="s">
        <v>3437</v>
      </c>
      <c r="E1000" s="90" t="s">
        <v>3436</v>
      </c>
    </row>
    <row r="1001" spans="1:5" x14ac:dyDescent="0.25">
      <c r="A1001" s="89" t="s">
        <v>2679</v>
      </c>
      <c r="B1001" s="107" t="s">
        <v>2757</v>
      </c>
      <c r="C1001" s="93">
        <v>0.83488903104824497</v>
      </c>
      <c r="D1001" s="89" t="s">
        <v>2057</v>
      </c>
      <c r="E1001" s="90" t="s">
        <v>2058</v>
      </c>
    </row>
    <row r="1002" spans="1:5" x14ac:dyDescent="0.25">
      <c r="A1002" s="89" t="s">
        <v>2673</v>
      </c>
      <c r="B1002" s="107" t="s">
        <v>1651</v>
      </c>
      <c r="C1002" s="93">
        <v>0.81018394890781198</v>
      </c>
      <c r="D1002" s="89" t="s">
        <v>2057</v>
      </c>
      <c r="E1002" s="90" t="s">
        <v>2058</v>
      </c>
    </row>
    <row r="1003" spans="1:5" x14ac:dyDescent="0.25">
      <c r="A1003" s="89" t="s">
        <v>2679</v>
      </c>
      <c r="B1003" s="107" t="s">
        <v>2757</v>
      </c>
      <c r="C1003" s="93">
        <v>0.82606470554742095</v>
      </c>
      <c r="D1003" s="89" t="s">
        <v>2059</v>
      </c>
      <c r="E1003" s="90" t="s">
        <v>2060</v>
      </c>
    </row>
    <row r="1004" spans="1:5" x14ac:dyDescent="0.25">
      <c r="A1004" s="89" t="s">
        <v>2673</v>
      </c>
      <c r="B1004" s="107" t="s">
        <v>1651</v>
      </c>
      <c r="C1004" s="93">
        <v>0.82220288129943597</v>
      </c>
      <c r="D1004" s="89" t="s">
        <v>2059</v>
      </c>
      <c r="E1004" s="90" t="s">
        <v>2060</v>
      </c>
    </row>
    <row r="1005" spans="1:5" x14ac:dyDescent="0.25">
      <c r="A1005" s="89" t="s">
        <v>2673</v>
      </c>
      <c r="B1005" s="107" t="s">
        <v>1651</v>
      </c>
      <c r="C1005" s="93">
        <v>0.81057114155657295</v>
      </c>
      <c r="D1005" s="89" t="s">
        <v>3921</v>
      </c>
      <c r="E1005" s="90" t="s">
        <v>3920</v>
      </c>
    </row>
    <row r="1006" spans="1:5" x14ac:dyDescent="0.25">
      <c r="A1006" s="89" t="s">
        <v>2679</v>
      </c>
      <c r="B1006" s="107" t="s">
        <v>2757</v>
      </c>
      <c r="C1006" s="93">
        <v>0.76354260369417903</v>
      </c>
      <c r="D1006" s="89" t="s">
        <v>356</v>
      </c>
      <c r="E1006" s="90" t="s">
        <v>2701</v>
      </c>
    </row>
    <row r="1007" spans="1:5" x14ac:dyDescent="0.25">
      <c r="A1007" s="89" t="s">
        <v>2673</v>
      </c>
      <c r="B1007" s="107" t="s">
        <v>1651</v>
      </c>
      <c r="C1007" s="93">
        <v>0.76913701999850204</v>
      </c>
      <c r="D1007" s="89" t="s">
        <v>356</v>
      </c>
      <c r="E1007" s="90" t="s">
        <v>2701</v>
      </c>
    </row>
    <row r="1008" spans="1:5" x14ac:dyDescent="0.25">
      <c r="A1008" s="89" t="s">
        <v>2679</v>
      </c>
      <c r="B1008" s="107" t="s">
        <v>2757</v>
      </c>
      <c r="C1008" s="93">
        <v>0.83371049067373704</v>
      </c>
      <c r="D1008" s="89" t="s">
        <v>359</v>
      </c>
      <c r="E1008" s="90" t="s">
        <v>2702</v>
      </c>
    </row>
    <row r="1009" spans="1:5" x14ac:dyDescent="0.25">
      <c r="A1009" s="89" t="s">
        <v>2673</v>
      </c>
      <c r="B1009" s="107" t="s">
        <v>1651</v>
      </c>
      <c r="C1009" s="93">
        <v>0.80991507381919403</v>
      </c>
      <c r="D1009" s="89" t="s">
        <v>359</v>
      </c>
      <c r="E1009" s="90" t="s">
        <v>2702</v>
      </c>
    </row>
    <row r="1010" spans="1:5" x14ac:dyDescent="0.25">
      <c r="A1010" s="89" t="s">
        <v>2679</v>
      </c>
      <c r="B1010" s="107" t="s">
        <v>2757</v>
      </c>
      <c r="C1010" s="93">
        <v>0.83565544878332298</v>
      </c>
      <c r="D1010" s="89" t="s">
        <v>1319</v>
      </c>
      <c r="E1010" s="90" t="s">
        <v>2703</v>
      </c>
    </row>
    <row r="1011" spans="1:5" x14ac:dyDescent="0.25">
      <c r="A1011" s="89" t="s">
        <v>2673</v>
      </c>
      <c r="B1011" s="107" t="s">
        <v>1651</v>
      </c>
      <c r="C1011" s="93">
        <v>0.76052027575909598</v>
      </c>
      <c r="D1011" s="89" t="s">
        <v>1319</v>
      </c>
      <c r="E1011" s="90" t="s">
        <v>2703</v>
      </c>
    </row>
    <row r="1012" spans="1:5" x14ac:dyDescent="0.25">
      <c r="A1012" s="89" t="s">
        <v>2679</v>
      </c>
      <c r="B1012" s="107" t="s">
        <v>2757</v>
      </c>
      <c r="C1012" s="93">
        <v>0.83412495578874502</v>
      </c>
      <c r="D1012" s="89" t="s">
        <v>110</v>
      </c>
      <c r="E1012" s="90" t="s">
        <v>2704</v>
      </c>
    </row>
    <row r="1013" spans="1:5" x14ac:dyDescent="0.25">
      <c r="A1013" s="89" t="s">
        <v>2673</v>
      </c>
      <c r="B1013" s="107" t="s">
        <v>1651</v>
      </c>
      <c r="C1013" s="93">
        <v>0.82656458994684101</v>
      </c>
      <c r="D1013" s="89" t="s">
        <v>110</v>
      </c>
      <c r="E1013" s="90" t="s">
        <v>2704</v>
      </c>
    </row>
    <row r="1014" spans="1:5" x14ac:dyDescent="0.25">
      <c r="A1014" s="89" t="s">
        <v>2673</v>
      </c>
      <c r="B1014" s="107" t="s">
        <v>1651</v>
      </c>
      <c r="C1014" s="93">
        <v>0.81131119016882103</v>
      </c>
      <c r="D1014" s="89" t="s">
        <v>3174</v>
      </c>
      <c r="E1014" s="90" t="s">
        <v>3173</v>
      </c>
    </row>
    <row r="1015" spans="1:5" x14ac:dyDescent="0.25">
      <c r="A1015" s="89" t="s">
        <v>2679</v>
      </c>
      <c r="B1015" s="107" t="s">
        <v>2757</v>
      </c>
      <c r="C1015" s="93">
        <v>0.846378652776408</v>
      </c>
      <c r="D1015" s="89" t="s">
        <v>136</v>
      </c>
      <c r="E1015" s="90" t="s">
        <v>2705</v>
      </c>
    </row>
    <row r="1016" spans="1:5" x14ac:dyDescent="0.25">
      <c r="A1016" s="89" t="s">
        <v>2673</v>
      </c>
      <c r="B1016" s="107" t="s">
        <v>1651</v>
      </c>
      <c r="C1016" s="93">
        <v>0.84651290424928505</v>
      </c>
      <c r="D1016" s="89" t="s">
        <v>136</v>
      </c>
      <c r="E1016" s="90" t="s">
        <v>2705</v>
      </c>
    </row>
    <row r="1017" spans="1:5" x14ac:dyDescent="0.25">
      <c r="A1017" s="89" t="s">
        <v>2679</v>
      </c>
      <c r="B1017" s="107" t="s">
        <v>2757</v>
      </c>
      <c r="C1017" s="93">
        <v>0.832831224132762</v>
      </c>
      <c r="D1017" s="89" t="s">
        <v>1613</v>
      </c>
      <c r="E1017" s="90" t="s">
        <v>2061</v>
      </c>
    </row>
    <row r="1018" spans="1:5" x14ac:dyDescent="0.25">
      <c r="A1018" s="89" t="s">
        <v>2679</v>
      </c>
      <c r="B1018" s="107" t="s">
        <v>2757</v>
      </c>
      <c r="C1018" s="93">
        <v>0.83304533220880805</v>
      </c>
      <c r="D1018" s="89" t="s">
        <v>2667</v>
      </c>
      <c r="E1018" s="90" t="s">
        <v>2706</v>
      </c>
    </row>
    <row r="1019" spans="1:5" x14ac:dyDescent="0.25">
      <c r="A1019" s="89" t="s">
        <v>2673</v>
      </c>
      <c r="B1019" s="107" t="s">
        <v>1651</v>
      </c>
      <c r="C1019" s="93">
        <v>0.80328682369168103</v>
      </c>
      <c r="D1019" s="89" t="s">
        <v>2667</v>
      </c>
      <c r="E1019" s="90" t="s">
        <v>2706</v>
      </c>
    </row>
    <row r="1020" spans="1:5" x14ac:dyDescent="0.25">
      <c r="A1020" s="89" t="s">
        <v>2679</v>
      </c>
      <c r="B1020" s="107" t="s">
        <v>2757</v>
      </c>
      <c r="C1020" s="93">
        <v>0.83341441212437595</v>
      </c>
      <c r="D1020" s="89" t="s">
        <v>3642</v>
      </c>
      <c r="E1020" s="90" t="s">
        <v>3641</v>
      </c>
    </row>
    <row r="1021" spans="1:5" x14ac:dyDescent="0.25">
      <c r="A1021" s="89" t="s">
        <v>2673</v>
      </c>
      <c r="B1021" s="107" t="s">
        <v>1651</v>
      </c>
      <c r="C1021" s="93">
        <v>0.80822607454001705</v>
      </c>
      <c r="D1021" s="89" t="s">
        <v>3642</v>
      </c>
      <c r="E1021" s="90" t="s">
        <v>3641</v>
      </c>
    </row>
    <row r="1022" spans="1:5" x14ac:dyDescent="0.25">
      <c r="A1022" s="89" t="s">
        <v>2679</v>
      </c>
      <c r="B1022" s="107" t="s">
        <v>2757</v>
      </c>
      <c r="C1022" s="93">
        <v>0.83503343823208898</v>
      </c>
      <c r="D1022" s="89" t="s">
        <v>3264</v>
      </c>
      <c r="E1022" s="90" t="s">
        <v>3263</v>
      </c>
    </row>
    <row r="1023" spans="1:5" x14ac:dyDescent="0.25">
      <c r="A1023" s="89" t="s">
        <v>2673</v>
      </c>
      <c r="B1023" s="107" t="s">
        <v>1651</v>
      </c>
      <c r="C1023" s="93">
        <v>0.837235623137639</v>
      </c>
      <c r="D1023" s="89" t="s">
        <v>3264</v>
      </c>
      <c r="E1023" s="90" t="s">
        <v>3263</v>
      </c>
    </row>
    <row r="1024" spans="1:5" x14ac:dyDescent="0.25">
      <c r="A1024" s="89" t="s">
        <v>2679</v>
      </c>
      <c r="B1024" s="107" t="s">
        <v>2757</v>
      </c>
      <c r="C1024" s="93">
        <v>0.82324537524461605</v>
      </c>
      <c r="D1024" s="89" t="s">
        <v>2062</v>
      </c>
      <c r="E1024" s="90" t="s">
        <v>2063</v>
      </c>
    </row>
    <row r="1025" spans="1:5" x14ac:dyDescent="0.25">
      <c r="A1025" s="89" t="s">
        <v>2673</v>
      </c>
      <c r="B1025" s="107" t="s">
        <v>1651</v>
      </c>
      <c r="C1025" s="93">
        <v>0.81139461615156705</v>
      </c>
      <c r="D1025" s="89" t="s">
        <v>2062</v>
      </c>
      <c r="E1025" s="90" t="s">
        <v>2063</v>
      </c>
    </row>
    <row r="1026" spans="1:5" x14ac:dyDescent="0.25">
      <c r="A1026" s="89" t="s">
        <v>2679</v>
      </c>
      <c r="B1026" s="107" t="s">
        <v>2757</v>
      </c>
      <c r="C1026" s="93">
        <v>0.84042711777260004</v>
      </c>
      <c r="D1026" s="89" t="s">
        <v>3052</v>
      </c>
      <c r="E1026" s="90" t="s">
        <v>3051</v>
      </c>
    </row>
    <row r="1027" spans="1:5" x14ac:dyDescent="0.25">
      <c r="A1027" s="89" t="s">
        <v>2673</v>
      </c>
      <c r="B1027" s="107" t="s">
        <v>1651</v>
      </c>
      <c r="C1027" s="93">
        <v>0.83879059428584701</v>
      </c>
      <c r="D1027" s="89" t="s">
        <v>3052</v>
      </c>
      <c r="E1027" s="90" t="s">
        <v>3051</v>
      </c>
    </row>
    <row r="1028" spans="1:5" x14ac:dyDescent="0.25">
      <c r="A1028" s="89" t="s">
        <v>2679</v>
      </c>
      <c r="B1028" s="107" t="s">
        <v>2757</v>
      </c>
      <c r="C1028" s="93">
        <v>0.83823129805588503</v>
      </c>
      <c r="D1028" s="89" t="s">
        <v>3401</v>
      </c>
      <c r="E1028" s="90" t="s">
        <v>3400</v>
      </c>
    </row>
    <row r="1029" spans="1:5" x14ac:dyDescent="0.25">
      <c r="A1029" s="89" t="s">
        <v>2679</v>
      </c>
      <c r="B1029" s="107" t="s">
        <v>2757</v>
      </c>
      <c r="C1029" s="93">
        <v>0.83123203307530202</v>
      </c>
      <c r="D1029" s="89" t="s">
        <v>3525</v>
      </c>
      <c r="E1029" s="90" t="s">
        <v>3400</v>
      </c>
    </row>
    <row r="1030" spans="1:5" x14ac:dyDescent="0.25">
      <c r="A1030" s="89" t="s">
        <v>2673</v>
      </c>
      <c r="B1030" s="107" t="s">
        <v>1651</v>
      </c>
      <c r="C1030" s="93">
        <v>0.83861292664423404</v>
      </c>
      <c r="D1030" s="89" t="s">
        <v>3401</v>
      </c>
      <c r="E1030" s="90" t="s">
        <v>3400</v>
      </c>
    </row>
    <row r="1031" spans="1:5" x14ac:dyDescent="0.25">
      <c r="A1031" s="89" t="s">
        <v>2673</v>
      </c>
      <c r="B1031" s="107" t="s">
        <v>1651</v>
      </c>
      <c r="C1031" s="93">
        <v>0.80367461637861803</v>
      </c>
      <c r="D1031" s="89" t="s">
        <v>3525</v>
      </c>
      <c r="E1031" s="90" t="s">
        <v>3400</v>
      </c>
    </row>
    <row r="1032" spans="1:5" x14ac:dyDescent="0.25">
      <c r="A1032" s="89" t="s">
        <v>2679</v>
      </c>
      <c r="B1032" s="107" t="s">
        <v>2757</v>
      </c>
      <c r="C1032" s="93">
        <v>0.83347227971504101</v>
      </c>
      <c r="D1032" s="89" t="s">
        <v>3816</v>
      </c>
      <c r="E1032" s="90" t="s">
        <v>3815</v>
      </c>
    </row>
    <row r="1033" spans="1:5" x14ac:dyDescent="0.25">
      <c r="A1033" s="89" t="s">
        <v>2673</v>
      </c>
      <c r="B1033" s="107" t="s">
        <v>1651</v>
      </c>
      <c r="C1033" s="93">
        <v>0.82098268166509503</v>
      </c>
      <c r="D1033" s="89" t="s">
        <v>3816</v>
      </c>
      <c r="E1033" s="90" t="s">
        <v>3815</v>
      </c>
    </row>
    <row r="1034" spans="1:5" x14ac:dyDescent="0.25">
      <c r="A1034" s="89" t="s">
        <v>2679</v>
      </c>
      <c r="B1034" s="107" t="s">
        <v>2757</v>
      </c>
      <c r="C1034" s="93">
        <v>0.83347670199771495</v>
      </c>
      <c r="D1034" s="89" t="s">
        <v>2064</v>
      </c>
      <c r="E1034" s="90" t="s">
        <v>2065</v>
      </c>
    </row>
    <row r="1035" spans="1:5" x14ac:dyDescent="0.25">
      <c r="A1035" s="89" t="s">
        <v>2673</v>
      </c>
      <c r="B1035" s="107" t="s">
        <v>1651</v>
      </c>
      <c r="C1035" s="93">
        <v>0.81129571588934302</v>
      </c>
      <c r="D1035" s="89" t="s">
        <v>2064</v>
      </c>
      <c r="E1035" s="90" t="s">
        <v>2065</v>
      </c>
    </row>
    <row r="1036" spans="1:5" x14ac:dyDescent="0.25">
      <c r="A1036" s="89" t="s">
        <v>2679</v>
      </c>
      <c r="B1036" s="107" t="s">
        <v>2757</v>
      </c>
      <c r="C1036" s="93">
        <v>0.83464226595076396</v>
      </c>
      <c r="D1036" s="89" t="s">
        <v>2066</v>
      </c>
      <c r="E1036" s="90" t="s">
        <v>2067</v>
      </c>
    </row>
    <row r="1037" spans="1:5" x14ac:dyDescent="0.25">
      <c r="A1037" s="89" t="s">
        <v>2673</v>
      </c>
      <c r="B1037" s="107" t="s">
        <v>1651</v>
      </c>
      <c r="C1037" s="93">
        <v>0.82158437476547397</v>
      </c>
      <c r="D1037" s="89" t="s">
        <v>2066</v>
      </c>
      <c r="E1037" s="90" t="s">
        <v>2067</v>
      </c>
    </row>
    <row r="1038" spans="1:5" x14ac:dyDescent="0.25">
      <c r="A1038" s="89" t="s">
        <v>2679</v>
      </c>
      <c r="B1038" s="107" t="s">
        <v>2757</v>
      </c>
      <c r="C1038" s="93">
        <v>0.83076306661835897</v>
      </c>
      <c r="D1038" s="89" t="s">
        <v>2946</v>
      </c>
      <c r="E1038" s="90" t="s">
        <v>2945</v>
      </c>
    </row>
    <row r="1039" spans="1:5" x14ac:dyDescent="0.25">
      <c r="A1039" s="89" t="s">
        <v>2673</v>
      </c>
      <c r="B1039" s="107" t="s">
        <v>1651</v>
      </c>
      <c r="C1039" s="93">
        <v>0.83110379444154903</v>
      </c>
      <c r="D1039" s="89" t="s">
        <v>2946</v>
      </c>
      <c r="E1039" s="90" t="s">
        <v>2945</v>
      </c>
    </row>
    <row r="1040" spans="1:5" x14ac:dyDescent="0.25">
      <c r="A1040" s="89" t="s">
        <v>2679</v>
      </c>
      <c r="B1040" s="107" t="s">
        <v>2757</v>
      </c>
      <c r="C1040" s="93">
        <v>0.83486600960902801</v>
      </c>
      <c r="D1040" s="89" t="s">
        <v>4077</v>
      </c>
      <c r="E1040" s="90" t="s">
        <v>4076</v>
      </c>
    </row>
    <row r="1041" spans="1:5" x14ac:dyDescent="0.25">
      <c r="A1041" s="89" t="s">
        <v>2673</v>
      </c>
      <c r="B1041" s="107" t="s">
        <v>1651</v>
      </c>
      <c r="C1041" s="93">
        <v>0.81731707241118201</v>
      </c>
      <c r="D1041" s="89" t="s">
        <v>4077</v>
      </c>
      <c r="E1041" s="90" t="s">
        <v>4076</v>
      </c>
    </row>
    <row r="1042" spans="1:5" x14ac:dyDescent="0.25">
      <c r="A1042" s="89" t="s">
        <v>2679</v>
      </c>
      <c r="B1042" s="107" t="s">
        <v>2757</v>
      </c>
      <c r="C1042" s="93">
        <v>0.83115101545867798</v>
      </c>
      <c r="D1042" s="89" t="s">
        <v>2068</v>
      </c>
      <c r="E1042" s="90" t="s">
        <v>2069</v>
      </c>
    </row>
    <row r="1043" spans="1:5" x14ac:dyDescent="0.25">
      <c r="A1043" s="89" t="s">
        <v>2673</v>
      </c>
      <c r="B1043" s="107" t="s">
        <v>1651</v>
      </c>
      <c r="C1043" s="93">
        <v>0.80678990533114203</v>
      </c>
      <c r="D1043" s="89" t="s">
        <v>2068</v>
      </c>
      <c r="E1043" s="90" t="s">
        <v>2069</v>
      </c>
    </row>
    <row r="1044" spans="1:5" x14ac:dyDescent="0.25">
      <c r="A1044" s="89" t="s">
        <v>2679</v>
      </c>
      <c r="B1044" s="107" t="s">
        <v>2757</v>
      </c>
      <c r="C1044" s="93">
        <v>0.79527231026531697</v>
      </c>
      <c r="D1044" s="89" t="s">
        <v>2980</v>
      </c>
      <c r="E1044" s="90" t="s">
        <v>2979</v>
      </c>
    </row>
    <row r="1045" spans="1:5" x14ac:dyDescent="0.25">
      <c r="A1045" s="89" t="s">
        <v>2673</v>
      </c>
      <c r="B1045" s="107" t="s">
        <v>1651</v>
      </c>
      <c r="C1045" s="93">
        <v>0.79114204882800199</v>
      </c>
      <c r="D1045" s="89" t="s">
        <v>2980</v>
      </c>
      <c r="E1045" s="90" t="s">
        <v>2979</v>
      </c>
    </row>
    <row r="1046" spans="1:5" x14ac:dyDescent="0.25">
      <c r="A1046" s="89" t="s">
        <v>2679</v>
      </c>
      <c r="B1046" s="107" t="s">
        <v>2757</v>
      </c>
      <c r="C1046" s="93">
        <v>0.83326208241690103</v>
      </c>
      <c r="D1046" s="89" t="s">
        <v>4218</v>
      </c>
      <c r="E1046" s="90" t="s">
        <v>4217</v>
      </c>
    </row>
    <row r="1047" spans="1:5" x14ac:dyDescent="0.25">
      <c r="A1047" s="89" t="s">
        <v>2673</v>
      </c>
      <c r="B1047" s="107" t="s">
        <v>1651</v>
      </c>
      <c r="C1047" s="93">
        <v>0.82460895481132601</v>
      </c>
      <c r="D1047" s="89" t="s">
        <v>4218</v>
      </c>
      <c r="E1047" s="90" t="s">
        <v>4217</v>
      </c>
    </row>
    <row r="1048" spans="1:5" x14ac:dyDescent="0.25">
      <c r="A1048" s="89" t="s">
        <v>2679</v>
      </c>
      <c r="B1048" s="107" t="s">
        <v>2757</v>
      </c>
      <c r="C1048" s="93">
        <v>0.82580636713178202</v>
      </c>
      <c r="D1048" s="89" t="s">
        <v>3925</v>
      </c>
      <c r="E1048" s="90" t="s">
        <v>3924</v>
      </c>
    </row>
    <row r="1049" spans="1:5" x14ac:dyDescent="0.25">
      <c r="A1049" s="89" t="s">
        <v>2673</v>
      </c>
      <c r="B1049" s="107" t="s">
        <v>1651</v>
      </c>
      <c r="C1049" s="93">
        <v>0.79553317970012905</v>
      </c>
      <c r="D1049" s="89" t="s">
        <v>3925</v>
      </c>
      <c r="E1049" s="90" t="s">
        <v>3924</v>
      </c>
    </row>
    <row r="1050" spans="1:5" x14ac:dyDescent="0.25">
      <c r="A1050" s="89" t="s">
        <v>2679</v>
      </c>
      <c r="B1050" s="107" t="s">
        <v>2757</v>
      </c>
      <c r="C1050" s="93">
        <v>0.82646816051438299</v>
      </c>
      <c r="D1050" s="89" t="s">
        <v>3221</v>
      </c>
      <c r="E1050" s="90" t="s">
        <v>3220</v>
      </c>
    </row>
    <row r="1051" spans="1:5" x14ac:dyDescent="0.25">
      <c r="A1051" s="89" t="s">
        <v>2673</v>
      </c>
      <c r="B1051" s="107" t="s">
        <v>1651</v>
      </c>
      <c r="C1051" s="93">
        <v>0.80432861631237595</v>
      </c>
      <c r="D1051" s="89" t="s">
        <v>3221</v>
      </c>
      <c r="E1051" s="90" t="s">
        <v>3220</v>
      </c>
    </row>
    <row r="1052" spans="1:5" x14ac:dyDescent="0.25">
      <c r="A1052" s="89" t="s">
        <v>2679</v>
      </c>
      <c r="B1052" s="107" t="s">
        <v>2757</v>
      </c>
      <c r="C1052" s="93">
        <v>0.82628137576261096</v>
      </c>
      <c r="D1052" s="89" t="s">
        <v>4002</v>
      </c>
      <c r="E1052" s="90" t="s">
        <v>4001</v>
      </c>
    </row>
    <row r="1053" spans="1:5" x14ac:dyDescent="0.25">
      <c r="A1053" s="89" t="s">
        <v>2673</v>
      </c>
      <c r="B1053" s="107" t="s">
        <v>1651</v>
      </c>
      <c r="C1053" s="93">
        <v>0.812585884371126</v>
      </c>
      <c r="D1053" s="89" t="s">
        <v>4002</v>
      </c>
      <c r="E1053" s="90" t="s">
        <v>4001</v>
      </c>
    </row>
    <row r="1054" spans="1:5" x14ac:dyDescent="0.25">
      <c r="A1054" s="89" t="s">
        <v>2679</v>
      </c>
      <c r="B1054" s="107" t="s">
        <v>2757</v>
      </c>
      <c r="C1054" s="93">
        <v>0.83404212284579704</v>
      </c>
      <c r="D1054" s="89" t="s">
        <v>3033</v>
      </c>
      <c r="E1054" s="90" t="s">
        <v>3032</v>
      </c>
    </row>
    <row r="1055" spans="1:5" x14ac:dyDescent="0.25">
      <c r="A1055" s="89" t="s">
        <v>2673</v>
      </c>
      <c r="B1055" s="107" t="s">
        <v>1651</v>
      </c>
      <c r="C1055" s="93">
        <v>0.81323161588112602</v>
      </c>
      <c r="D1055" s="89" t="s">
        <v>3033</v>
      </c>
      <c r="E1055" s="90" t="s">
        <v>3032</v>
      </c>
    </row>
    <row r="1056" spans="1:5" x14ac:dyDescent="0.25">
      <c r="A1056" s="89" t="s">
        <v>2679</v>
      </c>
      <c r="B1056" s="107" t="s">
        <v>2757</v>
      </c>
      <c r="C1056" s="93">
        <v>0.83492324910794702</v>
      </c>
      <c r="D1056" s="89" t="s">
        <v>2070</v>
      </c>
      <c r="E1056" s="90" t="s">
        <v>2071</v>
      </c>
    </row>
    <row r="1057" spans="1:5" x14ac:dyDescent="0.25">
      <c r="A1057" s="89" t="s">
        <v>2673</v>
      </c>
      <c r="B1057" s="107" t="s">
        <v>1651</v>
      </c>
      <c r="C1057" s="93">
        <v>0.81463000999792201</v>
      </c>
      <c r="D1057" s="89" t="s">
        <v>2070</v>
      </c>
      <c r="E1057" s="90" t="s">
        <v>2071</v>
      </c>
    </row>
    <row r="1058" spans="1:5" x14ac:dyDescent="0.25">
      <c r="A1058" s="89" t="s">
        <v>2679</v>
      </c>
      <c r="B1058" s="107" t="s">
        <v>2757</v>
      </c>
      <c r="C1058" s="93">
        <v>0.83450329965419601</v>
      </c>
      <c r="D1058" s="89" t="s">
        <v>3608</v>
      </c>
      <c r="E1058" s="90" t="s">
        <v>3607</v>
      </c>
    </row>
    <row r="1059" spans="1:5" x14ac:dyDescent="0.25">
      <c r="A1059" s="89" t="s">
        <v>2673</v>
      </c>
      <c r="B1059" s="107" t="s">
        <v>1651</v>
      </c>
      <c r="C1059" s="93">
        <v>0.81140659220600397</v>
      </c>
      <c r="D1059" s="89" t="s">
        <v>3608</v>
      </c>
      <c r="E1059" s="90" t="s">
        <v>3607</v>
      </c>
    </row>
    <row r="1060" spans="1:5" x14ac:dyDescent="0.25">
      <c r="A1060" s="89" t="s">
        <v>2679</v>
      </c>
      <c r="B1060" s="107" t="s">
        <v>2757</v>
      </c>
      <c r="C1060" s="93">
        <v>0.84256580793806701</v>
      </c>
      <c r="D1060" s="89" t="s">
        <v>96</v>
      </c>
      <c r="E1060" s="90" t="s">
        <v>2707</v>
      </c>
    </row>
    <row r="1061" spans="1:5" x14ac:dyDescent="0.25">
      <c r="A1061" s="89" t="s">
        <v>2673</v>
      </c>
      <c r="B1061" s="107" t="s">
        <v>1651</v>
      </c>
      <c r="C1061" s="93">
        <v>0.84391478473972503</v>
      </c>
      <c r="D1061" s="89" t="s">
        <v>96</v>
      </c>
      <c r="E1061" s="90" t="s">
        <v>2707</v>
      </c>
    </row>
    <row r="1062" spans="1:5" x14ac:dyDescent="0.25">
      <c r="A1062" s="89" t="s">
        <v>2679</v>
      </c>
      <c r="B1062" s="107" t="s">
        <v>2757</v>
      </c>
      <c r="C1062" s="93">
        <v>0.82675150538651299</v>
      </c>
      <c r="D1062" s="89" t="s">
        <v>2072</v>
      </c>
      <c r="E1062" s="90" t="s">
        <v>2073</v>
      </c>
    </row>
    <row r="1063" spans="1:5" x14ac:dyDescent="0.25">
      <c r="A1063" s="89" t="s">
        <v>2673</v>
      </c>
      <c r="B1063" s="107" t="s">
        <v>1651</v>
      </c>
      <c r="C1063" s="93">
        <v>0.81007907934812395</v>
      </c>
      <c r="D1063" s="89" t="s">
        <v>2072</v>
      </c>
      <c r="E1063" s="90" t="s">
        <v>2073</v>
      </c>
    </row>
    <row r="1064" spans="1:5" x14ac:dyDescent="0.25">
      <c r="A1064" s="89" t="s">
        <v>2679</v>
      </c>
      <c r="B1064" s="107" t="s">
        <v>2757</v>
      </c>
      <c r="C1064" s="93">
        <v>0.82607487119117196</v>
      </c>
      <c r="D1064" s="89" t="s">
        <v>3369</v>
      </c>
      <c r="E1064" s="90" t="s">
        <v>3368</v>
      </c>
    </row>
    <row r="1065" spans="1:5" x14ac:dyDescent="0.25">
      <c r="A1065" s="89" t="s">
        <v>2673</v>
      </c>
      <c r="B1065" s="107" t="s">
        <v>1651</v>
      </c>
      <c r="C1065" s="93">
        <v>0.80779477015919599</v>
      </c>
      <c r="D1065" s="89" t="s">
        <v>3369</v>
      </c>
      <c r="E1065" s="90" t="s">
        <v>3368</v>
      </c>
    </row>
    <row r="1066" spans="1:5" x14ac:dyDescent="0.25">
      <c r="A1066" s="89" t="s">
        <v>2679</v>
      </c>
      <c r="B1066" s="107" t="s">
        <v>2757</v>
      </c>
      <c r="C1066" s="93">
        <v>0.83024144476816797</v>
      </c>
      <c r="D1066" s="89" t="s">
        <v>3565</v>
      </c>
      <c r="E1066" s="90" t="s">
        <v>2880</v>
      </c>
    </row>
    <row r="1067" spans="1:5" x14ac:dyDescent="0.25">
      <c r="A1067" s="89" t="s">
        <v>2679</v>
      </c>
      <c r="B1067" s="107" t="s">
        <v>2757</v>
      </c>
      <c r="C1067" s="93">
        <v>0.82305079992038799</v>
      </c>
      <c r="D1067" s="89" t="s">
        <v>4056</v>
      </c>
      <c r="E1067" s="90" t="s">
        <v>2880</v>
      </c>
    </row>
    <row r="1068" spans="1:5" x14ac:dyDescent="0.25">
      <c r="A1068" s="89" t="s">
        <v>2673</v>
      </c>
      <c r="B1068" s="107" t="s">
        <v>1651</v>
      </c>
      <c r="C1068" s="93">
        <v>0.81730109537683704</v>
      </c>
      <c r="D1068" s="89" t="s">
        <v>3565</v>
      </c>
      <c r="E1068" s="90" t="s">
        <v>2880</v>
      </c>
    </row>
    <row r="1069" spans="1:5" x14ac:dyDescent="0.25">
      <c r="A1069" s="89" t="s">
        <v>2673</v>
      </c>
      <c r="B1069" s="107" t="s">
        <v>1651</v>
      </c>
      <c r="C1069" s="93">
        <v>0.80578846894033096</v>
      </c>
      <c r="D1069" s="89" t="s">
        <v>4056</v>
      </c>
      <c r="E1069" s="90" t="s">
        <v>2880</v>
      </c>
    </row>
    <row r="1070" spans="1:5" x14ac:dyDescent="0.25">
      <c r="A1070" s="89" t="s">
        <v>2679</v>
      </c>
      <c r="B1070" s="107" t="s">
        <v>2757</v>
      </c>
      <c r="C1070" s="93">
        <v>0.83402938718747799</v>
      </c>
      <c r="D1070" s="89" t="s">
        <v>3083</v>
      </c>
      <c r="E1070" s="90" t="s">
        <v>3082</v>
      </c>
    </row>
    <row r="1071" spans="1:5" x14ac:dyDescent="0.25">
      <c r="A1071" s="89" t="s">
        <v>2673</v>
      </c>
      <c r="B1071" s="107" t="s">
        <v>1651</v>
      </c>
      <c r="C1071" s="93">
        <v>0.814763330450749</v>
      </c>
      <c r="D1071" s="89" t="s">
        <v>3083</v>
      </c>
      <c r="E1071" s="90" t="s">
        <v>3082</v>
      </c>
    </row>
    <row r="1072" spans="1:5" x14ac:dyDescent="0.25">
      <c r="A1072" s="89" t="s">
        <v>2679</v>
      </c>
      <c r="B1072" s="107" t="s">
        <v>2757</v>
      </c>
      <c r="C1072" s="93">
        <v>0.82801890381526799</v>
      </c>
      <c r="D1072" s="89" t="s">
        <v>2074</v>
      </c>
      <c r="E1072" s="90" t="s">
        <v>2075</v>
      </c>
    </row>
    <row r="1073" spans="1:5" x14ac:dyDescent="0.25">
      <c r="A1073" s="89" t="s">
        <v>2673</v>
      </c>
      <c r="B1073" s="107" t="s">
        <v>1651</v>
      </c>
      <c r="C1073" s="93">
        <v>0.81143733673399598</v>
      </c>
      <c r="D1073" s="89" t="s">
        <v>2074</v>
      </c>
      <c r="E1073" s="90" t="s">
        <v>2075</v>
      </c>
    </row>
    <row r="1074" spans="1:5" x14ac:dyDescent="0.25">
      <c r="A1074" s="89" t="s">
        <v>2679</v>
      </c>
      <c r="B1074" s="107" t="s">
        <v>2757</v>
      </c>
      <c r="C1074" s="93">
        <v>0.81051060405584596</v>
      </c>
      <c r="D1074" s="89" t="s">
        <v>3154</v>
      </c>
      <c r="E1074" s="90" t="s">
        <v>3153</v>
      </c>
    </row>
    <row r="1075" spans="1:5" x14ac:dyDescent="0.25">
      <c r="A1075" s="89" t="s">
        <v>2673</v>
      </c>
      <c r="B1075" s="107" t="s">
        <v>1651</v>
      </c>
      <c r="C1075" s="93">
        <v>0.79753566043576996</v>
      </c>
      <c r="D1075" s="89" t="s">
        <v>3154</v>
      </c>
      <c r="E1075" s="90" t="s">
        <v>3153</v>
      </c>
    </row>
    <row r="1076" spans="1:5" x14ac:dyDescent="0.25">
      <c r="A1076" s="89" t="s">
        <v>2679</v>
      </c>
      <c r="B1076" s="107" t="s">
        <v>2757</v>
      </c>
      <c r="C1076" s="93">
        <v>0.78114581247138404</v>
      </c>
      <c r="D1076" s="89" t="s">
        <v>2076</v>
      </c>
      <c r="E1076" s="90" t="s">
        <v>2077</v>
      </c>
    </row>
    <row r="1077" spans="1:5" x14ac:dyDescent="0.25">
      <c r="A1077" s="89" t="s">
        <v>2673</v>
      </c>
      <c r="B1077" s="107" t="s">
        <v>1651</v>
      </c>
      <c r="C1077" s="93">
        <v>0.77776937813426394</v>
      </c>
      <c r="D1077" s="89" t="s">
        <v>2076</v>
      </c>
      <c r="E1077" s="90" t="s">
        <v>2077</v>
      </c>
    </row>
    <row r="1078" spans="1:5" x14ac:dyDescent="0.25">
      <c r="A1078" s="89" t="s">
        <v>2679</v>
      </c>
      <c r="B1078" s="107" t="s">
        <v>2757</v>
      </c>
      <c r="C1078" s="93">
        <v>0.81464291774237296</v>
      </c>
      <c r="D1078" s="89" t="s">
        <v>3041</v>
      </c>
      <c r="E1078" s="90" t="s">
        <v>3040</v>
      </c>
    </row>
    <row r="1079" spans="1:5" x14ac:dyDescent="0.25">
      <c r="A1079" s="89" t="s">
        <v>2673</v>
      </c>
      <c r="B1079" s="107" t="s">
        <v>1651</v>
      </c>
      <c r="C1079" s="93">
        <v>0.80186345726471098</v>
      </c>
      <c r="D1079" s="89" t="s">
        <v>3041</v>
      </c>
      <c r="E1079" s="90" t="s">
        <v>3040</v>
      </c>
    </row>
    <row r="1080" spans="1:5" x14ac:dyDescent="0.25">
      <c r="A1080" s="89" t="s">
        <v>2679</v>
      </c>
      <c r="B1080" s="107" t="s">
        <v>2757</v>
      </c>
      <c r="C1080" s="93">
        <v>0.82912713255734205</v>
      </c>
      <c r="D1080" s="89" t="s">
        <v>2078</v>
      </c>
      <c r="E1080" s="90" t="s">
        <v>2079</v>
      </c>
    </row>
    <row r="1081" spans="1:5" x14ac:dyDescent="0.25">
      <c r="A1081" s="89" t="s">
        <v>2673</v>
      </c>
      <c r="B1081" s="107" t="s">
        <v>1651</v>
      </c>
      <c r="C1081" s="93">
        <v>0.826323542745523</v>
      </c>
      <c r="D1081" s="89" t="s">
        <v>2078</v>
      </c>
      <c r="E1081" s="90" t="s">
        <v>2079</v>
      </c>
    </row>
    <row r="1082" spans="1:5" x14ac:dyDescent="0.25">
      <c r="A1082" s="89" t="s">
        <v>2679</v>
      </c>
      <c r="B1082" s="107" t="s">
        <v>2757</v>
      </c>
      <c r="C1082" s="93">
        <v>0.82852908990423701</v>
      </c>
      <c r="D1082" s="89" t="s">
        <v>2080</v>
      </c>
      <c r="E1082" s="90" t="s">
        <v>2081</v>
      </c>
    </row>
    <row r="1083" spans="1:5" x14ac:dyDescent="0.25">
      <c r="A1083" s="89" t="s">
        <v>2673</v>
      </c>
      <c r="B1083" s="107" t="s">
        <v>1651</v>
      </c>
      <c r="C1083" s="93">
        <v>0.80430399483243098</v>
      </c>
      <c r="D1083" s="89" t="s">
        <v>2080</v>
      </c>
      <c r="E1083" s="90" t="s">
        <v>2081</v>
      </c>
    </row>
    <row r="1084" spans="1:5" x14ac:dyDescent="0.25">
      <c r="A1084" s="89" t="s">
        <v>2679</v>
      </c>
      <c r="B1084" s="107" t="s">
        <v>2757</v>
      </c>
      <c r="C1084" s="93">
        <v>0.83513745668184503</v>
      </c>
      <c r="D1084" s="89" t="s">
        <v>2082</v>
      </c>
      <c r="E1084" s="90" t="s">
        <v>2083</v>
      </c>
    </row>
    <row r="1085" spans="1:5" x14ac:dyDescent="0.25">
      <c r="A1085" s="89" t="s">
        <v>2673</v>
      </c>
      <c r="B1085" s="107" t="s">
        <v>1651</v>
      </c>
      <c r="C1085" s="93">
        <v>0.79991007305781203</v>
      </c>
      <c r="D1085" s="89" t="s">
        <v>2082</v>
      </c>
      <c r="E1085" s="90" t="s">
        <v>2083</v>
      </c>
    </row>
    <row r="1086" spans="1:5" x14ac:dyDescent="0.25">
      <c r="A1086" s="89" t="s">
        <v>2679</v>
      </c>
      <c r="B1086" s="107" t="s">
        <v>2757</v>
      </c>
      <c r="C1086" s="93">
        <v>0.83563929439793605</v>
      </c>
      <c r="D1086" s="89" t="s">
        <v>2084</v>
      </c>
      <c r="E1086" s="90" t="s">
        <v>2085</v>
      </c>
    </row>
    <row r="1087" spans="1:5" x14ac:dyDescent="0.25">
      <c r="A1087" s="89" t="s">
        <v>2679</v>
      </c>
      <c r="B1087" s="107" t="s">
        <v>2757</v>
      </c>
      <c r="C1087" s="93">
        <v>0.82736367707603797</v>
      </c>
      <c r="D1087" s="89" t="s">
        <v>3155</v>
      </c>
      <c r="E1087" s="90" t="s">
        <v>2085</v>
      </c>
    </row>
    <row r="1088" spans="1:5" x14ac:dyDescent="0.25">
      <c r="A1088" s="89" t="s">
        <v>2679</v>
      </c>
      <c r="B1088" s="107" t="s">
        <v>2757</v>
      </c>
      <c r="C1088" s="93">
        <v>0.82663398172660296</v>
      </c>
      <c r="D1088" s="89" t="s">
        <v>4023</v>
      </c>
      <c r="E1088" s="90" t="s">
        <v>2085</v>
      </c>
    </row>
    <row r="1089" spans="1:5" x14ac:dyDescent="0.25">
      <c r="A1089" s="89" t="s">
        <v>2679</v>
      </c>
      <c r="B1089" s="107" t="s">
        <v>2757</v>
      </c>
      <c r="C1089" s="93">
        <v>0.83486987852584005</v>
      </c>
      <c r="D1089" s="89" t="s">
        <v>3215</v>
      </c>
      <c r="E1089" s="90" t="s">
        <v>2085</v>
      </c>
    </row>
    <row r="1090" spans="1:5" x14ac:dyDescent="0.25">
      <c r="A1090" s="89" t="s">
        <v>2679</v>
      </c>
      <c r="B1090" s="107" t="s">
        <v>2757</v>
      </c>
      <c r="C1090" s="93">
        <v>0.82619455580267398</v>
      </c>
      <c r="D1090" s="89" t="s">
        <v>4157</v>
      </c>
      <c r="E1090" s="90" t="s">
        <v>2085</v>
      </c>
    </row>
    <row r="1091" spans="1:5" x14ac:dyDescent="0.25">
      <c r="A1091" s="89" t="s">
        <v>2673</v>
      </c>
      <c r="B1091" s="107" t="s">
        <v>1651</v>
      </c>
      <c r="C1091" s="93">
        <v>0.78784681772548903</v>
      </c>
      <c r="D1091" s="89" t="s">
        <v>2084</v>
      </c>
      <c r="E1091" s="90" t="s">
        <v>2085</v>
      </c>
    </row>
    <row r="1092" spans="1:5" x14ac:dyDescent="0.25">
      <c r="A1092" s="89" t="s">
        <v>2673</v>
      </c>
      <c r="B1092" s="107" t="s">
        <v>1651</v>
      </c>
      <c r="C1092" s="93">
        <v>0.802250004258246</v>
      </c>
      <c r="D1092" s="89" t="s">
        <v>3155</v>
      </c>
      <c r="E1092" s="90" t="s">
        <v>2085</v>
      </c>
    </row>
    <row r="1093" spans="1:5" x14ac:dyDescent="0.25">
      <c r="A1093" s="89" t="s">
        <v>2673</v>
      </c>
      <c r="B1093" s="107" t="s">
        <v>1651</v>
      </c>
      <c r="C1093" s="93">
        <v>0.80751796812540499</v>
      </c>
      <c r="D1093" s="89" t="s">
        <v>4023</v>
      </c>
      <c r="E1093" s="90" t="s">
        <v>2085</v>
      </c>
    </row>
    <row r="1094" spans="1:5" x14ac:dyDescent="0.25">
      <c r="A1094" s="89" t="s">
        <v>2673</v>
      </c>
      <c r="B1094" s="107" t="s">
        <v>1651</v>
      </c>
      <c r="C1094" s="93">
        <v>0.81173922696189804</v>
      </c>
      <c r="D1094" s="89" t="s">
        <v>3215</v>
      </c>
      <c r="E1094" s="90" t="s">
        <v>2085</v>
      </c>
    </row>
    <row r="1095" spans="1:5" x14ac:dyDescent="0.25">
      <c r="A1095" s="89" t="s">
        <v>2673</v>
      </c>
      <c r="B1095" s="107" t="s">
        <v>1651</v>
      </c>
      <c r="C1095" s="93">
        <v>0.80604452079435895</v>
      </c>
      <c r="D1095" s="89" t="s">
        <v>4157</v>
      </c>
      <c r="E1095" s="90" t="s">
        <v>2085</v>
      </c>
    </row>
    <row r="1096" spans="1:5" x14ac:dyDescent="0.25">
      <c r="A1096" s="89" t="s">
        <v>2679</v>
      </c>
      <c r="B1096" s="107" t="s">
        <v>2757</v>
      </c>
      <c r="C1096" s="93">
        <v>0.824915122405389</v>
      </c>
      <c r="D1096" s="89" t="s">
        <v>2900</v>
      </c>
      <c r="E1096" s="90" t="s">
        <v>2899</v>
      </c>
    </row>
    <row r="1097" spans="1:5" x14ac:dyDescent="0.25">
      <c r="A1097" s="89" t="s">
        <v>2673</v>
      </c>
      <c r="B1097" s="107" t="s">
        <v>1651</v>
      </c>
      <c r="C1097" s="93">
        <v>0.81372862629436404</v>
      </c>
      <c r="D1097" s="89" t="s">
        <v>2900</v>
      </c>
      <c r="E1097" s="90" t="s">
        <v>2899</v>
      </c>
    </row>
    <row r="1098" spans="1:5" x14ac:dyDescent="0.25">
      <c r="A1098" s="89" t="s">
        <v>2679</v>
      </c>
      <c r="B1098" s="107" t="s">
        <v>2757</v>
      </c>
      <c r="C1098" s="93">
        <v>0.83417821525845204</v>
      </c>
      <c r="D1098" s="89" t="s">
        <v>4223</v>
      </c>
      <c r="E1098" s="90" t="s">
        <v>4222</v>
      </c>
    </row>
    <row r="1099" spans="1:5" x14ac:dyDescent="0.25">
      <c r="A1099" s="89" t="s">
        <v>2673</v>
      </c>
      <c r="B1099" s="107" t="s">
        <v>1651</v>
      </c>
      <c r="C1099" s="93">
        <v>0.81159406044427596</v>
      </c>
      <c r="D1099" s="89" t="s">
        <v>4223</v>
      </c>
      <c r="E1099" s="90" t="s">
        <v>4222</v>
      </c>
    </row>
    <row r="1100" spans="1:5" x14ac:dyDescent="0.25">
      <c r="A1100" s="89" t="s">
        <v>2679</v>
      </c>
      <c r="B1100" s="107" t="s">
        <v>2757</v>
      </c>
      <c r="C1100" s="93">
        <v>0.80440030653191097</v>
      </c>
      <c r="D1100" s="89" t="s">
        <v>3977</v>
      </c>
      <c r="E1100" s="90" t="s">
        <v>3976</v>
      </c>
    </row>
    <row r="1101" spans="1:5" x14ac:dyDescent="0.25">
      <c r="A1101" s="89" t="s">
        <v>2673</v>
      </c>
      <c r="B1101" s="107" t="s">
        <v>1651</v>
      </c>
      <c r="C1101" s="93">
        <v>0.79601620281557695</v>
      </c>
      <c r="D1101" s="89" t="s">
        <v>3977</v>
      </c>
      <c r="E1101" s="90" t="s">
        <v>3976</v>
      </c>
    </row>
    <row r="1102" spans="1:5" x14ac:dyDescent="0.25">
      <c r="A1102" s="89" t="s">
        <v>2679</v>
      </c>
      <c r="B1102" s="107" t="s">
        <v>2757</v>
      </c>
      <c r="C1102" s="93">
        <v>0.83268824327048196</v>
      </c>
      <c r="D1102" s="89" t="s">
        <v>3080</v>
      </c>
      <c r="E1102" s="90" t="s">
        <v>3079</v>
      </c>
    </row>
    <row r="1103" spans="1:5" x14ac:dyDescent="0.25">
      <c r="A1103" s="89" t="s">
        <v>2673</v>
      </c>
      <c r="B1103" s="107" t="s">
        <v>1651</v>
      </c>
      <c r="C1103" s="93">
        <v>0.81308866524547596</v>
      </c>
      <c r="D1103" s="89" t="s">
        <v>3080</v>
      </c>
      <c r="E1103" s="90" t="s">
        <v>3079</v>
      </c>
    </row>
    <row r="1104" spans="1:5" x14ac:dyDescent="0.25">
      <c r="A1104" s="89" t="s">
        <v>2679</v>
      </c>
      <c r="B1104" s="107" t="s">
        <v>2757</v>
      </c>
      <c r="C1104" s="93">
        <v>0.81602331140758999</v>
      </c>
      <c r="D1104" s="89" t="s">
        <v>3667</v>
      </c>
      <c r="E1104" s="90" t="s">
        <v>3666</v>
      </c>
    </row>
    <row r="1105" spans="1:5" x14ac:dyDescent="0.25">
      <c r="A1105" s="89" t="s">
        <v>2673</v>
      </c>
      <c r="B1105" s="107" t="s">
        <v>1651</v>
      </c>
      <c r="C1105" s="93">
        <v>0.80235352151808204</v>
      </c>
      <c r="D1105" s="89" t="s">
        <v>3667</v>
      </c>
      <c r="E1105" s="90" t="s">
        <v>3666</v>
      </c>
    </row>
    <row r="1106" spans="1:5" x14ac:dyDescent="0.25">
      <c r="A1106" s="89" t="s">
        <v>2679</v>
      </c>
      <c r="B1106" s="107" t="s">
        <v>2757</v>
      </c>
      <c r="C1106" s="93">
        <v>0.822525198113638</v>
      </c>
      <c r="D1106" s="89" t="s">
        <v>3979</v>
      </c>
      <c r="E1106" s="90" t="s">
        <v>3978</v>
      </c>
    </row>
    <row r="1107" spans="1:5" x14ac:dyDescent="0.25">
      <c r="A1107" s="89" t="s">
        <v>2673</v>
      </c>
      <c r="B1107" s="107" t="s">
        <v>1651</v>
      </c>
      <c r="C1107" s="93">
        <v>0.81060242892043399</v>
      </c>
      <c r="D1107" s="89" t="s">
        <v>3979</v>
      </c>
      <c r="E1107" s="90" t="s">
        <v>3978</v>
      </c>
    </row>
    <row r="1108" spans="1:5" x14ac:dyDescent="0.25">
      <c r="A1108" s="89" t="s">
        <v>2679</v>
      </c>
      <c r="B1108" s="107" t="s">
        <v>2757</v>
      </c>
      <c r="C1108" s="93">
        <v>0.78124995282253296</v>
      </c>
      <c r="D1108" s="89" t="s">
        <v>4216</v>
      </c>
      <c r="E1108" s="90" t="s">
        <v>4215</v>
      </c>
    </row>
    <row r="1109" spans="1:5" x14ac:dyDescent="0.25">
      <c r="A1109" s="89" t="s">
        <v>2673</v>
      </c>
      <c r="B1109" s="107" t="s">
        <v>1651</v>
      </c>
      <c r="C1109" s="93">
        <v>0.77411093605228898</v>
      </c>
      <c r="D1109" s="89" t="s">
        <v>4216</v>
      </c>
      <c r="E1109" s="90" t="s">
        <v>4215</v>
      </c>
    </row>
    <row r="1110" spans="1:5" x14ac:dyDescent="0.25">
      <c r="A1110" s="89" t="s">
        <v>2679</v>
      </c>
      <c r="B1110" s="107" t="s">
        <v>2757</v>
      </c>
      <c r="C1110" s="93">
        <v>0.83418634909671996</v>
      </c>
      <c r="D1110" s="89" t="s">
        <v>3712</v>
      </c>
      <c r="E1110" s="90" t="s">
        <v>3711</v>
      </c>
    </row>
    <row r="1111" spans="1:5" x14ac:dyDescent="0.25">
      <c r="A1111" s="89" t="s">
        <v>2673</v>
      </c>
      <c r="B1111" s="107" t="s">
        <v>1651</v>
      </c>
      <c r="C1111" s="93">
        <v>0.81106103282539899</v>
      </c>
      <c r="D1111" s="89" t="s">
        <v>3712</v>
      </c>
      <c r="E1111" s="90" t="s">
        <v>3711</v>
      </c>
    </row>
    <row r="1112" spans="1:5" x14ac:dyDescent="0.25">
      <c r="A1112" s="89" t="s">
        <v>2679</v>
      </c>
      <c r="B1112" s="107" t="s">
        <v>2757</v>
      </c>
      <c r="C1112" s="93">
        <v>0.82561069748746096</v>
      </c>
      <c r="D1112" s="89" t="s">
        <v>3405</v>
      </c>
      <c r="E1112" s="90" t="s">
        <v>3404</v>
      </c>
    </row>
    <row r="1113" spans="1:5" x14ac:dyDescent="0.25">
      <c r="A1113" s="89" t="s">
        <v>2673</v>
      </c>
      <c r="B1113" s="107" t="s">
        <v>1651</v>
      </c>
      <c r="C1113" s="93">
        <v>0.827493018762677</v>
      </c>
      <c r="D1113" s="89" t="s">
        <v>3405</v>
      </c>
      <c r="E1113" s="90" t="s">
        <v>3404</v>
      </c>
    </row>
    <row r="1114" spans="1:5" x14ac:dyDescent="0.25">
      <c r="A1114" s="89" t="s">
        <v>2679</v>
      </c>
      <c r="B1114" s="107" t="s">
        <v>2757</v>
      </c>
      <c r="C1114" s="93">
        <v>0.82828379887153702</v>
      </c>
      <c r="D1114" s="89" t="s">
        <v>2086</v>
      </c>
      <c r="E1114" s="90" t="s">
        <v>2087</v>
      </c>
    </row>
    <row r="1115" spans="1:5" x14ac:dyDescent="0.25">
      <c r="A1115" s="89" t="s">
        <v>2673</v>
      </c>
      <c r="B1115" s="107" t="s">
        <v>1651</v>
      </c>
      <c r="C1115" s="93">
        <v>0.82550665713953697</v>
      </c>
      <c r="D1115" s="89" t="s">
        <v>2086</v>
      </c>
      <c r="E1115" s="90" t="s">
        <v>2087</v>
      </c>
    </row>
    <row r="1116" spans="1:5" x14ac:dyDescent="0.25">
      <c r="A1116" s="89" t="s">
        <v>2679</v>
      </c>
      <c r="B1116" s="107" t="s">
        <v>2757</v>
      </c>
      <c r="C1116" s="93">
        <v>0.82345245423610902</v>
      </c>
      <c r="D1116" s="89" t="s">
        <v>4332</v>
      </c>
      <c r="E1116" s="90" t="s">
        <v>4331</v>
      </c>
    </row>
    <row r="1117" spans="1:5" x14ac:dyDescent="0.25">
      <c r="A1117" s="89" t="s">
        <v>2679</v>
      </c>
      <c r="B1117" s="107" t="s">
        <v>2757</v>
      </c>
      <c r="C1117" s="93">
        <v>0.81960596864636004</v>
      </c>
      <c r="D1117" s="89" t="s">
        <v>2966</v>
      </c>
      <c r="E1117" s="90" t="s">
        <v>2965</v>
      </c>
    </row>
    <row r="1118" spans="1:5" x14ac:dyDescent="0.25">
      <c r="A1118" s="89" t="s">
        <v>2673</v>
      </c>
      <c r="B1118" s="107" t="s">
        <v>1651</v>
      </c>
      <c r="C1118" s="93">
        <v>0.80845658735308401</v>
      </c>
      <c r="D1118" s="89" t="s">
        <v>2966</v>
      </c>
      <c r="E1118" s="90" t="s">
        <v>2965</v>
      </c>
    </row>
    <row r="1119" spans="1:5" x14ac:dyDescent="0.25">
      <c r="A1119" s="89" t="s">
        <v>2679</v>
      </c>
      <c r="B1119" s="107" t="s">
        <v>2757</v>
      </c>
      <c r="C1119" s="93">
        <v>0.82525436145533504</v>
      </c>
      <c r="D1119" s="89" t="s">
        <v>3812</v>
      </c>
      <c r="E1119" s="90" t="s">
        <v>3811</v>
      </c>
    </row>
    <row r="1120" spans="1:5" x14ac:dyDescent="0.25">
      <c r="A1120" s="89" t="s">
        <v>2673</v>
      </c>
      <c r="B1120" s="107" t="s">
        <v>1651</v>
      </c>
      <c r="C1120" s="93">
        <v>0.81027117463145704</v>
      </c>
      <c r="D1120" s="89" t="s">
        <v>3812</v>
      </c>
      <c r="E1120" s="90" t="s">
        <v>3811</v>
      </c>
    </row>
    <row r="1121" spans="1:5" x14ac:dyDescent="0.25">
      <c r="A1121" s="89" t="s">
        <v>2679</v>
      </c>
      <c r="B1121" s="107" t="s">
        <v>2757</v>
      </c>
      <c r="C1121" s="93">
        <v>0.82234965464648302</v>
      </c>
      <c r="D1121" s="89" t="s">
        <v>2088</v>
      </c>
      <c r="E1121" s="90" t="s">
        <v>2089</v>
      </c>
    </row>
    <row r="1122" spans="1:5" x14ac:dyDescent="0.25">
      <c r="A1122" s="89" t="s">
        <v>2679</v>
      </c>
      <c r="B1122" s="107" t="s">
        <v>2757</v>
      </c>
      <c r="C1122" s="93">
        <v>0.74878431522642197</v>
      </c>
      <c r="D1122" s="89" t="s">
        <v>4243</v>
      </c>
      <c r="E1122" s="90" t="s">
        <v>2089</v>
      </c>
    </row>
    <row r="1123" spans="1:5" x14ac:dyDescent="0.25">
      <c r="A1123" s="89" t="s">
        <v>2673</v>
      </c>
      <c r="B1123" s="107" t="s">
        <v>1651</v>
      </c>
      <c r="C1123" s="93">
        <v>0.81007500178004699</v>
      </c>
      <c r="D1123" s="89" t="s">
        <v>2088</v>
      </c>
      <c r="E1123" s="90" t="s">
        <v>2089</v>
      </c>
    </row>
    <row r="1124" spans="1:5" x14ac:dyDescent="0.25">
      <c r="A1124" s="89" t="s">
        <v>2673</v>
      </c>
      <c r="B1124" s="107" t="s">
        <v>1651</v>
      </c>
      <c r="C1124" s="93">
        <v>0.75342275679040704</v>
      </c>
      <c r="D1124" s="89" t="s">
        <v>4243</v>
      </c>
      <c r="E1124" s="90" t="s">
        <v>2089</v>
      </c>
    </row>
    <row r="1125" spans="1:5" x14ac:dyDescent="0.25">
      <c r="A1125" s="89" t="s">
        <v>2673</v>
      </c>
      <c r="B1125" s="107" t="s">
        <v>1651</v>
      </c>
      <c r="C1125" s="93">
        <v>0.82710851562718501</v>
      </c>
      <c r="D1125" s="89" t="s">
        <v>3191</v>
      </c>
      <c r="E1125" s="90" t="s">
        <v>3190</v>
      </c>
    </row>
    <row r="1126" spans="1:5" x14ac:dyDescent="0.25">
      <c r="A1126" s="89" t="s">
        <v>2679</v>
      </c>
      <c r="B1126" s="107" t="s">
        <v>2757</v>
      </c>
      <c r="C1126" s="93">
        <v>0.83466350392729405</v>
      </c>
      <c r="D1126" s="89" t="s">
        <v>2090</v>
      </c>
      <c r="E1126" s="90" t="s">
        <v>2091</v>
      </c>
    </row>
    <row r="1127" spans="1:5" x14ac:dyDescent="0.25">
      <c r="A1127" s="89" t="s">
        <v>2673</v>
      </c>
      <c r="B1127" s="107" t="s">
        <v>1651</v>
      </c>
      <c r="C1127" s="93">
        <v>0.81483806782832002</v>
      </c>
      <c r="D1127" s="89" t="s">
        <v>2090</v>
      </c>
      <c r="E1127" s="90" t="s">
        <v>2091</v>
      </c>
    </row>
    <row r="1128" spans="1:5" x14ac:dyDescent="0.25">
      <c r="A1128" s="89" t="s">
        <v>2679</v>
      </c>
      <c r="B1128" s="107" t="s">
        <v>2757</v>
      </c>
      <c r="C1128" s="93">
        <v>0.83287089076286203</v>
      </c>
      <c r="D1128" s="89" t="s">
        <v>2092</v>
      </c>
      <c r="E1128" s="90" t="s">
        <v>2093</v>
      </c>
    </row>
    <row r="1129" spans="1:5" x14ac:dyDescent="0.25">
      <c r="A1129" s="89" t="s">
        <v>2673</v>
      </c>
      <c r="B1129" s="107" t="s">
        <v>1651</v>
      </c>
      <c r="C1129" s="93">
        <v>0.82323252331330699</v>
      </c>
      <c r="D1129" s="89" t="s">
        <v>2092</v>
      </c>
      <c r="E1129" s="90" t="s">
        <v>2093</v>
      </c>
    </row>
    <row r="1130" spans="1:5" x14ac:dyDescent="0.25">
      <c r="A1130" s="89" t="s">
        <v>2679</v>
      </c>
      <c r="B1130" s="107" t="s">
        <v>2757</v>
      </c>
      <c r="C1130" s="93">
        <v>0.78403231478931501</v>
      </c>
      <c r="D1130" s="89" t="s">
        <v>2908</v>
      </c>
      <c r="E1130" s="90" t="s">
        <v>2907</v>
      </c>
    </row>
    <row r="1131" spans="1:5" x14ac:dyDescent="0.25">
      <c r="A1131" s="89" t="s">
        <v>2673</v>
      </c>
      <c r="B1131" s="107" t="s">
        <v>1651</v>
      </c>
      <c r="C1131" s="93">
        <v>0.78126437261812398</v>
      </c>
      <c r="D1131" s="89" t="s">
        <v>2908</v>
      </c>
      <c r="E1131" s="90" t="s">
        <v>2907</v>
      </c>
    </row>
    <row r="1132" spans="1:5" x14ac:dyDescent="0.25">
      <c r="A1132" s="89" t="s">
        <v>2679</v>
      </c>
      <c r="B1132" s="107" t="s">
        <v>2757</v>
      </c>
      <c r="C1132" s="93">
        <v>0.82466874018035097</v>
      </c>
      <c r="D1132" s="89" t="s">
        <v>2094</v>
      </c>
      <c r="E1132" s="90" t="s">
        <v>2095</v>
      </c>
    </row>
    <row r="1133" spans="1:5" x14ac:dyDescent="0.25">
      <c r="A1133" s="89" t="s">
        <v>2673</v>
      </c>
      <c r="B1133" s="107" t="s">
        <v>1651</v>
      </c>
      <c r="C1133" s="93">
        <v>0.80443960336207898</v>
      </c>
      <c r="D1133" s="89" t="s">
        <v>2094</v>
      </c>
      <c r="E1133" s="90" t="s">
        <v>2095</v>
      </c>
    </row>
    <row r="1134" spans="1:5" x14ac:dyDescent="0.25">
      <c r="A1134" s="89" t="s">
        <v>2679</v>
      </c>
      <c r="B1134" s="107" t="s">
        <v>2757</v>
      </c>
      <c r="C1134" s="93">
        <v>0.83570433782717002</v>
      </c>
      <c r="D1134" s="89" t="s">
        <v>2096</v>
      </c>
      <c r="E1134" s="90" t="s">
        <v>2097</v>
      </c>
    </row>
    <row r="1135" spans="1:5" x14ac:dyDescent="0.25">
      <c r="A1135" s="89" t="s">
        <v>2673</v>
      </c>
      <c r="B1135" s="107" t="s">
        <v>1651</v>
      </c>
      <c r="C1135" s="93">
        <v>0.83421797106314699</v>
      </c>
      <c r="D1135" s="89" t="s">
        <v>2096</v>
      </c>
      <c r="E1135" s="90" t="s">
        <v>2097</v>
      </c>
    </row>
    <row r="1136" spans="1:5" x14ac:dyDescent="0.25">
      <c r="A1136" s="89" t="s">
        <v>2679</v>
      </c>
      <c r="B1136" s="107" t="s">
        <v>2757</v>
      </c>
      <c r="C1136" s="93">
        <v>0.83189880616819001</v>
      </c>
      <c r="D1136" s="89" t="s">
        <v>2913</v>
      </c>
      <c r="E1136" s="90" t="s">
        <v>2749</v>
      </c>
    </row>
    <row r="1137" spans="1:5" x14ac:dyDescent="0.25">
      <c r="A1137" s="89" t="s">
        <v>2673</v>
      </c>
      <c r="B1137" s="107" t="s">
        <v>1651</v>
      </c>
      <c r="C1137" s="93">
        <v>0.819608588508838</v>
      </c>
      <c r="D1137" s="89" t="s">
        <v>2913</v>
      </c>
      <c r="E1137" s="90" t="s">
        <v>2749</v>
      </c>
    </row>
    <row r="1138" spans="1:5" x14ac:dyDescent="0.25">
      <c r="A1138" s="89" t="s">
        <v>2679</v>
      </c>
      <c r="B1138" s="107" t="s">
        <v>2757</v>
      </c>
      <c r="C1138" s="93">
        <v>0.846874216722585</v>
      </c>
      <c r="D1138" s="89" t="s">
        <v>2098</v>
      </c>
      <c r="E1138" s="90" t="s">
        <v>2099</v>
      </c>
    </row>
    <row r="1139" spans="1:5" x14ac:dyDescent="0.25">
      <c r="A1139" s="89" t="s">
        <v>2673</v>
      </c>
      <c r="B1139" s="107" t="s">
        <v>1651</v>
      </c>
      <c r="C1139" s="93">
        <v>0.84698837000509497</v>
      </c>
      <c r="D1139" s="89" t="s">
        <v>2098</v>
      </c>
      <c r="E1139" s="90" t="s">
        <v>2099</v>
      </c>
    </row>
    <row r="1140" spans="1:5" x14ac:dyDescent="0.25">
      <c r="A1140" s="89" t="s">
        <v>2679</v>
      </c>
      <c r="B1140" s="107" t="s">
        <v>2757</v>
      </c>
      <c r="C1140" s="93">
        <v>0.831954544026271</v>
      </c>
      <c r="D1140" s="89" t="s">
        <v>3472</v>
      </c>
      <c r="E1140" s="90" t="s">
        <v>3471</v>
      </c>
    </row>
    <row r="1141" spans="1:5" x14ac:dyDescent="0.25">
      <c r="A1141" s="89" t="s">
        <v>2673</v>
      </c>
      <c r="B1141" s="107" t="s">
        <v>1651</v>
      </c>
      <c r="C1141" s="93">
        <v>0.813358059171852</v>
      </c>
      <c r="D1141" s="89" t="s">
        <v>3472</v>
      </c>
      <c r="E1141" s="90" t="s">
        <v>3471</v>
      </c>
    </row>
    <row r="1142" spans="1:5" x14ac:dyDescent="0.25">
      <c r="A1142" s="89" t="s">
        <v>2679</v>
      </c>
      <c r="B1142" s="107" t="s">
        <v>2757</v>
      </c>
      <c r="C1142" s="93">
        <v>0.81866786517409795</v>
      </c>
      <c r="D1142" s="89" t="s">
        <v>4202</v>
      </c>
      <c r="E1142" s="90" t="s">
        <v>4201</v>
      </c>
    </row>
    <row r="1143" spans="1:5" x14ac:dyDescent="0.25">
      <c r="A1143" s="89" t="s">
        <v>2673</v>
      </c>
      <c r="B1143" s="107" t="s">
        <v>1651</v>
      </c>
      <c r="C1143" s="93">
        <v>0.80055855441726298</v>
      </c>
      <c r="D1143" s="89" t="s">
        <v>4202</v>
      </c>
      <c r="E1143" s="90" t="s">
        <v>4201</v>
      </c>
    </row>
    <row r="1144" spans="1:5" x14ac:dyDescent="0.25">
      <c r="A1144" s="89" t="s">
        <v>2673</v>
      </c>
      <c r="B1144" s="107" t="s">
        <v>1651</v>
      </c>
      <c r="C1144" s="93">
        <v>0.81445279480681199</v>
      </c>
      <c r="D1144" s="89" t="s">
        <v>3579</v>
      </c>
      <c r="E1144" s="90" t="s">
        <v>3578</v>
      </c>
    </row>
    <row r="1145" spans="1:5" x14ac:dyDescent="0.25">
      <c r="A1145" s="89" t="s">
        <v>2679</v>
      </c>
      <c r="B1145" s="107" t="s">
        <v>2757</v>
      </c>
      <c r="C1145" s="93">
        <v>0.83564042250320503</v>
      </c>
      <c r="D1145" s="89" t="s">
        <v>2972</v>
      </c>
      <c r="E1145" s="90" t="s">
        <v>2971</v>
      </c>
    </row>
    <row r="1146" spans="1:5" x14ac:dyDescent="0.25">
      <c r="A1146" s="89" t="s">
        <v>2673</v>
      </c>
      <c r="B1146" s="107" t="s">
        <v>1651</v>
      </c>
      <c r="C1146" s="93">
        <v>0.81858926918946495</v>
      </c>
      <c r="D1146" s="89" t="s">
        <v>2972</v>
      </c>
      <c r="E1146" s="90" t="s">
        <v>2971</v>
      </c>
    </row>
    <row r="1147" spans="1:5" x14ac:dyDescent="0.25">
      <c r="A1147" s="89" t="s">
        <v>2679</v>
      </c>
      <c r="B1147" s="107" t="s">
        <v>2757</v>
      </c>
      <c r="C1147" s="93">
        <v>0.83185314194271498</v>
      </c>
      <c r="D1147" s="89" t="s">
        <v>2100</v>
      </c>
      <c r="E1147" s="90" t="s">
        <v>2101</v>
      </c>
    </row>
    <row r="1148" spans="1:5" x14ac:dyDescent="0.25">
      <c r="A1148" s="89" t="s">
        <v>2673</v>
      </c>
      <c r="B1148" s="107" t="s">
        <v>1651</v>
      </c>
      <c r="C1148" s="93">
        <v>0.82063476441390204</v>
      </c>
      <c r="D1148" s="89" t="s">
        <v>2100</v>
      </c>
      <c r="E1148" s="90" t="s">
        <v>2101</v>
      </c>
    </row>
    <row r="1149" spans="1:5" x14ac:dyDescent="0.25">
      <c r="A1149" s="89" t="s">
        <v>2679</v>
      </c>
      <c r="B1149" s="107" t="s">
        <v>2757</v>
      </c>
      <c r="C1149" s="93">
        <v>0.82649886087478697</v>
      </c>
      <c r="D1149" s="89" t="s">
        <v>3014</v>
      </c>
      <c r="E1149" s="90" t="s">
        <v>3013</v>
      </c>
    </row>
    <row r="1150" spans="1:5" x14ac:dyDescent="0.25">
      <c r="A1150" s="89" t="s">
        <v>2673</v>
      </c>
      <c r="B1150" s="107" t="s">
        <v>1651</v>
      </c>
      <c r="C1150" s="93">
        <v>0.82985648782219301</v>
      </c>
      <c r="D1150" s="89" t="s">
        <v>3014</v>
      </c>
      <c r="E1150" s="90" t="s">
        <v>3013</v>
      </c>
    </row>
    <row r="1151" spans="1:5" x14ac:dyDescent="0.25">
      <c r="A1151" s="89" t="s">
        <v>2679</v>
      </c>
      <c r="B1151" s="107" t="s">
        <v>2757</v>
      </c>
      <c r="C1151" s="93">
        <v>0.80078895147323004</v>
      </c>
      <c r="D1151" s="89" t="s">
        <v>3798</v>
      </c>
      <c r="E1151" s="90" t="s">
        <v>3797</v>
      </c>
    </row>
    <row r="1152" spans="1:5" x14ac:dyDescent="0.25">
      <c r="A1152" s="89" t="s">
        <v>2673</v>
      </c>
      <c r="B1152" s="107" t="s">
        <v>1651</v>
      </c>
      <c r="C1152" s="93">
        <v>0.78569160510787905</v>
      </c>
      <c r="D1152" s="89" t="s">
        <v>3798</v>
      </c>
      <c r="E1152" s="90" t="s">
        <v>3797</v>
      </c>
    </row>
    <row r="1153" spans="1:5" x14ac:dyDescent="0.25">
      <c r="A1153" s="89" t="s">
        <v>2679</v>
      </c>
      <c r="B1153" s="107" t="s">
        <v>2757</v>
      </c>
      <c r="C1153" s="93">
        <v>0.83343553181542196</v>
      </c>
      <c r="D1153" s="89" t="s">
        <v>3286</v>
      </c>
      <c r="E1153" s="90" t="s">
        <v>3285</v>
      </c>
    </row>
    <row r="1154" spans="1:5" x14ac:dyDescent="0.25">
      <c r="A1154" s="89" t="s">
        <v>2673</v>
      </c>
      <c r="B1154" s="107" t="s">
        <v>1651</v>
      </c>
      <c r="C1154" s="93">
        <v>0.82124660900942204</v>
      </c>
      <c r="D1154" s="89" t="s">
        <v>3286</v>
      </c>
      <c r="E1154" s="90" t="s">
        <v>3285</v>
      </c>
    </row>
    <row r="1155" spans="1:5" x14ac:dyDescent="0.25">
      <c r="A1155" s="89" t="s">
        <v>2679</v>
      </c>
      <c r="B1155" s="107" t="s">
        <v>2757</v>
      </c>
      <c r="C1155" s="93">
        <v>0.82808970698592699</v>
      </c>
      <c r="D1155" s="89" t="s">
        <v>2102</v>
      </c>
      <c r="E1155" s="90" t="s">
        <v>2103</v>
      </c>
    </row>
    <row r="1156" spans="1:5" x14ac:dyDescent="0.25">
      <c r="A1156" s="89" t="s">
        <v>2673</v>
      </c>
      <c r="B1156" s="107" t="s">
        <v>1651</v>
      </c>
      <c r="C1156" s="93">
        <v>0.81468657984753401</v>
      </c>
      <c r="D1156" s="89" t="s">
        <v>2102</v>
      </c>
      <c r="E1156" s="90" t="s">
        <v>2103</v>
      </c>
    </row>
    <row r="1157" spans="1:5" x14ac:dyDescent="0.25">
      <c r="A1157" s="89" t="s">
        <v>2679</v>
      </c>
      <c r="B1157" s="107" t="s">
        <v>2757</v>
      </c>
      <c r="C1157" s="93">
        <v>0.83484010219091398</v>
      </c>
      <c r="D1157" s="89" t="s">
        <v>2104</v>
      </c>
      <c r="E1157" s="90" t="s">
        <v>2105</v>
      </c>
    </row>
    <row r="1158" spans="1:5" x14ac:dyDescent="0.25">
      <c r="A1158" s="89" t="s">
        <v>2673</v>
      </c>
      <c r="B1158" s="107" t="s">
        <v>1651</v>
      </c>
      <c r="C1158" s="93">
        <v>0.81594567086909198</v>
      </c>
      <c r="D1158" s="89" t="s">
        <v>2104</v>
      </c>
      <c r="E1158" s="90" t="s">
        <v>2105</v>
      </c>
    </row>
    <row r="1159" spans="1:5" x14ac:dyDescent="0.25">
      <c r="A1159" s="89" t="s">
        <v>2679</v>
      </c>
      <c r="B1159" s="107" t="s">
        <v>2757</v>
      </c>
      <c r="C1159" s="93">
        <v>0.831914530611919</v>
      </c>
      <c r="D1159" s="89" t="s">
        <v>2106</v>
      </c>
      <c r="E1159" s="90" t="s">
        <v>2107</v>
      </c>
    </row>
    <row r="1160" spans="1:5" x14ac:dyDescent="0.25">
      <c r="A1160" s="89" t="s">
        <v>2673</v>
      </c>
      <c r="B1160" s="107" t="s">
        <v>1651</v>
      </c>
      <c r="C1160" s="93">
        <v>0.83481379394889699</v>
      </c>
      <c r="D1160" s="89" t="s">
        <v>2106</v>
      </c>
      <c r="E1160" s="90" t="s">
        <v>2107</v>
      </c>
    </row>
    <row r="1161" spans="1:5" x14ac:dyDescent="0.25">
      <c r="A1161" s="89" t="s">
        <v>2679</v>
      </c>
      <c r="B1161" s="107" t="s">
        <v>2757</v>
      </c>
      <c r="C1161" s="93">
        <v>0.82867214753560003</v>
      </c>
      <c r="D1161" s="89" t="s">
        <v>2108</v>
      </c>
      <c r="E1161" s="90" t="s">
        <v>1731</v>
      </c>
    </row>
    <row r="1162" spans="1:5" x14ac:dyDescent="0.25">
      <c r="A1162" s="89" t="s">
        <v>2679</v>
      </c>
      <c r="B1162" s="107" t="s">
        <v>2757</v>
      </c>
      <c r="C1162" s="93">
        <v>0.81978220472712005</v>
      </c>
      <c r="D1162" s="89" t="s">
        <v>3551</v>
      </c>
      <c r="E1162" s="90" t="s">
        <v>1731</v>
      </c>
    </row>
    <row r="1163" spans="1:5" x14ac:dyDescent="0.25">
      <c r="A1163" s="89" t="s">
        <v>2673</v>
      </c>
      <c r="B1163" s="107" t="s">
        <v>1651</v>
      </c>
      <c r="C1163" s="93">
        <v>0.81866795078296095</v>
      </c>
      <c r="D1163" s="89" t="s">
        <v>2108</v>
      </c>
      <c r="E1163" s="90" t="s">
        <v>1731</v>
      </c>
    </row>
    <row r="1164" spans="1:5" x14ac:dyDescent="0.25">
      <c r="A1164" s="89" t="s">
        <v>2673</v>
      </c>
      <c r="B1164" s="107" t="s">
        <v>1651</v>
      </c>
      <c r="C1164" s="93">
        <v>0.80868616206659005</v>
      </c>
      <c r="D1164" s="89" t="s">
        <v>3551</v>
      </c>
      <c r="E1164" s="90" t="s">
        <v>1731</v>
      </c>
    </row>
    <row r="1165" spans="1:5" x14ac:dyDescent="0.25">
      <c r="A1165" s="89" t="s">
        <v>2679</v>
      </c>
      <c r="B1165" s="107" t="s">
        <v>2757</v>
      </c>
      <c r="C1165" s="93">
        <v>0.83044595176147695</v>
      </c>
      <c r="D1165" s="89" t="s">
        <v>2109</v>
      </c>
      <c r="E1165" s="90" t="s">
        <v>2110</v>
      </c>
    </row>
    <row r="1166" spans="1:5" x14ac:dyDescent="0.25">
      <c r="A1166" s="89" t="s">
        <v>2679</v>
      </c>
      <c r="B1166" s="107" t="s">
        <v>2757</v>
      </c>
      <c r="C1166" s="93">
        <v>0.834215537842809</v>
      </c>
      <c r="D1166" s="89" t="s">
        <v>2111</v>
      </c>
      <c r="E1166" s="90" t="s">
        <v>2112</v>
      </c>
    </row>
    <row r="1167" spans="1:5" x14ac:dyDescent="0.25">
      <c r="A1167" s="89" t="s">
        <v>2673</v>
      </c>
      <c r="B1167" s="107" t="s">
        <v>1651</v>
      </c>
      <c r="C1167" s="93">
        <v>0.81836676563932398</v>
      </c>
      <c r="D1167" s="89" t="s">
        <v>2111</v>
      </c>
      <c r="E1167" s="90" t="s">
        <v>2112</v>
      </c>
    </row>
    <row r="1168" spans="1:5" x14ac:dyDescent="0.25">
      <c r="A1168" s="89" t="s">
        <v>2679</v>
      </c>
      <c r="B1168" s="107" t="s">
        <v>2757</v>
      </c>
      <c r="C1168" s="93">
        <v>0.83831310261884395</v>
      </c>
      <c r="D1168" s="89" t="s">
        <v>3736</v>
      </c>
      <c r="E1168" s="90" t="s">
        <v>3735</v>
      </c>
    </row>
    <row r="1169" spans="1:5" x14ac:dyDescent="0.25">
      <c r="A1169" s="89" t="s">
        <v>2673</v>
      </c>
      <c r="B1169" s="107" t="s">
        <v>1651</v>
      </c>
      <c r="C1169" s="93">
        <v>0.83937626669554799</v>
      </c>
      <c r="D1169" s="89" t="s">
        <v>3736</v>
      </c>
      <c r="E1169" s="90" t="s">
        <v>3735</v>
      </c>
    </row>
    <row r="1170" spans="1:5" x14ac:dyDescent="0.25">
      <c r="A1170" s="89" t="s">
        <v>2679</v>
      </c>
      <c r="B1170" s="107" t="s">
        <v>2757</v>
      </c>
      <c r="C1170" s="93">
        <v>0.83083807959419498</v>
      </c>
      <c r="D1170" s="89" t="s">
        <v>2113</v>
      </c>
      <c r="E1170" s="90" t="s">
        <v>2114</v>
      </c>
    </row>
    <row r="1171" spans="1:5" x14ac:dyDescent="0.25">
      <c r="A1171" s="89" t="s">
        <v>2673</v>
      </c>
      <c r="B1171" s="107" t="s">
        <v>1651</v>
      </c>
      <c r="C1171" s="93">
        <v>0.80376383611720503</v>
      </c>
      <c r="D1171" s="89" t="s">
        <v>2113</v>
      </c>
      <c r="E1171" s="90" t="s">
        <v>2114</v>
      </c>
    </row>
    <row r="1172" spans="1:5" x14ac:dyDescent="0.25">
      <c r="A1172" s="89" t="s">
        <v>2679</v>
      </c>
      <c r="B1172" s="107" t="s">
        <v>2757</v>
      </c>
      <c r="C1172" s="93">
        <v>0.83088479837375295</v>
      </c>
      <c r="D1172" s="89" t="s">
        <v>2115</v>
      </c>
      <c r="E1172" s="90" t="s">
        <v>2116</v>
      </c>
    </row>
    <row r="1173" spans="1:5" x14ac:dyDescent="0.25">
      <c r="A1173" s="89" t="s">
        <v>2673</v>
      </c>
      <c r="B1173" s="107" t="s">
        <v>1651</v>
      </c>
      <c r="C1173" s="93">
        <v>0.80847993253031203</v>
      </c>
      <c r="D1173" s="89" t="s">
        <v>2115</v>
      </c>
      <c r="E1173" s="90" t="s">
        <v>2116</v>
      </c>
    </row>
    <row r="1174" spans="1:5" x14ac:dyDescent="0.25">
      <c r="A1174" s="89" t="s">
        <v>2679</v>
      </c>
      <c r="B1174" s="107" t="s">
        <v>2757</v>
      </c>
      <c r="C1174" s="93">
        <v>0.82715316274038098</v>
      </c>
      <c r="D1174" s="89" t="s">
        <v>2117</v>
      </c>
      <c r="E1174" s="90" t="s">
        <v>2118</v>
      </c>
    </row>
    <row r="1175" spans="1:5" x14ac:dyDescent="0.25">
      <c r="A1175" s="89" t="s">
        <v>2673</v>
      </c>
      <c r="B1175" s="107" t="s">
        <v>1651</v>
      </c>
      <c r="C1175" s="93">
        <v>0.81325965174201598</v>
      </c>
      <c r="D1175" s="89" t="s">
        <v>2117</v>
      </c>
      <c r="E1175" s="90" t="s">
        <v>2118</v>
      </c>
    </row>
    <row r="1176" spans="1:5" x14ac:dyDescent="0.25">
      <c r="A1176" s="89" t="s">
        <v>2673</v>
      </c>
      <c r="B1176" s="107" t="s">
        <v>1651</v>
      </c>
      <c r="C1176" s="93">
        <v>0.81310041228988095</v>
      </c>
      <c r="D1176" s="89" t="s">
        <v>4082</v>
      </c>
      <c r="E1176" s="90" t="s">
        <v>4081</v>
      </c>
    </row>
    <row r="1177" spans="1:5" x14ac:dyDescent="0.25">
      <c r="A1177" s="89" t="s">
        <v>2679</v>
      </c>
      <c r="B1177" s="107" t="s">
        <v>2757</v>
      </c>
      <c r="C1177" s="93">
        <v>0.81199475042414304</v>
      </c>
      <c r="D1177" s="89" t="s">
        <v>2119</v>
      </c>
      <c r="E1177" s="90" t="s">
        <v>2120</v>
      </c>
    </row>
    <row r="1178" spans="1:5" x14ac:dyDescent="0.25">
      <c r="A1178" s="89" t="s">
        <v>2673</v>
      </c>
      <c r="B1178" s="107" t="s">
        <v>1651</v>
      </c>
      <c r="C1178" s="93">
        <v>0.80115743367449999</v>
      </c>
      <c r="D1178" s="89" t="s">
        <v>2119</v>
      </c>
      <c r="E1178" s="90" t="s">
        <v>2120</v>
      </c>
    </row>
    <row r="1179" spans="1:5" x14ac:dyDescent="0.25">
      <c r="A1179" s="89" t="s">
        <v>2679</v>
      </c>
      <c r="B1179" s="107" t="s">
        <v>2757</v>
      </c>
      <c r="C1179" s="93">
        <v>0.83411955933650095</v>
      </c>
      <c r="D1179" s="89" t="s">
        <v>2121</v>
      </c>
      <c r="E1179" s="90" t="s">
        <v>2122</v>
      </c>
    </row>
    <row r="1180" spans="1:5" x14ac:dyDescent="0.25">
      <c r="A1180" s="89" t="s">
        <v>2679</v>
      </c>
      <c r="B1180" s="107" t="s">
        <v>2757</v>
      </c>
      <c r="C1180" s="93">
        <v>0.84079170489631205</v>
      </c>
      <c r="D1180" s="89" t="s">
        <v>2123</v>
      </c>
      <c r="E1180" s="90" t="s">
        <v>2122</v>
      </c>
    </row>
    <row r="1181" spans="1:5" x14ac:dyDescent="0.25">
      <c r="A1181" s="89" t="s">
        <v>2679</v>
      </c>
      <c r="B1181" s="107" t="s">
        <v>2757</v>
      </c>
      <c r="C1181" s="93">
        <v>0.84541050210268498</v>
      </c>
      <c r="D1181" s="89" t="s">
        <v>3721</v>
      </c>
      <c r="E1181" s="90" t="s">
        <v>2122</v>
      </c>
    </row>
    <row r="1182" spans="1:5" x14ac:dyDescent="0.25">
      <c r="A1182" s="89" t="s">
        <v>2673</v>
      </c>
      <c r="B1182" s="107" t="s">
        <v>1651</v>
      </c>
      <c r="C1182" s="93">
        <v>0.84667004911994004</v>
      </c>
      <c r="D1182" s="89" t="s">
        <v>3721</v>
      </c>
      <c r="E1182" s="90" t="s">
        <v>2122</v>
      </c>
    </row>
    <row r="1183" spans="1:5" x14ac:dyDescent="0.25">
      <c r="A1183" s="89" t="s">
        <v>2679</v>
      </c>
      <c r="B1183" s="107" t="s">
        <v>2757</v>
      </c>
      <c r="C1183" s="93">
        <v>0.83172311968593304</v>
      </c>
      <c r="D1183" s="89" t="s">
        <v>2124</v>
      </c>
      <c r="E1183" s="90" t="s">
        <v>1743</v>
      </c>
    </row>
    <row r="1184" spans="1:5" x14ac:dyDescent="0.25">
      <c r="A1184" s="89" t="s">
        <v>2673</v>
      </c>
      <c r="B1184" s="107" t="s">
        <v>1651</v>
      </c>
      <c r="C1184" s="93">
        <v>0.83245115235611999</v>
      </c>
      <c r="D1184" s="89" t="s">
        <v>2124</v>
      </c>
      <c r="E1184" s="90" t="s">
        <v>1743</v>
      </c>
    </row>
    <row r="1185" spans="1:5" x14ac:dyDescent="0.25">
      <c r="A1185" s="89" t="s">
        <v>2679</v>
      </c>
      <c r="B1185" s="107" t="s">
        <v>2757</v>
      </c>
      <c r="C1185" s="93">
        <v>0.83450757773331397</v>
      </c>
      <c r="D1185" s="89" t="s">
        <v>2125</v>
      </c>
      <c r="E1185" s="90" t="s">
        <v>2126</v>
      </c>
    </row>
    <row r="1186" spans="1:5" x14ac:dyDescent="0.25">
      <c r="A1186" s="89" t="s">
        <v>2673</v>
      </c>
      <c r="B1186" s="107" t="s">
        <v>1651</v>
      </c>
      <c r="C1186" s="93">
        <v>0.83060116154097496</v>
      </c>
      <c r="D1186" s="89" t="s">
        <v>2125</v>
      </c>
      <c r="E1186" s="90" t="s">
        <v>2126</v>
      </c>
    </row>
    <row r="1187" spans="1:5" x14ac:dyDescent="0.25">
      <c r="A1187" s="89" t="s">
        <v>2679</v>
      </c>
      <c r="B1187" s="107" t="s">
        <v>2757</v>
      </c>
      <c r="C1187" s="93">
        <v>0.82559338421710304</v>
      </c>
      <c r="D1187" s="89" t="s">
        <v>2127</v>
      </c>
      <c r="E1187" s="90" t="s">
        <v>2128</v>
      </c>
    </row>
    <row r="1188" spans="1:5" x14ac:dyDescent="0.25">
      <c r="A1188" s="89" t="s">
        <v>2673</v>
      </c>
      <c r="B1188" s="107" t="s">
        <v>1651</v>
      </c>
      <c r="C1188" s="93">
        <v>0.82446539146751796</v>
      </c>
      <c r="D1188" s="89" t="s">
        <v>2127</v>
      </c>
      <c r="E1188" s="90" t="s">
        <v>2128</v>
      </c>
    </row>
    <row r="1189" spans="1:5" x14ac:dyDescent="0.25">
      <c r="A1189" s="89" t="s">
        <v>2679</v>
      </c>
      <c r="B1189" s="107" t="s">
        <v>2757</v>
      </c>
      <c r="C1189" s="93">
        <v>0.80857085517469396</v>
      </c>
      <c r="D1189" s="89" t="s">
        <v>2129</v>
      </c>
      <c r="E1189" s="90" t="s">
        <v>2130</v>
      </c>
    </row>
    <row r="1190" spans="1:5" x14ac:dyDescent="0.25">
      <c r="A1190" s="89" t="s">
        <v>2673</v>
      </c>
      <c r="B1190" s="107" t="s">
        <v>1651</v>
      </c>
      <c r="C1190" s="93">
        <v>0.79748809157155298</v>
      </c>
      <c r="D1190" s="89" t="s">
        <v>2129</v>
      </c>
      <c r="E1190" s="90" t="s">
        <v>2130</v>
      </c>
    </row>
    <row r="1191" spans="1:5" x14ac:dyDescent="0.25">
      <c r="A1191" s="89" t="s">
        <v>2679</v>
      </c>
      <c r="B1191" s="107" t="s">
        <v>2757</v>
      </c>
      <c r="C1191" s="93">
        <v>0.813936534932031</v>
      </c>
      <c r="D1191" s="89" t="s">
        <v>3276</v>
      </c>
      <c r="E1191" s="90" t="s">
        <v>3275</v>
      </c>
    </row>
    <row r="1192" spans="1:5" x14ac:dyDescent="0.25">
      <c r="A1192" s="89" t="s">
        <v>2673</v>
      </c>
      <c r="B1192" s="107" t="s">
        <v>1651</v>
      </c>
      <c r="C1192" s="93">
        <v>0.79903809514538804</v>
      </c>
      <c r="D1192" s="89" t="s">
        <v>3276</v>
      </c>
      <c r="E1192" s="90" t="s">
        <v>3275</v>
      </c>
    </row>
    <row r="1193" spans="1:5" x14ac:dyDescent="0.25">
      <c r="A1193" s="89" t="s">
        <v>2679</v>
      </c>
      <c r="B1193" s="107" t="s">
        <v>2757</v>
      </c>
      <c r="C1193" s="93">
        <v>0.83416040789979995</v>
      </c>
      <c r="D1193" s="89" t="s">
        <v>2131</v>
      </c>
      <c r="E1193" s="90" t="s">
        <v>2132</v>
      </c>
    </row>
    <row r="1194" spans="1:5" x14ac:dyDescent="0.25">
      <c r="A1194" s="89" t="s">
        <v>2673</v>
      </c>
      <c r="B1194" s="107" t="s">
        <v>1651</v>
      </c>
      <c r="C1194" s="93">
        <v>0.827862274840097</v>
      </c>
      <c r="D1194" s="89" t="s">
        <v>2131</v>
      </c>
      <c r="E1194" s="90" t="s">
        <v>2132</v>
      </c>
    </row>
    <row r="1195" spans="1:5" x14ac:dyDescent="0.25">
      <c r="A1195" s="89" t="s">
        <v>2679</v>
      </c>
      <c r="B1195" s="107" t="s">
        <v>2757</v>
      </c>
      <c r="C1195" s="93">
        <v>0.82830960467011105</v>
      </c>
      <c r="D1195" s="89" t="s">
        <v>2133</v>
      </c>
      <c r="E1195" s="90" t="s">
        <v>2134</v>
      </c>
    </row>
    <row r="1196" spans="1:5" x14ac:dyDescent="0.25">
      <c r="A1196" s="89" t="s">
        <v>2673</v>
      </c>
      <c r="B1196" s="107" t="s">
        <v>1651</v>
      </c>
      <c r="C1196" s="93">
        <v>0.81863823490128196</v>
      </c>
      <c r="D1196" s="89" t="s">
        <v>2133</v>
      </c>
      <c r="E1196" s="90" t="s">
        <v>2134</v>
      </c>
    </row>
    <row r="1197" spans="1:5" x14ac:dyDescent="0.25">
      <c r="A1197" s="89" t="s">
        <v>2679</v>
      </c>
      <c r="B1197" s="107" t="s">
        <v>2757</v>
      </c>
      <c r="C1197" s="93">
        <v>0.82330314678877803</v>
      </c>
      <c r="D1197" s="89" t="s">
        <v>3615</v>
      </c>
      <c r="E1197" s="90" t="s">
        <v>3614</v>
      </c>
    </row>
    <row r="1198" spans="1:5" x14ac:dyDescent="0.25">
      <c r="A1198" s="89" t="s">
        <v>2673</v>
      </c>
      <c r="B1198" s="107" t="s">
        <v>1651</v>
      </c>
      <c r="C1198" s="93">
        <v>0.80794364403626395</v>
      </c>
      <c r="D1198" s="89" t="s">
        <v>3615</v>
      </c>
      <c r="E1198" s="90" t="s">
        <v>3614</v>
      </c>
    </row>
    <row r="1199" spans="1:5" x14ac:dyDescent="0.25">
      <c r="A1199" s="89" t="s">
        <v>2679</v>
      </c>
      <c r="B1199" s="107" t="s">
        <v>2757</v>
      </c>
      <c r="C1199" s="93">
        <v>0.80731726029207196</v>
      </c>
      <c r="D1199" s="89" t="s">
        <v>2135</v>
      </c>
      <c r="E1199" s="90" t="s">
        <v>2136</v>
      </c>
    </row>
    <row r="1200" spans="1:5" x14ac:dyDescent="0.25">
      <c r="A1200" s="89" t="s">
        <v>2673</v>
      </c>
      <c r="B1200" s="107" t="s">
        <v>1651</v>
      </c>
      <c r="C1200" s="93">
        <v>0.80105658982454997</v>
      </c>
      <c r="D1200" s="89" t="s">
        <v>2135</v>
      </c>
      <c r="E1200" s="90" t="s">
        <v>2136</v>
      </c>
    </row>
    <row r="1201" spans="1:5" x14ac:dyDescent="0.25">
      <c r="A1201" s="89" t="s">
        <v>2679</v>
      </c>
      <c r="B1201" s="107" t="s">
        <v>2757</v>
      </c>
      <c r="C1201" s="93">
        <v>0.83506134377209595</v>
      </c>
      <c r="D1201" s="89" t="s">
        <v>2137</v>
      </c>
      <c r="E1201" s="90" t="s">
        <v>2138</v>
      </c>
    </row>
    <row r="1202" spans="1:5" x14ac:dyDescent="0.25">
      <c r="A1202" s="89" t="s">
        <v>2679</v>
      </c>
      <c r="B1202" s="107" t="s">
        <v>2757</v>
      </c>
      <c r="C1202" s="93">
        <v>0.82473025382646203</v>
      </c>
      <c r="D1202" s="89" t="s">
        <v>2139</v>
      </c>
      <c r="E1202" s="90" t="s">
        <v>2140</v>
      </c>
    </row>
    <row r="1203" spans="1:5" x14ac:dyDescent="0.25">
      <c r="A1203" s="89" t="s">
        <v>2673</v>
      </c>
      <c r="B1203" s="107" t="s">
        <v>1651</v>
      </c>
      <c r="C1203" s="93">
        <v>0.80911862823905401</v>
      </c>
      <c r="D1203" s="89" t="s">
        <v>2139</v>
      </c>
      <c r="E1203" s="90" t="s">
        <v>2140</v>
      </c>
    </row>
    <row r="1204" spans="1:5" x14ac:dyDescent="0.25">
      <c r="A1204" s="89" t="s">
        <v>2679</v>
      </c>
      <c r="B1204" s="107" t="s">
        <v>2757</v>
      </c>
      <c r="C1204" s="93">
        <v>0.83325059459019901</v>
      </c>
      <c r="D1204" s="89" t="s">
        <v>3225</v>
      </c>
      <c r="E1204" s="90" t="s">
        <v>3224</v>
      </c>
    </row>
    <row r="1205" spans="1:5" x14ac:dyDescent="0.25">
      <c r="A1205" s="89" t="s">
        <v>2673</v>
      </c>
      <c r="B1205" s="107" t="s">
        <v>1651</v>
      </c>
      <c r="C1205" s="93">
        <v>0.80741811017658205</v>
      </c>
      <c r="D1205" s="89" t="s">
        <v>3225</v>
      </c>
      <c r="E1205" s="90" t="s">
        <v>3224</v>
      </c>
    </row>
    <row r="1206" spans="1:5" x14ac:dyDescent="0.25">
      <c r="A1206" s="89" t="s">
        <v>2679</v>
      </c>
      <c r="B1206" s="107" t="s">
        <v>2757</v>
      </c>
      <c r="C1206" s="93">
        <v>0.82334969353560195</v>
      </c>
      <c r="D1206" s="89" t="s">
        <v>3870</v>
      </c>
      <c r="E1206" s="90" t="s">
        <v>3869</v>
      </c>
    </row>
    <row r="1207" spans="1:5" x14ac:dyDescent="0.25">
      <c r="A1207" s="89" t="s">
        <v>2673</v>
      </c>
      <c r="B1207" s="107" t="s">
        <v>1651</v>
      </c>
      <c r="C1207" s="93">
        <v>0.80882928480232197</v>
      </c>
      <c r="D1207" s="89" t="s">
        <v>3870</v>
      </c>
      <c r="E1207" s="90" t="s">
        <v>3869</v>
      </c>
    </row>
    <row r="1208" spans="1:5" x14ac:dyDescent="0.25">
      <c r="A1208" s="89" t="s">
        <v>2679</v>
      </c>
      <c r="B1208" s="107" t="s">
        <v>2757</v>
      </c>
      <c r="C1208" s="93">
        <v>0.83497450077217505</v>
      </c>
      <c r="D1208" s="89" t="s">
        <v>3318</v>
      </c>
      <c r="E1208" s="90" t="s">
        <v>3317</v>
      </c>
    </row>
    <row r="1209" spans="1:5" x14ac:dyDescent="0.25">
      <c r="A1209" s="89" t="s">
        <v>2673</v>
      </c>
      <c r="B1209" s="107" t="s">
        <v>1651</v>
      </c>
      <c r="C1209" s="93">
        <v>0.82537774597881497</v>
      </c>
      <c r="D1209" s="89" t="s">
        <v>3318</v>
      </c>
      <c r="E1209" s="90" t="s">
        <v>3317</v>
      </c>
    </row>
    <row r="1210" spans="1:5" x14ac:dyDescent="0.25">
      <c r="A1210" s="89" t="s">
        <v>2679</v>
      </c>
      <c r="B1210" s="107" t="s">
        <v>2757</v>
      </c>
      <c r="C1210" s="93">
        <v>0.82987289815532095</v>
      </c>
      <c r="D1210" s="89" t="s">
        <v>2141</v>
      </c>
      <c r="E1210" s="90" t="s">
        <v>2142</v>
      </c>
    </row>
    <row r="1211" spans="1:5" x14ac:dyDescent="0.25">
      <c r="A1211" s="89" t="s">
        <v>2673</v>
      </c>
      <c r="B1211" s="107" t="s">
        <v>1651</v>
      </c>
      <c r="C1211" s="93">
        <v>0.80961376644656002</v>
      </c>
      <c r="D1211" s="89" t="s">
        <v>2141</v>
      </c>
      <c r="E1211" s="90" t="s">
        <v>2142</v>
      </c>
    </row>
    <row r="1212" spans="1:5" x14ac:dyDescent="0.25">
      <c r="A1212" s="89" t="s">
        <v>2679</v>
      </c>
      <c r="B1212" s="107" t="s">
        <v>2757</v>
      </c>
      <c r="C1212" s="93">
        <v>0.83435816859470002</v>
      </c>
      <c r="D1212" s="89" t="s">
        <v>2143</v>
      </c>
      <c r="E1212" s="90" t="s">
        <v>2144</v>
      </c>
    </row>
    <row r="1213" spans="1:5" x14ac:dyDescent="0.25">
      <c r="A1213" s="89" t="s">
        <v>2673</v>
      </c>
      <c r="B1213" s="107" t="s">
        <v>1651</v>
      </c>
      <c r="C1213" s="93">
        <v>0.815405159610887</v>
      </c>
      <c r="D1213" s="89" t="s">
        <v>2143</v>
      </c>
      <c r="E1213" s="90" t="s">
        <v>2144</v>
      </c>
    </row>
    <row r="1214" spans="1:5" x14ac:dyDescent="0.25">
      <c r="A1214" s="89" t="s">
        <v>2679</v>
      </c>
      <c r="B1214" s="107" t="s">
        <v>2757</v>
      </c>
      <c r="C1214" s="93">
        <v>0.81507816907944997</v>
      </c>
      <c r="D1214" s="89" t="s">
        <v>3056</v>
      </c>
      <c r="E1214" s="90" t="s">
        <v>3055</v>
      </c>
    </row>
    <row r="1215" spans="1:5" x14ac:dyDescent="0.25">
      <c r="A1215" s="89" t="s">
        <v>2673</v>
      </c>
      <c r="B1215" s="107" t="s">
        <v>1651</v>
      </c>
      <c r="C1215" s="93">
        <v>0.79645530957896404</v>
      </c>
      <c r="D1215" s="89" t="s">
        <v>3056</v>
      </c>
      <c r="E1215" s="90" t="s">
        <v>3055</v>
      </c>
    </row>
    <row r="1216" spans="1:5" x14ac:dyDescent="0.25">
      <c r="A1216" s="89" t="s">
        <v>2679</v>
      </c>
      <c r="B1216" s="107" t="s">
        <v>2757</v>
      </c>
      <c r="C1216" s="93">
        <v>0.81356274697434205</v>
      </c>
      <c r="D1216" s="89" t="s">
        <v>2145</v>
      </c>
      <c r="E1216" s="90" t="s">
        <v>2146</v>
      </c>
    </row>
    <row r="1217" spans="1:5" x14ac:dyDescent="0.25">
      <c r="A1217" s="89" t="s">
        <v>2673</v>
      </c>
      <c r="B1217" s="107" t="s">
        <v>1651</v>
      </c>
      <c r="C1217" s="93">
        <v>0.80083647288517801</v>
      </c>
      <c r="D1217" s="89" t="s">
        <v>2145</v>
      </c>
      <c r="E1217" s="90" t="s">
        <v>2146</v>
      </c>
    </row>
    <row r="1218" spans="1:5" x14ac:dyDescent="0.25">
      <c r="A1218" s="89" t="s">
        <v>2679</v>
      </c>
      <c r="B1218" s="107" t="s">
        <v>2757</v>
      </c>
      <c r="C1218" s="93">
        <v>0.833759753832502</v>
      </c>
      <c r="D1218" s="89" t="s">
        <v>2147</v>
      </c>
      <c r="E1218" s="90" t="s">
        <v>2148</v>
      </c>
    </row>
    <row r="1219" spans="1:5" x14ac:dyDescent="0.25">
      <c r="A1219" s="89" t="s">
        <v>2679</v>
      </c>
      <c r="B1219" s="107" t="s">
        <v>2757</v>
      </c>
      <c r="C1219" s="93">
        <v>0.83462741929305895</v>
      </c>
      <c r="D1219" s="89" t="s">
        <v>2149</v>
      </c>
      <c r="E1219" s="90" t="s">
        <v>2150</v>
      </c>
    </row>
    <row r="1220" spans="1:5" x14ac:dyDescent="0.25">
      <c r="A1220" s="89" t="s">
        <v>2679</v>
      </c>
      <c r="B1220" s="107" t="s">
        <v>2757</v>
      </c>
      <c r="C1220" s="93">
        <v>0.83326949670158301</v>
      </c>
      <c r="D1220" s="89" t="s">
        <v>2151</v>
      </c>
      <c r="E1220" s="90" t="s">
        <v>2152</v>
      </c>
    </row>
    <row r="1221" spans="1:5" x14ac:dyDescent="0.25">
      <c r="A1221" s="89" t="s">
        <v>2679</v>
      </c>
      <c r="B1221" s="107" t="s">
        <v>2757</v>
      </c>
      <c r="C1221" s="93">
        <v>0.81573076475068995</v>
      </c>
      <c r="D1221" s="89" t="s">
        <v>2978</v>
      </c>
      <c r="E1221" s="90" t="s">
        <v>2977</v>
      </c>
    </row>
    <row r="1222" spans="1:5" x14ac:dyDescent="0.25">
      <c r="A1222" s="89" t="s">
        <v>2673</v>
      </c>
      <c r="B1222" s="107" t="s">
        <v>1651</v>
      </c>
      <c r="C1222" s="93">
        <v>0.80320891467466804</v>
      </c>
      <c r="D1222" s="89" t="s">
        <v>2978</v>
      </c>
      <c r="E1222" s="90" t="s">
        <v>2977</v>
      </c>
    </row>
    <row r="1223" spans="1:5" x14ac:dyDescent="0.25">
      <c r="A1223" s="89" t="s">
        <v>2679</v>
      </c>
      <c r="B1223" s="107" t="s">
        <v>2757</v>
      </c>
      <c r="C1223" s="93">
        <v>0.80394220022986196</v>
      </c>
      <c r="D1223" s="89" t="s">
        <v>3012</v>
      </c>
      <c r="E1223" s="90" t="s">
        <v>3011</v>
      </c>
    </row>
    <row r="1224" spans="1:5" x14ac:dyDescent="0.25">
      <c r="A1224" s="89" t="s">
        <v>2673</v>
      </c>
      <c r="B1224" s="107" t="s">
        <v>1651</v>
      </c>
      <c r="C1224" s="93">
        <v>0.793884508952449</v>
      </c>
      <c r="D1224" s="89" t="s">
        <v>3012</v>
      </c>
      <c r="E1224" s="90" t="s">
        <v>3011</v>
      </c>
    </row>
    <row r="1225" spans="1:5" x14ac:dyDescent="0.25">
      <c r="A1225" s="89" t="s">
        <v>2679</v>
      </c>
      <c r="B1225" s="107" t="s">
        <v>2757</v>
      </c>
      <c r="C1225" s="93">
        <v>0.83305188654764895</v>
      </c>
      <c r="D1225" s="89" t="s">
        <v>4094</v>
      </c>
      <c r="E1225" s="90" t="s">
        <v>4093</v>
      </c>
    </row>
    <row r="1226" spans="1:5" x14ac:dyDescent="0.25">
      <c r="A1226" s="89" t="s">
        <v>2673</v>
      </c>
      <c r="B1226" s="107" t="s">
        <v>1651</v>
      </c>
      <c r="C1226" s="93">
        <v>0.80865947288791595</v>
      </c>
      <c r="D1226" s="89" t="s">
        <v>4094</v>
      </c>
      <c r="E1226" s="90" t="s">
        <v>4093</v>
      </c>
    </row>
    <row r="1227" spans="1:5" x14ac:dyDescent="0.25">
      <c r="A1227" s="89" t="s">
        <v>2679</v>
      </c>
      <c r="B1227" s="107" t="s">
        <v>2757</v>
      </c>
      <c r="C1227" s="93">
        <v>0.83312380008183695</v>
      </c>
      <c r="D1227" s="89" t="s">
        <v>2153</v>
      </c>
      <c r="E1227" s="90" t="s">
        <v>2154</v>
      </c>
    </row>
    <row r="1228" spans="1:5" x14ac:dyDescent="0.25">
      <c r="A1228" s="89" t="s">
        <v>2673</v>
      </c>
      <c r="B1228" s="107" t="s">
        <v>1651</v>
      </c>
      <c r="C1228" s="93">
        <v>0.83169677443611501</v>
      </c>
      <c r="D1228" s="89" t="s">
        <v>2153</v>
      </c>
      <c r="E1228" s="90" t="s">
        <v>2154</v>
      </c>
    </row>
    <row r="1229" spans="1:5" x14ac:dyDescent="0.25">
      <c r="A1229" s="89" t="s">
        <v>2679</v>
      </c>
      <c r="B1229" s="107" t="s">
        <v>2757</v>
      </c>
      <c r="C1229" s="93">
        <v>0.82961420526026597</v>
      </c>
      <c r="D1229" s="89" t="s">
        <v>2155</v>
      </c>
      <c r="E1229" s="90" t="s">
        <v>2156</v>
      </c>
    </row>
    <row r="1230" spans="1:5" x14ac:dyDescent="0.25">
      <c r="A1230" s="89" t="s">
        <v>2673</v>
      </c>
      <c r="B1230" s="107" t="s">
        <v>1651</v>
      </c>
      <c r="C1230" s="93">
        <v>0.83553535678052604</v>
      </c>
      <c r="D1230" s="89" t="s">
        <v>3293</v>
      </c>
      <c r="E1230" s="90" t="s">
        <v>3292</v>
      </c>
    </row>
    <row r="1231" spans="1:5" x14ac:dyDescent="0.25">
      <c r="A1231" s="89" t="s">
        <v>2679</v>
      </c>
      <c r="B1231" s="107" t="s">
        <v>2757</v>
      </c>
      <c r="C1231" s="93">
        <v>0.826316087813881</v>
      </c>
      <c r="D1231" s="89" t="s">
        <v>3280</v>
      </c>
      <c r="E1231" s="90" t="s">
        <v>3279</v>
      </c>
    </row>
    <row r="1232" spans="1:5" x14ac:dyDescent="0.25">
      <c r="A1232" s="89" t="s">
        <v>2673</v>
      </c>
      <c r="B1232" s="107" t="s">
        <v>1651</v>
      </c>
      <c r="C1232" s="93">
        <v>0.80166511106388005</v>
      </c>
      <c r="D1232" s="89" t="s">
        <v>3280</v>
      </c>
      <c r="E1232" s="90" t="s">
        <v>3279</v>
      </c>
    </row>
    <row r="1233" spans="1:5" x14ac:dyDescent="0.25">
      <c r="A1233" s="89" t="s">
        <v>2679</v>
      </c>
      <c r="B1233" s="107" t="s">
        <v>2757</v>
      </c>
      <c r="C1233" s="93">
        <v>0.82804709615435701</v>
      </c>
      <c r="D1233" s="89" t="s">
        <v>2157</v>
      </c>
      <c r="E1233" s="90" t="s">
        <v>2158</v>
      </c>
    </row>
    <row r="1234" spans="1:5" x14ac:dyDescent="0.25">
      <c r="A1234" s="89" t="s">
        <v>2673</v>
      </c>
      <c r="B1234" s="107" t="s">
        <v>1651</v>
      </c>
      <c r="C1234" s="93">
        <v>0.82820508500010104</v>
      </c>
      <c r="D1234" s="89" t="s">
        <v>2157</v>
      </c>
      <c r="E1234" s="90" t="s">
        <v>2158</v>
      </c>
    </row>
    <row r="1235" spans="1:5" x14ac:dyDescent="0.25">
      <c r="A1235" s="89" t="s">
        <v>2679</v>
      </c>
      <c r="B1235" s="107" t="s">
        <v>2757</v>
      </c>
      <c r="C1235" s="93">
        <v>0.82871857276897298</v>
      </c>
      <c r="D1235" s="89" t="s">
        <v>3626</v>
      </c>
      <c r="E1235" s="90" t="s">
        <v>3625</v>
      </c>
    </row>
    <row r="1236" spans="1:5" x14ac:dyDescent="0.25">
      <c r="A1236" s="89" t="s">
        <v>2673</v>
      </c>
      <c r="B1236" s="107" t="s">
        <v>1651</v>
      </c>
      <c r="C1236" s="93">
        <v>0.80558378251872698</v>
      </c>
      <c r="D1236" s="89" t="s">
        <v>3626</v>
      </c>
      <c r="E1236" s="90" t="s">
        <v>3625</v>
      </c>
    </row>
    <row r="1237" spans="1:5" x14ac:dyDescent="0.25">
      <c r="A1237" s="89" t="s">
        <v>2679</v>
      </c>
      <c r="B1237" s="107" t="s">
        <v>2757</v>
      </c>
      <c r="C1237" s="93">
        <v>0.83375525541468898</v>
      </c>
      <c r="D1237" s="89" t="s">
        <v>2159</v>
      </c>
      <c r="E1237" s="90" t="s">
        <v>2160</v>
      </c>
    </row>
    <row r="1238" spans="1:5" x14ac:dyDescent="0.25">
      <c r="A1238" s="89" t="s">
        <v>2673</v>
      </c>
      <c r="B1238" s="107" t="s">
        <v>1651</v>
      </c>
      <c r="C1238" s="93">
        <v>0.81320454049436197</v>
      </c>
      <c r="D1238" s="89" t="s">
        <v>2159</v>
      </c>
      <c r="E1238" s="90" t="s">
        <v>2160</v>
      </c>
    </row>
    <row r="1239" spans="1:5" x14ac:dyDescent="0.25">
      <c r="A1239" s="89" t="s">
        <v>2679</v>
      </c>
      <c r="B1239" s="107" t="s">
        <v>2757</v>
      </c>
      <c r="C1239" s="93">
        <v>0.83456042671098196</v>
      </c>
      <c r="D1239" s="89" t="s">
        <v>2161</v>
      </c>
      <c r="E1239" s="90" t="s">
        <v>2162</v>
      </c>
    </row>
    <row r="1240" spans="1:5" x14ac:dyDescent="0.25">
      <c r="A1240" s="89" t="s">
        <v>2679</v>
      </c>
      <c r="B1240" s="107" t="s">
        <v>2757</v>
      </c>
      <c r="C1240" s="93">
        <v>0.82879240745207405</v>
      </c>
      <c r="D1240" s="89" t="s">
        <v>4172</v>
      </c>
      <c r="E1240" s="90" t="s">
        <v>4171</v>
      </c>
    </row>
    <row r="1241" spans="1:5" x14ac:dyDescent="0.25">
      <c r="A1241" s="89" t="s">
        <v>2673</v>
      </c>
      <c r="B1241" s="107" t="s">
        <v>1651</v>
      </c>
      <c r="C1241" s="93">
        <v>0.81004154476322399</v>
      </c>
      <c r="D1241" s="89" t="s">
        <v>4172</v>
      </c>
      <c r="E1241" s="90" t="s">
        <v>4171</v>
      </c>
    </row>
    <row r="1242" spans="1:5" x14ac:dyDescent="0.25">
      <c r="A1242" s="89" t="s">
        <v>2679</v>
      </c>
      <c r="B1242" s="107" t="s">
        <v>2757</v>
      </c>
      <c r="C1242" s="93">
        <v>0.83304362905504603</v>
      </c>
      <c r="D1242" s="89" t="s">
        <v>2163</v>
      </c>
      <c r="E1242" s="90" t="s">
        <v>2164</v>
      </c>
    </row>
    <row r="1243" spans="1:5" x14ac:dyDescent="0.25">
      <c r="A1243" s="89" t="s">
        <v>2673</v>
      </c>
      <c r="B1243" s="107" t="s">
        <v>1651</v>
      </c>
      <c r="C1243" s="93">
        <v>0.82253136452065101</v>
      </c>
      <c r="D1243" s="89" t="s">
        <v>2163</v>
      </c>
      <c r="E1243" s="90" t="s">
        <v>2164</v>
      </c>
    </row>
    <row r="1244" spans="1:5" x14ac:dyDescent="0.25">
      <c r="A1244" s="89" t="s">
        <v>2679</v>
      </c>
      <c r="B1244" s="107" t="s">
        <v>2757</v>
      </c>
      <c r="C1244" s="93">
        <v>0.82818116956612398</v>
      </c>
      <c r="D1244" s="89" t="s">
        <v>2165</v>
      </c>
      <c r="E1244" s="90" t="s">
        <v>2166</v>
      </c>
    </row>
    <row r="1245" spans="1:5" x14ac:dyDescent="0.25">
      <c r="A1245" s="89" t="s">
        <v>2673</v>
      </c>
      <c r="B1245" s="107" t="s">
        <v>1651</v>
      </c>
      <c r="C1245" s="93">
        <v>0.82407125709087703</v>
      </c>
      <c r="D1245" s="89" t="s">
        <v>2165</v>
      </c>
      <c r="E1245" s="90" t="s">
        <v>2166</v>
      </c>
    </row>
    <row r="1246" spans="1:5" x14ac:dyDescent="0.25">
      <c r="A1246" s="89" t="s">
        <v>2679</v>
      </c>
      <c r="B1246" s="107" t="s">
        <v>2757</v>
      </c>
      <c r="C1246" s="93">
        <v>0.83393050779502897</v>
      </c>
      <c r="D1246" s="89" t="s">
        <v>2968</v>
      </c>
      <c r="E1246" s="90" t="s">
        <v>2967</v>
      </c>
    </row>
    <row r="1247" spans="1:5" x14ac:dyDescent="0.25">
      <c r="A1247" s="89" t="s">
        <v>2673</v>
      </c>
      <c r="B1247" s="107" t="s">
        <v>1651</v>
      </c>
      <c r="C1247" s="93">
        <v>0.82619773128692497</v>
      </c>
      <c r="D1247" s="89" t="s">
        <v>2968</v>
      </c>
      <c r="E1247" s="90" t="s">
        <v>2967</v>
      </c>
    </row>
    <row r="1248" spans="1:5" x14ac:dyDescent="0.25">
      <c r="A1248" s="89" t="s">
        <v>2679</v>
      </c>
      <c r="B1248" s="107" t="s">
        <v>2757</v>
      </c>
      <c r="C1248" s="93">
        <v>0.83457550376115697</v>
      </c>
      <c r="D1248" s="89" t="s">
        <v>2167</v>
      </c>
      <c r="E1248" s="90" t="s">
        <v>2168</v>
      </c>
    </row>
    <row r="1249" spans="1:5" x14ac:dyDescent="0.25">
      <c r="A1249" s="89" t="s">
        <v>2679</v>
      </c>
      <c r="B1249" s="107" t="s">
        <v>2757</v>
      </c>
      <c r="C1249" s="93">
        <v>0.81616004106947404</v>
      </c>
      <c r="D1249" s="89" t="s">
        <v>4228</v>
      </c>
      <c r="E1249" s="90" t="s">
        <v>4227</v>
      </c>
    </row>
    <row r="1250" spans="1:5" x14ac:dyDescent="0.25">
      <c r="A1250" s="89" t="s">
        <v>2673</v>
      </c>
      <c r="B1250" s="107" t="s">
        <v>1651</v>
      </c>
      <c r="C1250" s="93">
        <v>0.79903784395303301</v>
      </c>
      <c r="D1250" s="89" t="s">
        <v>4228</v>
      </c>
      <c r="E1250" s="90" t="s">
        <v>4227</v>
      </c>
    </row>
    <row r="1251" spans="1:5" x14ac:dyDescent="0.25">
      <c r="A1251" s="89" t="s">
        <v>2679</v>
      </c>
      <c r="B1251" s="107" t="s">
        <v>2757</v>
      </c>
      <c r="C1251" s="93">
        <v>0.83540196142450596</v>
      </c>
      <c r="D1251" s="89" t="s">
        <v>2898</v>
      </c>
      <c r="E1251" s="90" t="s">
        <v>2897</v>
      </c>
    </row>
    <row r="1252" spans="1:5" x14ac:dyDescent="0.25">
      <c r="A1252" s="89" t="s">
        <v>2673</v>
      </c>
      <c r="B1252" s="107" t="s">
        <v>1651</v>
      </c>
      <c r="C1252" s="93">
        <v>0.81869040589751096</v>
      </c>
      <c r="D1252" s="89" t="s">
        <v>2898</v>
      </c>
      <c r="E1252" s="90" t="s">
        <v>2897</v>
      </c>
    </row>
    <row r="1253" spans="1:5" x14ac:dyDescent="0.25">
      <c r="A1253" s="89" t="s">
        <v>2679</v>
      </c>
      <c r="B1253" s="107" t="s">
        <v>2757</v>
      </c>
      <c r="C1253" s="93">
        <v>0.83489333585199399</v>
      </c>
      <c r="D1253" s="89" t="s">
        <v>2169</v>
      </c>
      <c r="E1253" s="90" t="s">
        <v>2170</v>
      </c>
    </row>
    <row r="1254" spans="1:5" x14ac:dyDescent="0.25">
      <c r="A1254" s="89" t="s">
        <v>2673</v>
      </c>
      <c r="B1254" s="107" t="s">
        <v>1651</v>
      </c>
      <c r="C1254" s="93">
        <v>0.81714048621869195</v>
      </c>
      <c r="D1254" s="89" t="s">
        <v>2169</v>
      </c>
      <c r="E1254" s="90" t="s">
        <v>2170</v>
      </c>
    </row>
    <row r="1255" spans="1:5" x14ac:dyDescent="0.25">
      <c r="A1255" s="89" t="s">
        <v>2679</v>
      </c>
      <c r="B1255" s="107" t="s">
        <v>2757</v>
      </c>
      <c r="C1255" s="93">
        <v>0.84071965758057099</v>
      </c>
      <c r="D1255" s="89" t="s">
        <v>2171</v>
      </c>
      <c r="E1255" s="90" t="s">
        <v>2172</v>
      </c>
    </row>
    <row r="1256" spans="1:5" x14ac:dyDescent="0.25">
      <c r="A1256" s="89" t="s">
        <v>2679</v>
      </c>
      <c r="B1256" s="107" t="s">
        <v>2757</v>
      </c>
      <c r="C1256" s="93">
        <v>0.83291811492951695</v>
      </c>
      <c r="D1256" s="89" t="s">
        <v>2173</v>
      </c>
      <c r="E1256" s="90" t="s">
        <v>2174</v>
      </c>
    </row>
    <row r="1257" spans="1:5" x14ac:dyDescent="0.25">
      <c r="A1257" s="89" t="s">
        <v>2679</v>
      </c>
      <c r="B1257" s="107" t="s">
        <v>2757</v>
      </c>
      <c r="C1257" s="93">
        <v>0.83834906241172302</v>
      </c>
      <c r="D1257" s="89" t="s">
        <v>2175</v>
      </c>
      <c r="E1257" s="90" t="s">
        <v>2176</v>
      </c>
    </row>
    <row r="1258" spans="1:5" x14ac:dyDescent="0.25">
      <c r="A1258" s="89" t="s">
        <v>2673</v>
      </c>
      <c r="B1258" s="107" t="s">
        <v>1651</v>
      </c>
      <c r="C1258" s="93">
        <v>0.83596303454973797</v>
      </c>
      <c r="D1258" s="89" t="s">
        <v>2175</v>
      </c>
      <c r="E1258" s="90" t="s">
        <v>2176</v>
      </c>
    </row>
    <row r="1259" spans="1:5" x14ac:dyDescent="0.25">
      <c r="A1259" s="89" t="s">
        <v>2679</v>
      </c>
      <c r="B1259" s="107" t="s">
        <v>2757</v>
      </c>
      <c r="C1259" s="93">
        <v>0.82759615447164003</v>
      </c>
      <c r="D1259" s="89" t="s">
        <v>4204</v>
      </c>
      <c r="E1259" s="90" t="s">
        <v>4203</v>
      </c>
    </row>
    <row r="1260" spans="1:5" x14ac:dyDescent="0.25">
      <c r="A1260" s="89" t="s">
        <v>2673</v>
      </c>
      <c r="B1260" s="107" t="s">
        <v>1651</v>
      </c>
      <c r="C1260" s="93">
        <v>0.82614289798394802</v>
      </c>
      <c r="D1260" s="89" t="s">
        <v>4204</v>
      </c>
      <c r="E1260" s="90" t="s">
        <v>4203</v>
      </c>
    </row>
    <row r="1261" spans="1:5" x14ac:dyDescent="0.25">
      <c r="A1261" s="89" t="s">
        <v>2679</v>
      </c>
      <c r="B1261" s="107" t="s">
        <v>2757</v>
      </c>
      <c r="C1261" s="93">
        <v>0.82968675751019905</v>
      </c>
      <c r="D1261" s="89" t="s">
        <v>2177</v>
      </c>
      <c r="E1261" s="90" t="s">
        <v>2178</v>
      </c>
    </row>
    <row r="1262" spans="1:5" x14ac:dyDescent="0.25">
      <c r="A1262" s="89" t="s">
        <v>2673</v>
      </c>
      <c r="B1262" s="107" t="s">
        <v>1651</v>
      </c>
      <c r="C1262" s="93">
        <v>0.82012876217540098</v>
      </c>
      <c r="D1262" s="89" t="s">
        <v>2177</v>
      </c>
      <c r="E1262" s="90" t="s">
        <v>2178</v>
      </c>
    </row>
    <row r="1263" spans="1:5" x14ac:dyDescent="0.25">
      <c r="A1263" s="89" t="s">
        <v>2679</v>
      </c>
      <c r="B1263" s="107" t="s">
        <v>2757</v>
      </c>
      <c r="C1263" s="93">
        <v>0.82645201933565005</v>
      </c>
      <c r="D1263" s="89" t="s">
        <v>3320</v>
      </c>
      <c r="E1263" s="90" t="s">
        <v>3319</v>
      </c>
    </row>
    <row r="1264" spans="1:5" x14ac:dyDescent="0.25">
      <c r="A1264" s="89" t="s">
        <v>2673</v>
      </c>
      <c r="B1264" s="107" t="s">
        <v>1651</v>
      </c>
      <c r="C1264" s="93">
        <v>0.79436309335864397</v>
      </c>
      <c r="D1264" s="89" t="s">
        <v>3320</v>
      </c>
      <c r="E1264" s="90" t="s">
        <v>3319</v>
      </c>
    </row>
    <row r="1265" spans="1:5" x14ac:dyDescent="0.25">
      <c r="A1265" s="89" t="s">
        <v>2679</v>
      </c>
      <c r="B1265" s="107" t="s">
        <v>2757</v>
      </c>
      <c r="C1265" s="93">
        <v>0.832995132055937</v>
      </c>
      <c r="D1265" s="89" t="s">
        <v>2179</v>
      </c>
      <c r="E1265" s="90" t="s">
        <v>2180</v>
      </c>
    </row>
    <row r="1266" spans="1:5" x14ac:dyDescent="0.25">
      <c r="A1266" s="89" t="s">
        <v>2673</v>
      </c>
      <c r="B1266" s="107" t="s">
        <v>1651</v>
      </c>
      <c r="C1266" s="93">
        <v>0.828288957713884</v>
      </c>
      <c r="D1266" s="89" t="s">
        <v>2179</v>
      </c>
      <c r="E1266" s="90" t="s">
        <v>2180</v>
      </c>
    </row>
    <row r="1267" spans="1:5" x14ac:dyDescent="0.25">
      <c r="A1267" s="89" t="s">
        <v>2673</v>
      </c>
      <c r="B1267" s="107" t="s">
        <v>1651</v>
      </c>
      <c r="C1267" s="93">
        <v>0.81444128083608003</v>
      </c>
      <c r="D1267" s="89" t="s">
        <v>3399</v>
      </c>
      <c r="E1267" s="90" t="s">
        <v>3398</v>
      </c>
    </row>
    <row r="1268" spans="1:5" x14ac:dyDescent="0.25">
      <c r="A1268" s="89" t="s">
        <v>2679</v>
      </c>
      <c r="B1268" s="107" t="s">
        <v>2757</v>
      </c>
      <c r="C1268" s="93">
        <v>0.83301519009556502</v>
      </c>
      <c r="D1268" s="89" t="s">
        <v>4283</v>
      </c>
      <c r="E1268" s="90" t="s">
        <v>4282</v>
      </c>
    </row>
    <row r="1269" spans="1:5" x14ac:dyDescent="0.25">
      <c r="A1269" s="89" t="s">
        <v>2673</v>
      </c>
      <c r="B1269" s="107" t="s">
        <v>1651</v>
      </c>
      <c r="C1269" s="93">
        <v>0.81898622288423295</v>
      </c>
      <c r="D1269" s="89" t="s">
        <v>4283</v>
      </c>
      <c r="E1269" s="90" t="s">
        <v>4282</v>
      </c>
    </row>
    <row r="1270" spans="1:5" x14ac:dyDescent="0.25">
      <c r="A1270" s="89" t="s">
        <v>2679</v>
      </c>
      <c r="B1270" s="107" t="s">
        <v>2757</v>
      </c>
      <c r="C1270" s="93">
        <v>0.83345501046566095</v>
      </c>
      <c r="D1270" s="89" t="s">
        <v>2181</v>
      </c>
      <c r="E1270" s="90" t="s">
        <v>2182</v>
      </c>
    </row>
    <row r="1271" spans="1:5" x14ac:dyDescent="0.25">
      <c r="A1271" s="89" t="s">
        <v>2673</v>
      </c>
      <c r="B1271" s="107" t="s">
        <v>1651</v>
      </c>
      <c r="C1271" s="93">
        <v>0.81097056884652197</v>
      </c>
      <c r="D1271" s="89" t="s">
        <v>2181</v>
      </c>
      <c r="E1271" s="90" t="s">
        <v>2182</v>
      </c>
    </row>
    <row r="1272" spans="1:5" x14ac:dyDescent="0.25">
      <c r="A1272" s="89" t="s">
        <v>2679</v>
      </c>
      <c r="B1272" s="107" t="s">
        <v>2757</v>
      </c>
      <c r="C1272" s="93">
        <v>0.83420238459205398</v>
      </c>
      <c r="D1272" s="89" t="s">
        <v>4110</v>
      </c>
      <c r="E1272" s="90" t="s">
        <v>4109</v>
      </c>
    </row>
    <row r="1273" spans="1:5" x14ac:dyDescent="0.25">
      <c r="A1273" s="89" t="s">
        <v>2673</v>
      </c>
      <c r="B1273" s="107" t="s">
        <v>1651</v>
      </c>
      <c r="C1273" s="93">
        <v>0.81730250199416299</v>
      </c>
      <c r="D1273" s="89" t="s">
        <v>4110</v>
      </c>
      <c r="E1273" s="90" t="s">
        <v>4109</v>
      </c>
    </row>
    <row r="1274" spans="1:5" x14ac:dyDescent="0.25">
      <c r="A1274" s="89" t="s">
        <v>2679</v>
      </c>
      <c r="B1274" s="107" t="s">
        <v>2757</v>
      </c>
      <c r="C1274" s="93">
        <v>0.81407975182487302</v>
      </c>
      <c r="D1274" s="89" t="s">
        <v>3690</v>
      </c>
      <c r="E1274" s="90" t="s">
        <v>3689</v>
      </c>
    </row>
    <row r="1275" spans="1:5" x14ac:dyDescent="0.25">
      <c r="A1275" s="89" t="s">
        <v>2673</v>
      </c>
      <c r="B1275" s="107" t="s">
        <v>1651</v>
      </c>
      <c r="C1275" s="93">
        <v>0.80109650564699297</v>
      </c>
      <c r="D1275" s="89" t="s">
        <v>3690</v>
      </c>
      <c r="E1275" s="90" t="s">
        <v>3689</v>
      </c>
    </row>
    <row r="1276" spans="1:5" x14ac:dyDescent="0.25">
      <c r="A1276" s="89" t="s">
        <v>2679</v>
      </c>
      <c r="B1276" s="107" t="s">
        <v>2757</v>
      </c>
      <c r="C1276" s="93">
        <v>0.83322838882947603</v>
      </c>
      <c r="D1276" s="89" t="s">
        <v>2183</v>
      </c>
      <c r="E1276" s="90" t="s">
        <v>2184</v>
      </c>
    </row>
    <row r="1277" spans="1:5" x14ac:dyDescent="0.25">
      <c r="A1277" s="89" t="s">
        <v>2679</v>
      </c>
      <c r="B1277" s="107" t="s">
        <v>2757</v>
      </c>
      <c r="C1277" s="93">
        <v>0.81514609821950801</v>
      </c>
      <c r="D1277" s="89" t="s">
        <v>3574</v>
      </c>
      <c r="E1277" s="90" t="s">
        <v>3573</v>
      </c>
    </row>
    <row r="1278" spans="1:5" x14ac:dyDescent="0.25">
      <c r="A1278" s="89" t="s">
        <v>2673</v>
      </c>
      <c r="B1278" s="107" t="s">
        <v>1651</v>
      </c>
      <c r="C1278" s="93">
        <v>0.78988671107000896</v>
      </c>
      <c r="D1278" s="89" t="s">
        <v>3574</v>
      </c>
      <c r="E1278" s="90" t="s">
        <v>3573</v>
      </c>
    </row>
    <row r="1279" spans="1:5" x14ac:dyDescent="0.25">
      <c r="A1279" s="89" t="s">
        <v>2679</v>
      </c>
      <c r="B1279" s="107" t="s">
        <v>2757</v>
      </c>
      <c r="C1279" s="93">
        <v>0.83370981017277102</v>
      </c>
      <c r="D1279" s="89" t="s">
        <v>4049</v>
      </c>
      <c r="E1279" s="90" t="s">
        <v>4048</v>
      </c>
    </row>
    <row r="1280" spans="1:5" x14ac:dyDescent="0.25">
      <c r="A1280" s="89" t="s">
        <v>2673</v>
      </c>
      <c r="B1280" s="107" t="s">
        <v>1651</v>
      </c>
      <c r="C1280" s="93">
        <v>0.81876932580668804</v>
      </c>
      <c r="D1280" s="89" t="s">
        <v>4049</v>
      </c>
      <c r="E1280" s="90" t="s">
        <v>4048</v>
      </c>
    </row>
    <row r="1281" spans="1:5" x14ac:dyDescent="0.25">
      <c r="A1281" s="89" t="s">
        <v>2679</v>
      </c>
      <c r="B1281" s="107" t="s">
        <v>2757</v>
      </c>
      <c r="C1281" s="93">
        <v>0.84089397820148304</v>
      </c>
      <c r="D1281" s="89" t="s">
        <v>3788</v>
      </c>
      <c r="E1281" s="90" t="s">
        <v>3612</v>
      </c>
    </row>
    <row r="1282" spans="1:5" x14ac:dyDescent="0.25">
      <c r="A1282" s="89" t="s">
        <v>2679</v>
      </c>
      <c r="B1282" s="107" t="s">
        <v>2757</v>
      </c>
      <c r="C1282" s="93">
        <v>0.81995554313366803</v>
      </c>
      <c r="D1282" s="89" t="s">
        <v>3613</v>
      </c>
      <c r="E1282" s="90" t="s">
        <v>3612</v>
      </c>
    </row>
    <row r="1283" spans="1:5" x14ac:dyDescent="0.25">
      <c r="A1283" s="89" t="s">
        <v>2673</v>
      </c>
      <c r="B1283" s="107" t="s">
        <v>1651</v>
      </c>
      <c r="C1283" s="93">
        <v>0.83968976438202703</v>
      </c>
      <c r="D1283" s="89" t="s">
        <v>3788</v>
      </c>
      <c r="E1283" s="90" t="s">
        <v>3612</v>
      </c>
    </row>
    <row r="1284" spans="1:5" x14ac:dyDescent="0.25">
      <c r="A1284" s="89" t="s">
        <v>2673</v>
      </c>
      <c r="B1284" s="107" t="s">
        <v>1651</v>
      </c>
      <c r="C1284" s="93">
        <v>0.80847017653145603</v>
      </c>
      <c r="D1284" s="89" t="s">
        <v>3613</v>
      </c>
      <c r="E1284" s="90" t="s">
        <v>3612</v>
      </c>
    </row>
    <row r="1285" spans="1:5" x14ac:dyDescent="0.25">
      <c r="A1285" s="89" t="s">
        <v>2679</v>
      </c>
      <c r="B1285" s="107" t="s">
        <v>2757</v>
      </c>
      <c r="C1285" s="93">
        <v>0.82449605517850799</v>
      </c>
      <c r="D1285" s="89" t="s">
        <v>2185</v>
      </c>
      <c r="E1285" s="90" t="s">
        <v>2186</v>
      </c>
    </row>
    <row r="1286" spans="1:5" x14ac:dyDescent="0.25">
      <c r="A1286" s="89" t="s">
        <v>2679</v>
      </c>
      <c r="B1286" s="107" t="s">
        <v>2757</v>
      </c>
      <c r="C1286" s="93">
        <v>0.82649988037586697</v>
      </c>
      <c r="D1286" s="89" t="s">
        <v>2187</v>
      </c>
      <c r="E1286" s="90" t="s">
        <v>2186</v>
      </c>
    </row>
    <row r="1287" spans="1:5" x14ac:dyDescent="0.25">
      <c r="A1287" s="89" t="s">
        <v>2673</v>
      </c>
      <c r="B1287" s="107" t="s">
        <v>1651</v>
      </c>
      <c r="C1287" s="93">
        <v>0.82236234020236099</v>
      </c>
      <c r="D1287" s="89" t="s">
        <v>2185</v>
      </c>
      <c r="E1287" s="90" t="s">
        <v>2186</v>
      </c>
    </row>
    <row r="1288" spans="1:5" x14ac:dyDescent="0.25">
      <c r="A1288" s="89" t="s">
        <v>2673</v>
      </c>
      <c r="B1288" s="107" t="s">
        <v>1651</v>
      </c>
      <c r="C1288" s="93">
        <v>0.80622487577776103</v>
      </c>
      <c r="D1288" s="89" t="s">
        <v>2187</v>
      </c>
      <c r="E1288" s="90" t="s">
        <v>2186</v>
      </c>
    </row>
    <row r="1289" spans="1:5" x14ac:dyDescent="0.25">
      <c r="A1289" s="89" t="s">
        <v>2679</v>
      </c>
      <c r="B1289" s="107" t="s">
        <v>2757</v>
      </c>
      <c r="C1289" s="93">
        <v>0.76454948169660497</v>
      </c>
      <c r="D1289" s="89" t="s">
        <v>3492</v>
      </c>
      <c r="E1289" s="90" t="s">
        <v>3491</v>
      </c>
    </row>
    <row r="1290" spans="1:5" x14ac:dyDescent="0.25">
      <c r="A1290" s="89" t="s">
        <v>2673</v>
      </c>
      <c r="B1290" s="107" t="s">
        <v>1651</v>
      </c>
      <c r="C1290" s="93">
        <v>0.76207015143311396</v>
      </c>
      <c r="D1290" s="89" t="s">
        <v>3492</v>
      </c>
      <c r="E1290" s="90" t="s">
        <v>3491</v>
      </c>
    </row>
    <row r="1291" spans="1:5" x14ac:dyDescent="0.25">
      <c r="A1291" s="89" t="s">
        <v>2673</v>
      </c>
      <c r="B1291" s="107" t="s">
        <v>1651</v>
      </c>
      <c r="C1291" s="93">
        <v>0.83794739975194998</v>
      </c>
      <c r="D1291" s="89" t="s">
        <v>2188</v>
      </c>
      <c r="E1291" s="90" t="s">
        <v>2189</v>
      </c>
    </row>
    <row r="1292" spans="1:5" x14ac:dyDescent="0.25">
      <c r="A1292" s="89" t="s">
        <v>2679</v>
      </c>
      <c r="B1292" s="107" t="s">
        <v>2757</v>
      </c>
      <c r="C1292" s="93">
        <v>0.80808178130365405</v>
      </c>
      <c r="D1292" s="89" t="s">
        <v>3732</v>
      </c>
      <c r="E1292" s="90" t="s">
        <v>3731</v>
      </c>
    </row>
    <row r="1293" spans="1:5" x14ac:dyDescent="0.25">
      <c r="A1293" s="89" t="s">
        <v>2673</v>
      </c>
      <c r="B1293" s="107" t="s">
        <v>1651</v>
      </c>
      <c r="C1293" s="93">
        <v>0.79795044688789796</v>
      </c>
      <c r="D1293" s="89" t="s">
        <v>3732</v>
      </c>
      <c r="E1293" s="90" t="s">
        <v>3731</v>
      </c>
    </row>
    <row r="1294" spans="1:5" x14ac:dyDescent="0.25">
      <c r="A1294" s="89" t="s">
        <v>2679</v>
      </c>
      <c r="B1294" s="107" t="s">
        <v>2757</v>
      </c>
      <c r="C1294" s="93">
        <v>0.79565935786625597</v>
      </c>
      <c r="D1294" s="89" t="s">
        <v>4096</v>
      </c>
      <c r="E1294" s="90" t="s">
        <v>4095</v>
      </c>
    </row>
    <row r="1295" spans="1:5" x14ac:dyDescent="0.25">
      <c r="A1295" s="89" t="s">
        <v>2673</v>
      </c>
      <c r="B1295" s="107" t="s">
        <v>1651</v>
      </c>
      <c r="C1295" s="93">
        <v>0.78430417337994596</v>
      </c>
      <c r="D1295" s="89" t="s">
        <v>4096</v>
      </c>
      <c r="E1295" s="90" t="s">
        <v>4095</v>
      </c>
    </row>
    <row r="1296" spans="1:5" x14ac:dyDescent="0.25">
      <c r="A1296" s="89" t="s">
        <v>2679</v>
      </c>
      <c r="B1296" s="107" t="s">
        <v>2757</v>
      </c>
      <c r="C1296" s="93">
        <v>0.83424535640975805</v>
      </c>
      <c r="D1296" s="89" t="s">
        <v>2190</v>
      </c>
      <c r="E1296" s="90" t="s">
        <v>2191</v>
      </c>
    </row>
    <row r="1297" spans="1:5" x14ac:dyDescent="0.25">
      <c r="A1297" s="89" t="s">
        <v>2673</v>
      </c>
      <c r="B1297" s="107" t="s">
        <v>1651</v>
      </c>
      <c r="C1297" s="93">
        <v>0.81770813619970295</v>
      </c>
      <c r="D1297" s="89" t="s">
        <v>2190</v>
      </c>
      <c r="E1297" s="90" t="s">
        <v>2191</v>
      </c>
    </row>
    <row r="1298" spans="1:5" x14ac:dyDescent="0.25">
      <c r="A1298" s="89" t="s">
        <v>2679</v>
      </c>
      <c r="B1298" s="107" t="s">
        <v>2757</v>
      </c>
      <c r="C1298" s="93">
        <v>0.83333507152497899</v>
      </c>
      <c r="D1298" s="89" t="s">
        <v>3541</v>
      </c>
      <c r="E1298" s="90" t="s">
        <v>3540</v>
      </c>
    </row>
    <row r="1299" spans="1:5" x14ac:dyDescent="0.25">
      <c r="A1299" s="89" t="s">
        <v>2673</v>
      </c>
      <c r="B1299" s="107" t="s">
        <v>1651</v>
      </c>
      <c r="C1299" s="93">
        <v>0.81668381481787</v>
      </c>
      <c r="D1299" s="89" t="s">
        <v>3541</v>
      </c>
      <c r="E1299" s="90" t="s">
        <v>3540</v>
      </c>
    </row>
    <row r="1300" spans="1:5" x14ac:dyDescent="0.25">
      <c r="A1300" s="89" t="s">
        <v>2679</v>
      </c>
      <c r="B1300" s="107" t="s">
        <v>2757</v>
      </c>
      <c r="C1300" s="93">
        <v>0.81104385977640603</v>
      </c>
      <c r="D1300" s="89" t="s">
        <v>4319</v>
      </c>
      <c r="E1300" s="90" t="s">
        <v>4318</v>
      </c>
    </row>
    <row r="1301" spans="1:5" x14ac:dyDescent="0.25">
      <c r="A1301" s="89" t="s">
        <v>2679</v>
      </c>
      <c r="B1301" s="107" t="s">
        <v>2757</v>
      </c>
      <c r="C1301" s="93">
        <v>0.82887925233534199</v>
      </c>
      <c r="D1301" s="89" t="s">
        <v>2192</v>
      </c>
      <c r="E1301" s="90" t="s">
        <v>2193</v>
      </c>
    </row>
    <row r="1302" spans="1:5" x14ac:dyDescent="0.25">
      <c r="A1302" s="89" t="s">
        <v>2673</v>
      </c>
      <c r="B1302" s="107" t="s">
        <v>1651</v>
      </c>
      <c r="C1302" s="93">
        <v>0.822806837403943</v>
      </c>
      <c r="D1302" s="89" t="s">
        <v>2192</v>
      </c>
      <c r="E1302" s="90" t="s">
        <v>2193</v>
      </c>
    </row>
    <row r="1303" spans="1:5" x14ac:dyDescent="0.25">
      <c r="A1303" s="89" t="s">
        <v>2679</v>
      </c>
      <c r="B1303" s="107" t="s">
        <v>2757</v>
      </c>
      <c r="C1303" s="93">
        <v>0.82593445297822299</v>
      </c>
      <c r="D1303" s="89" t="s">
        <v>2194</v>
      </c>
      <c r="E1303" s="90" t="s">
        <v>2195</v>
      </c>
    </row>
    <row r="1304" spans="1:5" x14ac:dyDescent="0.25">
      <c r="A1304" s="89" t="s">
        <v>2673</v>
      </c>
      <c r="B1304" s="107" t="s">
        <v>1651</v>
      </c>
      <c r="C1304" s="93">
        <v>0.79775471657393204</v>
      </c>
      <c r="D1304" s="89" t="s">
        <v>2194</v>
      </c>
      <c r="E1304" s="90" t="s">
        <v>2195</v>
      </c>
    </row>
    <row r="1305" spans="1:5" x14ac:dyDescent="0.25">
      <c r="A1305" s="89" t="s">
        <v>2679</v>
      </c>
      <c r="B1305" s="107" t="s">
        <v>2757</v>
      </c>
      <c r="C1305" s="93">
        <v>0.82543302621069803</v>
      </c>
      <c r="D1305" s="89" t="s">
        <v>2196</v>
      </c>
      <c r="E1305" s="90" t="s">
        <v>2197</v>
      </c>
    </row>
    <row r="1306" spans="1:5" x14ac:dyDescent="0.25">
      <c r="A1306" s="89" t="s">
        <v>2673</v>
      </c>
      <c r="B1306" s="107" t="s">
        <v>1651</v>
      </c>
      <c r="C1306" s="93">
        <v>0.809393776876148</v>
      </c>
      <c r="D1306" s="89" t="s">
        <v>2196</v>
      </c>
      <c r="E1306" s="90" t="s">
        <v>2197</v>
      </c>
    </row>
    <row r="1307" spans="1:5" x14ac:dyDescent="0.25">
      <c r="A1307" s="89" t="s">
        <v>2679</v>
      </c>
      <c r="B1307" s="107" t="s">
        <v>2757</v>
      </c>
      <c r="C1307" s="93">
        <v>0.80928276959998502</v>
      </c>
      <c r="D1307" s="89" t="s">
        <v>3309</v>
      </c>
      <c r="E1307" s="90" t="s">
        <v>3308</v>
      </c>
    </row>
    <row r="1308" spans="1:5" x14ac:dyDescent="0.25">
      <c r="A1308" s="89" t="s">
        <v>2673</v>
      </c>
      <c r="B1308" s="107" t="s">
        <v>1651</v>
      </c>
      <c r="C1308" s="93">
        <v>0.79773789213963098</v>
      </c>
      <c r="D1308" s="89" t="s">
        <v>3309</v>
      </c>
      <c r="E1308" s="90" t="s">
        <v>3308</v>
      </c>
    </row>
    <row r="1309" spans="1:5" x14ac:dyDescent="0.25">
      <c r="A1309" s="89" t="s">
        <v>2679</v>
      </c>
      <c r="B1309" s="107" t="s">
        <v>2757</v>
      </c>
      <c r="C1309" s="93">
        <v>0.79358696253781202</v>
      </c>
      <c r="D1309" s="89" t="s">
        <v>3687</v>
      </c>
      <c r="E1309" s="90" t="s">
        <v>3686</v>
      </c>
    </row>
    <row r="1310" spans="1:5" x14ac:dyDescent="0.25">
      <c r="A1310" s="89" t="s">
        <v>2673</v>
      </c>
      <c r="B1310" s="107" t="s">
        <v>1651</v>
      </c>
      <c r="C1310" s="93">
        <v>0.78613102793913903</v>
      </c>
      <c r="D1310" s="89" t="s">
        <v>3687</v>
      </c>
      <c r="E1310" s="90" t="s">
        <v>3686</v>
      </c>
    </row>
    <row r="1311" spans="1:5" x14ac:dyDescent="0.25">
      <c r="A1311" s="89" t="s">
        <v>2673</v>
      </c>
      <c r="B1311" s="107" t="s">
        <v>1651</v>
      </c>
      <c r="C1311" s="93">
        <v>0.82344813115771398</v>
      </c>
      <c r="D1311" s="89" t="s">
        <v>4045</v>
      </c>
      <c r="E1311" s="90" t="s">
        <v>4044</v>
      </c>
    </row>
    <row r="1312" spans="1:5" x14ac:dyDescent="0.25">
      <c r="A1312" s="89" t="s">
        <v>2679</v>
      </c>
      <c r="B1312" s="107" t="s">
        <v>2757</v>
      </c>
      <c r="C1312" s="93">
        <v>0.784955310286374</v>
      </c>
      <c r="D1312" s="89" t="s">
        <v>1440</v>
      </c>
      <c r="E1312" s="90" t="s">
        <v>2198</v>
      </c>
    </row>
    <row r="1313" spans="1:5" x14ac:dyDescent="0.25">
      <c r="A1313" s="89" t="s">
        <v>2673</v>
      </c>
      <c r="B1313" s="107" t="s">
        <v>1651</v>
      </c>
      <c r="C1313" s="93">
        <v>0.78332612288369896</v>
      </c>
      <c r="D1313" s="89" t="s">
        <v>1440</v>
      </c>
      <c r="E1313" s="90" t="s">
        <v>2198</v>
      </c>
    </row>
    <row r="1314" spans="1:5" x14ac:dyDescent="0.25">
      <c r="A1314" s="89" t="s">
        <v>2679</v>
      </c>
      <c r="B1314" s="107" t="s">
        <v>2757</v>
      </c>
      <c r="C1314" s="93">
        <v>0.82940757163519496</v>
      </c>
      <c r="D1314" s="89" t="s">
        <v>4311</v>
      </c>
      <c r="E1314" s="90" t="s">
        <v>4310</v>
      </c>
    </row>
    <row r="1315" spans="1:5" x14ac:dyDescent="0.25">
      <c r="A1315" s="89" t="s">
        <v>2673</v>
      </c>
      <c r="B1315" s="107" t="s">
        <v>1651</v>
      </c>
      <c r="C1315" s="93">
        <v>0.82372160241793302</v>
      </c>
      <c r="D1315" s="89" t="s">
        <v>4311</v>
      </c>
      <c r="E1315" s="90" t="s">
        <v>4310</v>
      </c>
    </row>
    <row r="1316" spans="1:5" x14ac:dyDescent="0.25">
      <c r="A1316" s="89" t="s">
        <v>2679</v>
      </c>
      <c r="B1316" s="107" t="s">
        <v>2757</v>
      </c>
      <c r="C1316" s="93">
        <v>0.84613476878926597</v>
      </c>
      <c r="D1316" s="89" t="s">
        <v>2668</v>
      </c>
      <c r="E1316" s="90" t="s">
        <v>2708</v>
      </c>
    </row>
    <row r="1317" spans="1:5" x14ac:dyDescent="0.25">
      <c r="A1317" s="89" t="s">
        <v>2673</v>
      </c>
      <c r="B1317" s="107" t="s">
        <v>1651</v>
      </c>
      <c r="C1317" s="93">
        <v>0.84730858145272603</v>
      </c>
      <c r="D1317" s="89" t="s">
        <v>2668</v>
      </c>
      <c r="E1317" s="90" t="s">
        <v>2708</v>
      </c>
    </row>
    <row r="1318" spans="1:5" x14ac:dyDescent="0.25">
      <c r="A1318" s="89" t="s">
        <v>2673</v>
      </c>
      <c r="B1318" s="107" t="s">
        <v>1651</v>
      </c>
      <c r="C1318" s="93">
        <v>0.80036130166762098</v>
      </c>
      <c r="D1318" s="89" t="s">
        <v>100</v>
      </c>
      <c r="E1318" s="90" t="s">
        <v>2709</v>
      </c>
    </row>
    <row r="1319" spans="1:5" x14ac:dyDescent="0.25">
      <c r="A1319" s="89" t="s">
        <v>2679</v>
      </c>
      <c r="B1319" s="107" t="s">
        <v>2757</v>
      </c>
      <c r="C1319" s="93">
        <v>0.83574357049423198</v>
      </c>
      <c r="D1319" s="89" t="s">
        <v>1169</v>
      </c>
      <c r="E1319" s="90" t="s">
        <v>3042</v>
      </c>
    </row>
    <row r="1320" spans="1:5" x14ac:dyDescent="0.25">
      <c r="A1320" s="89" t="s">
        <v>2673</v>
      </c>
      <c r="B1320" s="107" t="s">
        <v>1651</v>
      </c>
      <c r="C1320" s="93">
        <v>0.819137768595118</v>
      </c>
      <c r="D1320" s="89" t="s">
        <v>1169</v>
      </c>
      <c r="E1320" s="90" t="s">
        <v>3042</v>
      </c>
    </row>
    <row r="1321" spans="1:5" x14ac:dyDescent="0.25">
      <c r="A1321" s="89" t="s">
        <v>2673</v>
      </c>
      <c r="B1321" s="107" t="s">
        <v>1651</v>
      </c>
      <c r="C1321" s="93">
        <v>0.81172559191708904</v>
      </c>
      <c r="D1321" s="89" t="s">
        <v>3020</v>
      </c>
      <c r="E1321" s="90" t="s">
        <v>3019</v>
      </c>
    </row>
    <row r="1322" spans="1:5" x14ac:dyDescent="0.25">
      <c r="A1322" s="89" t="s">
        <v>2679</v>
      </c>
      <c r="B1322" s="107" t="s">
        <v>2757</v>
      </c>
      <c r="C1322" s="93">
        <v>0.84474758687551499</v>
      </c>
      <c r="D1322" s="89" t="s">
        <v>2199</v>
      </c>
      <c r="E1322" s="90" t="s">
        <v>2200</v>
      </c>
    </row>
    <row r="1323" spans="1:5" x14ac:dyDescent="0.25">
      <c r="A1323" s="89" t="s">
        <v>2673</v>
      </c>
      <c r="B1323" s="107" t="s">
        <v>1651</v>
      </c>
      <c r="C1323" s="93">
        <v>0.84509479667802601</v>
      </c>
      <c r="D1323" s="89" t="s">
        <v>2199</v>
      </c>
      <c r="E1323" s="90" t="s">
        <v>2200</v>
      </c>
    </row>
    <row r="1324" spans="1:5" x14ac:dyDescent="0.25">
      <c r="A1324" s="89" t="s">
        <v>2679</v>
      </c>
      <c r="B1324" s="107" t="s">
        <v>2757</v>
      </c>
      <c r="C1324" s="93">
        <v>0.79219224577499003</v>
      </c>
      <c r="D1324" s="89" t="s">
        <v>3407</v>
      </c>
      <c r="E1324" s="90" t="s">
        <v>3406</v>
      </c>
    </row>
    <row r="1325" spans="1:5" x14ac:dyDescent="0.25">
      <c r="A1325" s="89" t="s">
        <v>2673</v>
      </c>
      <c r="B1325" s="107" t="s">
        <v>1651</v>
      </c>
      <c r="C1325" s="93">
        <v>0.78442850018352495</v>
      </c>
      <c r="D1325" s="89" t="s">
        <v>3407</v>
      </c>
      <c r="E1325" s="90" t="s">
        <v>3406</v>
      </c>
    </row>
    <row r="1326" spans="1:5" x14ac:dyDescent="0.25">
      <c r="A1326" s="89" t="s">
        <v>2679</v>
      </c>
      <c r="B1326" s="107" t="s">
        <v>2757</v>
      </c>
      <c r="C1326" s="93">
        <v>0.82844080569911804</v>
      </c>
      <c r="D1326" s="89" t="s">
        <v>3564</v>
      </c>
      <c r="E1326" s="90" t="s">
        <v>3563</v>
      </c>
    </row>
    <row r="1327" spans="1:5" x14ac:dyDescent="0.25">
      <c r="A1327" s="89" t="s">
        <v>2673</v>
      </c>
      <c r="B1327" s="107" t="s">
        <v>1651</v>
      </c>
      <c r="C1327" s="93">
        <v>0.80444541383474999</v>
      </c>
      <c r="D1327" s="89" t="s">
        <v>3564</v>
      </c>
      <c r="E1327" s="90" t="s">
        <v>3563</v>
      </c>
    </row>
    <row r="1328" spans="1:5" x14ac:dyDescent="0.25">
      <c r="A1328" s="89" t="s">
        <v>2679</v>
      </c>
      <c r="B1328" s="107" t="s">
        <v>2757</v>
      </c>
      <c r="C1328" s="93">
        <v>0.82322798456395496</v>
      </c>
      <c r="D1328" s="89" t="s">
        <v>2201</v>
      </c>
      <c r="E1328" s="90" t="s">
        <v>2202</v>
      </c>
    </row>
    <row r="1329" spans="1:5" x14ac:dyDescent="0.25">
      <c r="A1329" s="89" t="s">
        <v>2673</v>
      </c>
      <c r="B1329" s="107" t="s">
        <v>1651</v>
      </c>
      <c r="C1329" s="93">
        <v>0.79980974215357403</v>
      </c>
      <c r="D1329" s="89" t="s">
        <v>3775</v>
      </c>
      <c r="E1329" s="90" t="s">
        <v>3774</v>
      </c>
    </row>
    <row r="1330" spans="1:5" x14ac:dyDescent="0.25">
      <c r="A1330" s="89" t="s">
        <v>2679</v>
      </c>
      <c r="B1330" s="107" t="s">
        <v>2757</v>
      </c>
      <c r="C1330" s="93">
        <v>0.83449380779236304</v>
      </c>
      <c r="D1330" s="89" t="s">
        <v>2203</v>
      </c>
      <c r="E1330" s="90" t="s">
        <v>2204</v>
      </c>
    </row>
    <row r="1331" spans="1:5" x14ac:dyDescent="0.25">
      <c r="A1331" s="89" t="s">
        <v>2673</v>
      </c>
      <c r="B1331" s="107" t="s">
        <v>1651</v>
      </c>
      <c r="C1331" s="93">
        <v>0.81309471779729403</v>
      </c>
      <c r="D1331" s="89" t="s">
        <v>2203</v>
      </c>
      <c r="E1331" s="90" t="s">
        <v>2204</v>
      </c>
    </row>
    <row r="1332" spans="1:5" x14ac:dyDescent="0.25">
      <c r="A1332" s="89" t="s">
        <v>2679</v>
      </c>
      <c r="B1332" s="107" t="s">
        <v>2757</v>
      </c>
      <c r="C1332" s="93">
        <v>0.80849843371210695</v>
      </c>
      <c r="D1332" s="89" t="s">
        <v>2964</v>
      </c>
      <c r="E1332" s="90" t="s">
        <v>2963</v>
      </c>
    </row>
    <row r="1333" spans="1:5" x14ac:dyDescent="0.25">
      <c r="A1333" s="89" t="s">
        <v>2673</v>
      </c>
      <c r="B1333" s="107" t="s">
        <v>1651</v>
      </c>
      <c r="C1333" s="93">
        <v>0.80083931727791002</v>
      </c>
      <c r="D1333" s="89" t="s">
        <v>2964</v>
      </c>
      <c r="E1333" s="90" t="s">
        <v>2963</v>
      </c>
    </row>
    <row r="1334" spans="1:5" x14ac:dyDescent="0.25">
      <c r="A1334" s="89" t="s">
        <v>2679</v>
      </c>
      <c r="B1334" s="107" t="s">
        <v>2757</v>
      </c>
      <c r="C1334" s="93">
        <v>0.83531330791707603</v>
      </c>
      <c r="D1334" s="89" t="s">
        <v>106</v>
      </c>
      <c r="E1334" s="90" t="s">
        <v>2710</v>
      </c>
    </row>
    <row r="1335" spans="1:5" x14ac:dyDescent="0.25">
      <c r="A1335" s="89" t="s">
        <v>2673</v>
      </c>
      <c r="B1335" s="107" t="s">
        <v>1651</v>
      </c>
      <c r="C1335" s="93">
        <v>0.81633735688484099</v>
      </c>
      <c r="D1335" s="89" t="s">
        <v>106</v>
      </c>
      <c r="E1335" s="90" t="s">
        <v>2710</v>
      </c>
    </row>
    <row r="1336" spans="1:5" x14ac:dyDescent="0.25">
      <c r="A1336" s="89" t="s">
        <v>2679</v>
      </c>
      <c r="B1336" s="107" t="s">
        <v>2757</v>
      </c>
      <c r="C1336" s="93">
        <v>0.83016488509612296</v>
      </c>
      <c r="D1336" s="89" t="s">
        <v>107</v>
      </c>
      <c r="E1336" s="90" t="s">
        <v>2711</v>
      </c>
    </row>
    <row r="1337" spans="1:5" x14ac:dyDescent="0.25">
      <c r="A1337" s="89" t="s">
        <v>2673</v>
      </c>
      <c r="B1337" s="107" t="s">
        <v>1651</v>
      </c>
      <c r="C1337" s="93">
        <v>0.80990691626618805</v>
      </c>
      <c r="D1337" s="89" t="s">
        <v>107</v>
      </c>
      <c r="E1337" s="90" t="s">
        <v>2711</v>
      </c>
    </row>
    <row r="1338" spans="1:5" x14ac:dyDescent="0.25">
      <c r="A1338" s="89" t="s">
        <v>2679</v>
      </c>
      <c r="B1338" s="107" t="s">
        <v>2757</v>
      </c>
      <c r="C1338" s="93">
        <v>0.83390737028538098</v>
      </c>
      <c r="D1338" s="89" t="s">
        <v>2205</v>
      </c>
      <c r="E1338" s="90" t="s">
        <v>2206</v>
      </c>
    </row>
    <row r="1339" spans="1:5" x14ac:dyDescent="0.25">
      <c r="A1339" s="89" t="s">
        <v>2679</v>
      </c>
      <c r="B1339" s="107" t="s">
        <v>2757</v>
      </c>
      <c r="C1339" s="93">
        <v>0.74584943906679702</v>
      </c>
      <c r="D1339" s="89" t="s">
        <v>3885</v>
      </c>
      <c r="E1339" s="90" t="s">
        <v>2206</v>
      </c>
    </row>
    <row r="1340" spans="1:5" x14ac:dyDescent="0.25">
      <c r="A1340" s="89" t="s">
        <v>2673</v>
      </c>
      <c r="B1340" s="107" t="s">
        <v>1651</v>
      </c>
      <c r="C1340" s="93">
        <v>0.81082625781078299</v>
      </c>
      <c r="D1340" s="89" t="s">
        <v>2205</v>
      </c>
      <c r="E1340" s="90" t="s">
        <v>2206</v>
      </c>
    </row>
    <row r="1341" spans="1:5" x14ac:dyDescent="0.25">
      <c r="A1341" s="89" t="s">
        <v>2673</v>
      </c>
      <c r="B1341" s="107" t="s">
        <v>1651</v>
      </c>
      <c r="C1341" s="93">
        <v>0.75230356922348995</v>
      </c>
      <c r="D1341" s="89" t="s">
        <v>3885</v>
      </c>
      <c r="E1341" s="90" t="s">
        <v>2206</v>
      </c>
    </row>
    <row r="1342" spans="1:5" x14ac:dyDescent="0.25">
      <c r="A1342" s="89" t="s">
        <v>2679</v>
      </c>
      <c r="B1342" s="107" t="s">
        <v>2757</v>
      </c>
      <c r="C1342" s="93">
        <v>0.83376409293549703</v>
      </c>
      <c r="D1342" s="89" t="s">
        <v>3458</v>
      </c>
      <c r="E1342" s="90" t="s">
        <v>3457</v>
      </c>
    </row>
    <row r="1343" spans="1:5" x14ac:dyDescent="0.25">
      <c r="A1343" s="89" t="s">
        <v>2673</v>
      </c>
      <c r="B1343" s="107" t="s">
        <v>1651</v>
      </c>
      <c r="C1343" s="93">
        <v>0.81139376704069599</v>
      </c>
      <c r="D1343" s="89" t="s">
        <v>3458</v>
      </c>
      <c r="E1343" s="90" t="s">
        <v>3457</v>
      </c>
    </row>
    <row r="1344" spans="1:5" x14ac:dyDescent="0.25">
      <c r="A1344" s="89" t="s">
        <v>2679</v>
      </c>
      <c r="B1344" s="107" t="s">
        <v>2757</v>
      </c>
      <c r="C1344" s="93">
        <v>0.83489295150939102</v>
      </c>
      <c r="D1344" s="89" t="s">
        <v>4079</v>
      </c>
      <c r="E1344" s="90" t="s">
        <v>4078</v>
      </c>
    </row>
    <row r="1345" spans="1:5" x14ac:dyDescent="0.25">
      <c r="A1345" s="89" t="s">
        <v>2673</v>
      </c>
      <c r="B1345" s="107" t="s">
        <v>1651</v>
      </c>
      <c r="C1345" s="93">
        <v>0.81686379975498802</v>
      </c>
      <c r="D1345" s="89" t="s">
        <v>4079</v>
      </c>
      <c r="E1345" s="90" t="s">
        <v>4078</v>
      </c>
    </row>
    <row r="1346" spans="1:5" x14ac:dyDescent="0.25">
      <c r="A1346" s="89" t="s">
        <v>2679</v>
      </c>
      <c r="B1346" s="107" t="s">
        <v>2757</v>
      </c>
      <c r="C1346" s="93">
        <v>0.82333075553670698</v>
      </c>
      <c r="D1346" s="89" t="s">
        <v>2207</v>
      </c>
      <c r="E1346" s="90" t="s">
        <v>2208</v>
      </c>
    </row>
    <row r="1347" spans="1:5" x14ac:dyDescent="0.25">
      <c r="A1347" s="89" t="s">
        <v>2673</v>
      </c>
      <c r="B1347" s="107" t="s">
        <v>1651</v>
      </c>
      <c r="C1347" s="93">
        <v>0.80571058838477905</v>
      </c>
      <c r="D1347" s="89" t="s">
        <v>2207</v>
      </c>
      <c r="E1347" s="90" t="s">
        <v>2208</v>
      </c>
    </row>
    <row r="1348" spans="1:5" x14ac:dyDescent="0.25">
      <c r="A1348" s="89" t="s">
        <v>2679</v>
      </c>
      <c r="B1348" s="107" t="s">
        <v>2757</v>
      </c>
      <c r="C1348" s="93">
        <v>0.82631735705535403</v>
      </c>
      <c r="D1348" s="89" t="s">
        <v>3260</v>
      </c>
      <c r="E1348" s="90" t="s">
        <v>3259</v>
      </c>
    </row>
    <row r="1349" spans="1:5" x14ac:dyDescent="0.25">
      <c r="A1349" s="89" t="s">
        <v>2673</v>
      </c>
      <c r="B1349" s="107" t="s">
        <v>1651</v>
      </c>
      <c r="C1349" s="93">
        <v>0.82977243577479698</v>
      </c>
      <c r="D1349" s="89" t="s">
        <v>3260</v>
      </c>
      <c r="E1349" s="90" t="s">
        <v>3259</v>
      </c>
    </row>
    <row r="1350" spans="1:5" x14ac:dyDescent="0.25">
      <c r="A1350" s="89" t="s">
        <v>2679</v>
      </c>
      <c r="B1350" s="107" t="s">
        <v>2757</v>
      </c>
      <c r="C1350" s="93">
        <v>0.83510468476763</v>
      </c>
      <c r="D1350" s="89" t="s">
        <v>2209</v>
      </c>
      <c r="E1350" s="90" t="s">
        <v>2210</v>
      </c>
    </row>
    <row r="1351" spans="1:5" x14ac:dyDescent="0.25">
      <c r="A1351" s="89" t="s">
        <v>2673</v>
      </c>
      <c r="B1351" s="107" t="s">
        <v>1651</v>
      </c>
      <c r="C1351" s="93">
        <v>0.81538454052035803</v>
      </c>
      <c r="D1351" s="89" t="s">
        <v>2209</v>
      </c>
      <c r="E1351" s="90" t="s">
        <v>2210</v>
      </c>
    </row>
    <row r="1352" spans="1:5" x14ac:dyDescent="0.25">
      <c r="A1352" s="89" t="s">
        <v>2679</v>
      </c>
      <c r="B1352" s="107" t="s">
        <v>2757</v>
      </c>
      <c r="C1352" s="93">
        <v>0.81196251601892</v>
      </c>
      <c r="D1352" s="89" t="s">
        <v>4285</v>
      </c>
      <c r="E1352" s="90" t="s">
        <v>4284</v>
      </c>
    </row>
    <row r="1353" spans="1:5" x14ac:dyDescent="0.25">
      <c r="A1353" s="89" t="s">
        <v>2673</v>
      </c>
      <c r="B1353" s="107" t="s">
        <v>1651</v>
      </c>
      <c r="C1353" s="93">
        <v>0.80084434796217396</v>
      </c>
      <c r="D1353" s="89" t="s">
        <v>4285</v>
      </c>
      <c r="E1353" s="90" t="s">
        <v>4284</v>
      </c>
    </row>
    <row r="1354" spans="1:5" x14ac:dyDescent="0.25">
      <c r="A1354" s="89" t="s">
        <v>2679</v>
      </c>
      <c r="B1354" s="107" t="s">
        <v>2757</v>
      </c>
      <c r="C1354" s="93">
        <v>0.83454363669521803</v>
      </c>
      <c r="D1354" s="89" t="s">
        <v>2970</v>
      </c>
      <c r="E1354" s="90" t="s">
        <v>2969</v>
      </c>
    </row>
    <row r="1355" spans="1:5" x14ac:dyDescent="0.25">
      <c r="A1355" s="89" t="s">
        <v>2673</v>
      </c>
      <c r="B1355" s="107" t="s">
        <v>1651</v>
      </c>
      <c r="C1355" s="93">
        <v>0.81296376690173799</v>
      </c>
      <c r="D1355" s="89" t="s">
        <v>2970</v>
      </c>
      <c r="E1355" s="90" t="s">
        <v>2969</v>
      </c>
    </row>
    <row r="1356" spans="1:5" x14ac:dyDescent="0.25">
      <c r="A1356" s="89" t="s">
        <v>2679</v>
      </c>
      <c r="B1356" s="107" t="s">
        <v>2757</v>
      </c>
      <c r="C1356" s="93">
        <v>0.833847948078421</v>
      </c>
      <c r="D1356" s="89" t="s">
        <v>2211</v>
      </c>
      <c r="E1356" s="90" t="s">
        <v>2212</v>
      </c>
    </row>
    <row r="1357" spans="1:5" x14ac:dyDescent="0.25">
      <c r="A1357" s="89" t="s">
        <v>2679</v>
      </c>
      <c r="B1357" s="107" t="s">
        <v>2757</v>
      </c>
      <c r="C1357" s="93">
        <v>0.83075911882073905</v>
      </c>
      <c r="D1357" s="89" t="s">
        <v>2213</v>
      </c>
      <c r="E1357" s="90" t="s">
        <v>2214</v>
      </c>
    </row>
    <row r="1358" spans="1:5" x14ac:dyDescent="0.25">
      <c r="A1358" s="89" t="s">
        <v>2679</v>
      </c>
      <c r="B1358" s="107" t="s">
        <v>2757</v>
      </c>
      <c r="C1358" s="93">
        <v>0.83476530636012503</v>
      </c>
      <c r="D1358" s="89" t="s">
        <v>2669</v>
      </c>
      <c r="E1358" s="90" t="s">
        <v>2712</v>
      </c>
    </row>
    <row r="1359" spans="1:5" x14ac:dyDescent="0.25">
      <c r="A1359" s="89" t="s">
        <v>2673</v>
      </c>
      <c r="B1359" s="107" t="s">
        <v>1651</v>
      </c>
      <c r="C1359" s="93">
        <v>0.82968497018517695</v>
      </c>
      <c r="D1359" s="89" t="s">
        <v>2669</v>
      </c>
      <c r="E1359" s="90" t="s">
        <v>2712</v>
      </c>
    </row>
    <row r="1360" spans="1:5" x14ac:dyDescent="0.25">
      <c r="A1360" s="89" t="s">
        <v>2679</v>
      </c>
      <c r="B1360" s="107" t="s">
        <v>2757</v>
      </c>
      <c r="C1360" s="93">
        <v>0.83547149726284597</v>
      </c>
      <c r="D1360" s="89" t="s">
        <v>3567</v>
      </c>
      <c r="E1360" s="90" t="s">
        <v>3566</v>
      </c>
    </row>
    <row r="1361" spans="1:5" x14ac:dyDescent="0.25">
      <c r="A1361" s="89" t="s">
        <v>2673</v>
      </c>
      <c r="B1361" s="107" t="s">
        <v>1651</v>
      </c>
      <c r="C1361" s="93">
        <v>0.81471282319582705</v>
      </c>
      <c r="D1361" s="89" t="s">
        <v>3567</v>
      </c>
      <c r="E1361" s="90" t="s">
        <v>3566</v>
      </c>
    </row>
    <row r="1362" spans="1:5" x14ac:dyDescent="0.25">
      <c r="A1362" s="89" t="s">
        <v>2679</v>
      </c>
      <c r="B1362" s="107" t="s">
        <v>2757</v>
      </c>
      <c r="C1362" s="93">
        <v>0.83408714267719397</v>
      </c>
      <c r="D1362" s="89" t="s">
        <v>2217</v>
      </c>
      <c r="E1362" s="90" t="s">
        <v>2218</v>
      </c>
    </row>
    <row r="1363" spans="1:5" x14ac:dyDescent="0.25">
      <c r="A1363" s="89" t="s">
        <v>2679</v>
      </c>
      <c r="B1363" s="107" t="s">
        <v>2757</v>
      </c>
      <c r="C1363" s="93">
        <v>0.83321452658978901</v>
      </c>
      <c r="D1363" s="89" t="s">
        <v>2219</v>
      </c>
      <c r="E1363" s="90" t="s">
        <v>2220</v>
      </c>
    </row>
    <row r="1364" spans="1:5" x14ac:dyDescent="0.25">
      <c r="A1364" s="89" t="s">
        <v>2673</v>
      </c>
      <c r="B1364" s="107" t="s">
        <v>1651</v>
      </c>
      <c r="C1364" s="93">
        <v>0.823466277260954</v>
      </c>
      <c r="D1364" s="89" t="s">
        <v>2219</v>
      </c>
      <c r="E1364" s="90" t="s">
        <v>2220</v>
      </c>
    </row>
    <row r="1365" spans="1:5" x14ac:dyDescent="0.25">
      <c r="A1365" s="89" t="s">
        <v>2679</v>
      </c>
      <c r="B1365" s="107" t="s">
        <v>2757</v>
      </c>
      <c r="C1365" s="93">
        <v>0.84001917385561298</v>
      </c>
      <c r="D1365" s="89" t="s">
        <v>2221</v>
      </c>
      <c r="E1365" s="90" t="s">
        <v>2222</v>
      </c>
    </row>
    <row r="1366" spans="1:5" x14ac:dyDescent="0.25">
      <c r="A1366" s="89" t="s">
        <v>2679</v>
      </c>
      <c r="B1366" s="107" t="s">
        <v>2757</v>
      </c>
      <c r="C1366" s="93">
        <v>0.835502722799357</v>
      </c>
      <c r="D1366" s="89" t="s">
        <v>2223</v>
      </c>
      <c r="E1366" s="90" t="s">
        <v>2224</v>
      </c>
    </row>
    <row r="1367" spans="1:5" x14ac:dyDescent="0.25">
      <c r="A1367" s="89" t="s">
        <v>2679</v>
      </c>
      <c r="B1367" s="107" t="s">
        <v>2757</v>
      </c>
      <c r="C1367" s="93">
        <v>0.83479656377730405</v>
      </c>
      <c r="D1367" s="89" t="s">
        <v>2225</v>
      </c>
      <c r="E1367" s="90" t="s">
        <v>2226</v>
      </c>
    </row>
    <row r="1368" spans="1:5" x14ac:dyDescent="0.25">
      <c r="A1368" s="89" t="s">
        <v>2679</v>
      </c>
      <c r="B1368" s="107" t="s">
        <v>2757</v>
      </c>
      <c r="C1368" s="93">
        <v>0.83516253291497</v>
      </c>
      <c r="D1368" s="89" t="s">
        <v>2227</v>
      </c>
      <c r="E1368" s="90" t="s">
        <v>2228</v>
      </c>
    </row>
    <row r="1369" spans="1:5" x14ac:dyDescent="0.25">
      <c r="A1369" s="89" t="s">
        <v>2679</v>
      </c>
      <c r="B1369" s="107" t="s">
        <v>2757</v>
      </c>
      <c r="C1369" s="93">
        <v>0.83403735018299996</v>
      </c>
      <c r="D1369" s="89" t="s">
        <v>2229</v>
      </c>
      <c r="E1369" s="90" t="s">
        <v>2230</v>
      </c>
    </row>
    <row r="1370" spans="1:5" x14ac:dyDescent="0.25">
      <c r="A1370" s="89" t="s">
        <v>2679</v>
      </c>
      <c r="B1370" s="107" t="s">
        <v>2757</v>
      </c>
      <c r="C1370" s="93">
        <v>0.83411565451969205</v>
      </c>
      <c r="D1370" s="89" t="s">
        <v>2231</v>
      </c>
      <c r="E1370" s="90" t="s">
        <v>2232</v>
      </c>
    </row>
    <row r="1371" spans="1:5" x14ac:dyDescent="0.25">
      <c r="A1371" s="89" t="s">
        <v>2679</v>
      </c>
      <c r="B1371" s="107" t="s">
        <v>2757</v>
      </c>
      <c r="C1371" s="93">
        <v>0.83497664030812402</v>
      </c>
      <c r="D1371" s="89" t="s">
        <v>2233</v>
      </c>
      <c r="E1371" s="90" t="s">
        <v>2234</v>
      </c>
    </row>
    <row r="1372" spans="1:5" x14ac:dyDescent="0.25">
      <c r="A1372" s="89" t="s">
        <v>2679</v>
      </c>
      <c r="B1372" s="107" t="s">
        <v>2757</v>
      </c>
      <c r="C1372" s="93">
        <v>0.83424653471180799</v>
      </c>
      <c r="D1372" s="89" t="s">
        <v>2235</v>
      </c>
      <c r="E1372" s="90" t="s">
        <v>2236</v>
      </c>
    </row>
    <row r="1373" spans="1:5" x14ac:dyDescent="0.25">
      <c r="A1373" s="89" t="s">
        <v>2679</v>
      </c>
      <c r="B1373" s="107" t="s">
        <v>2757</v>
      </c>
      <c r="C1373" s="93">
        <v>0.83393816145670197</v>
      </c>
      <c r="D1373" s="89" t="s">
        <v>2237</v>
      </c>
      <c r="E1373" s="90" t="s">
        <v>2238</v>
      </c>
    </row>
    <row r="1374" spans="1:5" x14ac:dyDescent="0.25">
      <c r="A1374" s="89" t="s">
        <v>2673</v>
      </c>
      <c r="B1374" s="107" t="s">
        <v>1651</v>
      </c>
      <c r="C1374" s="93">
        <v>0.832614234915528</v>
      </c>
      <c r="D1374" s="89" t="s">
        <v>2237</v>
      </c>
      <c r="E1374" s="90" t="s">
        <v>2238</v>
      </c>
    </row>
    <row r="1375" spans="1:5" x14ac:dyDescent="0.25">
      <c r="A1375" s="89" t="s">
        <v>2679</v>
      </c>
      <c r="B1375" s="107" t="s">
        <v>2757</v>
      </c>
      <c r="C1375" s="93">
        <v>0.81896619969406304</v>
      </c>
      <c r="D1375" s="89" t="s">
        <v>4104</v>
      </c>
      <c r="E1375" s="90" t="s">
        <v>1733</v>
      </c>
    </row>
    <row r="1376" spans="1:5" x14ac:dyDescent="0.25">
      <c r="A1376" s="89" t="s">
        <v>2679</v>
      </c>
      <c r="B1376" s="107" t="s">
        <v>2757</v>
      </c>
      <c r="C1376" s="93">
        <v>0.83757815247110701</v>
      </c>
      <c r="D1376" s="89" t="s">
        <v>3325</v>
      </c>
      <c r="E1376" s="90" t="s">
        <v>1733</v>
      </c>
    </row>
    <row r="1377" spans="1:5" x14ac:dyDescent="0.25">
      <c r="A1377" s="89" t="s">
        <v>2679</v>
      </c>
      <c r="B1377" s="107" t="s">
        <v>2757</v>
      </c>
      <c r="C1377" s="93">
        <v>0.807556523209917</v>
      </c>
      <c r="D1377" s="89" t="s">
        <v>3597</v>
      </c>
      <c r="E1377" s="90" t="s">
        <v>1733</v>
      </c>
    </row>
    <row r="1378" spans="1:5" x14ac:dyDescent="0.25">
      <c r="A1378" s="89" t="s">
        <v>2673</v>
      </c>
      <c r="B1378" s="107" t="s">
        <v>1651</v>
      </c>
      <c r="C1378" s="93">
        <v>0.80309372298593196</v>
      </c>
      <c r="D1378" s="89" t="s">
        <v>4104</v>
      </c>
      <c r="E1378" s="90" t="s">
        <v>1733</v>
      </c>
    </row>
    <row r="1379" spans="1:5" x14ac:dyDescent="0.25">
      <c r="A1379" s="89" t="s">
        <v>2673</v>
      </c>
      <c r="B1379" s="107" t="s">
        <v>1651</v>
      </c>
      <c r="C1379" s="93">
        <v>0.83737548009789897</v>
      </c>
      <c r="D1379" s="89" t="s">
        <v>3325</v>
      </c>
      <c r="E1379" s="90" t="s">
        <v>1733</v>
      </c>
    </row>
    <row r="1380" spans="1:5" x14ac:dyDescent="0.25">
      <c r="A1380" s="89" t="s">
        <v>2673</v>
      </c>
      <c r="B1380" s="107" t="s">
        <v>1651</v>
      </c>
      <c r="C1380" s="93">
        <v>0.79737539683908798</v>
      </c>
      <c r="D1380" s="89" t="s">
        <v>3597</v>
      </c>
      <c r="E1380" s="90" t="s">
        <v>1733</v>
      </c>
    </row>
    <row r="1381" spans="1:5" x14ac:dyDescent="0.25">
      <c r="A1381" s="89" t="s">
        <v>2679</v>
      </c>
      <c r="B1381" s="107" t="s">
        <v>2757</v>
      </c>
      <c r="C1381" s="93">
        <v>0.82357262326715297</v>
      </c>
      <c r="D1381" s="89" t="s">
        <v>2240</v>
      </c>
      <c r="E1381" s="90" t="s">
        <v>2239</v>
      </c>
    </row>
    <row r="1382" spans="1:5" x14ac:dyDescent="0.25">
      <c r="A1382" s="89" t="s">
        <v>2679</v>
      </c>
      <c r="B1382" s="107" t="s">
        <v>2757</v>
      </c>
      <c r="C1382" s="93">
        <v>0.833215492535332</v>
      </c>
      <c r="D1382" s="89" t="s">
        <v>533</v>
      </c>
      <c r="E1382" s="90" t="s">
        <v>2239</v>
      </c>
    </row>
    <row r="1383" spans="1:5" x14ac:dyDescent="0.25">
      <c r="A1383" s="89" t="s">
        <v>2679</v>
      </c>
      <c r="B1383" s="107" t="s">
        <v>2757</v>
      </c>
      <c r="C1383" s="93">
        <v>0.832826061533534</v>
      </c>
      <c r="D1383" s="89" t="s">
        <v>2241</v>
      </c>
      <c r="E1383" s="90" t="s">
        <v>2239</v>
      </c>
    </row>
    <row r="1384" spans="1:5" x14ac:dyDescent="0.25">
      <c r="A1384" s="89" t="s">
        <v>2673</v>
      </c>
      <c r="B1384" s="107" t="s">
        <v>1651</v>
      </c>
      <c r="C1384" s="93">
        <v>0.82398210652331505</v>
      </c>
      <c r="D1384" s="89" t="s">
        <v>2240</v>
      </c>
      <c r="E1384" s="90" t="s">
        <v>2239</v>
      </c>
    </row>
    <row r="1385" spans="1:5" x14ac:dyDescent="0.25">
      <c r="A1385" s="89" t="s">
        <v>2673</v>
      </c>
      <c r="B1385" s="107" t="s">
        <v>1651</v>
      </c>
      <c r="C1385" s="93">
        <v>0.81450317636164804</v>
      </c>
      <c r="D1385" s="89" t="s">
        <v>2241</v>
      </c>
      <c r="E1385" s="90" t="s">
        <v>2239</v>
      </c>
    </row>
    <row r="1386" spans="1:5" x14ac:dyDescent="0.25">
      <c r="A1386" s="89" t="s">
        <v>2679</v>
      </c>
      <c r="B1386" s="107" t="s">
        <v>2757</v>
      </c>
      <c r="C1386" s="93">
        <v>0.83282131898312195</v>
      </c>
      <c r="D1386" s="89" t="s">
        <v>2926</v>
      </c>
      <c r="E1386" s="90" t="s">
        <v>2925</v>
      </c>
    </row>
    <row r="1387" spans="1:5" x14ac:dyDescent="0.25">
      <c r="A1387" s="89" t="s">
        <v>2673</v>
      </c>
      <c r="B1387" s="107" t="s">
        <v>1651</v>
      </c>
      <c r="C1387" s="93">
        <v>0.81298850856576999</v>
      </c>
      <c r="D1387" s="89" t="s">
        <v>2926</v>
      </c>
      <c r="E1387" s="90" t="s">
        <v>2925</v>
      </c>
    </row>
    <row r="1388" spans="1:5" x14ac:dyDescent="0.25">
      <c r="A1388" s="89" t="s">
        <v>2679</v>
      </c>
      <c r="B1388" s="107" t="s">
        <v>2757</v>
      </c>
      <c r="C1388" s="93">
        <v>0.83404174552631005</v>
      </c>
      <c r="D1388" s="89" t="s">
        <v>3618</v>
      </c>
      <c r="E1388" s="90" t="s">
        <v>3617</v>
      </c>
    </row>
    <row r="1389" spans="1:5" x14ac:dyDescent="0.25">
      <c r="A1389" s="89" t="s">
        <v>2673</v>
      </c>
      <c r="B1389" s="107" t="s">
        <v>1651</v>
      </c>
      <c r="C1389" s="93">
        <v>0.82948418623968601</v>
      </c>
      <c r="D1389" s="89" t="s">
        <v>3618</v>
      </c>
      <c r="E1389" s="90" t="s">
        <v>3617</v>
      </c>
    </row>
    <row r="1390" spans="1:5" x14ac:dyDescent="0.25">
      <c r="A1390" s="89" t="s">
        <v>2679</v>
      </c>
      <c r="B1390" s="107" t="s">
        <v>2757</v>
      </c>
      <c r="C1390" s="93">
        <v>0.82798057541558201</v>
      </c>
      <c r="D1390" s="89" t="s">
        <v>2242</v>
      </c>
      <c r="E1390" s="90" t="s">
        <v>2243</v>
      </c>
    </row>
    <row r="1391" spans="1:5" x14ac:dyDescent="0.25">
      <c r="A1391" s="89" t="s">
        <v>2679</v>
      </c>
      <c r="B1391" s="107" t="s">
        <v>2757</v>
      </c>
      <c r="C1391" s="93">
        <v>0.83272534644870899</v>
      </c>
      <c r="D1391" s="89" t="s">
        <v>3460</v>
      </c>
      <c r="E1391" s="90" t="s">
        <v>3459</v>
      </c>
    </row>
    <row r="1392" spans="1:5" x14ac:dyDescent="0.25">
      <c r="A1392" s="89" t="s">
        <v>2673</v>
      </c>
      <c r="B1392" s="107" t="s">
        <v>1651</v>
      </c>
      <c r="C1392" s="93">
        <v>0.82885847200806795</v>
      </c>
      <c r="D1392" s="89" t="s">
        <v>3460</v>
      </c>
      <c r="E1392" s="90" t="s">
        <v>3459</v>
      </c>
    </row>
    <row r="1393" spans="1:5" x14ac:dyDescent="0.25">
      <c r="A1393" s="89" t="s">
        <v>2679</v>
      </c>
      <c r="B1393" s="107" t="s">
        <v>2757</v>
      </c>
      <c r="C1393" s="93">
        <v>0.82306532239292596</v>
      </c>
      <c r="D1393" s="89" t="s">
        <v>4186</v>
      </c>
      <c r="E1393" s="90" t="s">
        <v>4185</v>
      </c>
    </row>
    <row r="1394" spans="1:5" x14ac:dyDescent="0.25">
      <c r="A1394" s="89" t="s">
        <v>2673</v>
      </c>
      <c r="B1394" s="107" t="s">
        <v>1651</v>
      </c>
      <c r="C1394" s="93">
        <v>0.81477489739352404</v>
      </c>
      <c r="D1394" s="89" t="s">
        <v>4186</v>
      </c>
      <c r="E1394" s="90" t="s">
        <v>4185</v>
      </c>
    </row>
    <row r="1395" spans="1:5" x14ac:dyDescent="0.25">
      <c r="A1395" s="89" t="s">
        <v>2679</v>
      </c>
      <c r="B1395" s="107" t="s">
        <v>2757</v>
      </c>
      <c r="C1395" s="93">
        <v>0.82079242641432304</v>
      </c>
      <c r="D1395" s="89" t="s">
        <v>2244</v>
      </c>
      <c r="E1395" s="90" t="s">
        <v>2245</v>
      </c>
    </row>
    <row r="1396" spans="1:5" x14ac:dyDescent="0.25">
      <c r="A1396" s="89" t="s">
        <v>2673</v>
      </c>
      <c r="B1396" s="107" t="s">
        <v>1651</v>
      </c>
      <c r="C1396" s="93">
        <v>0.80863782131113904</v>
      </c>
      <c r="D1396" s="89" t="s">
        <v>2244</v>
      </c>
      <c r="E1396" s="90" t="s">
        <v>2245</v>
      </c>
    </row>
    <row r="1397" spans="1:5" x14ac:dyDescent="0.25">
      <c r="A1397" s="89" t="s">
        <v>2679</v>
      </c>
      <c r="B1397" s="107" t="s">
        <v>2757</v>
      </c>
      <c r="C1397" s="93">
        <v>0.83458176591158795</v>
      </c>
      <c r="D1397" s="89" t="s">
        <v>3381</v>
      </c>
      <c r="E1397" s="90" t="s">
        <v>3380</v>
      </c>
    </row>
    <row r="1398" spans="1:5" x14ac:dyDescent="0.25">
      <c r="A1398" s="89" t="s">
        <v>2673</v>
      </c>
      <c r="B1398" s="107" t="s">
        <v>1651</v>
      </c>
      <c r="C1398" s="93">
        <v>0.81392467936579804</v>
      </c>
      <c r="D1398" s="89" t="s">
        <v>3381</v>
      </c>
      <c r="E1398" s="90" t="s">
        <v>3380</v>
      </c>
    </row>
    <row r="1399" spans="1:5" x14ac:dyDescent="0.25">
      <c r="A1399" s="89" t="s">
        <v>2673</v>
      </c>
      <c r="B1399" s="107" t="s">
        <v>1651</v>
      </c>
      <c r="C1399" s="93">
        <v>0.82402146276163701</v>
      </c>
      <c r="D1399" s="89" t="s">
        <v>4150</v>
      </c>
      <c r="E1399" s="90" t="s">
        <v>4149</v>
      </c>
    </row>
    <row r="1400" spans="1:5" x14ac:dyDescent="0.25">
      <c r="A1400" s="89" t="s">
        <v>2679</v>
      </c>
      <c r="B1400" s="107" t="s">
        <v>2757</v>
      </c>
      <c r="C1400" s="93">
        <v>0.81406990273053903</v>
      </c>
      <c r="D1400" s="89" t="s">
        <v>3719</v>
      </c>
      <c r="E1400" s="90" t="s">
        <v>3718</v>
      </c>
    </row>
    <row r="1401" spans="1:5" x14ac:dyDescent="0.25">
      <c r="A1401" s="89" t="s">
        <v>2673</v>
      </c>
      <c r="B1401" s="107" t="s">
        <v>1651</v>
      </c>
      <c r="C1401" s="93">
        <v>0.80762644280600604</v>
      </c>
      <c r="D1401" s="89" t="s">
        <v>3719</v>
      </c>
      <c r="E1401" s="90" t="s">
        <v>3718</v>
      </c>
    </row>
    <row r="1402" spans="1:5" x14ac:dyDescent="0.25">
      <c r="A1402" s="89" t="s">
        <v>2679</v>
      </c>
      <c r="B1402" s="107" t="s">
        <v>2757</v>
      </c>
      <c r="C1402" s="93">
        <v>0.838906640822073</v>
      </c>
      <c r="D1402" s="89" t="s">
        <v>2246</v>
      </c>
      <c r="E1402" s="90" t="s">
        <v>2247</v>
      </c>
    </row>
    <row r="1403" spans="1:5" x14ac:dyDescent="0.25">
      <c r="A1403" s="89" t="s">
        <v>2679</v>
      </c>
      <c r="B1403" s="107" t="s">
        <v>2757</v>
      </c>
      <c r="C1403" s="93">
        <v>0.83129842945465404</v>
      </c>
      <c r="D1403" s="89" t="s">
        <v>2248</v>
      </c>
      <c r="E1403" s="90" t="s">
        <v>2247</v>
      </c>
    </row>
    <row r="1404" spans="1:5" x14ac:dyDescent="0.25">
      <c r="A1404" s="89" t="s">
        <v>2673</v>
      </c>
      <c r="B1404" s="107" t="s">
        <v>1651</v>
      </c>
      <c r="C1404" s="93">
        <v>0.830600692314446</v>
      </c>
      <c r="D1404" s="89" t="s">
        <v>2248</v>
      </c>
      <c r="E1404" s="90" t="s">
        <v>2247</v>
      </c>
    </row>
    <row r="1405" spans="1:5" x14ac:dyDescent="0.25">
      <c r="A1405" s="89" t="s">
        <v>2679</v>
      </c>
      <c r="B1405" s="107" t="s">
        <v>2757</v>
      </c>
      <c r="C1405" s="93">
        <v>0.81784725631340704</v>
      </c>
      <c r="D1405" s="89" t="s">
        <v>81</v>
      </c>
      <c r="E1405" s="90" t="s">
        <v>3484</v>
      </c>
    </row>
    <row r="1406" spans="1:5" x14ac:dyDescent="0.25">
      <c r="A1406" s="89" t="s">
        <v>2673</v>
      </c>
      <c r="B1406" s="107" t="s">
        <v>1651</v>
      </c>
      <c r="C1406" s="93">
        <v>0.80755715626328695</v>
      </c>
      <c r="D1406" s="89" t="s">
        <v>81</v>
      </c>
      <c r="E1406" s="90" t="s">
        <v>3484</v>
      </c>
    </row>
    <row r="1407" spans="1:5" x14ac:dyDescent="0.25">
      <c r="A1407" s="89" t="s">
        <v>2673</v>
      </c>
      <c r="B1407" s="107" t="s">
        <v>1651</v>
      </c>
      <c r="C1407" s="93">
        <v>0.83700986916328302</v>
      </c>
      <c r="D1407" s="89" t="s">
        <v>2249</v>
      </c>
      <c r="E1407" s="90" t="s">
        <v>2250</v>
      </c>
    </row>
    <row r="1408" spans="1:5" x14ac:dyDescent="0.25">
      <c r="A1408" s="89" t="s">
        <v>2679</v>
      </c>
      <c r="B1408" s="107" t="s">
        <v>2757</v>
      </c>
      <c r="C1408" s="93">
        <v>0.84008697541604904</v>
      </c>
      <c r="D1408" s="89" t="s">
        <v>2251</v>
      </c>
      <c r="E1408" s="90" t="s">
        <v>2252</v>
      </c>
    </row>
    <row r="1409" spans="1:5" x14ac:dyDescent="0.25">
      <c r="A1409" s="89" t="s">
        <v>2673</v>
      </c>
      <c r="B1409" s="107" t="s">
        <v>1651</v>
      </c>
      <c r="C1409" s="93">
        <v>0.84089959128421998</v>
      </c>
      <c r="D1409" s="89" t="s">
        <v>2251</v>
      </c>
      <c r="E1409" s="90" t="s">
        <v>2252</v>
      </c>
    </row>
    <row r="1410" spans="1:5" x14ac:dyDescent="0.25">
      <c r="A1410" s="89" t="s">
        <v>2679</v>
      </c>
      <c r="B1410" s="107" t="s">
        <v>2757</v>
      </c>
      <c r="C1410" s="93">
        <v>0.81826244372883306</v>
      </c>
      <c r="D1410" s="89" t="s">
        <v>2253</v>
      </c>
      <c r="E1410" s="90" t="s">
        <v>2254</v>
      </c>
    </row>
    <row r="1411" spans="1:5" x14ac:dyDescent="0.25">
      <c r="A1411" s="89" t="s">
        <v>2673</v>
      </c>
      <c r="B1411" s="107" t="s">
        <v>1651</v>
      </c>
      <c r="C1411" s="93">
        <v>0.80048235167936599</v>
      </c>
      <c r="D1411" s="89" t="s">
        <v>2253</v>
      </c>
      <c r="E1411" s="90" t="s">
        <v>2254</v>
      </c>
    </row>
    <row r="1412" spans="1:5" x14ac:dyDescent="0.25">
      <c r="A1412" s="89" t="s">
        <v>2679</v>
      </c>
      <c r="B1412" s="107" t="s">
        <v>2757</v>
      </c>
      <c r="C1412" s="93">
        <v>0.82745224211368296</v>
      </c>
      <c r="D1412" s="89" t="s">
        <v>80</v>
      </c>
      <c r="E1412" s="90" t="s">
        <v>3521</v>
      </c>
    </row>
    <row r="1413" spans="1:5" x14ac:dyDescent="0.25">
      <c r="A1413" s="89" t="s">
        <v>2673</v>
      </c>
      <c r="B1413" s="107" t="s">
        <v>1651</v>
      </c>
      <c r="C1413" s="93">
        <v>0.82787706069935996</v>
      </c>
      <c r="D1413" s="89" t="s">
        <v>80</v>
      </c>
      <c r="E1413" s="90" t="s">
        <v>3521</v>
      </c>
    </row>
    <row r="1414" spans="1:5" x14ac:dyDescent="0.25">
      <c r="A1414" s="89" t="s">
        <v>2679</v>
      </c>
      <c r="B1414" s="107" t="s">
        <v>2757</v>
      </c>
      <c r="C1414" s="93">
        <v>0.83464121918045797</v>
      </c>
      <c r="D1414" s="89" t="s">
        <v>2255</v>
      </c>
      <c r="E1414" s="90" t="s">
        <v>2256</v>
      </c>
    </row>
    <row r="1415" spans="1:5" x14ac:dyDescent="0.25">
      <c r="A1415" s="89" t="s">
        <v>2679</v>
      </c>
      <c r="B1415" s="107" t="s">
        <v>2757</v>
      </c>
      <c r="C1415" s="93">
        <v>0.84005456131595202</v>
      </c>
      <c r="D1415" s="89" t="s">
        <v>2257</v>
      </c>
      <c r="E1415" s="90" t="s">
        <v>2258</v>
      </c>
    </row>
    <row r="1416" spans="1:5" x14ac:dyDescent="0.25">
      <c r="A1416" s="89" t="s">
        <v>2673</v>
      </c>
      <c r="B1416" s="107" t="s">
        <v>1651</v>
      </c>
      <c r="C1416" s="93">
        <v>0.83988150831978003</v>
      </c>
      <c r="D1416" s="89" t="s">
        <v>2257</v>
      </c>
      <c r="E1416" s="90" t="s">
        <v>2258</v>
      </c>
    </row>
    <row r="1417" spans="1:5" x14ac:dyDescent="0.25">
      <c r="A1417" s="89" t="s">
        <v>2679</v>
      </c>
      <c r="B1417" s="107" t="s">
        <v>2757</v>
      </c>
      <c r="C1417" s="93">
        <v>0.76421086281649697</v>
      </c>
      <c r="D1417" s="89" t="s">
        <v>1270</v>
      </c>
      <c r="E1417" s="90" t="s">
        <v>2713</v>
      </c>
    </row>
    <row r="1418" spans="1:5" x14ac:dyDescent="0.25">
      <c r="A1418" s="89" t="s">
        <v>2673</v>
      </c>
      <c r="B1418" s="107" t="s">
        <v>1651</v>
      </c>
      <c r="C1418" s="93">
        <v>0.75751736253922897</v>
      </c>
      <c r="D1418" s="89" t="s">
        <v>1270</v>
      </c>
      <c r="E1418" s="90" t="s">
        <v>2713</v>
      </c>
    </row>
    <row r="1419" spans="1:5" x14ac:dyDescent="0.25">
      <c r="A1419" s="89" t="s">
        <v>2679</v>
      </c>
      <c r="B1419" s="107" t="s">
        <v>2757</v>
      </c>
      <c r="C1419" s="93">
        <v>0.826850795353408</v>
      </c>
      <c r="D1419" s="89" t="s">
        <v>1277</v>
      </c>
      <c r="E1419" s="90" t="s">
        <v>2714</v>
      </c>
    </row>
    <row r="1420" spans="1:5" x14ac:dyDescent="0.25">
      <c r="A1420" s="89" t="s">
        <v>2673</v>
      </c>
      <c r="B1420" s="107" t="s">
        <v>1651</v>
      </c>
      <c r="C1420" s="93">
        <v>0.81610001633486395</v>
      </c>
      <c r="D1420" s="89" t="s">
        <v>1277</v>
      </c>
      <c r="E1420" s="90" t="s">
        <v>2714</v>
      </c>
    </row>
    <row r="1421" spans="1:5" x14ac:dyDescent="0.25">
      <c r="A1421" s="89" t="s">
        <v>2679</v>
      </c>
      <c r="B1421" s="107" t="s">
        <v>2757</v>
      </c>
      <c r="C1421" s="93">
        <v>0.75977975053300595</v>
      </c>
      <c r="D1421" s="89" t="s">
        <v>1276</v>
      </c>
      <c r="E1421" s="90" t="s">
        <v>2715</v>
      </c>
    </row>
    <row r="1422" spans="1:5" x14ac:dyDescent="0.25">
      <c r="A1422" s="89" t="s">
        <v>2673</v>
      </c>
      <c r="B1422" s="107" t="s">
        <v>1651</v>
      </c>
      <c r="C1422" s="93">
        <v>0.75089604034258794</v>
      </c>
      <c r="D1422" s="89" t="s">
        <v>1276</v>
      </c>
      <c r="E1422" s="90" t="s">
        <v>2715</v>
      </c>
    </row>
    <row r="1423" spans="1:5" x14ac:dyDescent="0.25">
      <c r="A1423" s="89" t="s">
        <v>2679</v>
      </c>
      <c r="B1423" s="107" t="s">
        <v>2757</v>
      </c>
      <c r="C1423" s="93">
        <v>0.83825447180880697</v>
      </c>
      <c r="D1423" s="89" t="s">
        <v>1291</v>
      </c>
      <c r="E1423" s="90" t="s">
        <v>2716</v>
      </c>
    </row>
    <row r="1424" spans="1:5" x14ac:dyDescent="0.25">
      <c r="A1424" s="89" t="s">
        <v>2673</v>
      </c>
      <c r="B1424" s="107" t="s">
        <v>1651</v>
      </c>
      <c r="C1424" s="93">
        <v>0.83840708386045903</v>
      </c>
      <c r="D1424" s="89" t="s">
        <v>1291</v>
      </c>
      <c r="E1424" s="90" t="s">
        <v>2716</v>
      </c>
    </row>
    <row r="1425" spans="1:5" x14ac:dyDescent="0.25">
      <c r="A1425" s="89" t="s">
        <v>2679</v>
      </c>
      <c r="B1425" s="107" t="s">
        <v>2757</v>
      </c>
      <c r="C1425" s="93">
        <v>0.83108708257096497</v>
      </c>
      <c r="D1425" s="89" t="s">
        <v>3700</v>
      </c>
      <c r="E1425" s="90" t="s">
        <v>3699</v>
      </c>
    </row>
    <row r="1426" spans="1:5" x14ac:dyDescent="0.25">
      <c r="A1426" s="89" t="s">
        <v>2673</v>
      </c>
      <c r="B1426" s="107" t="s">
        <v>1651</v>
      </c>
      <c r="C1426" s="93">
        <v>0.82996973771073301</v>
      </c>
      <c r="D1426" s="89" t="s">
        <v>3700</v>
      </c>
      <c r="E1426" s="90" t="s">
        <v>3699</v>
      </c>
    </row>
    <row r="1427" spans="1:5" x14ac:dyDescent="0.25">
      <c r="A1427" s="89" t="s">
        <v>2679</v>
      </c>
      <c r="B1427" s="107" t="s">
        <v>2757</v>
      </c>
      <c r="C1427" s="93">
        <v>0.83717919338457503</v>
      </c>
      <c r="D1427" s="89" t="s">
        <v>2259</v>
      </c>
      <c r="E1427" s="90" t="s">
        <v>2260</v>
      </c>
    </row>
    <row r="1428" spans="1:5" x14ac:dyDescent="0.25">
      <c r="A1428" s="89" t="s">
        <v>2673</v>
      </c>
      <c r="B1428" s="107" t="s">
        <v>1651</v>
      </c>
      <c r="C1428" s="93">
        <v>0.83679973813134501</v>
      </c>
      <c r="D1428" s="89" t="s">
        <v>2259</v>
      </c>
      <c r="E1428" s="90" t="s">
        <v>2260</v>
      </c>
    </row>
    <row r="1429" spans="1:5" x14ac:dyDescent="0.25">
      <c r="A1429" s="89" t="s">
        <v>2679</v>
      </c>
      <c r="B1429" s="107" t="s">
        <v>2757</v>
      </c>
      <c r="C1429" s="93">
        <v>0.83333862736798603</v>
      </c>
      <c r="D1429" s="89" t="s">
        <v>3640</v>
      </c>
      <c r="E1429" s="90" t="s">
        <v>3639</v>
      </c>
    </row>
    <row r="1430" spans="1:5" x14ac:dyDescent="0.25">
      <c r="A1430" s="89" t="s">
        <v>2673</v>
      </c>
      <c r="B1430" s="107" t="s">
        <v>1651</v>
      </c>
      <c r="C1430" s="93">
        <v>0.80924285842573196</v>
      </c>
      <c r="D1430" s="89" t="s">
        <v>3640</v>
      </c>
      <c r="E1430" s="90" t="s">
        <v>3639</v>
      </c>
    </row>
    <row r="1431" spans="1:5" x14ac:dyDescent="0.25">
      <c r="A1431" s="89" t="s">
        <v>2679</v>
      </c>
      <c r="B1431" s="107" t="s">
        <v>2757</v>
      </c>
      <c r="C1431" s="93">
        <v>0.83396505265558196</v>
      </c>
      <c r="D1431" s="89" t="s">
        <v>2938</v>
      </c>
      <c r="E1431" s="90" t="s">
        <v>2937</v>
      </c>
    </row>
    <row r="1432" spans="1:5" x14ac:dyDescent="0.25">
      <c r="A1432" s="89" t="s">
        <v>2673</v>
      </c>
      <c r="B1432" s="107" t="s">
        <v>1651</v>
      </c>
      <c r="C1432" s="93">
        <v>0.810670707255289</v>
      </c>
      <c r="D1432" s="89" t="s">
        <v>2938</v>
      </c>
      <c r="E1432" s="90" t="s">
        <v>2937</v>
      </c>
    </row>
    <row r="1433" spans="1:5" x14ac:dyDescent="0.25">
      <c r="A1433" s="89" t="s">
        <v>2679</v>
      </c>
      <c r="B1433" s="107" t="s">
        <v>2757</v>
      </c>
      <c r="C1433" s="93">
        <v>0.82332683333225998</v>
      </c>
      <c r="D1433" s="89" t="s">
        <v>2261</v>
      </c>
      <c r="E1433" s="90" t="s">
        <v>2262</v>
      </c>
    </row>
    <row r="1434" spans="1:5" x14ac:dyDescent="0.25">
      <c r="A1434" s="89" t="s">
        <v>2679</v>
      </c>
      <c r="B1434" s="107" t="s">
        <v>2757</v>
      </c>
      <c r="C1434" s="93">
        <v>0.83452423036812495</v>
      </c>
      <c r="D1434" s="89" t="s">
        <v>2263</v>
      </c>
      <c r="E1434" s="90" t="s">
        <v>2262</v>
      </c>
    </row>
    <row r="1435" spans="1:5" x14ac:dyDescent="0.25">
      <c r="A1435" s="89" t="s">
        <v>2673</v>
      </c>
      <c r="B1435" s="107" t="s">
        <v>1651</v>
      </c>
      <c r="C1435" s="93">
        <v>0.79637068874604999</v>
      </c>
      <c r="D1435" s="89" t="s">
        <v>2261</v>
      </c>
      <c r="E1435" s="90" t="s">
        <v>2262</v>
      </c>
    </row>
    <row r="1436" spans="1:5" x14ac:dyDescent="0.25">
      <c r="A1436" s="89" t="s">
        <v>2673</v>
      </c>
      <c r="B1436" s="107" t="s">
        <v>1651</v>
      </c>
      <c r="C1436" s="93">
        <v>0.812099814773241</v>
      </c>
      <c r="D1436" s="89" t="s">
        <v>2263</v>
      </c>
      <c r="E1436" s="90" t="s">
        <v>2262</v>
      </c>
    </row>
    <row r="1437" spans="1:5" x14ac:dyDescent="0.25">
      <c r="A1437" s="89" t="s">
        <v>2679</v>
      </c>
      <c r="B1437" s="107" t="s">
        <v>2757</v>
      </c>
      <c r="C1437" s="93">
        <v>0.80384616456761904</v>
      </c>
      <c r="D1437" s="89" t="s">
        <v>2264</v>
      </c>
      <c r="E1437" s="90" t="s">
        <v>2265</v>
      </c>
    </row>
    <row r="1438" spans="1:5" x14ac:dyDescent="0.25">
      <c r="A1438" s="89" t="s">
        <v>2673</v>
      </c>
      <c r="B1438" s="107" t="s">
        <v>1651</v>
      </c>
      <c r="C1438" s="93">
        <v>0.79468168345495205</v>
      </c>
      <c r="D1438" s="89" t="s">
        <v>2264</v>
      </c>
      <c r="E1438" s="90" t="s">
        <v>2265</v>
      </c>
    </row>
    <row r="1439" spans="1:5" x14ac:dyDescent="0.25">
      <c r="A1439" s="89" t="s">
        <v>2679</v>
      </c>
      <c r="B1439" s="107" t="s">
        <v>2757</v>
      </c>
      <c r="C1439" s="93">
        <v>0.83418452478690897</v>
      </c>
      <c r="D1439" s="89" t="s">
        <v>3410</v>
      </c>
      <c r="E1439" s="90" t="s">
        <v>3409</v>
      </c>
    </row>
    <row r="1440" spans="1:5" x14ac:dyDescent="0.25">
      <c r="A1440" s="89" t="s">
        <v>2673</v>
      </c>
      <c r="B1440" s="107" t="s">
        <v>1651</v>
      </c>
      <c r="C1440" s="93">
        <v>0.814147029179353</v>
      </c>
      <c r="D1440" s="89" t="s">
        <v>3410</v>
      </c>
      <c r="E1440" s="90" t="s">
        <v>3409</v>
      </c>
    </row>
    <row r="1441" spans="1:5" x14ac:dyDescent="0.25">
      <c r="A1441" s="89" t="s">
        <v>2679</v>
      </c>
      <c r="B1441" s="107" t="s">
        <v>2757</v>
      </c>
      <c r="C1441" s="93">
        <v>0.83397331721031298</v>
      </c>
      <c r="D1441" s="89" t="s">
        <v>2266</v>
      </c>
      <c r="E1441" s="90" t="s">
        <v>2267</v>
      </c>
    </row>
    <row r="1442" spans="1:5" x14ac:dyDescent="0.25">
      <c r="A1442" s="89" t="s">
        <v>2673</v>
      </c>
      <c r="B1442" s="107" t="s">
        <v>1651</v>
      </c>
      <c r="C1442" s="93">
        <v>0.81768230229624395</v>
      </c>
      <c r="D1442" s="89" t="s">
        <v>2266</v>
      </c>
      <c r="E1442" s="90" t="s">
        <v>2267</v>
      </c>
    </row>
    <row r="1443" spans="1:5" x14ac:dyDescent="0.25">
      <c r="A1443" s="89" t="s">
        <v>2679</v>
      </c>
      <c r="B1443" s="107" t="s">
        <v>2757</v>
      </c>
      <c r="C1443" s="93">
        <v>0.83143610284575298</v>
      </c>
      <c r="D1443" s="89" t="s">
        <v>3078</v>
      </c>
      <c r="E1443" s="90" t="s">
        <v>3077</v>
      </c>
    </row>
    <row r="1444" spans="1:5" x14ac:dyDescent="0.25">
      <c r="A1444" s="89" t="s">
        <v>2673</v>
      </c>
      <c r="B1444" s="107" t="s">
        <v>1651</v>
      </c>
      <c r="C1444" s="93">
        <v>0.80571974195326002</v>
      </c>
      <c r="D1444" s="89" t="s">
        <v>3078</v>
      </c>
      <c r="E1444" s="90" t="s">
        <v>3077</v>
      </c>
    </row>
    <row r="1445" spans="1:5" x14ac:dyDescent="0.25">
      <c r="A1445" s="89" t="s">
        <v>2679</v>
      </c>
      <c r="B1445" s="107" t="s">
        <v>2757</v>
      </c>
      <c r="C1445" s="93">
        <v>0.83655298789066601</v>
      </c>
      <c r="D1445" s="89" t="s">
        <v>2270</v>
      </c>
      <c r="E1445" s="90" t="s">
        <v>2269</v>
      </c>
    </row>
    <row r="1446" spans="1:5" x14ac:dyDescent="0.25">
      <c r="A1446" s="89" t="s">
        <v>2679</v>
      </c>
      <c r="B1446" s="107" t="s">
        <v>2757</v>
      </c>
      <c r="C1446" s="93">
        <v>0.83446041802650195</v>
      </c>
      <c r="D1446" s="89" t="s">
        <v>2268</v>
      </c>
      <c r="E1446" s="90" t="s">
        <v>2269</v>
      </c>
    </row>
    <row r="1447" spans="1:5" x14ac:dyDescent="0.25">
      <c r="A1447" s="89" t="s">
        <v>2673</v>
      </c>
      <c r="B1447" s="107" t="s">
        <v>1651</v>
      </c>
      <c r="C1447" s="93">
        <v>0.80709840808478095</v>
      </c>
      <c r="D1447" s="89" t="s">
        <v>2270</v>
      </c>
      <c r="E1447" s="90" t="s">
        <v>2269</v>
      </c>
    </row>
    <row r="1448" spans="1:5" x14ac:dyDescent="0.25">
      <c r="A1448" s="89" t="s">
        <v>2673</v>
      </c>
      <c r="B1448" s="107" t="s">
        <v>1651</v>
      </c>
      <c r="C1448" s="93">
        <v>0.81279042531307999</v>
      </c>
      <c r="D1448" s="89" t="s">
        <v>2268</v>
      </c>
      <c r="E1448" s="90" t="s">
        <v>2269</v>
      </c>
    </row>
    <row r="1449" spans="1:5" x14ac:dyDescent="0.25">
      <c r="A1449" s="89" t="s">
        <v>2679</v>
      </c>
      <c r="B1449" s="107" t="s">
        <v>2757</v>
      </c>
      <c r="C1449" s="93">
        <v>0.83493839752348697</v>
      </c>
      <c r="D1449" s="89" t="s">
        <v>3415</v>
      </c>
      <c r="E1449" s="90" t="s">
        <v>3414</v>
      </c>
    </row>
    <row r="1450" spans="1:5" x14ac:dyDescent="0.25">
      <c r="A1450" s="89" t="s">
        <v>2673</v>
      </c>
      <c r="B1450" s="107" t="s">
        <v>1651</v>
      </c>
      <c r="C1450" s="93">
        <v>0.83688576438877704</v>
      </c>
      <c r="D1450" s="89" t="s">
        <v>3415</v>
      </c>
      <c r="E1450" s="90" t="s">
        <v>3414</v>
      </c>
    </row>
    <row r="1451" spans="1:5" x14ac:dyDescent="0.25">
      <c r="A1451" s="89" t="s">
        <v>2679</v>
      </c>
      <c r="B1451" s="107" t="s">
        <v>2757</v>
      </c>
      <c r="C1451" s="93">
        <v>0.83393849586548396</v>
      </c>
      <c r="D1451" s="89" t="s">
        <v>4018</v>
      </c>
      <c r="E1451" s="90" t="s">
        <v>4017</v>
      </c>
    </row>
    <row r="1452" spans="1:5" x14ac:dyDescent="0.25">
      <c r="A1452" s="89" t="s">
        <v>2673</v>
      </c>
      <c r="B1452" s="107" t="s">
        <v>1651</v>
      </c>
      <c r="C1452" s="93">
        <v>0.81594427131508296</v>
      </c>
      <c r="D1452" s="89" t="s">
        <v>4018</v>
      </c>
      <c r="E1452" s="90" t="s">
        <v>4017</v>
      </c>
    </row>
    <row r="1453" spans="1:5" x14ac:dyDescent="0.25">
      <c r="A1453" s="89" t="s">
        <v>2679</v>
      </c>
      <c r="B1453" s="107" t="s">
        <v>2757</v>
      </c>
      <c r="C1453" s="93">
        <v>0.81804413978449797</v>
      </c>
      <c r="D1453" s="89" t="s">
        <v>3734</v>
      </c>
      <c r="E1453" s="90" t="s">
        <v>3733</v>
      </c>
    </row>
    <row r="1454" spans="1:5" x14ac:dyDescent="0.25">
      <c r="A1454" s="89" t="s">
        <v>2673</v>
      </c>
      <c r="B1454" s="107" t="s">
        <v>1651</v>
      </c>
      <c r="C1454" s="93">
        <v>0.80580640117307001</v>
      </c>
      <c r="D1454" s="89" t="s">
        <v>3734</v>
      </c>
      <c r="E1454" s="90" t="s">
        <v>3733</v>
      </c>
    </row>
    <row r="1455" spans="1:5" x14ac:dyDescent="0.25">
      <c r="A1455" s="89" t="s">
        <v>2679</v>
      </c>
      <c r="B1455" s="107" t="s">
        <v>2757</v>
      </c>
      <c r="C1455" s="93">
        <v>0.80165755395414695</v>
      </c>
      <c r="D1455" s="89" t="s">
        <v>4163</v>
      </c>
      <c r="E1455" s="90" t="s">
        <v>4162</v>
      </c>
    </row>
    <row r="1456" spans="1:5" x14ac:dyDescent="0.25">
      <c r="A1456" s="89" t="s">
        <v>2673</v>
      </c>
      <c r="B1456" s="107" t="s">
        <v>1651</v>
      </c>
      <c r="C1456" s="93">
        <v>0.78874434179554598</v>
      </c>
      <c r="D1456" s="89" t="s">
        <v>4163</v>
      </c>
      <c r="E1456" s="90" t="s">
        <v>4162</v>
      </c>
    </row>
    <row r="1457" spans="1:5" x14ac:dyDescent="0.25">
      <c r="A1457" s="89" t="s">
        <v>2679</v>
      </c>
      <c r="B1457" s="107" t="s">
        <v>2757</v>
      </c>
      <c r="C1457" s="93">
        <v>0.83472252469813202</v>
      </c>
      <c r="D1457" s="89" t="s">
        <v>3570</v>
      </c>
      <c r="E1457" s="90" t="s">
        <v>3569</v>
      </c>
    </row>
    <row r="1458" spans="1:5" x14ac:dyDescent="0.25">
      <c r="A1458" s="89" t="s">
        <v>2673</v>
      </c>
      <c r="B1458" s="107" t="s">
        <v>1651</v>
      </c>
      <c r="C1458" s="93">
        <v>0.83584607020573598</v>
      </c>
      <c r="D1458" s="89" t="s">
        <v>3570</v>
      </c>
      <c r="E1458" s="90" t="s">
        <v>3569</v>
      </c>
    </row>
    <row r="1459" spans="1:5" x14ac:dyDescent="0.25">
      <c r="A1459" s="89" t="s">
        <v>2679</v>
      </c>
      <c r="B1459" s="107" t="s">
        <v>2757</v>
      </c>
      <c r="C1459" s="93">
        <v>0.83374900702918897</v>
      </c>
      <c r="D1459" s="89" t="s">
        <v>3356</v>
      </c>
      <c r="E1459" s="90" t="s">
        <v>3355</v>
      </c>
    </row>
    <row r="1460" spans="1:5" x14ac:dyDescent="0.25">
      <c r="A1460" s="89" t="s">
        <v>2673</v>
      </c>
      <c r="B1460" s="107" t="s">
        <v>1651</v>
      </c>
      <c r="C1460" s="93">
        <v>0.809815487813213</v>
      </c>
      <c r="D1460" s="89" t="s">
        <v>3356</v>
      </c>
      <c r="E1460" s="90" t="s">
        <v>3355</v>
      </c>
    </row>
    <row r="1461" spans="1:5" x14ac:dyDescent="0.25">
      <c r="A1461" s="89" t="s">
        <v>2679</v>
      </c>
      <c r="B1461" s="107" t="s">
        <v>2757</v>
      </c>
      <c r="C1461" s="93">
        <v>0.82988928054710998</v>
      </c>
      <c r="D1461" s="89" t="s">
        <v>3647</v>
      </c>
      <c r="E1461" s="90" t="s">
        <v>3646</v>
      </c>
    </row>
    <row r="1462" spans="1:5" x14ac:dyDescent="0.25">
      <c r="A1462" s="89" t="s">
        <v>2673</v>
      </c>
      <c r="B1462" s="107" t="s">
        <v>1651</v>
      </c>
      <c r="C1462" s="93">
        <v>0.81678555516247897</v>
      </c>
      <c r="D1462" s="89" t="s">
        <v>3647</v>
      </c>
      <c r="E1462" s="90" t="s">
        <v>3646</v>
      </c>
    </row>
    <row r="1463" spans="1:5" x14ac:dyDescent="0.25">
      <c r="A1463" s="89" t="s">
        <v>2679</v>
      </c>
      <c r="B1463" s="107" t="s">
        <v>2757</v>
      </c>
      <c r="C1463" s="93">
        <v>0.83417334493205197</v>
      </c>
      <c r="D1463" s="89" t="s">
        <v>3349</v>
      </c>
      <c r="E1463" s="90" t="s">
        <v>3348</v>
      </c>
    </row>
    <row r="1464" spans="1:5" x14ac:dyDescent="0.25">
      <c r="A1464" s="89" t="s">
        <v>2673</v>
      </c>
      <c r="B1464" s="107" t="s">
        <v>1651</v>
      </c>
      <c r="C1464" s="93">
        <v>0.81422454054464599</v>
      </c>
      <c r="D1464" s="89" t="s">
        <v>3349</v>
      </c>
      <c r="E1464" s="90" t="s">
        <v>3348</v>
      </c>
    </row>
    <row r="1465" spans="1:5" x14ac:dyDescent="0.25">
      <c r="A1465" s="89" t="s">
        <v>2679</v>
      </c>
      <c r="B1465" s="107" t="s">
        <v>2757</v>
      </c>
      <c r="C1465" s="93">
        <v>0.83270942808118598</v>
      </c>
      <c r="D1465" s="89" t="s">
        <v>2271</v>
      </c>
      <c r="E1465" s="90" t="s">
        <v>2272</v>
      </c>
    </row>
    <row r="1466" spans="1:5" x14ac:dyDescent="0.25">
      <c r="A1466" s="89" t="s">
        <v>2673</v>
      </c>
      <c r="B1466" s="107" t="s">
        <v>1651</v>
      </c>
      <c r="C1466" s="93">
        <v>0.82586940219985305</v>
      </c>
      <c r="D1466" s="89" t="s">
        <v>2271</v>
      </c>
      <c r="E1466" s="90" t="s">
        <v>2272</v>
      </c>
    </row>
    <row r="1467" spans="1:5" x14ac:dyDescent="0.25">
      <c r="A1467" s="89" t="s">
        <v>2679</v>
      </c>
      <c r="B1467" s="107" t="s">
        <v>2757</v>
      </c>
      <c r="C1467" s="93">
        <v>0.83445566130425997</v>
      </c>
      <c r="D1467" s="89" t="s">
        <v>4334</v>
      </c>
      <c r="E1467" s="90" t="s">
        <v>4333</v>
      </c>
    </row>
    <row r="1468" spans="1:5" x14ac:dyDescent="0.25">
      <c r="A1468" s="89" t="s">
        <v>2679</v>
      </c>
      <c r="B1468" s="107" t="s">
        <v>2757</v>
      </c>
      <c r="C1468" s="93">
        <v>0.834913147083019</v>
      </c>
      <c r="D1468" s="89" t="s">
        <v>2947</v>
      </c>
      <c r="E1468" s="90" t="s">
        <v>2882</v>
      </c>
    </row>
    <row r="1469" spans="1:5" x14ac:dyDescent="0.25">
      <c r="A1469" s="89" t="s">
        <v>2673</v>
      </c>
      <c r="B1469" s="107" t="s">
        <v>1651</v>
      </c>
      <c r="C1469" s="93">
        <v>0.81620468127930101</v>
      </c>
      <c r="D1469" s="89" t="s">
        <v>2947</v>
      </c>
      <c r="E1469" s="90" t="s">
        <v>2882</v>
      </c>
    </row>
    <row r="1470" spans="1:5" x14ac:dyDescent="0.25">
      <c r="A1470" s="89" t="s">
        <v>2679</v>
      </c>
      <c r="B1470" s="107" t="s">
        <v>2757</v>
      </c>
      <c r="C1470" s="93">
        <v>0.83757700181303296</v>
      </c>
      <c r="D1470" s="89" t="s">
        <v>3853</v>
      </c>
      <c r="E1470" s="90" t="s">
        <v>3852</v>
      </c>
    </row>
    <row r="1471" spans="1:5" x14ac:dyDescent="0.25">
      <c r="A1471" s="89" t="s">
        <v>2673</v>
      </c>
      <c r="B1471" s="107" t="s">
        <v>1651</v>
      </c>
      <c r="C1471" s="93">
        <v>0.83698939692640395</v>
      </c>
      <c r="D1471" s="89" t="s">
        <v>3853</v>
      </c>
      <c r="E1471" s="90" t="s">
        <v>3852</v>
      </c>
    </row>
    <row r="1472" spans="1:5" x14ac:dyDescent="0.25">
      <c r="A1472" s="89" t="s">
        <v>2679</v>
      </c>
      <c r="B1472" s="107" t="s">
        <v>2757</v>
      </c>
      <c r="C1472" s="93">
        <v>0.82060226899614597</v>
      </c>
      <c r="D1472" s="89" t="s">
        <v>4025</v>
      </c>
      <c r="E1472" s="90" t="s">
        <v>4024</v>
      </c>
    </row>
    <row r="1473" spans="1:5" x14ac:dyDescent="0.25">
      <c r="A1473" s="89" t="s">
        <v>2673</v>
      </c>
      <c r="B1473" s="107" t="s">
        <v>1651</v>
      </c>
      <c r="C1473" s="93">
        <v>0.80516467130360803</v>
      </c>
      <c r="D1473" s="89" t="s">
        <v>4025</v>
      </c>
      <c r="E1473" s="90" t="s">
        <v>4024</v>
      </c>
    </row>
    <row r="1474" spans="1:5" x14ac:dyDescent="0.25">
      <c r="A1474" s="89" t="s">
        <v>2679</v>
      </c>
      <c r="B1474" s="107" t="s">
        <v>2757</v>
      </c>
      <c r="C1474" s="93">
        <v>0.82973825704860105</v>
      </c>
      <c r="D1474" s="89" t="s">
        <v>2273</v>
      </c>
      <c r="E1474" s="90" t="s">
        <v>2274</v>
      </c>
    </row>
    <row r="1475" spans="1:5" x14ac:dyDescent="0.25">
      <c r="A1475" s="89" t="s">
        <v>2673</v>
      </c>
      <c r="B1475" s="107" t="s">
        <v>1651</v>
      </c>
      <c r="C1475" s="93">
        <v>0.81101649685092603</v>
      </c>
      <c r="D1475" s="89" t="s">
        <v>3029</v>
      </c>
      <c r="E1475" s="90" t="s">
        <v>3028</v>
      </c>
    </row>
    <row r="1476" spans="1:5" x14ac:dyDescent="0.25">
      <c r="A1476" s="89" t="s">
        <v>2679</v>
      </c>
      <c r="B1476" s="107" t="s">
        <v>2757</v>
      </c>
      <c r="C1476" s="93">
        <v>0.84058428597226398</v>
      </c>
      <c r="D1476" s="89" t="s">
        <v>2275</v>
      </c>
      <c r="E1476" s="90" t="s">
        <v>2276</v>
      </c>
    </row>
    <row r="1477" spans="1:5" x14ac:dyDescent="0.25">
      <c r="A1477" s="89" t="s">
        <v>2679</v>
      </c>
      <c r="B1477" s="107" t="s">
        <v>2757</v>
      </c>
      <c r="C1477" s="93">
        <v>0.80557837463542004</v>
      </c>
      <c r="D1477" s="89" t="s">
        <v>2277</v>
      </c>
      <c r="E1477" s="90" t="s">
        <v>2278</v>
      </c>
    </row>
    <row r="1478" spans="1:5" x14ac:dyDescent="0.25">
      <c r="A1478" s="89" t="s">
        <v>2673</v>
      </c>
      <c r="B1478" s="107" t="s">
        <v>1651</v>
      </c>
      <c r="C1478" s="93">
        <v>0.79527735202819105</v>
      </c>
      <c r="D1478" s="89" t="s">
        <v>2277</v>
      </c>
      <c r="E1478" s="90" t="s">
        <v>2278</v>
      </c>
    </row>
    <row r="1479" spans="1:5" x14ac:dyDescent="0.25">
      <c r="A1479" s="89" t="s">
        <v>2679</v>
      </c>
      <c r="B1479" s="107" t="s">
        <v>2757</v>
      </c>
      <c r="C1479" s="93">
        <v>0.83180997653111499</v>
      </c>
      <c r="D1479" s="89" t="s">
        <v>4184</v>
      </c>
      <c r="E1479" s="90" t="s">
        <v>4183</v>
      </c>
    </row>
    <row r="1480" spans="1:5" x14ac:dyDescent="0.25">
      <c r="A1480" s="89" t="s">
        <v>2673</v>
      </c>
      <c r="B1480" s="107" t="s">
        <v>1651</v>
      </c>
      <c r="C1480" s="93">
        <v>0.80917474904882203</v>
      </c>
      <c r="D1480" s="89" t="s">
        <v>4184</v>
      </c>
      <c r="E1480" s="90" t="s">
        <v>4183</v>
      </c>
    </row>
    <row r="1481" spans="1:5" x14ac:dyDescent="0.25">
      <c r="A1481" s="89" t="s">
        <v>2679</v>
      </c>
      <c r="B1481" s="107" t="s">
        <v>2757</v>
      </c>
      <c r="C1481" s="93">
        <v>0.81665419926341698</v>
      </c>
      <c r="D1481" s="89" t="s">
        <v>3242</v>
      </c>
      <c r="E1481" s="90" t="s">
        <v>3241</v>
      </c>
    </row>
    <row r="1482" spans="1:5" x14ac:dyDescent="0.25">
      <c r="A1482" s="89" t="s">
        <v>2673</v>
      </c>
      <c r="B1482" s="107" t="s">
        <v>1651</v>
      </c>
      <c r="C1482" s="93">
        <v>0.80541378201696001</v>
      </c>
      <c r="D1482" s="89" t="s">
        <v>3242</v>
      </c>
      <c r="E1482" s="90" t="s">
        <v>3241</v>
      </c>
    </row>
    <row r="1483" spans="1:5" x14ac:dyDescent="0.25">
      <c r="A1483" s="89" t="s">
        <v>2679</v>
      </c>
      <c r="B1483" s="107" t="s">
        <v>2757</v>
      </c>
      <c r="C1483" s="93">
        <v>0.82892735954698604</v>
      </c>
      <c r="D1483" s="89" t="s">
        <v>477</v>
      </c>
      <c r="E1483" s="90" t="s">
        <v>3810</v>
      </c>
    </row>
    <row r="1484" spans="1:5" x14ac:dyDescent="0.25">
      <c r="A1484" s="89" t="s">
        <v>2673</v>
      </c>
      <c r="B1484" s="107" t="s">
        <v>1651</v>
      </c>
      <c r="C1484" s="93">
        <v>0.82580475712676904</v>
      </c>
      <c r="D1484" s="89" t="s">
        <v>477</v>
      </c>
      <c r="E1484" s="90" t="s">
        <v>3810</v>
      </c>
    </row>
    <row r="1485" spans="1:5" x14ac:dyDescent="0.25">
      <c r="A1485" s="89" t="s">
        <v>2679</v>
      </c>
      <c r="B1485" s="107" t="s">
        <v>2757</v>
      </c>
      <c r="C1485" s="93">
        <v>0.84011356216529298</v>
      </c>
      <c r="D1485" s="89" t="s">
        <v>2279</v>
      </c>
      <c r="E1485" s="90" t="s">
        <v>2280</v>
      </c>
    </row>
    <row r="1486" spans="1:5" x14ac:dyDescent="0.25">
      <c r="A1486" s="89" t="s">
        <v>2673</v>
      </c>
      <c r="B1486" s="107" t="s">
        <v>1651</v>
      </c>
      <c r="C1486" s="93">
        <v>0.84064062119664396</v>
      </c>
      <c r="D1486" s="89" t="s">
        <v>2279</v>
      </c>
      <c r="E1486" s="90" t="s">
        <v>2280</v>
      </c>
    </row>
    <row r="1487" spans="1:5" x14ac:dyDescent="0.25">
      <c r="A1487" s="89" t="s">
        <v>2679</v>
      </c>
      <c r="B1487" s="107" t="s">
        <v>2757</v>
      </c>
      <c r="C1487" s="93">
        <v>0.82368497949193797</v>
      </c>
      <c r="D1487" s="89" t="s">
        <v>3181</v>
      </c>
      <c r="E1487" s="90" t="s">
        <v>3180</v>
      </c>
    </row>
    <row r="1488" spans="1:5" x14ac:dyDescent="0.25">
      <c r="A1488" s="89" t="s">
        <v>2673</v>
      </c>
      <c r="B1488" s="107" t="s">
        <v>1651</v>
      </c>
      <c r="C1488" s="93">
        <v>0.82207144941228605</v>
      </c>
      <c r="D1488" s="89" t="s">
        <v>3181</v>
      </c>
      <c r="E1488" s="90" t="s">
        <v>3180</v>
      </c>
    </row>
    <row r="1489" spans="1:5" x14ac:dyDescent="0.25">
      <c r="A1489" s="89" t="s">
        <v>2679</v>
      </c>
      <c r="B1489" s="107" t="s">
        <v>2757</v>
      </c>
      <c r="C1489" s="93">
        <v>0.82169756528963001</v>
      </c>
      <c r="D1489" s="89" t="s">
        <v>4230</v>
      </c>
      <c r="E1489" s="90" t="s">
        <v>2751</v>
      </c>
    </row>
    <row r="1490" spans="1:5" x14ac:dyDescent="0.25">
      <c r="A1490" s="89" t="s">
        <v>2673</v>
      </c>
      <c r="B1490" s="107" t="s">
        <v>1651</v>
      </c>
      <c r="C1490" s="93">
        <v>0.80918631764507498</v>
      </c>
      <c r="D1490" s="89" t="s">
        <v>4230</v>
      </c>
      <c r="E1490" s="90" t="s">
        <v>2751</v>
      </c>
    </row>
    <row r="1491" spans="1:5" x14ac:dyDescent="0.25">
      <c r="A1491" s="89" t="s">
        <v>2679</v>
      </c>
      <c r="B1491" s="107" t="s">
        <v>2757</v>
      </c>
      <c r="C1491" s="93">
        <v>0.828229063646991</v>
      </c>
      <c r="D1491" s="89" t="s">
        <v>4325</v>
      </c>
      <c r="E1491" s="90" t="s">
        <v>4324</v>
      </c>
    </row>
    <row r="1492" spans="1:5" x14ac:dyDescent="0.25">
      <c r="A1492" s="89" t="s">
        <v>2679</v>
      </c>
      <c r="B1492" s="107" t="s">
        <v>2757</v>
      </c>
      <c r="C1492" s="93">
        <v>0.79281757871536496</v>
      </c>
      <c r="D1492" s="89" t="s">
        <v>3945</v>
      </c>
      <c r="E1492" s="90" t="s">
        <v>3944</v>
      </c>
    </row>
    <row r="1493" spans="1:5" x14ac:dyDescent="0.25">
      <c r="A1493" s="89" t="s">
        <v>2673</v>
      </c>
      <c r="B1493" s="107" t="s">
        <v>1651</v>
      </c>
      <c r="C1493" s="93">
        <v>0.787675918959994</v>
      </c>
      <c r="D1493" s="89" t="s">
        <v>3945</v>
      </c>
      <c r="E1493" s="90" t="s">
        <v>3944</v>
      </c>
    </row>
    <row r="1494" spans="1:5" x14ac:dyDescent="0.25">
      <c r="A1494" s="89" t="s">
        <v>2679</v>
      </c>
      <c r="B1494" s="107" t="s">
        <v>2757</v>
      </c>
      <c r="C1494" s="93">
        <v>0.82849679578950597</v>
      </c>
      <c r="D1494" s="89" t="s">
        <v>2281</v>
      </c>
      <c r="E1494" s="90" t="s">
        <v>2282</v>
      </c>
    </row>
    <row r="1495" spans="1:5" x14ac:dyDescent="0.25">
      <c r="A1495" s="89" t="s">
        <v>2673</v>
      </c>
      <c r="B1495" s="107" t="s">
        <v>1651</v>
      </c>
      <c r="C1495" s="93">
        <v>0.802314174927372</v>
      </c>
      <c r="D1495" s="89" t="s">
        <v>2281</v>
      </c>
      <c r="E1495" s="90" t="s">
        <v>2282</v>
      </c>
    </row>
    <row r="1496" spans="1:5" x14ac:dyDescent="0.25">
      <c r="A1496" s="89" t="s">
        <v>2679</v>
      </c>
      <c r="B1496" s="107" t="s">
        <v>2757</v>
      </c>
      <c r="C1496" s="93">
        <v>0.83443957719944495</v>
      </c>
      <c r="D1496" s="89" t="s">
        <v>3777</v>
      </c>
      <c r="E1496" s="90" t="s">
        <v>3776</v>
      </c>
    </row>
    <row r="1497" spans="1:5" x14ac:dyDescent="0.25">
      <c r="A1497" s="89" t="s">
        <v>2673</v>
      </c>
      <c r="B1497" s="107" t="s">
        <v>1651</v>
      </c>
      <c r="C1497" s="93">
        <v>0.81129904794914898</v>
      </c>
      <c r="D1497" s="89" t="s">
        <v>3777</v>
      </c>
      <c r="E1497" s="90" t="s">
        <v>3776</v>
      </c>
    </row>
    <row r="1498" spans="1:5" x14ac:dyDescent="0.25">
      <c r="A1498" s="89" t="s">
        <v>2679</v>
      </c>
      <c r="B1498" s="107" t="s">
        <v>2757</v>
      </c>
      <c r="C1498" s="93">
        <v>0.83307067107589206</v>
      </c>
      <c r="D1498" s="89" t="s">
        <v>3498</v>
      </c>
      <c r="E1498" s="90" t="s">
        <v>3497</v>
      </c>
    </row>
    <row r="1499" spans="1:5" x14ac:dyDescent="0.25">
      <c r="A1499" s="89" t="s">
        <v>2673</v>
      </c>
      <c r="B1499" s="107" t="s">
        <v>1651</v>
      </c>
      <c r="C1499" s="93">
        <v>0.80708601857268603</v>
      </c>
      <c r="D1499" s="89" t="s">
        <v>3498</v>
      </c>
      <c r="E1499" s="90" t="s">
        <v>3497</v>
      </c>
    </row>
    <row r="1500" spans="1:5" x14ac:dyDescent="0.25">
      <c r="A1500" s="89" t="s">
        <v>2679</v>
      </c>
      <c r="B1500" s="107" t="s">
        <v>2757</v>
      </c>
      <c r="C1500" s="93">
        <v>0.82602222552230897</v>
      </c>
      <c r="D1500" s="89" t="s">
        <v>2283</v>
      </c>
      <c r="E1500" s="90" t="s">
        <v>2284</v>
      </c>
    </row>
    <row r="1501" spans="1:5" x14ac:dyDescent="0.25">
      <c r="A1501" s="89" t="s">
        <v>2673</v>
      </c>
      <c r="B1501" s="107" t="s">
        <v>1651</v>
      </c>
      <c r="C1501" s="93">
        <v>0.81401504080102505</v>
      </c>
      <c r="D1501" s="89" t="s">
        <v>2283</v>
      </c>
      <c r="E1501" s="90" t="s">
        <v>2284</v>
      </c>
    </row>
    <row r="1502" spans="1:5" x14ac:dyDescent="0.25">
      <c r="A1502" s="89" t="s">
        <v>2679</v>
      </c>
      <c r="B1502" s="107" t="s">
        <v>2757</v>
      </c>
      <c r="C1502" s="93">
        <v>0.82371198306095705</v>
      </c>
      <c r="D1502" s="89" t="s">
        <v>3553</v>
      </c>
      <c r="E1502" s="90" t="s">
        <v>3552</v>
      </c>
    </row>
    <row r="1503" spans="1:5" x14ac:dyDescent="0.25">
      <c r="A1503" s="89" t="s">
        <v>2673</v>
      </c>
      <c r="B1503" s="107" t="s">
        <v>1651</v>
      </c>
      <c r="C1503" s="93">
        <v>0.81672182302323704</v>
      </c>
      <c r="D1503" s="89" t="s">
        <v>3553</v>
      </c>
      <c r="E1503" s="90" t="s">
        <v>3552</v>
      </c>
    </row>
    <row r="1504" spans="1:5" x14ac:dyDescent="0.25">
      <c r="A1504" s="89" t="s">
        <v>2679</v>
      </c>
      <c r="B1504" s="107" t="s">
        <v>2757</v>
      </c>
      <c r="C1504" s="93">
        <v>0.833542811900716</v>
      </c>
      <c r="D1504" s="89" t="s">
        <v>3490</v>
      </c>
      <c r="E1504" s="90" t="s">
        <v>3489</v>
      </c>
    </row>
    <row r="1505" spans="1:5" x14ac:dyDescent="0.25">
      <c r="A1505" s="89" t="s">
        <v>2679</v>
      </c>
      <c r="B1505" s="107" t="s">
        <v>2757</v>
      </c>
      <c r="C1505" s="93">
        <v>0.83294825167083197</v>
      </c>
      <c r="D1505" s="89" t="s">
        <v>3803</v>
      </c>
      <c r="E1505" s="90" t="s">
        <v>3489</v>
      </c>
    </row>
    <row r="1506" spans="1:5" x14ac:dyDescent="0.25">
      <c r="A1506" s="89" t="s">
        <v>2673</v>
      </c>
      <c r="B1506" s="107" t="s">
        <v>1651</v>
      </c>
      <c r="C1506" s="93">
        <v>0.82836992038310397</v>
      </c>
      <c r="D1506" s="89" t="s">
        <v>3490</v>
      </c>
      <c r="E1506" s="90" t="s">
        <v>3489</v>
      </c>
    </row>
    <row r="1507" spans="1:5" x14ac:dyDescent="0.25">
      <c r="A1507" s="89" t="s">
        <v>2673</v>
      </c>
      <c r="B1507" s="107" t="s">
        <v>1651</v>
      </c>
      <c r="C1507" s="93">
        <v>0.82638760452240101</v>
      </c>
      <c r="D1507" s="89" t="s">
        <v>3803</v>
      </c>
      <c r="E1507" s="90" t="s">
        <v>3489</v>
      </c>
    </row>
    <row r="1508" spans="1:5" x14ac:dyDescent="0.25">
      <c r="A1508" s="89" t="s">
        <v>2679</v>
      </c>
      <c r="B1508" s="107" t="s">
        <v>2757</v>
      </c>
      <c r="C1508" s="93">
        <v>0.83455535717933305</v>
      </c>
      <c r="D1508" s="89" t="s">
        <v>2285</v>
      </c>
      <c r="E1508" s="90" t="s">
        <v>2286</v>
      </c>
    </row>
    <row r="1509" spans="1:5" x14ac:dyDescent="0.25">
      <c r="A1509" s="89" t="s">
        <v>2673</v>
      </c>
      <c r="B1509" s="107" t="s">
        <v>1651</v>
      </c>
      <c r="C1509" s="93">
        <v>0.81853142051391203</v>
      </c>
      <c r="D1509" s="89" t="s">
        <v>2285</v>
      </c>
      <c r="E1509" s="90" t="s">
        <v>2286</v>
      </c>
    </row>
    <row r="1510" spans="1:5" x14ac:dyDescent="0.25">
      <c r="A1510" s="89" t="s">
        <v>2679</v>
      </c>
      <c r="B1510" s="107" t="s">
        <v>2757</v>
      </c>
      <c r="C1510" s="93">
        <v>0.83162436103437498</v>
      </c>
      <c r="D1510" s="89" t="s">
        <v>2287</v>
      </c>
      <c r="E1510" s="90" t="s">
        <v>2288</v>
      </c>
    </row>
    <row r="1511" spans="1:5" x14ac:dyDescent="0.25">
      <c r="A1511" s="89" t="s">
        <v>2679</v>
      </c>
      <c r="B1511" s="107" t="s">
        <v>2757</v>
      </c>
      <c r="C1511" s="93">
        <v>0.83455897696727799</v>
      </c>
      <c r="D1511" s="89" t="s">
        <v>2289</v>
      </c>
      <c r="E1511" s="90" t="s">
        <v>2290</v>
      </c>
    </row>
    <row r="1512" spans="1:5" x14ac:dyDescent="0.25">
      <c r="A1512" s="89" t="s">
        <v>2673</v>
      </c>
      <c r="B1512" s="107" t="s">
        <v>1651</v>
      </c>
      <c r="C1512" s="93">
        <v>0.81700292324810098</v>
      </c>
      <c r="D1512" s="89" t="s">
        <v>2289</v>
      </c>
      <c r="E1512" s="90" t="s">
        <v>2290</v>
      </c>
    </row>
    <row r="1513" spans="1:5" x14ac:dyDescent="0.25">
      <c r="A1513" s="89" t="s">
        <v>2679</v>
      </c>
      <c r="B1513" s="107" t="s">
        <v>2757</v>
      </c>
      <c r="C1513" s="93">
        <v>0.82534616163267605</v>
      </c>
      <c r="D1513" s="89" t="s">
        <v>3674</v>
      </c>
      <c r="E1513" s="90" t="s">
        <v>3673</v>
      </c>
    </row>
    <row r="1514" spans="1:5" x14ac:dyDescent="0.25">
      <c r="A1514" s="89" t="s">
        <v>2673</v>
      </c>
      <c r="B1514" s="107" t="s">
        <v>1651</v>
      </c>
      <c r="C1514" s="93">
        <v>0.80965055503365002</v>
      </c>
      <c r="D1514" s="89" t="s">
        <v>3674</v>
      </c>
      <c r="E1514" s="90" t="s">
        <v>3673</v>
      </c>
    </row>
    <row r="1515" spans="1:5" x14ac:dyDescent="0.25">
      <c r="A1515" s="89" t="s">
        <v>2679</v>
      </c>
      <c r="B1515" s="107" t="s">
        <v>2757</v>
      </c>
      <c r="C1515" s="93">
        <v>0.83391447156325704</v>
      </c>
      <c r="D1515" s="89" t="s">
        <v>3448</v>
      </c>
      <c r="E1515" s="90" t="s">
        <v>3447</v>
      </c>
    </row>
    <row r="1516" spans="1:5" x14ac:dyDescent="0.25">
      <c r="A1516" s="89" t="s">
        <v>2673</v>
      </c>
      <c r="B1516" s="107" t="s">
        <v>1651</v>
      </c>
      <c r="C1516" s="93">
        <v>0.81039742141177595</v>
      </c>
      <c r="D1516" s="89" t="s">
        <v>3448</v>
      </c>
      <c r="E1516" s="90" t="s">
        <v>3447</v>
      </c>
    </row>
    <row r="1517" spans="1:5" x14ac:dyDescent="0.25">
      <c r="A1517" s="89" t="s">
        <v>2679</v>
      </c>
      <c r="B1517" s="107" t="s">
        <v>2757</v>
      </c>
      <c r="C1517" s="93">
        <v>0.82210451869774004</v>
      </c>
      <c r="D1517" s="89" t="s">
        <v>3611</v>
      </c>
      <c r="E1517" s="90" t="s">
        <v>3610</v>
      </c>
    </row>
    <row r="1518" spans="1:5" x14ac:dyDescent="0.25">
      <c r="A1518" s="89" t="s">
        <v>2673</v>
      </c>
      <c r="B1518" s="107" t="s">
        <v>1651</v>
      </c>
      <c r="C1518" s="93">
        <v>0.80968880066309401</v>
      </c>
      <c r="D1518" s="89" t="s">
        <v>3611</v>
      </c>
      <c r="E1518" s="90" t="s">
        <v>3610</v>
      </c>
    </row>
    <row r="1519" spans="1:5" x14ac:dyDescent="0.25">
      <c r="A1519" s="89" t="s">
        <v>2679</v>
      </c>
      <c r="B1519" s="107" t="s">
        <v>2757</v>
      </c>
      <c r="C1519" s="93">
        <v>0.83432692741338299</v>
      </c>
      <c r="D1519" s="89" t="s">
        <v>4330</v>
      </c>
      <c r="E1519" s="90" t="s">
        <v>4329</v>
      </c>
    </row>
    <row r="1520" spans="1:5" x14ac:dyDescent="0.25">
      <c r="A1520" s="89" t="s">
        <v>2679</v>
      </c>
      <c r="B1520" s="107" t="s">
        <v>2757</v>
      </c>
      <c r="C1520" s="93">
        <v>0.827977345970629</v>
      </c>
      <c r="D1520" s="89" t="s">
        <v>3352</v>
      </c>
      <c r="E1520" s="90" t="s">
        <v>3351</v>
      </c>
    </row>
    <row r="1521" spans="1:5" x14ac:dyDescent="0.25">
      <c r="A1521" s="89" t="s">
        <v>2673</v>
      </c>
      <c r="B1521" s="107" t="s">
        <v>1651</v>
      </c>
      <c r="C1521" s="93">
        <v>0.81521214610307602</v>
      </c>
      <c r="D1521" s="89" t="s">
        <v>3352</v>
      </c>
      <c r="E1521" s="90" t="s">
        <v>3351</v>
      </c>
    </row>
    <row r="1522" spans="1:5" x14ac:dyDescent="0.25">
      <c r="A1522" s="89" t="s">
        <v>2679</v>
      </c>
      <c r="B1522" s="107" t="s">
        <v>2757</v>
      </c>
      <c r="C1522" s="93">
        <v>0.83499795061298199</v>
      </c>
      <c r="D1522" s="89" t="s">
        <v>3297</v>
      </c>
      <c r="E1522" s="90" t="s">
        <v>3296</v>
      </c>
    </row>
    <row r="1523" spans="1:5" x14ac:dyDescent="0.25">
      <c r="A1523" s="89" t="s">
        <v>2673</v>
      </c>
      <c r="B1523" s="107" t="s">
        <v>1651</v>
      </c>
      <c r="C1523" s="93">
        <v>0.81529753516248304</v>
      </c>
      <c r="D1523" s="89" t="s">
        <v>3297</v>
      </c>
      <c r="E1523" s="90" t="s">
        <v>3296</v>
      </c>
    </row>
    <row r="1524" spans="1:5" x14ac:dyDescent="0.25">
      <c r="A1524" s="89" t="s">
        <v>2673</v>
      </c>
      <c r="B1524" s="107" t="s">
        <v>1651</v>
      </c>
      <c r="C1524" s="93">
        <v>0.81056321220573202</v>
      </c>
      <c r="D1524" s="89" t="s">
        <v>4277</v>
      </c>
      <c r="E1524" s="90" t="s">
        <v>4276</v>
      </c>
    </row>
    <row r="1525" spans="1:5" x14ac:dyDescent="0.25">
      <c r="A1525" s="89" t="s">
        <v>2679</v>
      </c>
      <c r="B1525" s="107" t="s">
        <v>2757</v>
      </c>
      <c r="C1525" s="93">
        <v>0.834472238648854</v>
      </c>
      <c r="D1525" s="89" t="s">
        <v>2215</v>
      </c>
      <c r="E1525" s="90" t="s">
        <v>4343</v>
      </c>
    </row>
    <row r="1526" spans="1:5" x14ac:dyDescent="0.25">
      <c r="A1526" s="89" t="s">
        <v>2679</v>
      </c>
      <c r="B1526" s="107" t="s">
        <v>2757</v>
      </c>
      <c r="C1526" s="93">
        <v>0.82562782255602796</v>
      </c>
      <c r="D1526" s="89" t="s">
        <v>4000</v>
      </c>
      <c r="E1526" s="90" t="s">
        <v>3999</v>
      </c>
    </row>
    <row r="1527" spans="1:5" x14ac:dyDescent="0.25">
      <c r="A1527" s="89" t="s">
        <v>2673</v>
      </c>
      <c r="B1527" s="107" t="s">
        <v>1651</v>
      </c>
      <c r="C1527" s="93">
        <v>0.80775694934196995</v>
      </c>
      <c r="D1527" s="89" t="s">
        <v>4000</v>
      </c>
      <c r="E1527" s="90" t="s">
        <v>3999</v>
      </c>
    </row>
    <row r="1528" spans="1:5" x14ac:dyDescent="0.25">
      <c r="A1528" s="89" t="s">
        <v>2679</v>
      </c>
      <c r="B1528" s="107" t="s">
        <v>2757</v>
      </c>
      <c r="C1528" s="93">
        <v>0.83347425291132005</v>
      </c>
      <c r="D1528" s="89" t="s">
        <v>2291</v>
      </c>
      <c r="E1528" s="90" t="s">
        <v>2292</v>
      </c>
    </row>
    <row r="1529" spans="1:5" x14ac:dyDescent="0.25">
      <c r="A1529" s="89" t="s">
        <v>2673</v>
      </c>
      <c r="B1529" s="107" t="s">
        <v>1651</v>
      </c>
      <c r="C1529" s="93">
        <v>0.81310046654182599</v>
      </c>
      <c r="D1529" s="89" t="s">
        <v>2291</v>
      </c>
      <c r="E1529" s="90" t="s">
        <v>2292</v>
      </c>
    </row>
    <row r="1530" spans="1:5" x14ac:dyDescent="0.25">
      <c r="A1530" s="89" t="s">
        <v>2679</v>
      </c>
      <c r="B1530" s="107" t="s">
        <v>2757</v>
      </c>
      <c r="C1530" s="93">
        <v>0.83547376926740802</v>
      </c>
      <c r="D1530" s="89" t="s">
        <v>2293</v>
      </c>
      <c r="E1530" s="90" t="s">
        <v>2294</v>
      </c>
    </row>
    <row r="1531" spans="1:5" x14ac:dyDescent="0.25">
      <c r="A1531" s="89" t="s">
        <v>2673</v>
      </c>
      <c r="B1531" s="107" t="s">
        <v>1651</v>
      </c>
      <c r="C1531" s="93">
        <v>0.83353906104188802</v>
      </c>
      <c r="D1531" s="89" t="s">
        <v>2293</v>
      </c>
      <c r="E1531" s="90" t="s">
        <v>2294</v>
      </c>
    </row>
    <row r="1532" spans="1:5" x14ac:dyDescent="0.25">
      <c r="A1532" s="89" t="s">
        <v>2673</v>
      </c>
      <c r="B1532" s="107" t="s">
        <v>1651</v>
      </c>
      <c r="C1532" s="93">
        <v>0.78833608096157104</v>
      </c>
      <c r="D1532" s="89" t="s">
        <v>2295</v>
      </c>
      <c r="E1532" s="90" t="s">
        <v>2296</v>
      </c>
    </row>
    <row r="1533" spans="1:5" x14ac:dyDescent="0.25">
      <c r="A1533" s="89" t="s">
        <v>2679</v>
      </c>
      <c r="B1533" s="107" t="s">
        <v>2757</v>
      </c>
      <c r="C1533" s="93">
        <v>0.82973647767765502</v>
      </c>
      <c r="D1533" s="89" t="s">
        <v>3963</v>
      </c>
      <c r="E1533" s="90" t="s">
        <v>3962</v>
      </c>
    </row>
    <row r="1534" spans="1:5" x14ac:dyDescent="0.25">
      <c r="A1534" s="89" t="s">
        <v>2673</v>
      </c>
      <c r="B1534" s="107" t="s">
        <v>1651</v>
      </c>
      <c r="C1534" s="93">
        <v>0.80772140411922899</v>
      </c>
      <c r="D1534" s="89" t="s">
        <v>3963</v>
      </c>
      <c r="E1534" s="90" t="s">
        <v>3962</v>
      </c>
    </row>
    <row r="1535" spans="1:5" x14ac:dyDescent="0.25">
      <c r="A1535" s="89" t="s">
        <v>2679</v>
      </c>
      <c r="B1535" s="107" t="s">
        <v>2757</v>
      </c>
      <c r="C1535" s="93">
        <v>0.82799905110550698</v>
      </c>
      <c r="D1535" s="89" t="s">
        <v>3971</v>
      </c>
      <c r="E1535" s="90" t="s">
        <v>3559</v>
      </c>
    </row>
    <row r="1536" spans="1:5" x14ac:dyDescent="0.25">
      <c r="A1536" s="89" t="s">
        <v>2679</v>
      </c>
      <c r="B1536" s="107" t="s">
        <v>2757</v>
      </c>
      <c r="C1536" s="93">
        <v>0.82833690584178699</v>
      </c>
      <c r="D1536" s="89" t="s">
        <v>3560</v>
      </c>
      <c r="E1536" s="90" t="s">
        <v>3559</v>
      </c>
    </row>
    <row r="1537" spans="1:5" x14ac:dyDescent="0.25">
      <c r="A1537" s="89" t="s">
        <v>2673</v>
      </c>
      <c r="B1537" s="107" t="s">
        <v>1651</v>
      </c>
      <c r="C1537" s="93">
        <v>0.80518083370981997</v>
      </c>
      <c r="D1537" s="89" t="s">
        <v>3971</v>
      </c>
      <c r="E1537" s="90" t="s">
        <v>3559</v>
      </c>
    </row>
    <row r="1538" spans="1:5" x14ac:dyDescent="0.25">
      <c r="A1538" s="89" t="s">
        <v>2673</v>
      </c>
      <c r="B1538" s="107" t="s">
        <v>1651</v>
      </c>
      <c r="C1538" s="93">
        <v>0.80191899617893903</v>
      </c>
      <c r="D1538" s="89" t="s">
        <v>3560</v>
      </c>
      <c r="E1538" s="90" t="s">
        <v>3559</v>
      </c>
    </row>
    <row r="1539" spans="1:5" x14ac:dyDescent="0.25">
      <c r="A1539" s="89" t="s">
        <v>2679</v>
      </c>
      <c r="B1539" s="107" t="s">
        <v>2757</v>
      </c>
      <c r="C1539" s="93">
        <v>0.83915272748507397</v>
      </c>
      <c r="D1539" s="89" t="s">
        <v>3024</v>
      </c>
      <c r="E1539" s="90" t="s">
        <v>2879</v>
      </c>
    </row>
    <row r="1540" spans="1:5" x14ac:dyDescent="0.25">
      <c r="A1540" s="89" t="s">
        <v>2673</v>
      </c>
      <c r="B1540" s="107" t="s">
        <v>1651</v>
      </c>
      <c r="C1540" s="93">
        <v>0.836858804277958</v>
      </c>
      <c r="D1540" s="89" t="s">
        <v>3024</v>
      </c>
      <c r="E1540" s="90" t="s">
        <v>2879</v>
      </c>
    </row>
    <row r="1541" spans="1:5" x14ac:dyDescent="0.25">
      <c r="A1541" s="89" t="s">
        <v>2679</v>
      </c>
      <c r="B1541" s="107" t="s">
        <v>2757</v>
      </c>
      <c r="C1541" s="93">
        <v>0.81816771123387499</v>
      </c>
      <c r="D1541" s="89" t="s">
        <v>3273</v>
      </c>
      <c r="E1541" s="90" t="s">
        <v>3272</v>
      </c>
    </row>
    <row r="1542" spans="1:5" x14ac:dyDescent="0.25">
      <c r="A1542" s="89" t="s">
        <v>2673</v>
      </c>
      <c r="B1542" s="107" t="s">
        <v>1651</v>
      </c>
      <c r="C1542" s="93">
        <v>0.80831873316473002</v>
      </c>
      <c r="D1542" s="89" t="s">
        <v>3273</v>
      </c>
      <c r="E1542" s="90" t="s">
        <v>3272</v>
      </c>
    </row>
    <row r="1543" spans="1:5" x14ac:dyDescent="0.25">
      <c r="A1543" s="89" t="s">
        <v>2673</v>
      </c>
      <c r="B1543" s="107" t="s">
        <v>1651</v>
      </c>
      <c r="C1543" s="93">
        <v>0.80825131027937103</v>
      </c>
      <c r="D1543" s="89" t="s">
        <v>3198</v>
      </c>
      <c r="E1543" s="90" t="s">
        <v>3197</v>
      </c>
    </row>
    <row r="1544" spans="1:5" x14ac:dyDescent="0.25">
      <c r="A1544" s="89" t="s">
        <v>2679</v>
      </c>
      <c r="B1544" s="107" t="s">
        <v>2757</v>
      </c>
      <c r="C1544" s="93">
        <v>0.83429302836213903</v>
      </c>
      <c r="D1544" s="89" t="s">
        <v>2297</v>
      </c>
      <c r="E1544" s="90" t="s">
        <v>2298</v>
      </c>
    </row>
    <row r="1545" spans="1:5" x14ac:dyDescent="0.25">
      <c r="A1545" s="89" t="s">
        <v>2673</v>
      </c>
      <c r="B1545" s="107" t="s">
        <v>1651</v>
      </c>
      <c r="C1545" s="93">
        <v>0.81102735060496101</v>
      </c>
      <c r="D1545" s="89" t="s">
        <v>2297</v>
      </c>
      <c r="E1545" s="90" t="s">
        <v>2298</v>
      </c>
    </row>
    <row r="1546" spans="1:5" x14ac:dyDescent="0.25">
      <c r="A1546" s="89" t="s">
        <v>2679</v>
      </c>
      <c r="B1546" s="107" t="s">
        <v>2757</v>
      </c>
      <c r="C1546" s="93">
        <v>0.83466267322482501</v>
      </c>
      <c r="D1546" s="89" t="s">
        <v>2299</v>
      </c>
      <c r="E1546" s="90" t="s">
        <v>2300</v>
      </c>
    </row>
    <row r="1547" spans="1:5" x14ac:dyDescent="0.25">
      <c r="A1547" s="89" t="s">
        <v>2679</v>
      </c>
      <c r="B1547" s="107" t="s">
        <v>2757</v>
      </c>
      <c r="C1547" s="93">
        <v>0.82494431480686103</v>
      </c>
      <c r="D1547" s="89" t="s">
        <v>3984</v>
      </c>
      <c r="E1547" s="90" t="s">
        <v>2300</v>
      </c>
    </row>
    <row r="1548" spans="1:5" x14ac:dyDescent="0.25">
      <c r="A1548" s="89" t="s">
        <v>2673</v>
      </c>
      <c r="B1548" s="107" t="s">
        <v>1651</v>
      </c>
      <c r="C1548" s="93">
        <v>0.81130178503964501</v>
      </c>
      <c r="D1548" s="89" t="s">
        <v>3984</v>
      </c>
      <c r="E1548" s="90" t="s">
        <v>2300</v>
      </c>
    </row>
    <row r="1549" spans="1:5" x14ac:dyDescent="0.25">
      <c r="A1549" s="89" t="s">
        <v>2673</v>
      </c>
      <c r="B1549" s="107" t="s">
        <v>1651</v>
      </c>
      <c r="C1549" s="93">
        <v>0.82498834523208997</v>
      </c>
      <c r="D1549" s="89" t="s">
        <v>4010</v>
      </c>
      <c r="E1549" s="90" t="s">
        <v>2300</v>
      </c>
    </row>
    <row r="1550" spans="1:5" x14ac:dyDescent="0.25">
      <c r="A1550" s="89" t="s">
        <v>2673</v>
      </c>
      <c r="B1550" s="107" t="s">
        <v>1651</v>
      </c>
      <c r="C1550" s="93">
        <v>0.81430671307469304</v>
      </c>
      <c r="D1550" s="89" t="s">
        <v>2301</v>
      </c>
      <c r="E1550" s="90" t="s">
        <v>2302</v>
      </c>
    </row>
    <row r="1551" spans="1:5" x14ac:dyDescent="0.25">
      <c r="A1551" s="89" t="s">
        <v>2679</v>
      </c>
      <c r="B1551" s="107" t="s">
        <v>2757</v>
      </c>
      <c r="C1551" s="93">
        <v>0.83458944236836097</v>
      </c>
      <c r="D1551" s="89" t="s">
        <v>2303</v>
      </c>
      <c r="E1551" s="90" t="s">
        <v>2304</v>
      </c>
    </row>
    <row r="1552" spans="1:5" x14ac:dyDescent="0.25">
      <c r="A1552" s="89" t="s">
        <v>2679</v>
      </c>
      <c r="B1552" s="107" t="s">
        <v>2757</v>
      </c>
      <c r="C1552" s="93">
        <v>0.83224152284725506</v>
      </c>
      <c r="D1552" s="89" t="s">
        <v>3509</v>
      </c>
      <c r="E1552" s="90" t="s">
        <v>2304</v>
      </c>
    </row>
    <row r="1553" spans="1:5" x14ac:dyDescent="0.25">
      <c r="A1553" s="89" t="s">
        <v>2679</v>
      </c>
      <c r="B1553" s="107" t="s">
        <v>2757</v>
      </c>
      <c r="C1553" s="93">
        <v>0.829904287540004</v>
      </c>
      <c r="D1553" s="89" t="s">
        <v>3139</v>
      </c>
      <c r="E1553" s="90" t="s">
        <v>2304</v>
      </c>
    </row>
    <row r="1554" spans="1:5" x14ac:dyDescent="0.25">
      <c r="A1554" s="89" t="s">
        <v>2673</v>
      </c>
      <c r="B1554" s="107" t="s">
        <v>1651</v>
      </c>
      <c r="C1554" s="93">
        <v>0.80999922453047402</v>
      </c>
      <c r="D1554" s="89" t="s">
        <v>3509</v>
      </c>
      <c r="E1554" s="90" t="s">
        <v>2304</v>
      </c>
    </row>
    <row r="1555" spans="1:5" x14ac:dyDescent="0.25">
      <c r="A1555" s="89" t="s">
        <v>2673</v>
      </c>
      <c r="B1555" s="107" t="s">
        <v>1651</v>
      </c>
      <c r="C1555" s="93">
        <v>0.83104550105237396</v>
      </c>
      <c r="D1555" s="89" t="s">
        <v>3139</v>
      </c>
      <c r="E1555" s="90" t="s">
        <v>2304</v>
      </c>
    </row>
    <row r="1556" spans="1:5" x14ac:dyDescent="0.25">
      <c r="A1556" s="89" t="s">
        <v>2679</v>
      </c>
      <c r="B1556" s="107" t="s">
        <v>2757</v>
      </c>
      <c r="C1556" s="93">
        <v>0.82773957641280405</v>
      </c>
      <c r="D1556" s="89" t="s">
        <v>3475</v>
      </c>
      <c r="E1556" s="90" t="s">
        <v>3474</v>
      </c>
    </row>
    <row r="1557" spans="1:5" x14ac:dyDescent="0.25">
      <c r="A1557" s="89" t="s">
        <v>2673</v>
      </c>
      <c r="B1557" s="107" t="s">
        <v>1651</v>
      </c>
      <c r="C1557" s="93">
        <v>0.82087713111618099</v>
      </c>
      <c r="D1557" s="89" t="s">
        <v>3475</v>
      </c>
      <c r="E1557" s="90" t="s">
        <v>3474</v>
      </c>
    </row>
    <row r="1558" spans="1:5" x14ac:dyDescent="0.25">
      <c r="A1558" s="89" t="s">
        <v>2679</v>
      </c>
      <c r="B1558" s="107" t="s">
        <v>2757</v>
      </c>
      <c r="C1558" s="93">
        <v>0.80835530570797598</v>
      </c>
      <c r="D1558" s="89" t="s">
        <v>3226</v>
      </c>
      <c r="E1558" s="90" t="s">
        <v>2888</v>
      </c>
    </row>
    <row r="1559" spans="1:5" x14ac:dyDescent="0.25">
      <c r="A1559" s="89" t="s">
        <v>2673</v>
      </c>
      <c r="B1559" s="107" t="s">
        <v>1651</v>
      </c>
      <c r="C1559" s="93">
        <v>0.79676484026802696</v>
      </c>
      <c r="D1559" s="89" t="s">
        <v>3226</v>
      </c>
      <c r="E1559" s="90" t="s">
        <v>2888</v>
      </c>
    </row>
    <row r="1560" spans="1:5" x14ac:dyDescent="0.25">
      <c r="A1560" s="89" t="s">
        <v>2679</v>
      </c>
      <c r="B1560" s="107" t="s">
        <v>2757</v>
      </c>
      <c r="C1560" s="93">
        <v>0.81575622558131899</v>
      </c>
      <c r="D1560" s="89" t="s">
        <v>4117</v>
      </c>
      <c r="E1560" s="90" t="s">
        <v>4116</v>
      </c>
    </row>
    <row r="1561" spans="1:5" x14ac:dyDescent="0.25">
      <c r="A1561" s="89" t="s">
        <v>2673</v>
      </c>
      <c r="B1561" s="107" t="s">
        <v>1651</v>
      </c>
      <c r="C1561" s="93">
        <v>0.80004816634646803</v>
      </c>
      <c r="D1561" s="89" t="s">
        <v>4117</v>
      </c>
      <c r="E1561" s="90" t="s">
        <v>4116</v>
      </c>
    </row>
    <row r="1562" spans="1:5" x14ac:dyDescent="0.25">
      <c r="A1562" s="89" t="s">
        <v>2679</v>
      </c>
      <c r="B1562" s="107" t="s">
        <v>2757</v>
      </c>
      <c r="C1562" s="93">
        <v>0.83154095636491399</v>
      </c>
      <c r="D1562" s="89" t="s">
        <v>3244</v>
      </c>
      <c r="E1562" s="90" t="s">
        <v>3243</v>
      </c>
    </row>
    <row r="1563" spans="1:5" x14ac:dyDescent="0.25">
      <c r="A1563" s="89" t="s">
        <v>2673</v>
      </c>
      <c r="B1563" s="107" t="s">
        <v>1651</v>
      </c>
      <c r="C1563" s="93">
        <v>0.80663663798051699</v>
      </c>
      <c r="D1563" s="89" t="s">
        <v>3244</v>
      </c>
      <c r="E1563" s="90" t="s">
        <v>3243</v>
      </c>
    </row>
    <row r="1564" spans="1:5" x14ac:dyDescent="0.25">
      <c r="A1564" s="89" t="s">
        <v>2673</v>
      </c>
      <c r="B1564" s="107" t="s">
        <v>1651</v>
      </c>
      <c r="C1564" s="93">
        <v>0.807601906984311</v>
      </c>
      <c r="D1564" s="89" t="s">
        <v>3151</v>
      </c>
      <c r="E1564" s="90" t="s">
        <v>3150</v>
      </c>
    </row>
    <row r="1565" spans="1:5" x14ac:dyDescent="0.25">
      <c r="A1565" s="89" t="s">
        <v>2679</v>
      </c>
      <c r="B1565" s="107" t="s">
        <v>2757</v>
      </c>
      <c r="C1565" s="93">
        <v>0.79876564520258198</v>
      </c>
      <c r="D1565" s="89" t="s">
        <v>4127</v>
      </c>
      <c r="E1565" s="90" t="s">
        <v>4126</v>
      </c>
    </row>
    <row r="1566" spans="1:5" x14ac:dyDescent="0.25">
      <c r="A1566" s="89" t="s">
        <v>2673</v>
      </c>
      <c r="B1566" s="107" t="s">
        <v>1651</v>
      </c>
      <c r="C1566" s="93">
        <v>0.791956167554283</v>
      </c>
      <c r="D1566" s="89" t="s">
        <v>4127</v>
      </c>
      <c r="E1566" s="90" t="s">
        <v>4126</v>
      </c>
    </row>
    <row r="1567" spans="1:5" x14ac:dyDescent="0.25">
      <c r="A1567" s="89" t="s">
        <v>2679</v>
      </c>
      <c r="B1567" s="107" t="s">
        <v>2757</v>
      </c>
      <c r="C1567" s="93">
        <v>0.83535459913683496</v>
      </c>
      <c r="D1567" s="89" t="s">
        <v>3240</v>
      </c>
      <c r="E1567" s="90" t="s">
        <v>3239</v>
      </c>
    </row>
    <row r="1568" spans="1:5" x14ac:dyDescent="0.25">
      <c r="A1568" s="89" t="s">
        <v>2673</v>
      </c>
      <c r="B1568" s="107" t="s">
        <v>1651</v>
      </c>
      <c r="C1568" s="93">
        <v>0.81694381097012303</v>
      </c>
      <c r="D1568" s="89" t="s">
        <v>3240</v>
      </c>
      <c r="E1568" s="90" t="s">
        <v>3239</v>
      </c>
    </row>
    <row r="1569" spans="1:5" x14ac:dyDescent="0.25">
      <c r="A1569" s="89" t="s">
        <v>2679</v>
      </c>
      <c r="B1569" s="107" t="s">
        <v>2757</v>
      </c>
      <c r="C1569" s="93">
        <v>0.83289863149680898</v>
      </c>
      <c r="D1569" s="89" t="s">
        <v>3595</v>
      </c>
      <c r="E1569" s="90" t="s">
        <v>3594</v>
      </c>
    </row>
    <row r="1570" spans="1:5" x14ac:dyDescent="0.25">
      <c r="A1570" s="89" t="s">
        <v>2673</v>
      </c>
      <c r="B1570" s="107" t="s">
        <v>1651</v>
      </c>
      <c r="C1570" s="93">
        <v>0.81105916426151003</v>
      </c>
      <c r="D1570" s="89" t="s">
        <v>3595</v>
      </c>
      <c r="E1570" s="90" t="s">
        <v>3594</v>
      </c>
    </row>
    <row r="1571" spans="1:5" x14ac:dyDescent="0.25">
      <c r="A1571" s="89" t="s">
        <v>2679</v>
      </c>
      <c r="B1571" s="107" t="s">
        <v>2757</v>
      </c>
      <c r="C1571" s="93">
        <v>0.834520583270556</v>
      </c>
      <c r="D1571" s="89" t="s">
        <v>3479</v>
      </c>
      <c r="E1571" s="90" t="s">
        <v>3478</v>
      </c>
    </row>
    <row r="1572" spans="1:5" x14ac:dyDescent="0.25">
      <c r="A1572" s="89" t="s">
        <v>2673</v>
      </c>
      <c r="B1572" s="107" t="s">
        <v>1651</v>
      </c>
      <c r="C1572" s="93">
        <v>0.81103879788506394</v>
      </c>
      <c r="D1572" s="89" t="s">
        <v>3479</v>
      </c>
      <c r="E1572" s="90" t="s">
        <v>3478</v>
      </c>
    </row>
    <row r="1573" spans="1:5" x14ac:dyDescent="0.25">
      <c r="A1573" s="89" t="s">
        <v>2679</v>
      </c>
      <c r="B1573" s="107" t="s">
        <v>2757</v>
      </c>
      <c r="C1573" s="93">
        <v>0.83243795084970296</v>
      </c>
      <c r="D1573" s="89" t="s">
        <v>4160</v>
      </c>
      <c r="E1573" s="90" t="s">
        <v>4159</v>
      </c>
    </row>
    <row r="1574" spans="1:5" x14ac:dyDescent="0.25">
      <c r="A1574" s="89" t="s">
        <v>2673</v>
      </c>
      <c r="B1574" s="107" t="s">
        <v>1651</v>
      </c>
      <c r="C1574" s="93">
        <v>0.82221174941058806</v>
      </c>
      <c r="D1574" s="89" t="s">
        <v>4160</v>
      </c>
      <c r="E1574" s="90" t="s">
        <v>4159</v>
      </c>
    </row>
    <row r="1575" spans="1:5" x14ac:dyDescent="0.25">
      <c r="A1575" s="89" t="s">
        <v>2679</v>
      </c>
      <c r="B1575" s="107" t="s">
        <v>2757</v>
      </c>
      <c r="C1575" s="93">
        <v>0.83395051078346205</v>
      </c>
      <c r="D1575" s="89" t="s">
        <v>2305</v>
      </c>
      <c r="E1575" s="90" t="s">
        <v>2306</v>
      </c>
    </row>
    <row r="1576" spans="1:5" x14ac:dyDescent="0.25">
      <c r="A1576" s="89" t="s">
        <v>2673</v>
      </c>
      <c r="B1576" s="107" t="s">
        <v>1651</v>
      </c>
      <c r="C1576" s="93">
        <v>0.831824663128088</v>
      </c>
      <c r="D1576" s="89" t="s">
        <v>2305</v>
      </c>
      <c r="E1576" s="90" t="s">
        <v>2306</v>
      </c>
    </row>
    <row r="1577" spans="1:5" x14ac:dyDescent="0.25">
      <c r="A1577" s="89" t="s">
        <v>2679</v>
      </c>
      <c r="B1577" s="107" t="s">
        <v>2757</v>
      </c>
      <c r="C1577" s="93">
        <v>0.82909601141348999</v>
      </c>
      <c r="D1577" s="89" t="s">
        <v>2307</v>
      </c>
      <c r="E1577" s="90" t="s">
        <v>2308</v>
      </c>
    </row>
    <row r="1578" spans="1:5" x14ac:dyDescent="0.25">
      <c r="A1578" s="89" t="s">
        <v>2673</v>
      </c>
      <c r="B1578" s="107" t="s">
        <v>1651</v>
      </c>
      <c r="C1578" s="93">
        <v>0.81720889367362604</v>
      </c>
      <c r="D1578" s="89" t="s">
        <v>2307</v>
      </c>
      <c r="E1578" s="90" t="s">
        <v>2308</v>
      </c>
    </row>
    <row r="1579" spans="1:5" x14ac:dyDescent="0.25">
      <c r="A1579" s="89" t="s">
        <v>2679</v>
      </c>
      <c r="B1579" s="107" t="s">
        <v>2757</v>
      </c>
      <c r="C1579" s="93">
        <v>0.83322001534156298</v>
      </c>
      <c r="D1579" s="89" t="s">
        <v>2309</v>
      </c>
      <c r="E1579" s="90" t="s">
        <v>2310</v>
      </c>
    </row>
    <row r="1580" spans="1:5" x14ac:dyDescent="0.25">
      <c r="A1580" s="89" t="s">
        <v>2673</v>
      </c>
      <c r="B1580" s="107" t="s">
        <v>1651</v>
      </c>
      <c r="C1580" s="93">
        <v>0.83357435970301696</v>
      </c>
      <c r="D1580" s="89" t="s">
        <v>2309</v>
      </c>
      <c r="E1580" s="90" t="s">
        <v>2310</v>
      </c>
    </row>
    <row r="1581" spans="1:5" x14ac:dyDescent="0.25">
      <c r="A1581" s="89" t="s">
        <v>2679</v>
      </c>
      <c r="B1581" s="107" t="s">
        <v>2757</v>
      </c>
      <c r="C1581" s="93">
        <v>0.810861531271444</v>
      </c>
      <c r="D1581" s="89" t="s">
        <v>3339</v>
      </c>
      <c r="E1581" s="90" t="s">
        <v>3338</v>
      </c>
    </row>
    <row r="1582" spans="1:5" x14ac:dyDescent="0.25">
      <c r="A1582" s="89" t="s">
        <v>2673</v>
      </c>
      <c r="B1582" s="107" t="s">
        <v>1651</v>
      </c>
      <c r="C1582" s="93">
        <v>0.79765586968941304</v>
      </c>
      <c r="D1582" s="89" t="s">
        <v>3339</v>
      </c>
      <c r="E1582" s="90" t="s">
        <v>3338</v>
      </c>
    </row>
    <row r="1583" spans="1:5" x14ac:dyDescent="0.25">
      <c r="A1583" s="89" t="s">
        <v>2679</v>
      </c>
      <c r="B1583" s="107" t="s">
        <v>2757</v>
      </c>
      <c r="C1583" s="93">
        <v>0.82632197621888603</v>
      </c>
      <c r="D1583" s="89" t="s">
        <v>4047</v>
      </c>
      <c r="E1583" s="90" t="s">
        <v>4046</v>
      </c>
    </row>
    <row r="1584" spans="1:5" x14ac:dyDescent="0.25">
      <c r="A1584" s="89" t="s">
        <v>2673</v>
      </c>
      <c r="B1584" s="107" t="s">
        <v>1651</v>
      </c>
      <c r="C1584" s="93">
        <v>0.80557514735172697</v>
      </c>
      <c r="D1584" s="89" t="s">
        <v>4047</v>
      </c>
      <c r="E1584" s="90" t="s">
        <v>4046</v>
      </c>
    </row>
    <row r="1585" spans="1:5" x14ac:dyDescent="0.25">
      <c r="A1585" s="89" t="s">
        <v>2679</v>
      </c>
      <c r="B1585" s="107" t="s">
        <v>2757</v>
      </c>
      <c r="C1585" s="93">
        <v>0.82060722263292796</v>
      </c>
      <c r="D1585" s="89" t="s">
        <v>3132</v>
      </c>
      <c r="E1585" s="90" t="s">
        <v>3131</v>
      </c>
    </row>
    <row r="1586" spans="1:5" x14ac:dyDescent="0.25">
      <c r="A1586" s="89" t="s">
        <v>2673</v>
      </c>
      <c r="B1586" s="107" t="s">
        <v>1651</v>
      </c>
      <c r="C1586" s="93">
        <v>0.80822160035230295</v>
      </c>
      <c r="D1586" s="89" t="s">
        <v>3132</v>
      </c>
      <c r="E1586" s="90" t="s">
        <v>3131</v>
      </c>
    </row>
    <row r="1587" spans="1:5" x14ac:dyDescent="0.25">
      <c r="A1587" s="89" t="s">
        <v>2679</v>
      </c>
      <c r="B1587" s="107" t="s">
        <v>2757</v>
      </c>
      <c r="C1587" s="93">
        <v>0.82924632969718504</v>
      </c>
      <c r="D1587" s="89" t="s">
        <v>3058</v>
      </c>
      <c r="E1587" s="90" t="s">
        <v>3057</v>
      </c>
    </row>
    <row r="1588" spans="1:5" x14ac:dyDescent="0.25">
      <c r="A1588" s="89" t="s">
        <v>2673</v>
      </c>
      <c r="B1588" s="107" t="s">
        <v>1651</v>
      </c>
      <c r="C1588" s="93">
        <v>0.82958512005303497</v>
      </c>
      <c r="D1588" s="89" t="s">
        <v>3058</v>
      </c>
      <c r="E1588" s="90" t="s">
        <v>3057</v>
      </c>
    </row>
    <row r="1589" spans="1:5" x14ac:dyDescent="0.25">
      <c r="A1589" s="89" t="s">
        <v>2679</v>
      </c>
      <c r="B1589" s="107" t="s">
        <v>2757</v>
      </c>
      <c r="C1589" s="93">
        <v>0.84159611294360304</v>
      </c>
      <c r="D1589" s="89" t="s">
        <v>2311</v>
      </c>
      <c r="E1589" s="90" t="s">
        <v>2312</v>
      </c>
    </row>
    <row r="1590" spans="1:5" x14ac:dyDescent="0.25">
      <c r="A1590" s="89" t="s">
        <v>2679</v>
      </c>
      <c r="B1590" s="107" t="s">
        <v>2757</v>
      </c>
      <c r="C1590" s="93">
        <v>0.83334555629124096</v>
      </c>
      <c r="D1590" s="89" t="s">
        <v>3882</v>
      </c>
      <c r="E1590" s="90" t="s">
        <v>3881</v>
      </c>
    </row>
    <row r="1591" spans="1:5" x14ac:dyDescent="0.25">
      <c r="A1591" s="89" t="s">
        <v>2673</v>
      </c>
      <c r="B1591" s="107" t="s">
        <v>1651</v>
      </c>
      <c r="C1591" s="93">
        <v>0.83129175626483798</v>
      </c>
      <c r="D1591" s="89" t="s">
        <v>3882</v>
      </c>
      <c r="E1591" s="90" t="s">
        <v>3881</v>
      </c>
    </row>
    <row r="1592" spans="1:5" x14ac:dyDescent="0.25">
      <c r="A1592" s="89" t="s">
        <v>2679</v>
      </c>
      <c r="B1592" s="107" t="s">
        <v>2757</v>
      </c>
      <c r="C1592" s="93">
        <v>0.75706488141348205</v>
      </c>
      <c r="D1592" s="89" t="s">
        <v>3123</v>
      </c>
      <c r="E1592" s="90" t="s">
        <v>3122</v>
      </c>
    </row>
    <row r="1593" spans="1:5" x14ac:dyDescent="0.25">
      <c r="A1593" s="89" t="s">
        <v>2673</v>
      </c>
      <c r="B1593" s="107" t="s">
        <v>1651</v>
      </c>
      <c r="C1593" s="93">
        <v>0.75219486107380795</v>
      </c>
      <c r="D1593" s="89" t="s">
        <v>3123</v>
      </c>
      <c r="E1593" s="90" t="s">
        <v>3122</v>
      </c>
    </row>
    <row r="1594" spans="1:5" x14ac:dyDescent="0.25">
      <c r="A1594" s="89" t="s">
        <v>2679</v>
      </c>
      <c r="B1594" s="107" t="s">
        <v>2757</v>
      </c>
      <c r="C1594" s="93">
        <v>0.84221792179355104</v>
      </c>
      <c r="D1594" s="89" t="s">
        <v>2313</v>
      </c>
      <c r="E1594" s="90" t="s">
        <v>2314</v>
      </c>
    </row>
    <row r="1595" spans="1:5" x14ac:dyDescent="0.25">
      <c r="A1595" s="89" t="s">
        <v>2673</v>
      </c>
      <c r="B1595" s="107" t="s">
        <v>1651</v>
      </c>
      <c r="C1595" s="93">
        <v>0.84083850675970895</v>
      </c>
      <c r="D1595" s="89" t="s">
        <v>2313</v>
      </c>
      <c r="E1595" s="90" t="s">
        <v>2314</v>
      </c>
    </row>
    <row r="1596" spans="1:5" x14ac:dyDescent="0.25">
      <c r="A1596" s="89" t="s">
        <v>2679</v>
      </c>
      <c r="B1596" s="107" t="s">
        <v>2757</v>
      </c>
      <c r="C1596" s="93">
        <v>0.83439572778616</v>
      </c>
      <c r="D1596" s="89" t="s">
        <v>3016</v>
      </c>
      <c r="E1596" s="90" t="s">
        <v>3015</v>
      </c>
    </row>
    <row r="1597" spans="1:5" x14ac:dyDescent="0.25">
      <c r="A1597" s="89" t="s">
        <v>2673</v>
      </c>
      <c r="B1597" s="107" t="s">
        <v>1651</v>
      </c>
      <c r="C1597" s="93">
        <v>0.81344093364777703</v>
      </c>
      <c r="D1597" s="89" t="s">
        <v>3016</v>
      </c>
      <c r="E1597" s="90" t="s">
        <v>3015</v>
      </c>
    </row>
    <row r="1598" spans="1:5" x14ac:dyDescent="0.25">
      <c r="A1598" s="89" t="s">
        <v>2679</v>
      </c>
      <c r="B1598" s="107" t="s">
        <v>2757</v>
      </c>
      <c r="C1598" s="93">
        <v>0.83548238008480002</v>
      </c>
      <c r="D1598" s="89" t="s">
        <v>2315</v>
      </c>
      <c r="E1598" s="90" t="s">
        <v>2316</v>
      </c>
    </row>
    <row r="1599" spans="1:5" x14ac:dyDescent="0.25">
      <c r="A1599" s="89" t="s">
        <v>2673</v>
      </c>
      <c r="B1599" s="107" t="s">
        <v>1651</v>
      </c>
      <c r="C1599" s="93">
        <v>0.81587908794502195</v>
      </c>
      <c r="D1599" s="89" t="s">
        <v>2315</v>
      </c>
      <c r="E1599" s="90" t="s">
        <v>2316</v>
      </c>
    </row>
    <row r="1600" spans="1:5" x14ac:dyDescent="0.25">
      <c r="A1600" s="89" t="s">
        <v>2679</v>
      </c>
      <c r="B1600" s="107" t="s">
        <v>2757</v>
      </c>
      <c r="C1600" s="93">
        <v>0.82290817671863103</v>
      </c>
      <c r="D1600" s="89" t="s">
        <v>3706</v>
      </c>
      <c r="E1600" s="90" t="s">
        <v>3705</v>
      </c>
    </row>
    <row r="1601" spans="1:5" x14ac:dyDescent="0.25">
      <c r="A1601" s="89" t="s">
        <v>2673</v>
      </c>
      <c r="B1601" s="107" t="s">
        <v>1651</v>
      </c>
      <c r="C1601" s="93">
        <v>0.81115010448639902</v>
      </c>
      <c r="D1601" s="89" t="s">
        <v>3706</v>
      </c>
      <c r="E1601" s="90" t="s">
        <v>3705</v>
      </c>
    </row>
    <row r="1602" spans="1:5" x14ac:dyDescent="0.25">
      <c r="A1602" s="89" t="s">
        <v>2679</v>
      </c>
      <c r="B1602" s="107" t="s">
        <v>2757</v>
      </c>
      <c r="C1602" s="93">
        <v>0.83037485677044798</v>
      </c>
      <c r="D1602" s="89" t="s">
        <v>4214</v>
      </c>
      <c r="E1602" s="90" t="s">
        <v>4213</v>
      </c>
    </row>
    <row r="1603" spans="1:5" x14ac:dyDescent="0.25">
      <c r="A1603" s="89" t="s">
        <v>2673</v>
      </c>
      <c r="B1603" s="107" t="s">
        <v>1651</v>
      </c>
      <c r="C1603" s="93">
        <v>0.83027065923360499</v>
      </c>
      <c r="D1603" s="89" t="s">
        <v>4214</v>
      </c>
      <c r="E1603" s="90" t="s">
        <v>4213</v>
      </c>
    </row>
    <row r="1604" spans="1:5" x14ac:dyDescent="0.25">
      <c r="A1604" s="89" t="s">
        <v>2679</v>
      </c>
      <c r="B1604" s="107" t="s">
        <v>2757</v>
      </c>
      <c r="C1604" s="93">
        <v>0.82761099571827201</v>
      </c>
      <c r="D1604" s="89" t="s">
        <v>4153</v>
      </c>
      <c r="E1604" s="90" t="s">
        <v>4152</v>
      </c>
    </row>
    <row r="1605" spans="1:5" x14ac:dyDescent="0.25">
      <c r="A1605" s="89" t="s">
        <v>2673</v>
      </c>
      <c r="B1605" s="107" t="s">
        <v>1651</v>
      </c>
      <c r="C1605" s="93">
        <v>0.80703688623591796</v>
      </c>
      <c r="D1605" s="89" t="s">
        <v>4153</v>
      </c>
      <c r="E1605" s="90" t="s">
        <v>4152</v>
      </c>
    </row>
    <row r="1606" spans="1:5" x14ac:dyDescent="0.25">
      <c r="A1606" s="89" t="s">
        <v>2679</v>
      </c>
      <c r="B1606" s="107" t="s">
        <v>2757</v>
      </c>
      <c r="C1606" s="93">
        <v>0.82832024367678603</v>
      </c>
      <c r="D1606" s="89" t="s">
        <v>2317</v>
      </c>
      <c r="E1606" s="90" t="s">
        <v>2318</v>
      </c>
    </row>
    <row r="1607" spans="1:5" x14ac:dyDescent="0.25">
      <c r="A1607" s="89" t="s">
        <v>2673</v>
      </c>
      <c r="B1607" s="107" t="s">
        <v>1651</v>
      </c>
      <c r="C1607" s="93">
        <v>0.81569715130413301</v>
      </c>
      <c r="D1607" s="89" t="s">
        <v>2317</v>
      </c>
      <c r="E1607" s="90" t="s">
        <v>2318</v>
      </c>
    </row>
    <row r="1608" spans="1:5" x14ac:dyDescent="0.25">
      <c r="A1608" s="89" t="s">
        <v>2679</v>
      </c>
      <c r="B1608" s="107" t="s">
        <v>2757</v>
      </c>
      <c r="C1608" s="93">
        <v>0.83344640547489401</v>
      </c>
      <c r="D1608" s="89" t="s">
        <v>2319</v>
      </c>
      <c r="E1608" s="90" t="s">
        <v>2320</v>
      </c>
    </row>
    <row r="1609" spans="1:5" x14ac:dyDescent="0.25">
      <c r="A1609" s="89" t="s">
        <v>2679</v>
      </c>
      <c r="B1609" s="107" t="s">
        <v>2757</v>
      </c>
      <c r="C1609" s="93">
        <v>0.83381543227219501</v>
      </c>
      <c r="D1609" s="89" t="s">
        <v>3037</v>
      </c>
      <c r="E1609" s="90" t="s">
        <v>3036</v>
      </c>
    </row>
    <row r="1610" spans="1:5" x14ac:dyDescent="0.25">
      <c r="A1610" s="89" t="s">
        <v>2673</v>
      </c>
      <c r="B1610" s="107" t="s">
        <v>1651</v>
      </c>
      <c r="C1610" s="93">
        <v>0.81797656079500203</v>
      </c>
      <c r="D1610" s="89" t="s">
        <v>3037</v>
      </c>
      <c r="E1610" s="90" t="s">
        <v>3036</v>
      </c>
    </row>
    <row r="1611" spans="1:5" x14ac:dyDescent="0.25">
      <c r="A1611" s="89" t="s">
        <v>2679</v>
      </c>
      <c r="B1611" s="107" t="s">
        <v>2757</v>
      </c>
      <c r="C1611" s="93">
        <v>0.84150987765229901</v>
      </c>
      <c r="D1611" s="89" t="s">
        <v>3143</v>
      </c>
      <c r="E1611" s="90" t="s">
        <v>3142</v>
      </c>
    </row>
    <row r="1612" spans="1:5" x14ac:dyDescent="0.25">
      <c r="A1612" s="89" t="s">
        <v>2673</v>
      </c>
      <c r="B1612" s="107" t="s">
        <v>1651</v>
      </c>
      <c r="C1612" s="93">
        <v>0.84127007763503503</v>
      </c>
      <c r="D1612" s="89" t="s">
        <v>3143</v>
      </c>
      <c r="E1612" s="90" t="s">
        <v>3142</v>
      </c>
    </row>
    <row r="1613" spans="1:5" x14ac:dyDescent="0.25">
      <c r="A1613" s="89" t="s">
        <v>2679</v>
      </c>
      <c r="B1613" s="107" t="s">
        <v>2757</v>
      </c>
      <c r="C1613" s="93">
        <v>0.83719335233294501</v>
      </c>
      <c r="D1613" s="89" t="s">
        <v>2321</v>
      </c>
      <c r="E1613" s="90" t="s">
        <v>2322</v>
      </c>
    </row>
    <row r="1614" spans="1:5" x14ac:dyDescent="0.25">
      <c r="A1614" s="89" t="s">
        <v>2679</v>
      </c>
      <c r="B1614" s="107" t="s">
        <v>2757</v>
      </c>
      <c r="C1614" s="93">
        <v>0.82510042507355297</v>
      </c>
      <c r="D1614" s="89" t="s">
        <v>3896</v>
      </c>
      <c r="E1614" s="90" t="s">
        <v>3895</v>
      </c>
    </row>
    <row r="1615" spans="1:5" x14ac:dyDescent="0.25">
      <c r="A1615" s="89" t="s">
        <v>2673</v>
      </c>
      <c r="B1615" s="107" t="s">
        <v>1651</v>
      </c>
      <c r="C1615" s="93">
        <v>0.82172197994557095</v>
      </c>
      <c r="D1615" s="89" t="s">
        <v>3896</v>
      </c>
      <c r="E1615" s="90" t="s">
        <v>3895</v>
      </c>
    </row>
    <row r="1616" spans="1:5" x14ac:dyDescent="0.25">
      <c r="A1616" s="89" t="s">
        <v>2679</v>
      </c>
      <c r="B1616" s="107" t="s">
        <v>2757</v>
      </c>
      <c r="C1616" s="93">
        <v>0.83430479117701195</v>
      </c>
      <c r="D1616" s="89" t="s">
        <v>2323</v>
      </c>
      <c r="E1616" s="90" t="s">
        <v>2324</v>
      </c>
    </row>
    <row r="1617" spans="1:5" x14ac:dyDescent="0.25">
      <c r="A1617" s="89" t="s">
        <v>2673</v>
      </c>
      <c r="B1617" s="107" t="s">
        <v>1651</v>
      </c>
      <c r="C1617" s="93">
        <v>0.81512315763536602</v>
      </c>
      <c r="D1617" s="89" t="s">
        <v>2323</v>
      </c>
      <c r="E1617" s="90" t="s">
        <v>2324</v>
      </c>
    </row>
    <row r="1618" spans="1:5" x14ac:dyDescent="0.25">
      <c r="A1618" s="89" t="s">
        <v>2679</v>
      </c>
      <c r="B1618" s="107" t="s">
        <v>2757</v>
      </c>
      <c r="C1618" s="93">
        <v>0.83468839467665101</v>
      </c>
      <c r="D1618" s="89" t="s">
        <v>3672</v>
      </c>
      <c r="E1618" s="90" t="s">
        <v>3671</v>
      </c>
    </row>
    <row r="1619" spans="1:5" x14ac:dyDescent="0.25">
      <c r="A1619" s="89" t="s">
        <v>2673</v>
      </c>
      <c r="B1619" s="107" t="s">
        <v>1651</v>
      </c>
      <c r="C1619" s="93">
        <v>0.81298932809131597</v>
      </c>
      <c r="D1619" s="89" t="s">
        <v>3672</v>
      </c>
      <c r="E1619" s="90" t="s">
        <v>3671</v>
      </c>
    </row>
    <row r="1620" spans="1:5" x14ac:dyDescent="0.25">
      <c r="A1620" s="89" t="s">
        <v>2679</v>
      </c>
      <c r="B1620" s="107" t="s">
        <v>2757</v>
      </c>
      <c r="C1620" s="93">
        <v>0.83495733486833101</v>
      </c>
      <c r="D1620" s="89" t="s">
        <v>3927</v>
      </c>
      <c r="E1620" s="90" t="s">
        <v>3926</v>
      </c>
    </row>
    <row r="1621" spans="1:5" x14ac:dyDescent="0.25">
      <c r="A1621" s="89" t="s">
        <v>2673</v>
      </c>
      <c r="B1621" s="107" t="s">
        <v>1651</v>
      </c>
      <c r="C1621" s="93">
        <v>0.81790911303800895</v>
      </c>
      <c r="D1621" s="89" t="s">
        <v>3927</v>
      </c>
      <c r="E1621" s="90" t="s">
        <v>3926</v>
      </c>
    </row>
    <row r="1622" spans="1:5" x14ac:dyDescent="0.25">
      <c r="A1622" s="89" t="s">
        <v>2679</v>
      </c>
      <c r="B1622" s="107" t="s">
        <v>2757</v>
      </c>
      <c r="C1622" s="93">
        <v>0.81063398594626801</v>
      </c>
      <c r="D1622" s="89" t="s">
        <v>3848</v>
      </c>
      <c r="E1622" s="90" t="s">
        <v>3847</v>
      </c>
    </row>
    <row r="1623" spans="1:5" x14ac:dyDescent="0.25">
      <c r="A1623" s="89" t="s">
        <v>2673</v>
      </c>
      <c r="B1623" s="107" t="s">
        <v>1651</v>
      </c>
      <c r="C1623" s="93">
        <v>0.79960005674421797</v>
      </c>
      <c r="D1623" s="89" t="s">
        <v>3848</v>
      </c>
      <c r="E1623" s="90" t="s">
        <v>3847</v>
      </c>
    </row>
    <row r="1624" spans="1:5" x14ac:dyDescent="0.25">
      <c r="A1624" s="89" t="s">
        <v>2679</v>
      </c>
      <c r="B1624" s="107" t="s">
        <v>2757</v>
      </c>
      <c r="C1624" s="93">
        <v>0.82360000038867298</v>
      </c>
      <c r="D1624" s="89" t="s">
        <v>2992</v>
      </c>
      <c r="E1624" s="90" t="s">
        <v>2991</v>
      </c>
    </row>
    <row r="1625" spans="1:5" x14ac:dyDescent="0.25">
      <c r="A1625" s="89" t="s">
        <v>2673</v>
      </c>
      <c r="B1625" s="107" t="s">
        <v>1651</v>
      </c>
      <c r="C1625" s="93">
        <v>0.80587561296941002</v>
      </c>
      <c r="D1625" s="89" t="s">
        <v>2992</v>
      </c>
      <c r="E1625" s="90" t="s">
        <v>2991</v>
      </c>
    </row>
    <row r="1626" spans="1:5" x14ac:dyDescent="0.25">
      <c r="A1626" s="89" t="s">
        <v>2679</v>
      </c>
      <c r="B1626" s="107" t="s">
        <v>2757</v>
      </c>
      <c r="C1626" s="93">
        <v>0.83343924455531904</v>
      </c>
      <c r="D1626" s="89" t="s">
        <v>2325</v>
      </c>
      <c r="E1626" s="90" t="s">
        <v>2326</v>
      </c>
    </row>
    <row r="1627" spans="1:5" x14ac:dyDescent="0.25">
      <c r="A1627" s="89" t="s">
        <v>2673</v>
      </c>
      <c r="B1627" s="107" t="s">
        <v>1651</v>
      </c>
      <c r="C1627" s="93">
        <v>0.81620739796439201</v>
      </c>
      <c r="D1627" s="89" t="s">
        <v>2325</v>
      </c>
      <c r="E1627" s="90" t="s">
        <v>2326</v>
      </c>
    </row>
    <row r="1628" spans="1:5" x14ac:dyDescent="0.25">
      <c r="A1628" s="89" t="s">
        <v>2679</v>
      </c>
      <c r="B1628" s="107" t="s">
        <v>2757</v>
      </c>
      <c r="C1628" s="93">
        <v>0.81340797479414995</v>
      </c>
      <c r="D1628" s="89" t="s">
        <v>4012</v>
      </c>
      <c r="E1628" s="90" t="s">
        <v>4011</v>
      </c>
    </row>
    <row r="1629" spans="1:5" x14ac:dyDescent="0.25">
      <c r="A1629" s="89" t="s">
        <v>2673</v>
      </c>
      <c r="B1629" s="107" t="s">
        <v>1651</v>
      </c>
      <c r="C1629" s="93">
        <v>0.79978106468927601</v>
      </c>
      <c r="D1629" s="89" t="s">
        <v>4012</v>
      </c>
      <c r="E1629" s="90" t="s">
        <v>4011</v>
      </c>
    </row>
    <row r="1630" spans="1:5" x14ac:dyDescent="0.25">
      <c r="A1630" s="89" t="s">
        <v>2679</v>
      </c>
      <c r="B1630" s="107" t="s">
        <v>2757</v>
      </c>
      <c r="C1630" s="93">
        <v>0.82841619290784096</v>
      </c>
      <c r="D1630" s="89" t="s">
        <v>3335</v>
      </c>
      <c r="E1630" s="90" t="s">
        <v>3334</v>
      </c>
    </row>
    <row r="1631" spans="1:5" x14ac:dyDescent="0.25">
      <c r="A1631" s="89" t="s">
        <v>2673</v>
      </c>
      <c r="B1631" s="107" t="s">
        <v>1651</v>
      </c>
      <c r="C1631" s="93">
        <v>0.82497934220440305</v>
      </c>
      <c r="D1631" s="89" t="s">
        <v>3335</v>
      </c>
      <c r="E1631" s="90" t="s">
        <v>3334</v>
      </c>
    </row>
    <row r="1632" spans="1:5" x14ac:dyDescent="0.25">
      <c r="A1632" s="89" t="s">
        <v>2679</v>
      </c>
      <c r="B1632" s="107" t="s">
        <v>2757</v>
      </c>
      <c r="C1632" s="93">
        <v>0.83535298888210796</v>
      </c>
      <c r="D1632" s="89" t="s">
        <v>2327</v>
      </c>
      <c r="E1632" s="90" t="s">
        <v>2328</v>
      </c>
    </row>
    <row r="1633" spans="1:5" x14ac:dyDescent="0.25">
      <c r="A1633" s="89" t="s">
        <v>2673</v>
      </c>
      <c r="B1633" s="107" t="s">
        <v>1651</v>
      </c>
      <c r="C1633" s="93">
        <v>0.81484067012760297</v>
      </c>
      <c r="D1633" s="89" t="s">
        <v>2327</v>
      </c>
      <c r="E1633" s="90" t="s">
        <v>2328</v>
      </c>
    </row>
    <row r="1634" spans="1:5" x14ac:dyDescent="0.25">
      <c r="A1634" s="89" t="s">
        <v>2679</v>
      </c>
      <c r="B1634" s="107" t="s">
        <v>2757</v>
      </c>
      <c r="C1634" s="93">
        <v>0.80481123242420904</v>
      </c>
      <c r="D1634" s="89" t="s">
        <v>4267</v>
      </c>
      <c r="E1634" s="90" t="s">
        <v>4266</v>
      </c>
    </row>
    <row r="1635" spans="1:5" x14ac:dyDescent="0.25">
      <c r="A1635" s="89" t="s">
        <v>2673</v>
      </c>
      <c r="B1635" s="107" t="s">
        <v>1651</v>
      </c>
      <c r="C1635" s="93">
        <v>0.76979459829132801</v>
      </c>
      <c r="D1635" s="89" t="s">
        <v>4267</v>
      </c>
      <c r="E1635" s="90" t="s">
        <v>4266</v>
      </c>
    </row>
    <row r="1636" spans="1:5" x14ac:dyDescent="0.25">
      <c r="A1636" s="89" t="s">
        <v>2679</v>
      </c>
      <c r="B1636" s="107" t="s">
        <v>2757</v>
      </c>
      <c r="C1636" s="93">
        <v>0.83297841507280002</v>
      </c>
      <c r="D1636" s="89" t="s">
        <v>3745</v>
      </c>
      <c r="E1636" s="90" t="s">
        <v>3744</v>
      </c>
    </row>
    <row r="1637" spans="1:5" x14ac:dyDescent="0.25">
      <c r="A1637" s="89" t="s">
        <v>2673</v>
      </c>
      <c r="B1637" s="107" t="s">
        <v>1651</v>
      </c>
      <c r="C1637" s="93">
        <v>0.81763454988256201</v>
      </c>
      <c r="D1637" s="89" t="s">
        <v>3745</v>
      </c>
      <c r="E1637" s="90" t="s">
        <v>3744</v>
      </c>
    </row>
    <row r="1638" spans="1:5" x14ac:dyDescent="0.25">
      <c r="A1638" s="89" t="s">
        <v>2679</v>
      </c>
      <c r="B1638" s="107" t="s">
        <v>2757</v>
      </c>
      <c r="C1638" s="93">
        <v>0.83259357133443002</v>
      </c>
      <c r="D1638" s="89" t="s">
        <v>3367</v>
      </c>
      <c r="E1638" s="90" t="s">
        <v>3366</v>
      </c>
    </row>
    <row r="1639" spans="1:5" x14ac:dyDescent="0.25">
      <c r="A1639" s="89" t="s">
        <v>2673</v>
      </c>
      <c r="B1639" s="107" t="s">
        <v>1651</v>
      </c>
      <c r="C1639" s="93">
        <v>0.81483133831119703</v>
      </c>
      <c r="D1639" s="89" t="s">
        <v>3367</v>
      </c>
      <c r="E1639" s="90" t="s">
        <v>3366</v>
      </c>
    </row>
    <row r="1640" spans="1:5" x14ac:dyDescent="0.25">
      <c r="A1640" s="89" t="s">
        <v>2679</v>
      </c>
      <c r="B1640" s="107" t="s">
        <v>2757</v>
      </c>
      <c r="C1640" s="93">
        <v>0.83379569593057801</v>
      </c>
      <c r="D1640" s="89" t="s">
        <v>2329</v>
      </c>
      <c r="E1640" s="90" t="s">
        <v>2330</v>
      </c>
    </row>
    <row r="1641" spans="1:5" x14ac:dyDescent="0.25">
      <c r="A1641" s="89" t="s">
        <v>2679</v>
      </c>
      <c r="B1641" s="107" t="s">
        <v>2757</v>
      </c>
      <c r="C1641" s="93">
        <v>0.82422676180916199</v>
      </c>
      <c r="D1641" s="89" t="s">
        <v>3530</v>
      </c>
      <c r="E1641" s="90" t="s">
        <v>2330</v>
      </c>
    </row>
    <row r="1642" spans="1:5" x14ac:dyDescent="0.25">
      <c r="A1642" s="89" t="s">
        <v>2673</v>
      </c>
      <c r="B1642" s="107" t="s">
        <v>1651</v>
      </c>
      <c r="C1642" s="93">
        <v>0.80998025011040098</v>
      </c>
      <c r="D1642" s="89" t="s">
        <v>2329</v>
      </c>
      <c r="E1642" s="90" t="s">
        <v>2330</v>
      </c>
    </row>
    <row r="1643" spans="1:5" x14ac:dyDescent="0.25">
      <c r="A1643" s="89" t="s">
        <v>2673</v>
      </c>
      <c r="B1643" s="107" t="s">
        <v>1651</v>
      </c>
      <c r="C1643" s="93">
        <v>0.812820278104329</v>
      </c>
      <c r="D1643" s="89" t="s">
        <v>3530</v>
      </c>
      <c r="E1643" s="90" t="s">
        <v>2330</v>
      </c>
    </row>
    <row r="1644" spans="1:5" x14ac:dyDescent="0.25">
      <c r="A1644" s="89" t="s">
        <v>2679</v>
      </c>
      <c r="B1644" s="107" t="s">
        <v>2757</v>
      </c>
      <c r="C1644" s="93">
        <v>0.82367348056646394</v>
      </c>
      <c r="D1644" s="89" t="s">
        <v>3466</v>
      </c>
      <c r="E1644" s="90" t="s">
        <v>3465</v>
      </c>
    </row>
    <row r="1645" spans="1:5" x14ac:dyDescent="0.25">
      <c r="A1645" s="89" t="s">
        <v>2673</v>
      </c>
      <c r="B1645" s="107" t="s">
        <v>1651</v>
      </c>
      <c r="C1645" s="93">
        <v>0.79939308115609498</v>
      </c>
      <c r="D1645" s="89" t="s">
        <v>3466</v>
      </c>
      <c r="E1645" s="90" t="s">
        <v>3465</v>
      </c>
    </row>
    <row r="1646" spans="1:5" x14ac:dyDescent="0.25">
      <c r="A1646" s="89" t="s">
        <v>2679</v>
      </c>
      <c r="B1646" s="107" t="s">
        <v>2757</v>
      </c>
      <c r="C1646" s="93">
        <v>0.83045017610500005</v>
      </c>
      <c r="D1646" s="89" t="s">
        <v>2331</v>
      </c>
      <c r="E1646" s="90" t="s">
        <v>2332</v>
      </c>
    </row>
    <row r="1647" spans="1:5" x14ac:dyDescent="0.25">
      <c r="A1647" s="89" t="s">
        <v>2673</v>
      </c>
      <c r="B1647" s="107" t="s">
        <v>1651</v>
      </c>
      <c r="C1647" s="93">
        <v>0.80973040209451297</v>
      </c>
      <c r="D1647" s="89" t="s">
        <v>2331</v>
      </c>
      <c r="E1647" s="90" t="s">
        <v>2332</v>
      </c>
    </row>
    <row r="1648" spans="1:5" x14ac:dyDescent="0.25">
      <c r="A1648" s="89" t="s">
        <v>2679</v>
      </c>
      <c r="B1648" s="107" t="s">
        <v>2757</v>
      </c>
      <c r="C1648" s="93">
        <v>0.80240196163426503</v>
      </c>
      <c r="D1648" s="89" t="s">
        <v>4080</v>
      </c>
      <c r="E1648" s="90" t="s">
        <v>2761</v>
      </c>
    </row>
    <row r="1649" spans="1:5" x14ac:dyDescent="0.25">
      <c r="A1649" s="89" t="s">
        <v>2679</v>
      </c>
      <c r="B1649" s="107" t="s">
        <v>2757</v>
      </c>
      <c r="C1649" s="93">
        <v>0.814976220599129</v>
      </c>
      <c r="D1649" s="89" t="s">
        <v>4337</v>
      </c>
      <c r="E1649" s="90" t="s">
        <v>2761</v>
      </c>
    </row>
    <row r="1650" spans="1:5" x14ac:dyDescent="0.25">
      <c r="A1650" s="89" t="s">
        <v>2673</v>
      </c>
      <c r="B1650" s="107" t="s">
        <v>1651</v>
      </c>
      <c r="C1650" s="93">
        <v>0.79121976167656904</v>
      </c>
      <c r="D1650" s="89" t="s">
        <v>4080</v>
      </c>
      <c r="E1650" s="90" t="s">
        <v>2761</v>
      </c>
    </row>
    <row r="1651" spans="1:5" x14ac:dyDescent="0.25">
      <c r="A1651" s="89" t="s">
        <v>2679</v>
      </c>
      <c r="B1651" s="107" t="s">
        <v>2757</v>
      </c>
      <c r="C1651" s="93">
        <v>0.83371807108278995</v>
      </c>
      <c r="D1651" s="89" t="s">
        <v>2333</v>
      </c>
      <c r="E1651" s="90" t="s">
        <v>2334</v>
      </c>
    </row>
    <row r="1652" spans="1:5" x14ac:dyDescent="0.25">
      <c r="A1652" s="89" t="s">
        <v>2673</v>
      </c>
      <c r="B1652" s="107" t="s">
        <v>1651</v>
      </c>
      <c r="C1652" s="93">
        <v>0.82812649614984402</v>
      </c>
      <c r="D1652" s="89" t="s">
        <v>2333</v>
      </c>
      <c r="E1652" s="90" t="s">
        <v>2334</v>
      </c>
    </row>
    <row r="1653" spans="1:5" x14ac:dyDescent="0.25">
      <c r="A1653" s="89" t="s">
        <v>2679</v>
      </c>
      <c r="B1653" s="107" t="s">
        <v>2757</v>
      </c>
      <c r="C1653" s="93">
        <v>0.83135018128710403</v>
      </c>
      <c r="D1653" s="89" t="s">
        <v>2335</v>
      </c>
      <c r="E1653" s="90" t="s">
        <v>2336</v>
      </c>
    </row>
    <row r="1654" spans="1:5" x14ac:dyDescent="0.25">
      <c r="A1654" s="89" t="s">
        <v>2673</v>
      </c>
      <c r="B1654" s="107" t="s">
        <v>1651</v>
      </c>
      <c r="C1654" s="93">
        <v>0.81737248827342102</v>
      </c>
      <c r="D1654" s="89" t="s">
        <v>2335</v>
      </c>
      <c r="E1654" s="90" t="s">
        <v>2336</v>
      </c>
    </row>
    <row r="1655" spans="1:5" x14ac:dyDescent="0.25">
      <c r="A1655" s="89" t="s">
        <v>2679</v>
      </c>
      <c r="B1655" s="107" t="s">
        <v>2757</v>
      </c>
      <c r="C1655" s="93">
        <v>0.81234663489718995</v>
      </c>
      <c r="D1655" s="89" t="s">
        <v>3983</v>
      </c>
      <c r="E1655" s="90" t="s">
        <v>3982</v>
      </c>
    </row>
    <row r="1656" spans="1:5" x14ac:dyDescent="0.25">
      <c r="A1656" s="89" t="s">
        <v>2673</v>
      </c>
      <c r="B1656" s="107" t="s">
        <v>1651</v>
      </c>
      <c r="C1656" s="93">
        <v>0.79778370054334502</v>
      </c>
      <c r="D1656" s="89" t="s">
        <v>3983</v>
      </c>
      <c r="E1656" s="90" t="s">
        <v>3982</v>
      </c>
    </row>
    <row r="1657" spans="1:5" x14ac:dyDescent="0.25">
      <c r="A1657" s="89" t="s">
        <v>2679</v>
      </c>
      <c r="B1657" s="107" t="s">
        <v>2757</v>
      </c>
      <c r="C1657" s="93">
        <v>0.83526215739276699</v>
      </c>
      <c r="D1657" s="89" t="s">
        <v>1606</v>
      </c>
      <c r="E1657" s="90" t="s">
        <v>2717</v>
      </c>
    </row>
    <row r="1658" spans="1:5" x14ac:dyDescent="0.25">
      <c r="A1658" s="89" t="s">
        <v>2679</v>
      </c>
      <c r="B1658" s="107" t="s">
        <v>2757</v>
      </c>
      <c r="C1658" s="93">
        <v>0.83489603310693306</v>
      </c>
      <c r="D1658" s="89" t="s">
        <v>1620</v>
      </c>
      <c r="E1658" s="90" t="s">
        <v>2741</v>
      </c>
    </row>
    <row r="1659" spans="1:5" x14ac:dyDescent="0.25">
      <c r="A1659" s="89" t="s">
        <v>2679</v>
      </c>
      <c r="B1659" s="107" t="s">
        <v>2757</v>
      </c>
      <c r="C1659" s="93">
        <v>0.84394758011962001</v>
      </c>
      <c r="D1659" s="89" t="s">
        <v>139</v>
      </c>
      <c r="E1659" s="90" t="s">
        <v>2765</v>
      </c>
    </row>
    <row r="1660" spans="1:5" x14ac:dyDescent="0.25">
      <c r="A1660" s="89" t="s">
        <v>2679</v>
      </c>
      <c r="B1660" s="107" t="s">
        <v>2757</v>
      </c>
      <c r="C1660" s="93">
        <v>0.83506317353690795</v>
      </c>
      <c r="D1660" s="89" t="s">
        <v>143</v>
      </c>
      <c r="E1660" s="90" t="s">
        <v>2758</v>
      </c>
    </row>
    <row r="1661" spans="1:5" x14ac:dyDescent="0.25">
      <c r="A1661" s="89" t="s">
        <v>2679</v>
      </c>
      <c r="B1661" s="107" t="s">
        <v>2757</v>
      </c>
      <c r="C1661" s="93">
        <v>0.84562306426024803</v>
      </c>
      <c r="D1661" s="89" t="s">
        <v>140</v>
      </c>
      <c r="E1661" s="90" t="s">
        <v>2760</v>
      </c>
    </row>
    <row r="1662" spans="1:5" x14ac:dyDescent="0.25">
      <c r="A1662" s="89" t="s">
        <v>2679</v>
      </c>
      <c r="B1662" s="107" t="s">
        <v>2757</v>
      </c>
      <c r="C1662" s="93">
        <v>0.83526129626202295</v>
      </c>
      <c r="D1662" s="89" t="s">
        <v>675</v>
      </c>
      <c r="E1662" s="90" t="s">
        <v>2747</v>
      </c>
    </row>
    <row r="1663" spans="1:5" x14ac:dyDescent="0.25">
      <c r="A1663" s="89" t="s">
        <v>2673</v>
      </c>
      <c r="B1663" s="107" t="s">
        <v>1651</v>
      </c>
      <c r="C1663" s="93">
        <v>0.819162064839841</v>
      </c>
      <c r="D1663" s="89" t="s">
        <v>675</v>
      </c>
      <c r="E1663" s="90" t="s">
        <v>2747</v>
      </c>
    </row>
    <row r="1664" spans="1:5" x14ac:dyDescent="0.25">
      <c r="A1664" s="89" t="s">
        <v>2679</v>
      </c>
      <c r="B1664" s="107" t="s">
        <v>2757</v>
      </c>
      <c r="C1664" s="93">
        <v>0.81439046704608398</v>
      </c>
      <c r="D1664" s="89" t="s">
        <v>2337</v>
      </c>
      <c r="E1664" s="90" t="s">
        <v>2338</v>
      </c>
    </row>
    <row r="1665" spans="1:5" x14ac:dyDescent="0.25">
      <c r="A1665" s="89" t="s">
        <v>2673</v>
      </c>
      <c r="B1665" s="107" t="s">
        <v>1651</v>
      </c>
      <c r="C1665" s="93">
        <v>0.80162163353241001</v>
      </c>
      <c r="D1665" s="89" t="s">
        <v>2337</v>
      </c>
      <c r="E1665" s="90" t="s">
        <v>2338</v>
      </c>
    </row>
    <row r="1666" spans="1:5" x14ac:dyDescent="0.25">
      <c r="A1666" s="89" t="s">
        <v>2679</v>
      </c>
      <c r="B1666" s="107" t="s">
        <v>2757</v>
      </c>
      <c r="C1666" s="93">
        <v>0.83286416094353299</v>
      </c>
      <c r="D1666" s="89" t="s">
        <v>3254</v>
      </c>
      <c r="E1666" s="90" t="s">
        <v>3253</v>
      </c>
    </row>
    <row r="1667" spans="1:5" x14ac:dyDescent="0.25">
      <c r="A1667" s="89" t="s">
        <v>2673</v>
      </c>
      <c r="B1667" s="107" t="s">
        <v>1651</v>
      </c>
      <c r="C1667" s="93">
        <v>0.80996718583965799</v>
      </c>
      <c r="D1667" s="89" t="s">
        <v>3254</v>
      </c>
      <c r="E1667" s="90" t="s">
        <v>3253</v>
      </c>
    </row>
    <row r="1668" spans="1:5" x14ac:dyDescent="0.25">
      <c r="A1668" s="89" t="s">
        <v>2679</v>
      </c>
      <c r="B1668" s="107" t="s">
        <v>2757</v>
      </c>
      <c r="C1668" s="93">
        <v>0.825798212611491</v>
      </c>
      <c r="D1668" s="89" t="s">
        <v>3337</v>
      </c>
      <c r="E1668" s="90" t="s">
        <v>3336</v>
      </c>
    </row>
    <row r="1669" spans="1:5" x14ac:dyDescent="0.25">
      <c r="A1669" s="89" t="s">
        <v>2673</v>
      </c>
      <c r="B1669" s="107" t="s">
        <v>1651</v>
      </c>
      <c r="C1669" s="93">
        <v>0.82643783952598204</v>
      </c>
      <c r="D1669" s="89" t="s">
        <v>3337</v>
      </c>
      <c r="E1669" s="90" t="s">
        <v>3336</v>
      </c>
    </row>
    <row r="1670" spans="1:5" x14ac:dyDescent="0.25">
      <c r="A1670" s="89" t="s">
        <v>2679</v>
      </c>
      <c r="B1670" s="107" t="s">
        <v>2757</v>
      </c>
      <c r="C1670" s="93">
        <v>0.83121736217162301</v>
      </c>
      <c r="D1670" s="89" t="s">
        <v>2339</v>
      </c>
      <c r="E1670" s="90" t="s">
        <v>2340</v>
      </c>
    </row>
    <row r="1671" spans="1:5" x14ac:dyDescent="0.25">
      <c r="A1671" s="89" t="s">
        <v>2673</v>
      </c>
      <c r="B1671" s="107" t="s">
        <v>1651</v>
      </c>
      <c r="C1671" s="93">
        <v>0.83134675138845604</v>
      </c>
      <c r="D1671" s="89" t="s">
        <v>2339</v>
      </c>
      <c r="E1671" s="90" t="s">
        <v>2340</v>
      </c>
    </row>
    <row r="1672" spans="1:5" x14ac:dyDescent="0.25">
      <c r="A1672" s="89" t="s">
        <v>2679</v>
      </c>
      <c r="B1672" s="107" t="s">
        <v>2757</v>
      </c>
      <c r="C1672" s="93">
        <v>0.83478573130534295</v>
      </c>
      <c r="D1672" s="89" t="s">
        <v>2341</v>
      </c>
      <c r="E1672" s="90" t="s">
        <v>2342</v>
      </c>
    </row>
    <row r="1673" spans="1:5" x14ac:dyDescent="0.25">
      <c r="A1673" s="89" t="s">
        <v>2673</v>
      </c>
      <c r="B1673" s="107" t="s">
        <v>1651</v>
      </c>
      <c r="C1673" s="93">
        <v>0.81242849338426604</v>
      </c>
      <c r="D1673" s="89" t="s">
        <v>2341</v>
      </c>
      <c r="E1673" s="90" t="s">
        <v>2342</v>
      </c>
    </row>
    <row r="1674" spans="1:5" x14ac:dyDescent="0.25">
      <c r="A1674" s="89" t="s">
        <v>2679</v>
      </c>
      <c r="B1674" s="107" t="s">
        <v>2757</v>
      </c>
      <c r="C1674" s="93">
        <v>0.81260060856101501</v>
      </c>
      <c r="D1674" s="89" t="s">
        <v>3818</v>
      </c>
      <c r="E1674" s="90" t="s">
        <v>3817</v>
      </c>
    </row>
    <row r="1675" spans="1:5" x14ac:dyDescent="0.25">
      <c r="A1675" s="89" t="s">
        <v>2673</v>
      </c>
      <c r="B1675" s="107" t="s">
        <v>1651</v>
      </c>
      <c r="C1675" s="93">
        <v>0.797319779961283</v>
      </c>
      <c r="D1675" s="89" t="s">
        <v>3818</v>
      </c>
      <c r="E1675" s="90" t="s">
        <v>3817</v>
      </c>
    </row>
    <row r="1676" spans="1:5" x14ac:dyDescent="0.25">
      <c r="A1676" s="89" t="s">
        <v>2679</v>
      </c>
      <c r="B1676" s="107" t="s">
        <v>2757</v>
      </c>
      <c r="C1676" s="93">
        <v>0.82709952861910596</v>
      </c>
      <c r="D1676" s="89" t="s">
        <v>4240</v>
      </c>
      <c r="E1676" s="90" t="s">
        <v>4239</v>
      </c>
    </row>
    <row r="1677" spans="1:5" x14ac:dyDescent="0.25">
      <c r="A1677" s="89" t="s">
        <v>2673</v>
      </c>
      <c r="B1677" s="107" t="s">
        <v>1651</v>
      </c>
      <c r="C1677" s="93">
        <v>0.80799976139254903</v>
      </c>
      <c r="D1677" s="89" t="s">
        <v>4240</v>
      </c>
      <c r="E1677" s="90" t="s">
        <v>4239</v>
      </c>
    </row>
    <row r="1678" spans="1:5" x14ac:dyDescent="0.25">
      <c r="A1678" s="89" t="s">
        <v>2679</v>
      </c>
      <c r="B1678" s="107" t="s">
        <v>2757</v>
      </c>
      <c r="C1678" s="93">
        <v>0.83610478947178402</v>
      </c>
      <c r="D1678" s="89" t="s">
        <v>3091</v>
      </c>
      <c r="E1678" s="90" t="s">
        <v>3090</v>
      </c>
    </row>
    <row r="1679" spans="1:5" x14ac:dyDescent="0.25">
      <c r="A1679" s="89" t="s">
        <v>2673</v>
      </c>
      <c r="B1679" s="107" t="s">
        <v>1651</v>
      </c>
      <c r="C1679" s="93">
        <v>0.83466343933248299</v>
      </c>
      <c r="D1679" s="89" t="s">
        <v>3091</v>
      </c>
      <c r="E1679" s="90" t="s">
        <v>3090</v>
      </c>
    </row>
    <row r="1680" spans="1:5" x14ac:dyDescent="0.25">
      <c r="A1680" s="89" t="s">
        <v>2679</v>
      </c>
      <c r="B1680" s="107" t="s">
        <v>2757</v>
      </c>
      <c r="C1680" s="93">
        <v>0.83376873566663101</v>
      </c>
      <c r="D1680" s="89" t="s">
        <v>3923</v>
      </c>
      <c r="E1680" s="90" t="s">
        <v>3922</v>
      </c>
    </row>
    <row r="1681" spans="1:5" x14ac:dyDescent="0.25">
      <c r="A1681" s="89" t="s">
        <v>2673</v>
      </c>
      <c r="B1681" s="107" t="s">
        <v>1651</v>
      </c>
      <c r="C1681" s="93">
        <v>0.80889992077951001</v>
      </c>
      <c r="D1681" s="89" t="s">
        <v>3923</v>
      </c>
      <c r="E1681" s="90" t="s">
        <v>3922</v>
      </c>
    </row>
    <row r="1682" spans="1:5" x14ac:dyDescent="0.25">
      <c r="A1682" s="89" t="s">
        <v>2679</v>
      </c>
      <c r="B1682" s="107" t="s">
        <v>2757</v>
      </c>
      <c r="C1682" s="93">
        <v>0.82589654322722095</v>
      </c>
      <c r="D1682" s="89" t="s">
        <v>3262</v>
      </c>
      <c r="E1682" s="90" t="s">
        <v>3261</v>
      </c>
    </row>
    <row r="1683" spans="1:5" x14ac:dyDescent="0.25">
      <c r="A1683" s="89" t="s">
        <v>2673</v>
      </c>
      <c r="B1683" s="107" t="s">
        <v>1651</v>
      </c>
      <c r="C1683" s="93">
        <v>0.81399998253922901</v>
      </c>
      <c r="D1683" s="89" t="s">
        <v>3262</v>
      </c>
      <c r="E1683" s="90" t="s">
        <v>3261</v>
      </c>
    </row>
    <row r="1684" spans="1:5" x14ac:dyDescent="0.25">
      <c r="A1684" s="89" t="s">
        <v>2679</v>
      </c>
      <c r="B1684" s="107" t="s">
        <v>2757</v>
      </c>
      <c r="C1684" s="93">
        <v>0.80569837060190996</v>
      </c>
      <c r="D1684" s="89" t="s">
        <v>3765</v>
      </c>
      <c r="E1684" s="90" t="s">
        <v>3764</v>
      </c>
    </row>
    <row r="1685" spans="1:5" x14ac:dyDescent="0.25">
      <c r="A1685" s="89" t="s">
        <v>2673</v>
      </c>
      <c r="B1685" s="107" t="s">
        <v>1651</v>
      </c>
      <c r="C1685" s="93">
        <v>0.79495352121291496</v>
      </c>
      <c r="D1685" s="89" t="s">
        <v>3765</v>
      </c>
      <c r="E1685" s="90" t="s">
        <v>3764</v>
      </c>
    </row>
    <row r="1686" spans="1:5" x14ac:dyDescent="0.25">
      <c r="A1686" s="89" t="s">
        <v>2679</v>
      </c>
      <c r="B1686" s="107" t="s">
        <v>2757</v>
      </c>
      <c r="C1686" s="93">
        <v>0.831741501833137</v>
      </c>
      <c r="D1686" s="89" t="s">
        <v>2343</v>
      </c>
      <c r="E1686" s="90" t="s">
        <v>2344</v>
      </c>
    </row>
    <row r="1687" spans="1:5" x14ac:dyDescent="0.25">
      <c r="A1687" s="89" t="s">
        <v>2679</v>
      </c>
      <c r="B1687" s="107" t="s">
        <v>2757</v>
      </c>
      <c r="C1687" s="93">
        <v>0.82757476139436503</v>
      </c>
      <c r="D1687" s="89" t="s">
        <v>3099</v>
      </c>
      <c r="E1687" s="90" t="s">
        <v>3098</v>
      </c>
    </row>
    <row r="1688" spans="1:5" x14ac:dyDescent="0.25">
      <c r="A1688" s="89" t="s">
        <v>2673</v>
      </c>
      <c r="B1688" s="107" t="s">
        <v>1651</v>
      </c>
      <c r="C1688" s="93">
        <v>0.80264383577014797</v>
      </c>
      <c r="D1688" s="89" t="s">
        <v>3099</v>
      </c>
      <c r="E1688" s="90" t="s">
        <v>3098</v>
      </c>
    </row>
    <row r="1689" spans="1:5" x14ac:dyDescent="0.25">
      <c r="A1689" s="89" t="s">
        <v>2679</v>
      </c>
      <c r="B1689" s="107" t="s">
        <v>2757</v>
      </c>
      <c r="C1689" s="93">
        <v>0.81997121764596703</v>
      </c>
      <c r="D1689" s="89" t="s">
        <v>3362</v>
      </c>
      <c r="E1689" s="90" t="s">
        <v>3361</v>
      </c>
    </row>
    <row r="1690" spans="1:5" x14ac:dyDescent="0.25">
      <c r="A1690" s="89" t="s">
        <v>2673</v>
      </c>
      <c r="B1690" s="107" t="s">
        <v>1651</v>
      </c>
      <c r="C1690" s="93">
        <v>0.80878903828557203</v>
      </c>
      <c r="D1690" s="89" t="s">
        <v>3362</v>
      </c>
      <c r="E1690" s="90" t="s">
        <v>3361</v>
      </c>
    </row>
    <row r="1691" spans="1:5" x14ac:dyDescent="0.25">
      <c r="A1691" s="89" t="s">
        <v>2679</v>
      </c>
      <c r="B1691" s="107" t="s">
        <v>2757</v>
      </c>
      <c r="C1691" s="93">
        <v>0.82899676348485296</v>
      </c>
      <c r="D1691" s="89" t="s">
        <v>4275</v>
      </c>
      <c r="E1691" s="90" t="s">
        <v>4274</v>
      </c>
    </row>
    <row r="1692" spans="1:5" x14ac:dyDescent="0.25">
      <c r="A1692" s="89" t="s">
        <v>2673</v>
      </c>
      <c r="B1692" s="107" t="s">
        <v>1651</v>
      </c>
      <c r="C1692" s="93">
        <v>0.81687423698074801</v>
      </c>
      <c r="D1692" s="89" t="s">
        <v>4275</v>
      </c>
      <c r="E1692" s="90" t="s">
        <v>4274</v>
      </c>
    </row>
    <row r="1693" spans="1:5" x14ac:dyDescent="0.25">
      <c r="A1693" s="89" t="s">
        <v>2679</v>
      </c>
      <c r="B1693" s="107" t="s">
        <v>2757</v>
      </c>
      <c r="C1693" s="93">
        <v>0.817180254314675</v>
      </c>
      <c r="D1693" s="89" t="s">
        <v>4138</v>
      </c>
      <c r="E1693" s="90" t="s">
        <v>4137</v>
      </c>
    </row>
    <row r="1694" spans="1:5" x14ac:dyDescent="0.25">
      <c r="A1694" s="89" t="s">
        <v>2673</v>
      </c>
      <c r="B1694" s="107" t="s">
        <v>1651</v>
      </c>
      <c r="C1694" s="93">
        <v>0.80689022472068905</v>
      </c>
      <c r="D1694" s="89" t="s">
        <v>4138</v>
      </c>
      <c r="E1694" s="90" t="s">
        <v>4137</v>
      </c>
    </row>
    <row r="1695" spans="1:5" x14ac:dyDescent="0.25">
      <c r="A1695" s="89" t="s">
        <v>2679</v>
      </c>
      <c r="B1695" s="107" t="s">
        <v>2757</v>
      </c>
      <c r="C1695" s="93">
        <v>0.83190382949334796</v>
      </c>
      <c r="D1695" s="89" t="s">
        <v>129</v>
      </c>
      <c r="E1695" s="90" t="s">
        <v>2718</v>
      </c>
    </row>
    <row r="1696" spans="1:5" x14ac:dyDescent="0.25">
      <c r="A1696" s="89" t="s">
        <v>2673</v>
      </c>
      <c r="B1696" s="107" t="s">
        <v>1651</v>
      </c>
      <c r="C1696" s="93">
        <v>0.83062933129856598</v>
      </c>
      <c r="D1696" s="89" t="s">
        <v>129</v>
      </c>
      <c r="E1696" s="90" t="s">
        <v>2718</v>
      </c>
    </row>
    <row r="1697" spans="1:5" x14ac:dyDescent="0.25">
      <c r="A1697" s="89" t="s">
        <v>2679</v>
      </c>
      <c r="B1697" s="107" t="s">
        <v>2757</v>
      </c>
      <c r="C1697" s="93">
        <v>0.83251008760743705</v>
      </c>
      <c r="D1697" s="89" t="s">
        <v>2345</v>
      </c>
      <c r="E1697" s="90" t="s">
        <v>2346</v>
      </c>
    </row>
    <row r="1698" spans="1:5" x14ac:dyDescent="0.25">
      <c r="A1698" s="89" t="s">
        <v>2679</v>
      </c>
      <c r="B1698" s="107" t="s">
        <v>2757</v>
      </c>
      <c r="C1698" s="93">
        <v>0.81854656439985696</v>
      </c>
      <c r="D1698" s="89" t="s">
        <v>2347</v>
      </c>
      <c r="E1698" s="90" t="s">
        <v>2348</v>
      </c>
    </row>
    <row r="1699" spans="1:5" x14ac:dyDescent="0.25">
      <c r="A1699" s="89" t="s">
        <v>2673</v>
      </c>
      <c r="B1699" s="107" t="s">
        <v>1651</v>
      </c>
      <c r="C1699" s="93">
        <v>0.78886092283578502</v>
      </c>
      <c r="D1699" s="89" t="s">
        <v>2347</v>
      </c>
      <c r="E1699" s="90" t="s">
        <v>2348</v>
      </c>
    </row>
    <row r="1700" spans="1:5" x14ac:dyDescent="0.25">
      <c r="A1700" s="89" t="s">
        <v>2679</v>
      </c>
      <c r="B1700" s="107" t="s">
        <v>2757</v>
      </c>
      <c r="C1700" s="93">
        <v>0.83528521506250497</v>
      </c>
      <c r="D1700" s="89" t="s">
        <v>2349</v>
      </c>
      <c r="E1700" s="90" t="s">
        <v>2350</v>
      </c>
    </row>
    <row r="1701" spans="1:5" x14ac:dyDescent="0.25">
      <c r="A1701" s="89" t="s">
        <v>2673</v>
      </c>
      <c r="B1701" s="107" t="s">
        <v>1651</v>
      </c>
      <c r="C1701" s="93">
        <v>0.83609083369805903</v>
      </c>
      <c r="D1701" s="89" t="s">
        <v>2349</v>
      </c>
      <c r="E1701" s="90" t="s">
        <v>2350</v>
      </c>
    </row>
    <row r="1702" spans="1:5" x14ac:dyDescent="0.25">
      <c r="A1702" s="89" t="s">
        <v>2679</v>
      </c>
      <c r="B1702" s="107" t="s">
        <v>2757</v>
      </c>
      <c r="C1702" s="93">
        <v>0.81841630264619003</v>
      </c>
      <c r="D1702" s="89" t="s">
        <v>3386</v>
      </c>
      <c r="E1702" s="90" t="s">
        <v>3126</v>
      </c>
    </row>
    <row r="1703" spans="1:5" x14ac:dyDescent="0.25">
      <c r="A1703" s="89" t="s">
        <v>2673</v>
      </c>
      <c r="B1703" s="107" t="s">
        <v>1651</v>
      </c>
      <c r="C1703" s="93">
        <v>0.81242329028498095</v>
      </c>
      <c r="D1703" s="89" t="s">
        <v>3386</v>
      </c>
      <c r="E1703" s="90" t="s">
        <v>3126</v>
      </c>
    </row>
    <row r="1704" spans="1:5" x14ac:dyDescent="0.25">
      <c r="A1704" s="89" t="s">
        <v>2679</v>
      </c>
      <c r="B1704" s="107" t="s">
        <v>2757</v>
      </c>
      <c r="C1704" s="93">
        <v>0.83303315310245096</v>
      </c>
      <c r="D1704" s="89" t="s">
        <v>2351</v>
      </c>
      <c r="E1704" s="90" t="s">
        <v>2352</v>
      </c>
    </row>
    <row r="1705" spans="1:5" x14ac:dyDescent="0.25">
      <c r="A1705" s="89" t="s">
        <v>2673</v>
      </c>
      <c r="B1705" s="107" t="s">
        <v>1651</v>
      </c>
      <c r="C1705" s="93">
        <v>0.81216786844548505</v>
      </c>
      <c r="D1705" s="89" t="s">
        <v>2351</v>
      </c>
      <c r="E1705" s="90" t="s">
        <v>2352</v>
      </c>
    </row>
    <row r="1706" spans="1:5" x14ac:dyDescent="0.25">
      <c r="A1706" s="89" t="s">
        <v>2679</v>
      </c>
      <c r="B1706" s="107" t="s">
        <v>2757</v>
      </c>
      <c r="C1706" s="93">
        <v>0.83007953017055403</v>
      </c>
      <c r="D1706" s="89" t="s">
        <v>3576</v>
      </c>
      <c r="E1706" s="90" t="s">
        <v>3575</v>
      </c>
    </row>
    <row r="1707" spans="1:5" x14ac:dyDescent="0.25">
      <c r="A1707" s="89" t="s">
        <v>2673</v>
      </c>
      <c r="B1707" s="107" t="s">
        <v>1651</v>
      </c>
      <c r="C1707" s="93">
        <v>0.806663818025394</v>
      </c>
      <c r="D1707" s="89" t="s">
        <v>3576</v>
      </c>
      <c r="E1707" s="90" t="s">
        <v>3575</v>
      </c>
    </row>
    <row r="1708" spans="1:5" x14ac:dyDescent="0.25">
      <c r="A1708" s="89" t="s">
        <v>2679</v>
      </c>
      <c r="B1708" s="107" t="s">
        <v>2757</v>
      </c>
      <c r="C1708" s="93">
        <v>0.83033760199737205</v>
      </c>
      <c r="D1708" s="89" t="s">
        <v>2957</v>
      </c>
      <c r="E1708" s="90" t="s">
        <v>2956</v>
      </c>
    </row>
    <row r="1709" spans="1:5" x14ac:dyDescent="0.25">
      <c r="A1709" s="89" t="s">
        <v>2673</v>
      </c>
      <c r="B1709" s="107" t="s">
        <v>1651</v>
      </c>
      <c r="C1709" s="93">
        <v>0.82670200090325197</v>
      </c>
      <c r="D1709" s="89" t="s">
        <v>2957</v>
      </c>
      <c r="E1709" s="90" t="s">
        <v>2956</v>
      </c>
    </row>
    <row r="1710" spans="1:5" x14ac:dyDescent="0.25">
      <c r="A1710" s="89" t="s">
        <v>2679</v>
      </c>
      <c r="B1710" s="107" t="s">
        <v>2757</v>
      </c>
      <c r="C1710" s="93">
        <v>0.81987025802219304</v>
      </c>
      <c r="D1710" s="89" t="s">
        <v>3377</v>
      </c>
      <c r="E1710" s="90" t="s">
        <v>3376</v>
      </c>
    </row>
    <row r="1711" spans="1:5" x14ac:dyDescent="0.25">
      <c r="A1711" s="89" t="s">
        <v>2673</v>
      </c>
      <c r="B1711" s="107" t="s">
        <v>1651</v>
      </c>
      <c r="C1711" s="93">
        <v>0.79284729930632802</v>
      </c>
      <c r="D1711" s="89" t="s">
        <v>3377</v>
      </c>
      <c r="E1711" s="90" t="s">
        <v>3376</v>
      </c>
    </row>
    <row r="1712" spans="1:5" x14ac:dyDescent="0.25">
      <c r="A1712" s="89" t="s">
        <v>2679</v>
      </c>
      <c r="B1712" s="107" t="s">
        <v>2757</v>
      </c>
      <c r="C1712" s="93">
        <v>0.83736687964793499</v>
      </c>
      <c r="D1712" s="89" t="s">
        <v>2353</v>
      </c>
      <c r="E1712" s="90" t="s">
        <v>2354</v>
      </c>
    </row>
    <row r="1713" spans="1:5" x14ac:dyDescent="0.25">
      <c r="A1713" s="89" t="s">
        <v>2673</v>
      </c>
      <c r="B1713" s="107" t="s">
        <v>1651</v>
      </c>
      <c r="C1713" s="93">
        <v>0.83671420781686601</v>
      </c>
      <c r="D1713" s="89" t="s">
        <v>2353</v>
      </c>
      <c r="E1713" s="90" t="s">
        <v>2354</v>
      </c>
    </row>
    <row r="1714" spans="1:5" x14ac:dyDescent="0.25">
      <c r="A1714" s="89" t="s">
        <v>2679</v>
      </c>
      <c r="B1714" s="107" t="s">
        <v>2757</v>
      </c>
      <c r="C1714" s="93">
        <v>0.84076867875708405</v>
      </c>
      <c r="D1714" s="89" t="s">
        <v>3228</v>
      </c>
      <c r="E1714" s="90" t="s">
        <v>3227</v>
      </c>
    </row>
    <row r="1715" spans="1:5" x14ac:dyDescent="0.25">
      <c r="A1715" s="89" t="s">
        <v>2673</v>
      </c>
      <c r="B1715" s="107" t="s">
        <v>1651</v>
      </c>
      <c r="C1715" s="93">
        <v>0.84171863022763205</v>
      </c>
      <c r="D1715" s="89" t="s">
        <v>3228</v>
      </c>
      <c r="E1715" s="90" t="s">
        <v>3227</v>
      </c>
    </row>
    <row r="1716" spans="1:5" x14ac:dyDescent="0.25">
      <c r="A1716" s="89" t="s">
        <v>2679</v>
      </c>
      <c r="B1716" s="107" t="s">
        <v>2757</v>
      </c>
      <c r="C1716" s="93">
        <v>0.82496386562164103</v>
      </c>
      <c r="D1716" s="89" t="s">
        <v>221</v>
      </c>
      <c r="E1716" s="90" t="s">
        <v>3350</v>
      </c>
    </row>
    <row r="1717" spans="1:5" x14ac:dyDescent="0.25">
      <c r="A1717" s="89" t="s">
        <v>2673</v>
      </c>
      <c r="B1717" s="107" t="s">
        <v>1651</v>
      </c>
      <c r="C1717" s="93">
        <v>0.812678271437003</v>
      </c>
      <c r="D1717" s="89" t="s">
        <v>221</v>
      </c>
      <c r="E1717" s="90" t="s">
        <v>3350</v>
      </c>
    </row>
    <row r="1718" spans="1:5" x14ac:dyDescent="0.25">
      <c r="A1718" s="89" t="s">
        <v>2679</v>
      </c>
      <c r="B1718" s="107" t="s">
        <v>2757</v>
      </c>
      <c r="C1718" s="93">
        <v>0.824751203263004</v>
      </c>
      <c r="D1718" s="89" t="s">
        <v>77</v>
      </c>
      <c r="E1718" s="90" t="s">
        <v>2719</v>
      </c>
    </row>
    <row r="1719" spans="1:5" x14ac:dyDescent="0.25">
      <c r="A1719" s="89" t="s">
        <v>2673</v>
      </c>
      <c r="B1719" s="107" t="s">
        <v>1651</v>
      </c>
      <c r="C1719" s="93">
        <v>0.82085897771415905</v>
      </c>
      <c r="D1719" s="89" t="s">
        <v>77</v>
      </c>
      <c r="E1719" s="90" t="s">
        <v>2719</v>
      </c>
    </row>
    <row r="1720" spans="1:5" x14ac:dyDescent="0.25">
      <c r="A1720" s="89" t="s">
        <v>2673</v>
      </c>
      <c r="B1720" s="107" t="s">
        <v>1651</v>
      </c>
      <c r="C1720" s="93">
        <v>0.83316534077604898</v>
      </c>
      <c r="D1720" s="89" t="s">
        <v>2670</v>
      </c>
      <c r="E1720" s="90" t="s">
        <v>2720</v>
      </c>
    </row>
    <row r="1721" spans="1:5" x14ac:dyDescent="0.25">
      <c r="A1721" s="89" t="s">
        <v>2679</v>
      </c>
      <c r="B1721" s="107" t="s">
        <v>2757</v>
      </c>
      <c r="C1721" s="93">
        <v>0.79878827250131601</v>
      </c>
      <c r="D1721" s="89" t="s">
        <v>4261</v>
      </c>
      <c r="E1721" s="90" t="s">
        <v>4260</v>
      </c>
    </row>
    <row r="1722" spans="1:5" x14ac:dyDescent="0.25">
      <c r="A1722" s="89" t="s">
        <v>2673</v>
      </c>
      <c r="B1722" s="107" t="s">
        <v>1651</v>
      </c>
      <c r="C1722" s="93">
        <v>0.79024359576277003</v>
      </c>
      <c r="D1722" s="89" t="s">
        <v>4261</v>
      </c>
      <c r="E1722" s="90" t="s">
        <v>4260</v>
      </c>
    </row>
    <row r="1723" spans="1:5" x14ac:dyDescent="0.25">
      <c r="A1723" s="89" t="s">
        <v>2679</v>
      </c>
      <c r="B1723" s="107" t="s">
        <v>2757</v>
      </c>
      <c r="C1723" s="93">
        <v>0.829858905665392</v>
      </c>
      <c r="D1723" s="89" t="s">
        <v>2355</v>
      </c>
      <c r="E1723" s="90" t="s">
        <v>2356</v>
      </c>
    </row>
    <row r="1724" spans="1:5" x14ac:dyDescent="0.25">
      <c r="A1724" s="89" t="s">
        <v>2673</v>
      </c>
      <c r="B1724" s="107" t="s">
        <v>1651</v>
      </c>
      <c r="C1724" s="93">
        <v>0.83047348412078603</v>
      </c>
      <c r="D1724" s="89" t="s">
        <v>2355</v>
      </c>
      <c r="E1724" s="90" t="s">
        <v>2356</v>
      </c>
    </row>
    <row r="1725" spans="1:5" x14ac:dyDescent="0.25">
      <c r="A1725" s="89" t="s">
        <v>2679</v>
      </c>
      <c r="B1725" s="107" t="s">
        <v>2757</v>
      </c>
      <c r="C1725" s="93">
        <v>0.83546097419795595</v>
      </c>
      <c r="D1725" s="89" t="s">
        <v>2357</v>
      </c>
      <c r="E1725" s="90" t="s">
        <v>2358</v>
      </c>
    </row>
    <row r="1726" spans="1:5" x14ac:dyDescent="0.25">
      <c r="A1726" s="89" t="s">
        <v>2673</v>
      </c>
      <c r="B1726" s="107" t="s">
        <v>1651</v>
      </c>
      <c r="C1726" s="93">
        <v>0.81615288559822996</v>
      </c>
      <c r="D1726" s="89" t="s">
        <v>2357</v>
      </c>
      <c r="E1726" s="90" t="s">
        <v>2358</v>
      </c>
    </row>
    <row r="1727" spans="1:5" x14ac:dyDescent="0.25">
      <c r="A1727" s="89" t="s">
        <v>2679</v>
      </c>
      <c r="B1727" s="107" t="s">
        <v>2757</v>
      </c>
      <c r="C1727" s="93">
        <v>0.826231388172883</v>
      </c>
      <c r="D1727" s="89" t="s">
        <v>3917</v>
      </c>
      <c r="E1727" s="90" t="s">
        <v>3916</v>
      </c>
    </row>
    <row r="1728" spans="1:5" x14ac:dyDescent="0.25">
      <c r="A1728" s="89" t="s">
        <v>2673</v>
      </c>
      <c r="B1728" s="107" t="s">
        <v>1651</v>
      </c>
      <c r="C1728" s="93">
        <v>0.80768769420647302</v>
      </c>
      <c r="D1728" s="89" t="s">
        <v>3917</v>
      </c>
      <c r="E1728" s="90" t="s">
        <v>3916</v>
      </c>
    </row>
    <row r="1729" spans="1:5" x14ac:dyDescent="0.25">
      <c r="A1729" s="89" t="s">
        <v>2679</v>
      </c>
      <c r="B1729" s="107" t="s">
        <v>2757</v>
      </c>
      <c r="C1729" s="93">
        <v>0.84169546141028795</v>
      </c>
      <c r="D1729" s="89" t="s">
        <v>2359</v>
      </c>
      <c r="E1729" s="90" t="s">
        <v>2360</v>
      </c>
    </row>
    <row r="1730" spans="1:5" x14ac:dyDescent="0.25">
      <c r="A1730" s="89" t="s">
        <v>2673</v>
      </c>
      <c r="B1730" s="107" t="s">
        <v>1651</v>
      </c>
      <c r="C1730" s="93">
        <v>0.84119980616657497</v>
      </c>
      <c r="D1730" s="89" t="s">
        <v>2359</v>
      </c>
      <c r="E1730" s="90" t="s">
        <v>2360</v>
      </c>
    </row>
    <row r="1731" spans="1:5" x14ac:dyDescent="0.25">
      <c r="A1731" s="89" t="s">
        <v>2679</v>
      </c>
      <c r="B1731" s="107" t="s">
        <v>2757</v>
      </c>
      <c r="C1731" s="93">
        <v>0.83740553936773499</v>
      </c>
      <c r="D1731" s="89" t="s">
        <v>2361</v>
      </c>
      <c r="E1731" s="90" t="s">
        <v>2362</v>
      </c>
    </row>
    <row r="1732" spans="1:5" x14ac:dyDescent="0.25">
      <c r="A1732" s="89" t="s">
        <v>2679</v>
      </c>
      <c r="B1732" s="107" t="s">
        <v>2757</v>
      </c>
      <c r="C1732" s="93">
        <v>0.83010054512043896</v>
      </c>
      <c r="D1732" s="89" t="s">
        <v>3365</v>
      </c>
      <c r="E1732" s="90" t="s">
        <v>2754</v>
      </c>
    </row>
    <row r="1733" spans="1:5" x14ac:dyDescent="0.25">
      <c r="A1733" s="89" t="s">
        <v>2673</v>
      </c>
      <c r="B1733" s="107" t="s">
        <v>1651</v>
      </c>
      <c r="C1733" s="93">
        <v>0.82577962784744197</v>
      </c>
      <c r="D1733" s="89" t="s">
        <v>3365</v>
      </c>
      <c r="E1733" s="90" t="s">
        <v>2754</v>
      </c>
    </row>
    <row r="1734" spans="1:5" x14ac:dyDescent="0.25">
      <c r="A1734" s="89" t="s">
        <v>2679</v>
      </c>
      <c r="B1734" s="107" t="s">
        <v>2757</v>
      </c>
      <c r="C1734" s="93">
        <v>0.83507755813134499</v>
      </c>
      <c r="D1734" s="89" t="s">
        <v>2363</v>
      </c>
      <c r="E1734" s="90" t="s">
        <v>2364</v>
      </c>
    </row>
    <row r="1735" spans="1:5" x14ac:dyDescent="0.25">
      <c r="A1735" s="89" t="s">
        <v>2673</v>
      </c>
      <c r="B1735" s="107" t="s">
        <v>1651</v>
      </c>
      <c r="C1735" s="93">
        <v>0.817388243099895</v>
      </c>
      <c r="D1735" s="89" t="s">
        <v>2363</v>
      </c>
      <c r="E1735" s="90" t="s">
        <v>2364</v>
      </c>
    </row>
    <row r="1736" spans="1:5" x14ac:dyDescent="0.25">
      <c r="A1736" s="89" t="s">
        <v>2679</v>
      </c>
      <c r="B1736" s="107" t="s">
        <v>2757</v>
      </c>
      <c r="C1736" s="93">
        <v>0.83202146181047498</v>
      </c>
      <c r="D1736" s="89" t="s">
        <v>4108</v>
      </c>
      <c r="E1736" s="90" t="s">
        <v>4107</v>
      </c>
    </row>
    <row r="1737" spans="1:5" x14ac:dyDescent="0.25">
      <c r="A1737" s="89" t="s">
        <v>2673</v>
      </c>
      <c r="B1737" s="107" t="s">
        <v>1651</v>
      </c>
      <c r="C1737" s="93">
        <v>0.78352172246983698</v>
      </c>
      <c r="D1737" s="89" t="s">
        <v>4108</v>
      </c>
      <c r="E1737" s="90" t="s">
        <v>4107</v>
      </c>
    </row>
    <row r="1738" spans="1:5" x14ac:dyDescent="0.25">
      <c r="A1738" s="89" t="s">
        <v>2679</v>
      </c>
      <c r="B1738" s="107" t="s">
        <v>2757</v>
      </c>
      <c r="C1738" s="93">
        <v>0.833782307923015</v>
      </c>
      <c r="D1738" s="89" t="s">
        <v>2930</v>
      </c>
      <c r="E1738" s="90" t="s">
        <v>2929</v>
      </c>
    </row>
    <row r="1739" spans="1:5" x14ac:dyDescent="0.25">
      <c r="A1739" s="89" t="s">
        <v>2673</v>
      </c>
      <c r="B1739" s="107" t="s">
        <v>1651</v>
      </c>
      <c r="C1739" s="93">
        <v>0.81305514829838399</v>
      </c>
      <c r="D1739" s="89" t="s">
        <v>2930</v>
      </c>
      <c r="E1739" s="90" t="s">
        <v>2929</v>
      </c>
    </row>
    <row r="1740" spans="1:5" x14ac:dyDescent="0.25">
      <c r="A1740" s="89" t="s">
        <v>2679</v>
      </c>
      <c r="B1740" s="107" t="s">
        <v>2757</v>
      </c>
      <c r="C1740" s="93">
        <v>0.83542476755405304</v>
      </c>
      <c r="D1740" s="89" t="s">
        <v>2367</v>
      </c>
      <c r="E1740" s="90" t="s">
        <v>2366</v>
      </c>
    </row>
    <row r="1741" spans="1:5" x14ac:dyDescent="0.25">
      <c r="A1741" s="89" t="s">
        <v>2679</v>
      </c>
      <c r="B1741" s="107" t="s">
        <v>2757</v>
      </c>
      <c r="C1741" s="93">
        <v>0.79378769160215301</v>
      </c>
      <c r="D1741" s="89" t="s">
        <v>2365</v>
      </c>
      <c r="E1741" s="90" t="s">
        <v>2366</v>
      </c>
    </row>
    <row r="1742" spans="1:5" x14ac:dyDescent="0.25">
      <c r="A1742" s="89" t="s">
        <v>2679</v>
      </c>
      <c r="B1742" s="107" t="s">
        <v>2757</v>
      </c>
      <c r="C1742" s="93">
        <v>0.74709443224646499</v>
      </c>
      <c r="D1742" s="89" t="s">
        <v>2914</v>
      </c>
      <c r="E1742" s="90" t="s">
        <v>2366</v>
      </c>
    </row>
    <row r="1743" spans="1:5" x14ac:dyDescent="0.25">
      <c r="A1743" s="89" t="s">
        <v>2673</v>
      </c>
      <c r="B1743" s="107" t="s">
        <v>1651</v>
      </c>
      <c r="C1743" s="93">
        <v>0.818353420089588</v>
      </c>
      <c r="D1743" s="89" t="s">
        <v>2367</v>
      </c>
      <c r="E1743" s="90" t="s">
        <v>2366</v>
      </c>
    </row>
    <row r="1744" spans="1:5" x14ac:dyDescent="0.25">
      <c r="A1744" s="89" t="s">
        <v>2673</v>
      </c>
      <c r="B1744" s="107" t="s">
        <v>1651</v>
      </c>
      <c r="C1744" s="93">
        <v>0.78906532640930704</v>
      </c>
      <c r="D1744" s="89" t="s">
        <v>2365</v>
      </c>
      <c r="E1744" s="90" t="s">
        <v>2366</v>
      </c>
    </row>
    <row r="1745" spans="1:5" x14ac:dyDescent="0.25">
      <c r="A1745" s="89" t="s">
        <v>2673</v>
      </c>
      <c r="B1745" s="107" t="s">
        <v>1651</v>
      </c>
      <c r="C1745" s="93">
        <v>0.74497740614941399</v>
      </c>
      <c r="D1745" s="89" t="s">
        <v>2914</v>
      </c>
      <c r="E1745" s="90" t="s">
        <v>2366</v>
      </c>
    </row>
    <row r="1746" spans="1:5" x14ac:dyDescent="0.25">
      <c r="A1746" s="89" t="s">
        <v>2679</v>
      </c>
      <c r="B1746" s="107" t="s">
        <v>2757</v>
      </c>
      <c r="C1746" s="93">
        <v>0.83383652026854405</v>
      </c>
      <c r="D1746" s="89" t="s">
        <v>4119</v>
      </c>
      <c r="E1746" s="90" t="s">
        <v>4118</v>
      </c>
    </row>
    <row r="1747" spans="1:5" x14ac:dyDescent="0.25">
      <c r="A1747" s="89" t="s">
        <v>2673</v>
      </c>
      <c r="B1747" s="107" t="s">
        <v>1651</v>
      </c>
      <c r="C1747" s="93">
        <v>0.82681067587268198</v>
      </c>
      <c r="D1747" s="89" t="s">
        <v>4119</v>
      </c>
      <c r="E1747" s="90" t="s">
        <v>4118</v>
      </c>
    </row>
    <row r="1748" spans="1:5" x14ac:dyDescent="0.25">
      <c r="A1748" s="89" t="s">
        <v>2679</v>
      </c>
      <c r="B1748" s="107" t="s">
        <v>2757</v>
      </c>
      <c r="C1748" s="93">
        <v>0.83404319783082403</v>
      </c>
      <c r="D1748" s="89" t="s">
        <v>4123</v>
      </c>
      <c r="E1748" s="90" t="s">
        <v>4122</v>
      </c>
    </row>
    <row r="1749" spans="1:5" x14ac:dyDescent="0.25">
      <c r="A1749" s="89" t="s">
        <v>2673</v>
      </c>
      <c r="B1749" s="107" t="s">
        <v>1651</v>
      </c>
      <c r="C1749" s="93">
        <v>0.81869476505985095</v>
      </c>
      <c r="D1749" s="89" t="s">
        <v>4123</v>
      </c>
      <c r="E1749" s="90" t="s">
        <v>4122</v>
      </c>
    </row>
    <row r="1750" spans="1:5" x14ac:dyDescent="0.25">
      <c r="A1750" s="89" t="s">
        <v>2679</v>
      </c>
      <c r="B1750" s="107" t="s">
        <v>2757</v>
      </c>
      <c r="C1750" s="93">
        <v>0.83067487705326604</v>
      </c>
      <c r="D1750" s="89" t="s">
        <v>4206</v>
      </c>
      <c r="E1750" s="90" t="s">
        <v>4205</v>
      </c>
    </row>
    <row r="1751" spans="1:5" x14ac:dyDescent="0.25">
      <c r="A1751" s="89" t="s">
        <v>2673</v>
      </c>
      <c r="B1751" s="107" t="s">
        <v>1651</v>
      </c>
      <c r="C1751" s="93">
        <v>0.81726740842796697</v>
      </c>
      <c r="D1751" s="89" t="s">
        <v>4206</v>
      </c>
      <c r="E1751" s="90" t="s">
        <v>4205</v>
      </c>
    </row>
    <row r="1752" spans="1:5" x14ac:dyDescent="0.25">
      <c r="A1752" s="89" t="s">
        <v>2679</v>
      </c>
      <c r="B1752" s="107" t="s">
        <v>2757</v>
      </c>
      <c r="C1752" s="93">
        <v>0.83368002893817295</v>
      </c>
      <c r="D1752" s="89" t="s">
        <v>3103</v>
      </c>
      <c r="E1752" s="90" t="s">
        <v>3102</v>
      </c>
    </row>
    <row r="1753" spans="1:5" x14ac:dyDescent="0.25">
      <c r="A1753" s="89" t="s">
        <v>2673</v>
      </c>
      <c r="B1753" s="107" t="s">
        <v>1651</v>
      </c>
      <c r="C1753" s="93">
        <v>0.81230585161064695</v>
      </c>
      <c r="D1753" s="89" t="s">
        <v>3103</v>
      </c>
      <c r="E1753" s="90" t="s">
        <v>3102</v>
      </c>
    </row>
    <row r="1754" spans="1:5" x14ac:dyDescent="0.25">
      <c r="A1754" s="89" t="s">
        <v>2679</v>
      </c>
      <c r="B1754" s="107" t="s">
        <v>2757</v>
      </c>
      <c r="C1754" s="93">
        <v>0.83364276385142499</v>
      </c>
      <c r="D1754" s="89" t="s">
        <v>2682</v>
      </c>
      <c r="E1754" s="90" t="s">
        <v>2742</v>
      </c>
    </row>
    <row r="1755" spans="1:5" x14ac:dyDescent="0.25">
      <c r="A1755" s="89" t="s">
        <v>2679</v>
      </c>
      <c r="B1755" s="107" t="s">
        <v>2757</v>
      </c>
      <c r="C1755" s="93">
        <v>0.833188383034694</v>
      </c>
      <c r="D1755" s="89" t="s">
        <v>294</v>
      </c>
      <c r="E1755" s="90" t="s">
        <v>3117</v>
      </c>
    </row>
    <row r="1756" spans="1:5" x14ac:dyDescent="0.25">
      <c r="A1756" s="89" t="s">
        <v>2673</v>
      </c>
      <c r="B1756" s="107" t="s">
        <v>1651</v>
      </c>
      <c r="C1756" s="93">
        <v>0.80954302687526902</v>
      </c>
      <c r="D1756" s="89" t="s">
        <v>294</v>
      </c>
      <c r="E1756" s="90" t="s">
        <v>3117</v>
      </c>
    </row>
    <row r="1757" spans="1:5" x14ac:dyDescent="0.25">
      <c r="A1757" s="89" t="s">
        <v>2679</v>
      </c>
      <c r="B1757" s="107" t="s">
        <v>2757</v>
      </c>
      <c r="C1757" s="93">
        <v>0.83127406614746802</v>
      </c>
      <c r="D1757" s="89" t="s">
        <v>3823</v>
      </c>
      <c r="E1757" s="90" t="s">
        <v>3822</v>
      </c>
    </row>
    <row r="1758" spans="1:5" x14ac:dyDescent="0.25">
      <c r="A1758" s="89" t="s">
        <v>2673</v>
      </c>
      <c r="B1758" s="107" t="s">
        <v>1651</v>
      </c>
      <c r="C1758" s="93">
        <v>0.80404102771581099</v>
      </c>
      <c r="D1758" s="89" t="s">
        <v>3823</v>
      </c>
      <c r="E1758" s="90" t="s">
        <v>3822</v>
      </c>
    </row>
    <row r="1759" spans="1:5" x14ac:dyDescent="0.25">
      <c r="A1759" s="89" t="s">
        <v>2679</v>
      </c>
      <c r="B1759" s="107" t="s">
        <v>2757</v>
      </c>
      <c r="C1759" s="93">
        <v>0.83343330506470503</v>
      </c>
      <c r="D1759" s="89" t="s">
        <v>2368</v>
      </c>
      <c r="E1759" s="90" t="s">
        <v>2369</v>
      </c>
    </row>
    <row r="1760" spans="1:5" x14ac:dyDescent="0.25">
      <c r="A1760" s="89" t="s">
        <v>2673</v>
      </c>
      <c r="B1760" s="107" t="s">
        <v>1651</v>
      </c>
      <c r="C1760" s="93">
        <v>0.813158094487473</v>
      </c>
      <c r="D1760" s="89" t="s">
        <v>2368</v>
      </c>
      <c r="E1760" s="90" t="s">
        <v>2369</v>
      </c>
    </row>
    <row r="1761" spans="1:5" x14ac:dyDescent="0.25">
      <c r="A1761" s="89" t="s">
        <v>2679</v>
      </c>
      <c r="B1761" s="107" t="s">
        <v>2757</v>
      </c>
      <c r="C1761" s="93">
        <v>0.82377890273934196</v>
      </c>
      <c r="D1761" s="89" t="s">
        <v>3880</v>
      </c>
      <c r="E1761" s="90" t="s">
        <v>3879</v>
      </c>
    </row>
    <row r="1762" spans="1:5" x14ac:dyDescent="0.25">
      <c r="A1762" s="89" t="s">
        <v>2673</v>
      </c>
      <c r="B1762" s="107" t="s">
        <v>1651</v>
      </c>
      <c r="C1762" s="93">
        <v>0.80500019267186596</v>
      </c>
      <c r="D1762" s="89" t="s">
        <v>3880</v>
      </c>
      <c r="E1762" s="90" t="s">
        <v>3879</v>
      </c>
    </row>
    <row r="1763" spans="1:5" x14ac:dyDescent="0.25">
      <c r="A1763" s="89" t="s">
        <v>2679</v>
      </c>
      <c r="B1763" s="107" t="s">
        <v>2757</v>
      </c>
      <c r="C1763" s="93">
        <v>0.83893281609263304</v>
      </c>
      <c r="D1763" s="89" t="s">
        <v>2370</v>
      </c>
      <c r="E1763" s="90" t="s">
        <v>2371</v>
      </c>
    </row>
    <row r="1764" spans="1:5" x14ac:dyDescent="0.25">
      <c r="A1764" s="89" t="s">
        <v>2673</v>
      </c>
      <c r="B1764" s="107" t="s">
        <v>1651</v>
      </c>
      <c r="C1764" s="93">
        <v>0.83840799221695195</v>
      </c>
      <c r="D1764" s="89" t="s">
        <v>2370</v>
      </c>
      <c r="E1764" s="90" t="s">
        <v>2371</v>
      </c>
    </row>
    <row r="1765" spans="1:5" x14ac:dyDescent="0.25">
      <c r="A1765" s="89" t="s">
        <v>2679</v>
      </c>
      <c r="B1765" s="107" t="s">
        <v>2757</v>
      </c>
      <c r="C1765" s="93">
        <v>0.79892527727617901</v>
      </c>
      <c r="D1765" s="89" t="s">
        <v>3967</v>
      </c>
      <c r="E1765" s="90" t="s">
        <v>3966</v>
      </c>
    </row>
    <row r="1766" spans="1:5" x14ac:dyDescent="0.25">
      <c r="A1766" s="89" t="s">
        <v>2673</v>
      </c>
      <c r="B1766" s="107" t="s">
        <v>1651</v>
      </c>
      <c r="C1766" s="93">
        <v>0.78862919411253196</v>
      </c>
      <c r="D1766" s="89" t="s">
        <v>3967</v>
      </c>
      <c r="E1766" s="90" t="s">
        <v>3966</v>
      </c>
    </row>
    <row r="1767" spans="1:5" x14ac:dyDescent="0.25">
      <c r="A1767" s="89" t="s">
        <v>2679</v>
      </c>
      <c r="B1767" s="107" t="s">
        <v>2757</v>
      </c>
      <c r="C1767" s="93">
        <v>0.83206349519163403</v>
      </c>
      <c r="D1767" s="89" t="s">
        <v>210</v>
      </c>
      <c r="E1767" s="90" t="s">
        <v>3855</v>
      </c>
    </row>
    <row r="1768" spans="1:5" x14ac:dyDescent="0.25">
      <c r="A1768" s="89" t="s">
        <v>2673</v>
      </c>
      <c r="B1768" s="107" t="s">
        <v>1651</v>
      </c>
      <c r="C1768" s="93">
        <v>0.80912142105949103</v>
      </c>
      <c r="D1768" s="89" t="s">
        <v>210</v>
      </c>
      <c r="E1768" s="90" t="s">
        <v>3855</v>
      </c>
    </row>
    <row r="1769" spans="1:5" x14ac:dyDescent="0.25">
      <c r="A1769" s="89" t="s">
        <v>2679</v>
      </c>
      <c r="B1769" s="107" t="s">
        <v>2757</v>
      </c>
      <c r="C1769" s="93">
        <v>0.83155517443298299</v>
      </c>
      <c r="D1769" s="89" t="s">
        <v>4263</v>
      </c>
      <c r="E1769" s="90" t="s">
        <v>4262</v>
      </c>
    </row>
    <row r="1770" spans="1:5" x14ac:dyDescent="0.25">
      <c r="A1770" s="89" t="s">
        <v>2673</v>
      </c>
      <c r="B1770" s="107" t="s">
        <v>1651</v>
      </c>
      <c r="C1770" s="93">
        <v>0.82067101791873898</v>
      </c>
      <c r="D1770" s="89" t="s">
        <v>4263</v>
      </c>
      <c r="E1770" s="90" t="s">
        <v>4262</v>
      </c>
    </row>
    <row r="1771" spans="1:5" x14ac:dyDescent="0.25">
      <c r="A1771" s="89" t="s">
        <v>2679</v>
      </c>
      <c r="B1771" s="107" t="s">
        <v>2757</v>
      </c>
      <c r="C1771" s="93">
        <v>0.82576325627061198</v>
      </c>
      <c r="D1771" s="89" t="s">
        <v>3419</v>
      </c>
      <c r="E1771" s="90" t="s">
        <v>3418</v>
      </c>
    </row>
    <row r="1772" spans="1:5" x14ac:dyDescent="0.25">
      <c r="A1772" s="89" t="s">
        <v>2673</v>
      </c>
      <c r="B1772" s="107" t="s">
        <v>1651</v>
      </c>
      <c r="C1772" s="93">
        <v>0.82216375151513599</v>
      </c>
      <c r="D1772" s="89" t="s">
        <v>3419</v>
      </c>
      <c r="E1772" s="90" t="s">
        <v>3418</v>
      </c>
    </row>
    <row r="1773" spans="1:5" x14ac:dyDescent="0.25">
      <c r="A1773" s="89" t="s">
        <v>2679</v>
      </c>
      <c r="B1773" s="107" t="s">
        <v>2757</v>
      </c>
      <c r="C1773" s="93">
        <v>0.81809104365565899</v>
      </c>
      <c r="D1773" s="89" t="s">
        <v>4166</v>
      </c>
      <c r="E1773" s="90" t="s">
        <v>4165</v>
      </c>
    </row>
    <row r="1774" spans="1:5" x14ac:dyDescent="0.25">
      <c r="A1774" s="89" t="s">
        <v>2673</v>
      </c>
      <c r="B1774" s="107" t="s">
        <v>1651</v>
      </c>
      <c r="C1774" s="93">
        <v>0.80278574348133802</v>
      </c>
      <c r="D1774" s="89" t="s">
        <v>4166</v>
      </c>
      <c r="E1774" s="90" t="s">
        <v>4165</v>
      </c>
    </row>
    <row r="1775" spans="1:5" x14ac:dyDescent="0.25">
      <c r="A1775" s="89" t="s">
        <v>2679</v>
      </c>
      <c r="B1775" s="107" t="s">
        <v>2757</v>
      </c>
      <c r="C1775" s="93">
        <v>0.82375542590827</v>
      </c>
      <c r="D1775" s="89" t="s">
        <v>3379</v>
      </c>
      <c r="E1775" s="90" t="s">
        <v>3378</v>
      </c>
    </row>
    <row r="1776" spans="1:5" x14ac:dyDescent="0.25">
      <c r="A1776" s="89" t="s">
        <v>2673</v>
      </c>
      <c r="B1776" s="107" t="s">
        <v>1651</v>
      </c>
      <c r="C1776" s="93">
        <v>0.81624402751556302</v>
      </c>
      <c r="D1776" s="89" t="s">
        <v>3379</v>
      </c>
      <c r="E1776" s="90" t="s">
        <v>3378</v>
      </c>
    </row>
    <row r="1777" spans="1:5" x14ac:dyDescent="0.25">
      <c r="A1777" s="89" t="s">
        <v>2679</v>
      </c>
      <c r="B1777" s="107" t="s">
        <v>2757</v>
      </c>
      <c r="C1777" s="93">
        <v>0.82559466750110699</v>
      </c>
      <c r="D1777" s="89" t="s">
        <v>3884</v>
      </c>
      <c r="E1777" s="90" t="s">
        <v>3883</v>
      </c>
    </row>
    <row r="1778" spans="1:5" x14ac:dyDescent="0.25">
      <c r="A1778" s="89" t="s">
        <v>2673</v>
      </c>
      <c r="B1778" s="107" t="s">
        <v>1651</v>
      </c>
      <c r="C1778" s="93">
        <v>0.82151984770044495</v>
      </c>
      <c r="D1778" s="89" t="s">
        <v>3884</v>
      </c>
      <c r="E1778" s="90" t="s">
        <v>3883</v>
      </c>
    </row>
    <row r="1779" spans="1:5" x14ac:dyDescent="0.25">
      <c r="A1779" s="89" t="s">
        <v>2679</v>
      </c>
      <c r="B1779" s="107" t="s">
        <v>2757</v>
      </c>
      <c r="C1779" s="93">
        <v>0.83164022445302899</v>
      </c>
      <c r="D1779" s="89" t="s">
        <v>3434</v>
      </c>
      <c r="E1779" s="90" t="s">
        <v>3433</v>
      </c>
    </row>
    <row r="1780" spans="1:5" x14ac:dyDescent="0.25">
      <c r="A1780" s="89" t="s">
        <v>2673</v>
      </c>
      <c r="B1780" s="107" t="s">
        <v>1651</v>
      </c>
      <c r="C1780" s="93">
        <v>0.80762754320511299</v>
      </c>
      <c r="D1780" s="89" t="s">
        <v>3434</v>
      </c>
      <c r="E1780" s="90" t="s">
        <v>3433</v>
      </c>
    </row>
    <row r="1781" spans="1:5" x14ac:dyDescent="0.25">
      <c r="A1781" s="89" t="s">
        <v>2679</v>
      </c>
      <c r="B1781" s="107" t="s">
        <v>2757</v>
      </c>
      <c r="C1781" s="93">
        <v>0.82402495265860098</v>
      </c>
      <c r="D1781" s="89" t="s">
        <v>4188</v>
      </c>
      <c r="E1781" s="90" t="s">
        <v>4187</v>
      </c>
    </row>
    <row r="1782" spans="1:5" x14ac:dyDescent="0.25">
      <c r="A1782" s="89" t="s">
        <v>2673</v>
      </c>
      <c r="B1782" s="107" t="s">
        <v>1651</v>
      </c>
      <c r="C1782" s="93">
        <v>0.81255529984147301</v>
      </c>
      <c r="D1782" s="89" t="s">
        <v>4188</v>
      </c>
      <c r="E1782" s="90" t="s">
        <v>4187</v>
      </c>
    </row>
    <row r="1783" spans="1:5" x14ac:dyDescent="0.25">
      <c r="A1783" s="89" t="s">
        <v>2679</v>
      </c>
      <c r="B1783" s="107" t="s">
        <v>2757</v>
      </c>
      <c r="C1783" s="93">
        <v>0.83471302451165597</v>
      </c>
      <c r="D1783" s="89" t="s">
        <v>4022</v>
      </c>
      <c r="E1783" s="90" t="s">
        <v>4021</v>
      </c>
    </row>
    <row r="1784" spans="1:5" x14ac:dyDescent="0.25">
      <c r="A1784" s="89" t="s">
        <v>2673</v>
      </c>
      <c r="B1784" s="107" t="s">
        <v>1651</v>
      </c>
      <c r="C1784" s="93">
        <v>0.81327699128887798</v>
      </c>
      <c r="D1784" s="89" t="s">
        <v>4022</v>
      </c>
      <c r="E1784" s="90" t="s">
        <v>4021</v>
      </c>
    </row>
    <row r="1785" spans="1:5" x14ac:dyDescent="0.25">
      <c r="A1785" s="89" t="s">
        <v>2679</v>
      </c>
      <c r="B1785" s="107" t="s">
        <v>2757</v>
      </c>
      <c r="C1785" s="93">
        <v>0.81970968338130301</v>
      </c>
      <c r="D1785" s="89" t="s">
        <v>2372</v>
      </c>
      <c r="E1785" s="90" t="s">
        <v>2373</v>
      </c>
    </row>
    <row r="1786" spans="1:5" x14ac:dyDescent="0.25">
      <c r="A1786" s="89" t="s">
        <v>2673</v>
      </c>
      <c r="B1786" s="107" t="s">
        <v>1651</v>
      </c>
      <c r="C1786" s="93">
        <v>0.80632702367957698</v>
      </c>
      <c r="D1786" s="89" t="s">
        <v>2372</v>
      </c>
      <c r="E1786" s="90" t="s">
        <v>2373</v>
      </c>
    </row>
    <row r="1787" spans="1:5" x14ac:dyDescent="0.25">
      <c r="A1787" s="89" t="s">
        <v>2679</v>
      </c>
      <c r="B1787" s="107" t="s">
        <v>2757</v>
      </c>
      <c r="C1787" s="93">
        <v>0.82628319553112795</v>
      </c>
      <c r="D1787" s="89" t="s">
        <v>3669</v>
      </c>
      <c r="E1787" s="90" t="s">
        <v>3668</v>
      </c>
    </row>
    <row r="1788" spans="1:5" x14ac:dyDescent="0.25">
      <c r="A1788" s="89" t="s">
        <v>2673</v>
      </c>
      <c r="B1788" s="107" t="s">
        <v>1651</v>
      </c>
      <c r="C1788" s="93">
        <v>0.81293752607036096</v>
      </c>
      <c r="D1788" s="89" t="s">
        <v>3669</v>
      </c>
      <c r="E1788" s="90" t="s">
        <v>3668</v>
      </c>
    </row>
    <row r="1789" spans="1:5" x14ac:dyDescent="0.25">
      <c r="A1789" s="89" t="s">
        <v>2679</v>
      </c>
      <c r="B1789" s="107" t="s">
        <v>2757</v>
      </c>
      <c r="C1789" s="93">
        <v>0.82491556000265598</v>
      </c>
      <c r="D1789" s="89" t="s">
        <v>3644</v>
      </c>
      <c r="E1789" s="90" t="s">
        <v>3643</v>
      </c>
    </row>
    <row r="1790" spans="1:5" x14ac:dyDescent="0.25">
      <c r="A1790" s="89" t="s">
        <v>2673</v>
      </c>
      <c r="B1790" s="107" t="s">
        <v>1651</v>
      </c>
      <c r="C1790" s="93">
        <v>0.82437681416919595</v>
      </c>
      <c r="D1790" s="89" t="s">
        <v>3644</v>
      </c>
      <c r="E1790" s="90" t="s">
        <v>3643</v>
      </c>
    </row>
    <row r="1791" spans="1:5" x14ac:dyDescent="0.25">
      <c r="A1791" s="89" t="s">
        <v>2679</v>
      </c>
      <c r="B1791" s="107" t="s">
        <v>2757</v>
      </c>
      <c r="C1791" s="93">
        <v>0.835129953713317</v>
      </c>
      <c r="D1791" s="89" t="s">
        <v>2374</v>
      </c>
      <c r="E1791" s="90" t="s">
        <v>2375</v>
      </c>
    </row>
    <row r="1792" spans="1:5" x14ac:dyDescent="0.25">
      <c r="A1792" s="89" t="s">
        <v>2673</v>
      </c>
      <c r="B1792" s="107" t="s">
        <v>1651</v>
      </c>
      <c r="C1792" s="93">
        <v>0.81670042054907199</v>
      </c>
      <c r="D1792" s="89" t="s">
        <v>2374</v>
      </c>
      <c r="E1792" s="90" t="s">
        <v>2375</v>
      </c>
    </row>
    <row r="1793" spans="1:5" x14ac:dyDescent="0.25">
      <c r="A1793" s="89" t="s">
        <v>2679</v>
      </c>
      <c r="B1793" s="107" t="s">
        <v>2757</v>
      </c>
      <c r="C1793" s="93">
        <v>0.82329586770857</v>
      </c>
      <c r="D1793" s="89" t="s">
        <v>3329</v>
      </c>
      <c r="E1793" s="90" t="s">
        <v>3328</v>
      </c>
    </row>
    <row r="1794" spans="1:5" x14ac:dyDescent="0.25">
      <c r="A1794" s="89" t="s">
        <v>2673</v>
      </c>
      <c r="B1794" s="107" t="s">
        <v>1651</v>
      </c>
      <c r="C1794" s="93">
        <v>0.81154040970430297</v>
      </c>
      <c r="D1794" s="89" t="s">
        <v>3329</v>
      </c>
      <c r="E1794" s="90" t="s">
        <v>3328</v>
      </c>
    </row>
    <row r="1795" spans="1:5" x14ac:dyDescent="0.25">
      <c r="A1795" s="89" t="s">
        <v>2679</v>
      </c>
      <c r="B1795" s="107" t="s">
        <v>2757</v>
      </c>
      <c r="C1795" s="93">
        <v>0.83074809414085704</v>
      </c>
      <c r="D1795" s="89" t="s">
        <v>3846</v>
      </c>
      <c r="E1795" s="90" t="s">
        <v>3845</v>
      </c>
    </row>
    <row r="1796" spans="1:5" x14ac:dyDescent="0.25">
      <c r="A1796" s="89" t="s">
        <v>2673</v>
      </c>
      <c r="B1796" s="107" t="s">
        <v>1651</v>
      </c>
      <c r="C1796" s="93">
        <v>0.81752332464349697</v>
      </c>
      <c r="D1796" s="89" t="s">
        <v>3846</v>
      </c>
      <c r="E1796" s="90" t="s">
        <v>3845</v>
      </c>
    </row>
    <row r="1797" spans="1:5" x14ac:dyDescent="0.25">
      <c r="A1797" s="89" t="s">
        <v>2679</v>
      </c>
      <c r="B1797" s="107" t="s">
        <v>2757</v>
      </c>
      <c r="C1797" s="93">
        <v>0.82603374350162595</v>
      </c>
      <c r="D1797" s="89" t="s">
        <v>269</v>
      </c>
      <c r="E1797" s="90" t="s">
        <v>2721</v>
      </c>
    </row>
    <row r="1798" spans="1:5" x14ac:dyDescent="0.25">
      <c r="A1798" s="89" t="s">
        <v>2673</v>
      </c>
      <c r="B1798" s="107" t="s">
        <v>1651</v>
      </c>
      <c r="C1798" s="93">
        <v>0.81505721516201801</v>
      </c>
      <c r="D1798" s="89" t="s">
        <v>269</v>
      </c>
      <c r="E1798" s="90" t="s">
        <v>2721</v>
      </c>
    </row>
    <row r="1799" spans="1:5" x14ac:dyDescent="0.25">
      <c r="A1799" s="89" t="s">
        <v>2679</v>
      </c>
      <c r="B1799" s="107" t="s">
        <v>2757</v>
      </c>
      <c r="C1799" s="93">
        <v>0.831921259073924</v>
      </c>
      <c r="D1799" s="89" t="s">
        <v>2376</v>
      </c>
      <c r="E1799" s="90" t="s">
        <v>2377</v>
      </c>
    </row>
    <row r="1800" spans="1:5" x14ac:dyDescent="0.25">
      <c r="A1800" s="89" t="s">
        <v>2673</v>
      </c>
      <c r="B1800" s="107" t="s">
        <v>1651</v>
      </c>
      <c r="C1800" s="93">
        <v>0.81918404898908204</v>
      </c>
      <c r="D1800" s="89" t="s">
        <v>2376</v>
      </c>
      <c r="E1800" s="90" t="s">
        <v>2377</v>
      </c>
    </row>
    <row r="1801" spans="1:5" x14ac:dyDescent="0.25">
      <c r="A1801" s="89" t="s">
        <v>2679</v>
      </c>
      <c r="B1801" s="107" t="s">
        <v>2757</v>
      </c>
      <c r="C1801" s="93">
        <v>0.80331606748729201</v>
      </c>
      <c r="D1801" s="89" t="s">
        <v>3184</v>
      </c>
      <c r="E1801" s="90" t="s">
        <v>3183</v>
      </c>
    </row>
    <row r="1802" spans="1:5" x14ac:dyDescent="0.25">
      <c r="A1802" s="89" t="s">
        <v>2673</v>
      </c>
      <c r="B1802" s="107" t="s">
        <v>1651</v>
      </c>
      <c r="C1802" s="93">
        <v>0.791458007185326</v>
      </c>
      <c r="D1802" s="89" t="s">
        <v>3184</v>
      </c>
      <c r="E1802" s="90" t="s">
        <v>3183</v>
      </c>
    </row>
    <row r="1803" spans="1:5" x14ac:dyDescent="0.25">
      <c r="A1803" s="89" t="s">
        <v>2679</v>
      </c>
      <c r="B1803" s="107" t="s">
        <v>2757</v>
      </c>
      <c r="C1803" s="93">
        <v>0.82720857593664798</v>
      </c>
      <c r="D1803" s="89" t="s">
        <v>2378</v>
      </c>
      <c r="E1803" s="90" t="s">
        <v>2379</v>
      </c>
    </row>
    <row r="1804" spans="1:5" x14ac:dyDescent="0.25">
      <c r="A1804" s="89" t="s">
        <v>2673</v>
      </c>
      <c r="B1804" s="107" t="s">
        <v>1651</v>
      </c>
      <c r="C1804" s="93">
        <v>0.815024212731842</v>
      </c>
      <c r="D1804" s="89" t="s">
        <v>2378</v>
      </c>
      <c r="E1804" s="90" t="s">
        <v>2379</v>
      </c>
    </row>
    <row r="1805" spans="1:5" x14ac:dyDescent="0.25">
      <c r="A1805" s="89" t="s">
        <v>2679</v>
      </c>
      <c r="B1805" s="107" t="s">
        <v>2757</v>
      </c>
      <c r="C1805" s="93">
        <v>0.83828592927896095</v>
      </c>
      <c r="D1805" s="89" t="s">
        <v>2380</v>
      </c>
      <c r="E1805" s="90" t="s">
        <v>2381</v>
      </c>
    </row>
    <row r="1806" spans="1:5" x14ac:dyDescent="0.25">
      <c r="A1806" s="89" t="s">
        <v>2673</v>
      </c>
      <c r="B1806" s="107" t="s">
        <v>1651</v>
      </c>
      <c r="C1806" s="93">
        <v>0.83806300778237097</v>
      </c>
      <c r="D1806" s="89" t="s">
        <v>2380</v>
      </c>
      <c r="E1806" s="90" t="s">
        <v>2381</v>
      </c>
    </row>
    <row r="1807" spans="1:5" x14ac:dyDescent="0.25">
      <c r="A1807" s="89" t="s">
        <v>2679</v>
      </c>
      <c r="B1807" s="107" t="s">
        <v>2757</v>
      </c>
      <c r="C1807" s="93">
        <v>0.80576808882359396</v>
      </c>
      <c r="D1807" s="89" t="s">
        <v>3759</v>
      </c>
      <c r="E1807" s="90" t="s">
        <v>3758</v>
      </c>
    </row>
    <row r="1808" spans="1:5" x14ac:dyDescent="0.25">
      <c r="A1808" s="89" t="s">
        <v>2673</v>
      </c>
      <c r="B1808" s="107" t="s">
        <v>1651</v>
      </c>
      <c r="C1808" s="93">
        <v>0.79769280264681997</v>
      </c>
      <c r="D1808" s="89" t="s">
        <v>3759</v>
      </c>
      <c r="E1808" s="90" t="s">
        <v>3758</v>
      </c>
    </row>
    <row r="1809" spans="1:5" x14ac:dyDescent="0.25">
      <c r="A1809" s="89" t="s">
        <v>2679</v>
      </c>
      <c r="B1809" s="107" t="s">
        <v>2757</v>
      </c>
      <c r="C1809" s="93">
        <v>0.83397571617630395</v>
      </c>
      <c r="D1809" s="89" t="s">
        <v>2386</v>
      </c>
      <c r="E1809" s="90" t="s">
        <v>2385</v>
      </c>
    </row>
    <row r="1810" spans="1:5" x14ac:dyDescent="0.25">
      <c r="A1810" s="89" t="s">
        <v>2679</v>
      </c>
      <c r="B1810" s="107" t="s">
        <v>2757</v>
      </c>
      <c r="C1810" s="93">
        <v>0.84026603324514304</v>
      </c>
      <c r="D1810" s="89" t="s">
        <v>2384</v>
      </c>
      <c r="E1810" s="90" t="s">
        <v>2385</v>
      </c>
    </row>
    <row r="1811" spans="1:5" x14ac:dyDescent="0.25">
      <c r="A1811" s="89" t="s">
        <v>2679</v>
      </c>
      <c r="B1811" s="107" t="s">
        <v>2757</v>
      </c>
      <c r="C1811" s="93">
        <v>0.83017739123366896</v>
      </c>
      <c r="D1811" s="89" t="s">
        <v>2387</v>
      </c>
      <c r="E1811" s="90" t="s">
        <v>2385</v>
      </c>
    </row>
    <row r="1812" spans="1:5" x14ac:dyDescent="0.25">
      <c r="A1812" s="89" t="s">
        <v>2673</v>
      </c>
      <c r="B1812" s="107" t="s">
        <v>1651</v>
      </c>
      <c r="C1812" s="93">
        <v>0.81748230599358596</v>
      </c>
      <c r="D1812" s="89" t="s">
        <v>2386</v>
      </c>
      <c r="E1812" s="90" t="s">
        <v>2385</v>
      </c>
    </row>
    <row r="1813" spans="1:5" x14ac:dyDescent="0.25">
      <c r="A1813" s="89" t="s">
        <v>2673</v>
      </c>
      <c r="B1813" s="107" t="s">
        <v>1651</v>
      </c>
      <c r="C1813" s="93">
        <v>0.83965117408855205</v>
      </c>
      <c r="D1813" s="89" t="s">
        <v>2384</v>
      </c>
      <c r="E1813" s="90" t="s">
        <v>2385</v>
      </c>
    </row>
    <row r="1814" spans="1:5" x14ac:dyDescent="0.25">
      <c r="A1814" s="89" t="s">
        <v>2673</v>
      </c>
      <c r="B1814" s="107" t="s">
        <v>1651</v>
      </c>
      <c r="C1814" s="93">
        <v>0.83198951441540903</v>
      </c>
      <c r="D1814" s="89" t="s">
        <v>2387</v>
      </c>
      <c r="E1814" s="90" t="s">
        <v>2385</v>
      </c>
    </row>
    <row r="1815" spans="1:5" x14ac:dyDescent="0.25">
      <c r="A1815" s="89" t="s">
        <v>2679</v>
      </c>
      <c r="B1815" s="107" t="s">
        <v>2757</v>
      </c>
      <c r="C1815" s="93">
        <v>0.823385060675487</v>
      </c>
      <c r="D1815" s="89" t="s">
        <v>3520</v>
      </c>
      <c r="E1815" s="90" t="s">
        <v>3519</v>
      </c>
    </row>
    <row r="1816" spans="1:5" x14ac:dyDescent="0.25">
      <c r="A1816" s="89" t="s">
        <v>2673</v>
      </c>
      <c r="B1816" s="107" t="s">
        <v>1651</v>
      </c>
      <c r="C1816" s="93">
        <v>0.81094628298308602</v>
      </c>
      <c r="D1816" s="89" t="s">
        <v>3520</v>
      </c>
      <c r="E1816" s="90" t="s">
        <v>3519</v>
      </c>
    </row>
    <row r="1817" spans="1:5" x14ac:dyDescent="0.25">
      <c r="A1817" s="89" t="s">
        <v>2679</v>
      </c>
      <c r="B1817" s="107" t="s">
        <v>2757</v>
      </c>
      <c r="C1817" s="93">
        <v>0.80373399839815896</v>
      </c>
      <c r="D1817" s="89" t="s">
        <v>262</v>
      </c>
      <c r="E1817" s="90" t="s">
        <v>2722</v>
      </c>
    </row>
    <row r="1818" spans="1:5" x14ac:dyDescent="0.25">
      <c r="A1818" s="89" t="s">
        <v>2673</v>
      </c>
      <c r="B1818" s="107" t="s">
        <v>1651</v>
      </c>
      <c r="C1818" s="93">
        <v>0.79546102875441704</v>
      </c>
      <c r="D1818" s="89" t="s">
        <v>262</v>
      </c>
      <c r="E1818" s="90" t="s">
        <v>2722</v>
      </c>
    </row>
    <row r="1819" spans="1:5" x14ac:dyDescent="0.25">
      <c r="A1819" s="89" t="s">
        <v>2679</v>
      </c>
      <c r="B1819" s="107" t="s">
        <v>2757</v>
      </c>
      <c r="C1819" s="93">
        <v>0.84141758170438696</v>
      </c>
      <c r="D1819" s="89" t="s">
        <v>279</v>
      </c>
      <c r="E1819" s="90" t="s">
        <v>2723</v>
      </c>
    </row>
    <row r="1820" spans="1:5" x14ac:dyDescent="0.25">
      <c r="A1820" s="89" t="s">
        <v>2673</v>
      </c>
      <c r="B1820" s="107" t="s">
        <v>1651</v>
      </c>
      <c r="C1820" s="93">
        <v>0.84036085832949403</v>
      </c>
      <c r="D1820" s="89" t="s">
        <v>279</v>
      </c>
      <c r="E1820" s="90" t="s">
        <v>2723</v>
      </c>
    </row>
    <row r="1821" spans="1:5" x14ac:dyDescent="0.25">
      <c r="A1821" s="89" t="s">
        <v>2679</v>
      </c>
      <c r="B1821" s="107" t="s">
        <v>2757</v>
      </c>
      <c r="C1821" s="93">
        <v>0.81085153325799697</v>
      </c>
      <c r="D1821" s="89" t="s">
        <v>2671</v>
      </c>
      <c r="E1821" s="90" t="s">
        <v>2724</v>
      </c>
    </row>
    <row r="1822" spans="1:5" x14ac:dyDescent="0.25">
      <c r="A1822" s="89" t="s">
        <v>2673</v>
      </c>
      <c r="B1822" s="107" t="s">
        <v>1651</v>
      </c>
      <c r="C1822" s="93">
        <v>0.80236953760546803</v>
      </c>
      <c r="D1822" s="89" t="s">
        <v>2671</v>
      </c>
      <c r="E1822" s="90" t="s">
        <v>2724</v>
      </c>
    </row>
    <row r="1823" spans="1:5" x14ac:dyDescent="0.25">
      <c r="A1823" s="89" t="s">
        <v>2679</v>
      </c>
      <c r="B1823" s="107" t="s">
        <v>2757</v>
      </c>
      <c r="C1823" s="93">
        <v>0.82526543639332595</v>
      </c>
      <c r="D1823" s="89" t="s">
        <v>242</v>
      </c>
      <c r="E1823" s="90" t="s">
        <v>2725</v>
      </c>
    </row>
    <row r="1824" spans="1:5" x14ac:dyDescent="0.25">
      <c r="A1824" s="89" t="s">
        <v>2673</v>
      </c>
      <c r="B1824" s="107" t="s">
        <v>1651</v>
      </c>
      <c r="C1824" s="93">
        <v>0.82486970422303596</v>
      </c>
      <c r="D1824" s="89" t="s">
        <v>242</v>
      </c>
      <c r="E1824" s="90" t="s">
        <v>2725</v>
      </c>
    </row>
    <row r="1825" spans="1:5" x14ac:dyDescent="0.25">
      <c r="A1825" s="89" t="s">
        <v>2679</v>
      </c>
      <c r="B1825" s="107" t="s">
        <v>2757</v>
      </c>
      <c r="C1825" s="93">
        <v>0.83536251492681701</v>
      </c>
      <c r="D1825" s="89" t="s">
        <v>303</v>
      </c>
      <c r="E1825" s="90" t="s">
        <v>2726</v>
      </c>
    </row>
    <row r="1826" spans="1:5" x14ac:dyDescent="0.25">
      <c r="A1826" s="89" t="s">
        <v>2673</v>
      </c>
      <c r="B1826" s="107" t="s">
        <v>1651</v>
      </c>
      <c r="C1826" s="93">
        <v>0.81720600747889405</v>
      </c>
      <c r="D1826" s="89" t="s">
        <v>303</v>
      </c>
      <c r="E1826" s="90" t="s">
        <v>2726</v>
      </c>
    </row>
    <row r="1827" spans="1:5" x14ac:dyDescent="0.25">
      <c r="A1827" s="89" t="s">
        <v>2679</v>
      </c>
      <c r="B1827" s="107" t="s">
        <v>2757</v>
      </c>
      <c r="C1827" s="93">
        <v>0.83373835256713102</v>
      </c>
      <c r="D1827" s="89" t="s">
        <v>312</v>
      </c>
      <c r="E1827" s="90" t="s">
        <v>2727</v>
      </c>
    </row>
    <row r="1828" spans="1:5" x14ac:dyDescent="0.25">
      <c r="A1828" s="89" t="s">
        <v>2673</v>
      </c>
      <c r="B1828" s="107" t="s">
        <v>1651</v>
      </c>
      <c r="C1828" s="93">
        <v>0.800367750689431</v>
      </c>
      <c r="D1828" s="89" t="s">
        <v>312</v>
      </c>
      <c r="E1828" s="90" t="s">
        <v>2727</v>
      </c>
    </row>
    <row r="1829" spans="1:5" x14ac:dyDescent="0.25">
      <c r="A1829" s="89" t="s">
        <v>2679</v>
      </c>
      <c r="B1829" s="107" t="s">
        <v>2757</v>
      </c>
      <c r="C1829" s="93">
        <v>0.83119382349419402</v>
      </c>
      <c r="D1829" s="89" t="s">
        <v>2672</v>
      </c>
      <c r="E1829" s="90" t="s">
        <v>2728</v>
      </c>
    </row>
    <row r="1830" spans="1:5" x14ac:dyDescent="0.25">
      <c r="A1830" s="89" t="s">
        <v>2673</v>
      </c>
      <c r="B1830" s="107" t="s">
        <v>1651</v>
      </c>
      <c r="C1830" s="93">
        <v>0.82220128273485804</v>
      </c>
      <c r="D1830" s="89" t="s">
        <v>2672</v>
      </c>
      <c r="E1830" s="90" t="s">
        <v>2728</v>
      </c>
    </row>
    <row r="1831" spans="1:5" x14ac:dyDescent="0.25">
      <c r="A1831" s="89" t="s">
        <v>2679</v>
      </c>
      <c r="B1831" s="107" t="s">
        <v>2757</v>
      </c>
      <c r="C1831" s="93">
        <v>0.83233876841168597</v>
      </c>
      <c r="D1831" s="89" t="s">
        <v>1643</v>
      </c>
      <c r="E1831" s="90" t="s">
        <v>2748</v>
      </c>
    </row>
    <row r="1832" spans="1:5" x14ac:dyDescent="0.25">
      <c r="A1832" s="89" t="s">
        <v>2679</v>
      </c>
      <c r="B1832" s="107" t="s">
        <v>2757</v>
      </c>
      <c r="C1832" s="93">
        <v>0.83379130705038296</v>
      </c>
      <c r="D1832" s="89" t="s">
        <v>295</v>
      </c>
      <c r="E1832" s="90" t="s">
        <v>2745</v>
      </c>
    </row>
    <row r="1833" spans="1:5" x14ac:dyDescent="0.25">
      <c r="A1833" s="89" t="s">
        <v>2673</v>
      </c>
      <c r="B1833" s="107" t="s">
        <v>1651</v>
      </c>
      <c r="C1833" s="93">
        <v>0.80841806906826996</v>
      </c>
      <c r="D1833" s="89" t="s">
        <v>295</v>
      </c>
      <c r="E1833" s="90" t="s">
        <v>2745</v>
      </c>
    </row>
    <row r="1834" spans="1:5" x14ac:dyDescent="0.25">
      <c r="A1834" s="89" t="s">
        <v>2679</v>
      </c>
      <c r="B1834" s="107" t="s">
        <v>2757</v>
      </c>
      <c r="C1834" s="93">
        <v>0.821723945594934</v>
      </c>
      <c r="D1834" s="89" t="s">
        <v>255</v>
      </c>
      <c r="E1834" s="90" t="s">
        <v>2729</v>
      </c>
    </row>
    <row r="1835" spans="1:5" x14ac:dyDescent="0.25">
      <c r="A1835" s="89" t="s">
        <v>2673</v>
      </c>
      <c r="B1835" s="107" t="s">
        <v>1651</v>
      </c>
      <c r="C1835" s="93">
        <v>0.803009583602868</v>
      </c>
      <c r="D1835" s="89" t="s">
        <v>255</v>
      </c>
      <c r="E1835" s="90" t="s">
        <v>2729</v>
      </c>
    </row>
    <row r="1836" spans="1:5" x14ac:dyDescent="0.25">
      <c r="A1836" s="89" t="s">
        <v>2679</v>
      </c>
      <c r="B1836" s="107" t="s">
        <v>2757</v>
      </c>
      <c r="C1836" s="93">
        <v>0.832119751889839</v>
      </c>
      <c r="D1836" s="89" t="s">
        <v>292</v>
      </c>
      <c r="E1836" s="90" t="s">
        <v>2730</v>
      </c>
    </row>
    <row r="1837" spans="1:5" x14ac:dyDescent="0.25">
      <c r="A1837" s="89" t="s">
        <v>2673</v>
      </c>
      <c r="B1837" s="107" t="s">
        <v>1651</v>
      </c>
      <c r="C1837" s="93">
        <v>0.80356128290752404</v>
      </c>
      <c r="D1837" s="89" t="s">
        <v>292</v>
      </c>
      <c r="E1837" s="90" t="s">
        <v>2730</v>
      </c>
    </row>
    <row r="1838" spans="1:5" x14ac:dyDescent="0.25">
      <c r="A1838" s="89" t="s">
        <v>2679</v>
      </c>
      <c r="B1838" s="107" t="s">
        <v>2757</v>
      </c>
      <c r="C1838" s="93">
        <v>0.84414871255436497</v>
      </c>
      <c r="D1838" s="89" t="s">
        <v>2388</v>
      </c>
      <c r="E1838" s="90" t="s">
        <v>2389</v>
      </c>
    </row>
    <row r="1839" spans="1:5" x14ac:dyDescent="0.25">
      <c r="A1839" s="89" t="s">
        <v>2673</v>
      </c>
      <c r="B1839" s="107" t="s">
        <v>1651</v>
      </c>
      <c r="C1839" s="93">
        <v>0.84385159975712298</v>
      </c>
      <c r="D1839" s="89" t="s">
        <v>2388</v>
      </c>
      <c r="E1839" s="90" t="s">
        <v>2389</v>
      </c>
    </row>
    <row r="1840" spans="1:5" x14ac:dyDescent="0.25">
      <c r="A1840" s="89" t="s">
        <v>2679</v>
      </c>
      <c r="B1840" s="107" t="s">
        <v>2757</v>
      </c>
      <c r="C1840" s="93">
        <v>0.82316478968781104</v>
      </c>
      <c r="D1840" s="89" t="s">
        <v>3128</v>
      </c>
      <c r="E1840" s="90" t="s">
        <v>3127</v>
      </c>
    </row>
    <row r="1841" spans="1:5" x14ac:dyDescent="0.25">
      <c r="A1841" s="89" t="s">
        <v>2679</v>
      </c>
      <c r="B1841" s="107" t="s">
        <v>2757</v>
      </c>
      <c r="C1841" s="93">
        <v>0.80974377492860505</v>
      </c>
      <c r="D1841" s="89" t="s">
        <v>4154</v>
      </c>
      <c r="E1841" s="90" t="s">
        <v>3127</v>
      </c>
    </row>
    <row r="1842" spans="1:5" x14ac:dyDescent="0.25">
      <c r="A1842" s="89" t="s">
        <v>2673</v>
      </c>
      <c r="B1842" s="107" t="s">
        <v>1651</v>
      </c>
      <c r="C1842" s="93">
        <v>0.81812231930785395</v>
      </c>
      <c r="D1842" s="89" t="s">
        <v>3128</v>
      </c>
      <c r="E1842" s="90" t="s">
        <v>3127</v>
      </c>
    </row>
    <row r="1843" spans="1:5" x14ac:dyDescent="0.25">
      <c r="A1843" s="89" t="s">
        <v>2673</v>
      </c>
      <c r="B1843" s="107" t="s">
        <v>1651</v>
      </c>
      <c r="C1843" s="93">
        <v>0.79805804970121497</v>
      </c>
      <c r="D1843" s="89" t="s">
        <v>4154</v>
      </c>
      <c r="E1843" s="90" t="s">
        <v>3127</v>
      </c>
    </row>
    <row r="1844" spans="1:5" x14ac:dyDescent="0.25">
      <c r="A1844" s="89" t="s">
        <v>2679</v>
      </c>
      <c r="B1844" s="107" t="s">
        <v>2757</v>
      </c>
      <c r="C1844" s="93">
        <v>0.78184824049832702</v>
      </c>
      <c r="D1844" s="89" t="s">
        <v>3331</v>
      </c>
      <c r="E1844" s="90" t="s">
        <v>3330</v>
      </c>
    </row>
    <row r="1845" spans="1:5" x14ac:dyDescent="0.25">
      <c r="A1845" s="89" t="s">
        <v>2673</v>
      </c>
      <c r="B1845" s="107" t="s">
        <v>1651</v>
      </c>
      <c r="C1845" s="93">
        <v>0.77748956841929295</v>
      </c>
      <c r="D1845" s="89" t="s">
        <v>3331</v>
      </c>
      <c r="E1845" s="90" t="s">
        <v>3330</v>
      </c>
    </row>
    <row r="1846" spans="1:5" x14ac:dyDescent="0.25">
      <c r="A1846" s="89" t="s">
        <v>2679</v>
      </c>
      <c r="B1846" s="107" t="s">
        <v>2757</v>
      </c>
      <c r="C1846" s="93">
        <v>0.83242960960798895</v>
      </c>
      <c r="D1846" s="89" t="s">
        <v>3603</v>
      </c>
      <c r="E1846" s="90" t="s">
        <v>2763</v>
      </c>
    </row>
    <row r="1847" spans="1:5" x14ac:dyDescent="0.25">
      <c r="A1847" s="89" t="s">
        <v>2679</v>
      </c>
      <c r="B1847" s="107" t="s">
        <v>2757</v>
      </c>
      <c r="C1847" s="93">
        <v>0.82799600938046503</v>
      </c>
      <c r="D1847" s="89" t="s">
        <v>3751</v>
      </c>
      <c r="E1847" s="90" t="s">
        <v>2763</v>
      </c>
    </row>
    <row r="1848" spans="1:5" x14ac:dyDescent="0.25">
      <c r="A1848" s="89" t="s">
        <v>2679</v>
      </c>
      <c r="B1848" s="107" t="s">
        <v>2757</v>
      </c>
      <c r="C1848" s="93">
        <v>0.80103950420782499</v>
      </c>
      <c r="D1848" s="89" t="s">
        <v>3938</v>
      </c>
      <c r="E1848" s="90" t="s">
        <v>2763</v>
      </c>
    </row>
    <row r="1849" spans="1:5" x14ac:dyDescent="0.25">
      <c r="A1849" s="89" t="s">
        <v>2679</v>
      </c>
      <c r="B1849" s="107" t="s">
        <v>2757</v>
      </c>
      <c r="C1849" s="93">
        <v>0.83085932212340796</v>
      </c>
      <c r="D1849" s="89" t="s">
        <v>3652</v>
      </c>
      <c r="E1849" s="90" t="s">
        <v>2763</v>
      </c>
    </row>
    <row r="1850" spans="1:5" x14ac:dyDescent="0.25">
      <c r="A1850" s="89" t="s">
        <v>2679</v>
      </c>
      <c r="B1850" s="107" t="s">
        <v>2757</v>
      </c>
      <c r="C1850" s="93">
        <v>0.82547063421311695</v>
      </c>
      <c r="D1850" s="89" t="s">
        <v>3715</v>
      </c>
      <c r="E1850" s="90" t="s">
        <v>2763</v>
      </c>
    </row>
    <row r="1851" spans="1:5" x14ac:dyDescent="0.25">
      <c r="A1851" s="89" t="s">
        <v>2679</v>
      </c>
      <c r="B1851" s="107" t="s">
        <v>2757</v>
      </c>
      <c r="C1851" s="93">
        <v>0.83094736592711305</v>
      </c>
      <c r="D1851" s="89" t="s">
        <v>3874</v>
      </c>
      <c r="E1851" s="90" t="s">
        <v>2763</v>
      </c>
    </row>
    <row r="1852" spans="1:5" x14ac:dyDescent="0.25">
      <c r="A1852" s="89" t="s">
        <v>2673</v>
      </c>
      <c r="B1852" s="107" t="s">
        <v>1651</v>
      </c>
      <c r="C1852" s="93">
        <v>0.81102458985242099</v>
      </c>
      <c r="D1852" s="89" t="s">
        <v>3603</v>
      </c>
      <c r="E1852" s="90" t="s">
        <v>2763</v>
      </c>
    </row>
    <row r="1853" spans="1:5" x14ac:dyDescent="0.25">
      <c r="A1853" s="89" t="s">
        <v>2673</v>
      </c>
      <c r="B1853" s="107" t="s">
        <v>1651</v>
      </c>
      <c r="C1853" s="93">
        <v>0.80423359224019098</v>
      </c>
      <c r="D1853" s="89" t="s">
        <v>3751</v>
      </c>
      <c r="E1853" s="90" t="s">
        <v>2763</v>
      </c>
    </row>
    <row r="1854" spans="1:5" x14ac:dyDescent="0.25">
      <c r="A1854" s="89" t="s">
        <v>2673</v>
      </c>
      <c r="B1854" s="107" t="s">
        <v>1651</v>
      </c>
      <c r="C1854" s="93">
        <v>0.731124841381528</v>
      </c>
      <c r="D1854" s="89" t="s">
        <v>3938</v>
      </c>
      <c r="E1854" s="90" t="s">
        <v>2763</v>
      </c>
    </row>
    <row r="1855" spans="1:5" x14ac:dyDescent="0.25">
      <c r="A1855" s="89" t="s">
        <v>2673</v>
      </c>
      <c r="B1855" s="107" t="s">
        <v>1651</v>
      </c>
      <c r="C1855" s="93">
        <v>0.82796787622509005</v>
      </c>
      <c r="D1855" s="89" t="s">
        <v>3652</v>
      </c>
      <c r="E1855" s="90" t="s">
        <v>2763</v>
      </c>
    </row>
    <row r="1856" spans="1:5" x14ac:dyDescent="0.25">
      <c r="A1856" s="89" t="s">
        <v>2673</v>
      </c>
      <c r="B1856" s="107" t="s">
        <v>1651</v>
      </c>
      <c r="C1856" s="93">
        <v>0.81374169832993903</v>
      </c>
      <c r="D1856" s="89" t="s">
        <v>3715</v>
      </c>
      <c r="E1856" s="90" t="s">
        <v>2763</v>
      </c>
    </row>
    <row r="1857" spans="1:5" x14ac:dyDescent="0.25">
      <c r="A1857" s="89" t="s">
        <v>2673</v>
      </c>
      <c r="B1857" s="107" t="s">
        <v>1651</v>
      </c>
      <c r="C1857" s="93">
        <v>0.82104218815793995</v>
      </c>
      <c r="D1857" s="89" t="s">
        <v>4103</v>
      </c>
      <c r="E1857" s="90" t="s">
        <v>2763</v>
      </c>
    </row>
    <row r="1858" spans="1:5" x14ac:dyDescent="0.25">
      <c r="A1858" s="89" t="s">
        <v>2673</v>
      </c>
      <c r="B1858" s="107" t="s">
        <v>1651</v>
      </c>
      <c r="C1858" s="93">
        <v>0.81871605484279697</v>
      </c>
      <c r="D1858" s="89" t="s">
        <v>3874</v>
      </c>
      <c r="E1858" s="90" t="s">
        <v>2763</v>
      </c>
    </row>
    <row r="1859" spans="1:5" x14ac:dyDescent="0.25">
      <c r="A1859" s="89" t="s">
        <v>2679</v>
      </c>
      <c r="B1859" s="107" t="s">
        <v>2757</v>
      </c>
      <c r="C1859" s="93">
        <v>0.83371163133437098</v>
      </c>
      <c r="D1859" s="89" t="s">
        <v>304</v>
      </c>
      <c r="E1859" s="90" t="s">
        <v>2390</v>
      </c>
    </row>
    <row r="1860" spans="1:5" x14ac:dyDescent="0.25">
      <c r="A1860" s="89" t="s">
        <v>2679</v>
      </c>
      <c r="B1860" s="107" t="s">
        <v>2757</v>
      </c>
      <c r="C1860" s="93">
        <v>0.83486678166338402</v>
      </c>
      <c r="D1860" s="89" t="s">
        <v>2391</v>
      </c>
      <c r="E1860" s="90" t="s">
        <v>2392</v>
      </c>
    </row>
    <row r="1861" spans="1:5" x14ac:dyDescent="0.25">
      <c r="A1861" s="89" t="s">
        <v>2673</v>
      </c>
      <c r="B1861" s="107" t="s">
        <v>1651</v>
      </c>
      <c r="C1861" s="93">
        <v>0.81316202848862695</v>
      </c>
      <c r="D1861" s="89" t="s">
        <v>2391</v>
      </c>
      <c r="E1861" s="90" t="s">
        <v>2392</v>
      </c>
    </row>
    <row r="1862" spans="1:5" x14ac:dyDescent="0.25">
      <c r="A1862" s="89" t="s">
        <v>2679</v>
      </c>
      <c r="B1862" s="107" t="s">
        <v>2757</v>
      </c>
      <c r="C1862" s="93">
        <v>0.83176139138110605</v>
      </c>
      <c r="D1862" s="89" t="s">
        <v>4232</v>
      </c>
      <c r="E1862" s="90" t="s">
        <v>4231</v>
      </c>
    </row>
    <row r="1863" spans="1:5" x14ac:dyDescent="0.25">
      <c r="A1863" s="89" t="s">
        <v>2673</v>
      </c>
      <c r="B1863" s="107" t="s">
        <v>1651</v>
      </c>
      <c r="C1863" s="93">
        <v>0.80539776054554402</v>
      </c>
      <c r="D1863" s="89" t="s">
        <v>4232</v>
      </c>
      <c r="E1863" s="90" t="s">
        <v>4231</v>
      </c>
    </row>
    <row r="1864" spans="1:5" x14ac:dyDescent="0.25">
      <c r="A1864" s="89" t="s">
        <v>2673</v>
      </c>
      <c r="B1864" s="107" t="s">
        <v>1651</v>
      </c>
      <c r="C1864" s="93">
        <v>0.81275725900302898</v>
      </c>
      <c r="D1864" s="89" t="s">
        <v>3044</v>
      </c>
      <c r="E1864" s="90" t="s">
        <v>3043</v>
      </c>
    </row>
    <row r="1865" spans="1:5" x14ac:dyDescent="0.25">
      <c r="A1865" s="89" t="s">
        <v>2679</v>
      </c>
      <c r="B1865" s="107" t="s">
        <v>2757</v>
      </c>
      <c r="C1865" s="93">
        <v>0.83472765927109405</v>
      </c>
      <c r="D1865" s="89" t="s">
        <v>2393</v>
      </c>
      <c r="E1865" s="90" t="s">
        <v>2394</v>
      </c>
    </row>
    <row r="1866" spans="1:5" x14ac:dyDescent="0.25">
      <c r="A1866" s="89" t="s">
        <v>2673</v>
      </c>
      <c r="B1866" s="107" t="s">
        <v>1651</v>
      </c>
      <c r="C1866" s="93">
        <v>0.83001562101958004</v>
      </c>
      <c r="D1866" s="89" t="s">
        <v>2393</v>
      </c>
      <c r="E1866" s="90" t="s">
        <v>2394</v>
      </c>
    </row>
    <row r="1867" spans="1:5" x14ac:dyDescent="0.25">
      <c r="A1867" s="89" t="s">
        <v>2679</v>
      </c>
      <c r="B1867" s="107" t="s">
        <v>2757</v>
      </c>
      <c r="C1867" s="93">
        <v>0.83258831851052495</v>
      </c>
      <c r="D1867" s="89" t="s">
        <v>4089</v>
      </c>
      <c r="E1867" s="90" t="s">
        <v>3370</v>
      </c>
    </row>
    <row r="1868" spans="1:5" x14ac:dyDescent="0.25">
      <c r="A1868" s="89" t="s">
        <v>2673</v>
      </c>
      <c r="B1868" s="107" t="s">
        <v>1651</v>
      </c>
      <c r="C1868" s="93">
        <v>0.81376991377950203</v>
      </c>
      <c r="D1868" s="89" t="s">
        <v>4089</v>
      </c>
      <c r="E1868" s="90" t="s">
        <v>3370</v>
      </c>
    </row>
    <row r="1869" spans="1:5" x14ac:dyDescent="0.25">
      <c r="A1869" s="89" t="s">
        <v>2679</v>
      </c>
      <c r="B1869" s="107" t="s">
        <v>2757</v>
      </c>
      <c r="C1869" s="93">
        <v>0.831854133617837</v>
      </c>
      <c r="D1869" s="89" t="s">
        <v>2395</v>
      </c>
      <c r="E1869" s="90" t="s">
        <v>2396</v>
      </c>
    </row>
    <row r="1870" spans="1:5" x14ac:dyDescent="0.25">
      <c r="A1870" s="89" t="s">
        <v>2679</v>
      </c>
      <c r="B1870" s="107" t="s">
        <v>2757</v>
      </c>
      <c r="C1870" s="93">
        <v>0.83450484798166902</v>
      </c>
      <c r="D1870" s="89" t="s">
        <v>3025</v>
      </c>
      <c r="E1870" s="90" t="s">
        <v>2396</v>
      </c>
    </row>
    <row r="1871" spans="1:5" x14ac:dyDescent="0.25">
      <c r="A1871" s="89" t="s">
        <v>2673</v>
      </c>
      <c r="B1871" s="107" t="s">
        <v>1651</v>
      </c>
      <c r="C1871" s="93">
        <v>0.81006809508414801</v>
      </c>
      <c r="D1871" s="89" t="s">
        <v>2395</v>
      </c>
      <c r="E1871" s="90" t="s">
        <v>2396</v>
      </c>
    </row>
    <row r="1872" spans="1:5" x14ac:dyDescent="0.25">
      <c r="A1872" s="89" t="s">
        <v>2673</v>
      </c>
      <c r="B1872" s="107" t="s">
        <v>1651</v>
      </c>
      <c r="C1872" s="93">
        <v>0.81290989014597304</v>
      </c>
      <c r="D1872" s="89" t="s">
        <v>3025</v>
      </c>
      <c r="E1872" s="90" t="s">
        <v>2396</v>
      </c>
    </row>
    <row r="1873" spans="1:5" x14ac:dyDescent="0.25">
      <c r="A1873" s="89" t="s">
        <v>2679</v>
      </c>
      <c r="B1873" s="107" t="s">
        <v>2757</v>
      </c>
      <c r="C1873" s="93">
        <v>0.83347174565198401</v>
      </c>
      <c r="D1873" s="89" t="s">
        <v>3720</v>
      </c>
      <c r="E1873" s="90" t="s">
        <v>2398</v>
      </c>
    </row>
    <row r="1874" spans="1:5" x14ac:dyDescent="0.25">
      <c r="A1874" s="89" t="s">
        <v>2679</v>
      </c>
      <c r="B1874" s="107" t="s">
        <v>2757</v>
      </c>
      <c r="C1874" s="93">
        <v>0.83479164673059003</v>
      </c>
      <c r="D1874" s="89" t="s">
        <v>2397</v>
      </c>
      <c r="E1874" s="90" t="s">
        <v>2398</v>
      </c>
    </row>
    <row r="1875" spans="1:5" x14ac:dyDescent="0.25">
      <c r="A1875" s="89" t="s">
        <v>2673</v>
      </c>
      <c r="B1875" s="107" t="s">
        <v>1651</v>
      </c>
      <c r="C1875" s="93">
        <v>0.81791286503014304</v>
      </c>
      <c r="D1875" s="89" t="s">
        <v>3720</v>
      </c>
      <c r="E1875" s="90" t="s">
        <v>2398</v>
      </c>
    </row>
    <row r="1876" spans="1:5" x14ac:dyDescent="0.25">
      <c r="A1876" s="89" t="s">
        <v>2679</v>
      </c>
      <c r="B1876" s="107" t="s">
        <v>2757</v>
      </c>
      <c r="C1876" s="93">
        <v>0.83786572833209105</v>
      </c>
      <c r="D1876" s="89" t="s">
        <v>2399</v>
      </c>
      <c r="E1876" s="90" t="s">
        <v>2400</v>
      </c>
    </row>
    <row r="1877" spans="1:5" x14ac:dyDescent="0.25">
      <c r="A1877" s="89" t="s">
        <v>2679</v>
      </c>
      <c r="B1877" s="107" t="s">
        <v>2757</v>
      </c>
      <c r="C1877" s="93">
        <v>0.81315015908516897</v>
      </c>
      <c r="D1877" s="89" t="s">
        <v>4100</v>
      </c>
      <c r="E1877" s="90" t="s">
        <v>4099</v>
      </c>
    </row>
    <row r="1878" spans="1:5" x14ac:dyDescent="0.25">
      <c r="A1878" s="89" t="s">
        <v>2673</v>
      </c>
      <c r="B1878" s="107" t="s">
        <v>1651</v>
      </c>
      <c r="C1878" s="93">
        <v>0.79910992625517097</v>
      </c>
      <c r="D1878" s="89" t="s">
        <v>4100</v>
      </c>
      <c r="E1878" s="90" t="s">
        <v>4099</v>
      </c>
    </row>
    <row r="1879" spans="1:5" x14ac:dyDescent="0.25">
      <c r="A1879" s="89" t="s">
        <v>2679</v>
      </c>
      <c r="B1879" s="107" t="s">
        <v>2757</v>
      </c>
      <c r="C1879" s="93">
        <v>0.83321510754459005</v>
      </c>
      <c r="D1879" s="89" t="s">
        <v>4130</v>
      </c>
      <c r="E1879" s="90" t="s">
        <v>4129</v>
      </c>
    </row>
    <row r="1880" spans="1:5" x14ac:dyDescent="0.25">
      <c r="A1880" s="89" t="s">
        <v>2673</v>
      </c>
      <c r="B1880" s="107" t="s">
        <v>1651</v>
      </c>
      <c r="C1880" s="93">
        <v>0.80853178724831798</v>
      </c>
      <c r="D1880" s="89" t="s">
        <v>4130</v>
      </c>
      <c r="E1880" s="90" t="s">
        <v>4129</v>
      </c>
    </row>
    <row r="1881" spans="1:5" x14ac:dyDescent="0.25">
      <c r="A1881" s="89" t="s">
        <v>2679</v>
      </c>
      <c r="B1881" s="107" t="s">
        <v>2757</v>
      </c>
      <c r="C1881" s="93">
        <v>0.82516504960804105</v>
      </c>
      <c r="D1881" s="89" t="s">
        <v>3660</v>
      </c>
      <c r="E1881" s="90" t="s">
        <v>3659</v>
      </c>
    </row>
    <row r="1882" spans="1:5" x14ac:dyDescent="0.25">
      <c r="A1882" s="89" t="s">
        <v>2673</v>
      </c>
      <c r="B1882" s="107" t="s">
        <v>1651</v>
      </c>
      <c r="C1882" s="93">
        <v>0.81933350890608003</v>
      </c>
      <c r="D1882" s="89" t="s">
        <v>3660</v>
      </c>
      <c r="E1882" s="90" t="s">
        <v>3659</v>
      </c>
    </row>
    <row r="1883" spans="1:5" x14ac:dyDescent="0.25">
      <c r="A1883" s="89" t="s">
        <v>2679</v>
      </c>
      <c r="B1883" s="107" t="s">
        <v>2757</v>
      </c>
      <c r="C1883" s="93">
        <v>0.82766582720236404</v>
      </c>
      <c r="D1883" s="89" t="s">
        <v>2401</v>
      </c>
      <c r="E1883" s="90" t="s">
        <v>2402</v>
      </c>
    </row>
    <row r="1884" spans="1:5" x14ac:dyDescent="0.25">
      <c r="A1884" s="89" t="s">
        <v>2673</v>
      </c>
      <c r="B1884" s="107" t="s">
        <v>1651</v>
      </c>
      <c r="C1884" s="93">
        <v>0.80291884235074096</v>
      </c>
      <c r="D1884" s="89" t="s">
        <v>2401</v>
      </c>
      <c r="E1884" s="90" t="s">
        <v>2402</v>
      </c>
    </row>
    <row r="1885" spans="1:5" x14ac:dyDescent="0.25">
      <c r="A1885" s="89" t="s">
        <v>2679</v>
      </c>
      <c r="B1885" s="107" t="s">
        <v>2757</v>
      </c>
      <c r="C1885" s="93">
        <v>0.81164600227124395</v>
      </c>
      <c r="D1885" s="89" t="s">
        <v>3654</v>
      </c>
      <c r="E1885" s="90" t="s">
        <v>3653</v>
      </c>
    </row>
    <row r="1886" spans="1:5" x14ac:dyDescent="0.25">
      <c r="A1886" s="89" t="s">
        <v>2673</v>
      </c>
      <c r="B1886" s="107" t="s">
        <v>1651</v>
      </c>
      <c r="C1886" s="93">
        <v>0.79885355169165495</v>
      </c>
      <c r="D1886" s="89" t="s">
        <v>3654</v>
      </c>
      <c r="E1886" s="90" t="s">
        <v>3653</v>
      </c>
    </row>
    <row r="1887" spans="1:5" x14ac:dyDescent="0.25">
      <c r="A1887" s="89" t="s">
        <v>2679</v>
      </c>
      <c r="B1887" s="107" t="s">
        <v>2757</v>
      </c>
      <c r="C1887" s="93">
        <v>0.83499837537125998</v>
      </c>
      <c r="D1887" s="89" t="s">
        <v>271</v>
      </c>
      <c r="E1887" s="90" t="s">
        <v>3609</v>
      </c>
    </row>
    <row r="1888" spans="1:5" x14ac:dyDescent="0.25">
      <c r="A1888" s="89" t="s">
        <v>2673</v>
      </c>
      <c r="B1888" s="107" t="s">
        <v>1651</v>
      </c>
      <c r="C1888" s="93">
        <v>0.81619891832490798</v>
      </c>
      <c r="D1888" s="89" t="s">
        <v>271</v>
      </c>
      <c r="E1888" s="90" t="s">
        <v>3609</v>
      </c>
    </row>
    <row r="1889" spans="1:5" x14ac:dyDescent="0.25">
      <c r="A1889" s="89" t="s">
        <v>2679</v>
      </c>
      <c r="B1889" s="107" t="s">
        <v>2757</v>
      </c>
      <c r="C1889" s="93">
        <v>0.83374574835934501</v>
      </c>
      <c r="D1889" s="89" t="s">
        <v>270</v>
      </c>
      <c r="E1889" s="90" t="s">
        <v>3631</v>
      </c>
    </row>
    <row r="1890" spans="1:5" x14ac:dyDescent="0.25">
      <c r="A1890" s="89" t="s">
        <v>2673</v>
      </c>
      <c r="B1890" s="107" t="s">
        <v>1651</v>
      </c>
      <c r="C1890" s="93">
        <v>0.81895619107439499</v>
      </c>
      <c r="D1890" s="89" t="s">
        <v>270</v>
      </c>
      <c r="E1890" s="90" t="s">
        <v>3631</v>
      </c>
    </row>
    <row r="1891" spans="1:5" x14ac:dyDescent="0.25">
      <c r="A1891" s="89" t="s">
        <v>2679</v>
      </c>
      <c r="B1891" s="107" t="s">
        <v>2757</v>
      </c>
      <c r="C1891" s="93">
        <v>0.833845748836476</v>
      </c>
      <c r="D1891" s="89" t="s">
        <v>2403</v>
      </c>
      <c r="E1891" s="90" t="s">
        <v>2404</v>
      </c>
    </row>
    <row r="1892" spans="1:5" x14ac:dyDescent="0.25">
      <c r="A1892" s="89" t="s">
        <v>2673</v>
      </c>
      <c r="B1892" s="107" t="s">
        <v>1651</v>
      </c>
      <c r="C1892" s="93">
        <v>0.81105387357241998</v>
      </c>
      <c r="D1892" s="89" t="s">
        <v>2403</v>
      </c>
      <c r="E1892" s="90" t="s">
        <v>2404</v>
      </c>
    </row>
    <row r="1893" spans="1:5" x14ac:dyDescent="0.25">
      <c r="A1893" s="89" t="s">
        <v>2673</v>
      </c>
      <c r="B1893" s="107" t="s">
        <v>1651</v>
      </c>
      <c r="C1893" s="93">
        <v>0.79396531950340499</v>
      </c>
      <c r="D1893" s="89" t="s">
        <v>3481</v>
      </c>
      <c r="E1893" s="90" t="s">
        <v>3480</v>
      </c>
    </row>
    <row r="1894" spans="1:5" x14ac:dyDescent="0.25">
      <c r="A1894" s="89" t="s">
        <v>2679</v>
      </c>
      <c r="B1894" s="107" t="s">
        <v>2757</v>
      </c>
      <c r="C1894" s="93">
        <v>0.82458396639347498</v>
      </c>
      <c r="D1894" s="89" t="s">
        <v>4115</v>
      </c>
      <c r="E1894" s="90" t="s">
        <v>4114</v>
      </c>
    </row>
    <row r="1895" spans="1:5" x14ac:dyDescent="0.25">
      <c r="A1895" s="89" t="s">
        <v>2673</v>
      </c>
      <c r="B1895" s="107" t="s">
        <v>1651</v>
      </c>
      <c r="C1895" s="93">
        <v>0.80964537929088898</v>
      </c>
      <c r="D1895" s="89" t="s">
        <v>4115</v>
      </c>
      <c r="E1895" s="90" t="s">
        <v>4114</v>
      </c>
    </row>
    <row r="1896" spans="1:5" x14ac:dyDescent="0.25">
      <c r="A1896" s="89" t="s">
        <v>2673</v>
      </c>
      <c r="B1896" s="107" t="s">
        <v>1651</v>
      </c>
      <c r="C1896" s="93">
        <v>0.80944486118415504</v>
      </c>
      <c r="D1896" s="89" t="s">
        <v>3375</v>
      </c>
      <c r="E1896" s="90" t="s">
        <v>3374</v>
      </c>
    </row>
    <row r="1897" spans="1:5" x14ac:dyDescent="0.25">
      <c r="A1897" s="89" t="s">
        <v>2679</v>
      </c>
      <c r="B1897" s="107" t="s">
        <v>2757</v>
      </c>
      <c r="C1897" s="93">
        <v>0.83471269409543203</v>
      </c>
      <c r="D1897" s="89" t="s">
        <v>2405</v>
      </c>
      <c r="E1897" s="90" t="s">
        <v>2406</v>
      </c>
    </row>
    <row r="1898" spans="1:5" x14ac:dyDescent="0.25">
      <c r="A1898" s="89" t="s">
        <v>2673</v>
      </c>
      <c r="B1898" s="107" t="s">
        <v>1651</v>
      </c>
      <c r="C1898" s="93">
        <v>0.81801710739204203</v>
      </c>
      <c r="D1898" s="89" t="s">
        <v>2405</v>
      </c>
      <c r="E1898" s="90" t="s">
        <v>2406</v>
      </c>
    </row>
    <row r="1899" spans="1:5" x14ac:dyDescent="0.25">
      <c r="A1899" s="89" t="s">
        <v>2679</v>
      </c>
      <c r="B1899" s="107" t="s">
        <v>2757</v>
      </c>
      <c r="C1899" s="93">
        <v>0.83585043817077098</v>
      </c>
      <c r="D1899" s="89" t="s">
        <v>2407</v>
      </c>
      <c r="E1899" s="90" t="s">
        <v>2408</v>
      </c>
    </row>
    <row r="1900" spans="1:5" x14ac:dyDescent="0.25">
      <c r="A1900" s="89" t="s">
        <v>2673</v>
      </c>
      <c r="B1900" s="107" t="s">
        <v>1651</v>
      </c>
      <c r="C1900" s="93">
        <v>0.83497724183923705</v>
      </c>
      <c r="D1900" s="89" t="s">
        <v>2407</v>
      </c>
      <c r="E1900" s="90" t="s">
        <v>2408</v>
      </c>
    </row>
    <row r="1901" spans="1:5" x14ac:dyDescent="0.25">
      <c r="A1901" s="89" t="s">
        <v>2679</v>
      </c>
      <c r="B1901" s="107" t="s">
        <v>2757</v>
      </c>
      <c r="C1901" s="93">
        <v>0.83882259616073096</v>
      </c>
      <c r="D1901" s="89" t="s">
        <v>2409</v>
      </c>
      <c r="E1901" s="90" t="s">
        <v>2410</v>
      </c>
    </row>
    <row r="1902" spans="1:5" x14ac:dyDescent="0.25">
      <c r="A1902" s="89" t="s">
        <v>2673</v>
      </c>
      <c r="B1902" s="107" t="s">
        <v>1651</v>
      </c>
      <c r="C1902" s="93">
        <v>0.83946535856784898</v>
      </c>
      <c r="D1902" s="89" t="s">
        <v>2409</v>
      </c>
      <c r="E1902" s="90" t="s">
        <v>2410</v>
      </c>
    </row>
    <row r="1903" spans="1:5" x14ac:dyDescent="0.25">
      <c r="A1903" s="89" t="s">
        <v>2679</v>
      </c>
      <c r="B1903" s="107" t="s">
        <v>2757</v>
      </c>
      <c r="C1903" s="93">
        <v>0.83262839959669099</v>
      </c>
      <c r="D1903" s="89" t="s">
        <v>3593</v>
      </c>
      <c r="E1903" s="90" t="s">
        <v>3592</v>
      </c>
    </row>
    <row r="1904" spans="1:5" x14ac:dyDescent="0.25">
      <c r="A1904" s="89" t="s">
        <v>2673</v>
      </c>
      <c r="B1904" s="107" t="s">
        <v>1651</v>
      </c>
      <c r="C1904" s="93">
        <v>0.81097076408143598</v>
      </c>
      <c r="D1904" s="89" t="s">
        <v>3593</v>
      </c>
      <c r="E1904" s="90" t="s">
        <v>3592</v>
      </c>
    </row>
    <row r="1905" spans="1:5" x14ac:dyDescent="0.25">
      <c r="A1905" s="89" t="s">
        <v>2679</v>
      </c>
      <c r="B1905" s="107" t="s">
        <v>2757</v>
      </c>
      <c r="C1905" s="93">
        <v>0.83472323679023896</v>
      </c>
      <c r="D1905" s="89" t="s">
        <v>2412</v>
      </c>
      <c r="E1905" s="90" t="s">
        <v>1745</v>
      </c>
    </row>
    <row r="1906" spans="1:5" x14ac:dyDescent="0.25">
      <c r="A1906" s="89" t="s">
        <v>2679</v>
      </c>
      <c r="B1906" s="107" t="s">
        <v>2757</v>
      </c>
      <c r="C1906" s="93">
        <v>0.83376444086197798</v>
      </c>
      <c r="D1906" s="89" t="s">
        <v>3324</v>
      </c>
      <c r="E1906" s="90" t="s">
        <v>1745</v>
      </c>
    </row>
    <row r="1907" spans="1:5" x14ac:dyDescent="0.25">
      <c r="A1907" s="89" t="s">
        <v>2679</v>
      </c>
      <c r="B1907" s="107" t="s">
        <v>2757</v>
      </c>
      <c r="C1907" s="93">
        <v>0.82305184879089599</v>
      </c>
      <c r="D1907" s="89" t="s">
        <v>4120</v>
      </c>
      <c r="E1907" s="90" t="s">
        <v>1745</v>
      </c>
    </row>
    <row r="1908" spans="1:5" x14ac:dyDescent="0.25">
      <c r="A1908" s="89" t="s">
        <v>2679</v>
      </c>
      <c r="B1908" s="107" t="s">
        <v>2757</v>
      </c>
      <c r="C1908" s="93">
        <v>0.83217070175445396</v>
      </c>
      <c r="D1908" s="89" t="s">
        <v>2411</v>
      </c>
      <c r="E1908" s="90" t="s">
        <v>1745</v>
      </c>
    </row>
    <row r="1909" spans="1:5" x14ac:dyDescent="0.25">
      <c r="A1909" s="89" t="s">
        <v>2679</v>
      </c>
      <c r="B1909" s="107" t="s">
        <v>2757</v>
      </c>
      <c r="C1909" s="93">
        <v>0.82770411659153698</v>
      </c>
      <c r="D1909" s="89" t="s">
        <v>4043</v>
      </c>
      <c r="E1909" s="90" t="s">
        <v>1745</v>
      </c>
    </row>
    <row r="1910" spans="1:5" x14ac:dyDescent="0.25">
      <c r="A1910" s="89" t="s">
        <v>2673</v>
      </c>
      <c r="B1910" s="107" t="s">
        <v>1651</v>
      </c>
      <c r="C1910" s="93">
        <v>0.82129434429401804</v>
      </c>
      <c r="D1910" s="89" t="s">
        <v>2412</v>
      </c>
      <c r="E1910" s="90" t="s">
        <v>1745</v>
      </c>
    </row>
    <row r="1911" spans="1:5" x14ac:dyDescent="0.25">
      <c r="A1911" s="89" t="s">
        <v>2673</v>
      </c>
      <c r="B1911" s="107" t="s">
        <v>1651</v>
      </c>
      <c r="C1911" s="93">
        <v>0.81574782903976695</v>
      </c>
      <c r="D1911" s="89" t="s">
        <v>3324</v>
      </c>
      <c r="E1911" s="90" t="s">
        <v>1745</v>
      </c>
    </row>
    <row r="1912" spans="1:5" x14ac:dyDescent="0.25">
      <c r="A1912" s="89" t="s">
        <v>2673</v>
      </c>
      <c r="B1912" s="107" t="s">
        <v>1651</v>
      </c>
      <c r="C1912" s="93">
        <v>0.81303620478665695</v>
      </c>
      <c r="D1912" s="89" t="s">
        <v>4120</v>
      </c>
      <c r="E1912" s="90" t="s">
        <v>1745</v>
      </c>
    </row>
    <row r="1913" spans="1:5" x14ac:dyDescent="0.25">
      <c r="A1913" s="89" t="s">
        <v>2673</v>
      </c>
      <c r="B1913" s="107" t="s">
        <v>1651</v>
      </c>
      <c r="C1913" s="93">
        <v>0.81650278346799998</v>
      </c>
      <c r="D1913" s="89" t="s">
        <v>4043</v>
      </c>
      <c r="E1913" s="90" t="s">
        <v>1745</v>
      </c>
    </row>
    <row r="1914" spans="1:5" x14ac:dyDescent="0.25">
      <c r="A1914" s="89" t="s">
        <v>2673</v>
      </c>
      <c r="B1914" s="107" t="s">
        <v>1651</v>
      </c>
      <c r="C1914" s="93">
        <v>0.81075481226119805</v>
      </c>
      <c r="D1914" s="89" t="s">
        <v>4292</v>
      </c>
      <c r="E1914" s="90" t="s">
        <v>1745</v>
      </c>
    </row>
    <row r="1915" spans="1:5" x14ac:dyDescent="0.25">
      <c r="A1915" s="89" t="s">
        <v>2679</v>
      </c>
      <c r="B1915" s="107" t="s">
        <v>2757</v>
      </c>
      <c r="C1915" s="93">
        <v>0.83432366438319805</v>
      </c>
      <c r="D1915" s="89" t="s">
        <v>3688</v>
      </c>
      <c r="E1915" s="90" t="s">
        <v>3129</v>
      </c>
    </row>
    <row r="1916" spans="1:5" x14ac:dyDescent="0.25">
      <c r="A1916" s="89" t="s">
        <v>2679</v>
      </c>
      <c r="B1916" s="107" t="s">
        <v>2757</v>
      </c>
      <c r="C1916" s="93">
        <v>0.83727244777797105</v>
      </c>
      <c r="D1916" s="89" t="s">
        <v>3130</v>
      </c>
      <c r="E1916" s="90" t="s">
        <v>3129</v>
      </c>
    </row>
    <row r="1917" spans="1:5" x14ac:dyDescent="0.25">
      <c r="A1917" s="89" t="s">
        <v>2679</v>
      </c>
      <c r="B1917" s="107" t="s">
        <v>2757</v>
      </c>
      <c r="C1917" s="93">
        <v>0.80016187463569499</v>
      </c>
      <c r="D1917" s="89" t="s">
        <v>3829</v>
      </c>
      <c r="E1917" s="90" t="s">
        <v>3129</v>
      </c>
    </row>
    <row r="1918" spans="1:5" x14ac:dyDescent="0.25">
      <c r="A1918" s="89" t="s">
        <v>2679</v>
      </c>
      <c r="B1918" s="107" t="s">
        <v>2757</v>
      </c>
      <c r="C1918" s="93">
        <v>0.82788465543351297</v>
      </c>
      <c r="D1918" s="89" t="s">
        <v>4244</v>
      </c>
      <c r="E1918" s="90" t="s">
        <v>3129</v>
      </c>
    </row>
    <row r="1919" spans="1:5" x14ac:dyDescent="0.25">
      <c r="A1919" s="89" t="s">
        <v>2673</v>
      </c>
      <c r="B1919" s="107" t="s">
        <v>1651</v>
      </c>
      <c r="C1919" s="93">
        <v>0.814805889439013</v>
      </c>
      <c r="D1919" s="89" t="s">
        <v>3688</v>
      </c>
      <c r="E1919" s="90" t="s">
        <v>3129</v>
      </c>
    </row>
    <row r="1920" spans="1:5" x14ac:dyDescent="0.25">
      <c r="A1920" s="89" t="s">
        <v>2673</v>
      </c>
      <c r="B1920" s="107" t="s">
        <v>1651</v>
      </c>
      <c r="C1920" s="93">
        <v>0.839675465988721</v>
      </c>
      <c r="D1920" s="89" t="s">
        <v>3130</v>
      </c>
      <c r="E1920" s="90" t="s">
        <v>3129</v>
      </c>
    </row>
    <row r="1921" spans="1:5" x14ac:dyDescent="0.25">
      <c r="A1921" s="89" t="s">
        <v>2673</v>
      </c>
      <c r="B1921" s="107" t="s">
        <v>1651</v>
      </c>
      <c r="C1921" s="93">
        <v>0.79149264212195403</v>
      </c>
      <c r="D1921" s="89" t="s">
        <v>3829</v>
      </c>
      <c r="E1921" s="90" t="s">
        <v>3129</v>
      </c>
    </row>
    <row r="1922" spans="1:5" x14ac:dyDescent="0.25">
      <c r="A1922" s="89" t="s">
        <v>2673</v>
      </c>
      <c r="B1922" s="107" t="s">
        <v>1651</v>
      </c>
      <c r="C1922" s="93">
        <v>0.79953208785737695</v>
      </c>
      <c r="D1922" s="89" t="s">
        <v>4244</v>
      </c>
      <c r="E1922" s="90" t="s">
        <v>3129</v>
      </c>
    </row>
    <row r="1923" spans="1:5" x14ac:dyDescent="0.25">
      <c r="A1923" s="89" t="s">
        <v>2679</v>
      </c>
      <c r="B1923" s="107" t="s">
        <v>2757</v>
      </c>
      <c r="C1923" s="93">
        <v>0.81851722317593001</v>
      </c>
      <c r="D1923" s="89" t="s">
        <v>3902</v>
      </c>
      <c r="E1923" s="90" t="s">
        <v>3901</v>
      </c>
    </row>
    <row r="1924" spans="1:5" x14ac:dyDescent="0.25">
      <c r="A1924" s="89" t="s">
        <v>2673</v>
      </c>
      <c r="B1924" s="107" t="s">
        <v>1651</v>
      </c>
      <c r="C1924" s="93">
        <v>0.80524620492340804</v>
      </c>
      <c r="D1924" s="89" t="s">
        <v>3902</v>
      </c>
      <c r="E1924" s="90" t="s">
        <v>3901</v>
      </c>
    </row>
    <row r="1925" spans="1:5" x14ac:dyDescent="0.25">
      <c r="A1925" s="89" t="s">
        <v>2679</v>
      </c>
      <c r="B1925" s="107" t="s">
        <v>2757</v>
      </c>
      <c r="C1925" s="93">
        <v>0.82983977499082795</v>
      </c>
      <c r="D1925" s="89" t="s">
        <v>4146</v>
      </c>
      <c r="E1925" s="90" t="s">
        <v>4145</v>
      </c>
    </row>
    <row r="1926" spans="1:5" x14ac:dyDescent="0.25">
      <c r="A1926" s="89" t="s">
        <v>2673</v>
      </c>
      <c r="B1926" s="107" t="s">
        <v>1651</v>
      </c>
      <c r="C1926" s="93">
        <v>0.80295317951943701</v>
      </c>
      <c r="D1926" s="89" t="s">
        <v>4146</v>
      </c>
      <c r="E1926" s="90" t="s">
        <v>4145</v>
      </c>
    </row>
    <row r="1927" spans="1:5" x14ac:dyDescent="0.25">
      <c r="A1927" s="89" t="s">
        <v>2679</v>
      </c>
      <c r="B1927" s="107" t="s">
        <v>2757</v>
      </c>
      <c r="C1927" s="93">
        <v>0.83158397378390203</v>
      </c>
      <c r="D1927" s="89" t="s">
        <v>4148</v>
      </c>
      <c r="E1927" s="90" t="s">
        <v>4147</v>
      </c>
    </row>
    <row r="1928" spans="1:5" x14ac:dyDescent="0.25">
      <c r="A1928" s="89" t="s">
        <v>2673</v>
      </c>
      <c r="B1928" s="107" t="s">
        <v>1651</v>
      </c>
      <c r="C1928" s="93">
        <v>0.80507576915828305</v>
      </c>
      <c r="D1928" s="89" t="s">
        <v>4148</v>
      </c>
      <c r="E1928" s="90" t="s">
        <v>4147</v>
      </c>
    </row>
    <row r="1929" spans="1:5" x14ac:dyDescent="0.25">
      <c r="A1929" s="89" t="s">
        <v>2679</v>
      </c>
      <c r="B1929" s="107" t="s">
        <v>2757</v>
      </c>
      <c r="C1929" s="93">
        <v>0.84299829503309398</v>
      </c>
      <c r="D1929" s="89" t="s">
        <v>2413</v>
      </c>
      <c r="E1929" s="90" t="s">
        <v>2414</v>
      </c>
    </row>
    <row r="1930" spans="1:5" x14ac:dyDescent="0.25">
      <c r="A1930" s="89" t="s">
        <v>2679</v>
      </c>
      <c r="B1930" s="107" t="s">
        <v>2757</v>
      </c>
      <c r="C1930" s="93">
        <v>0.833658587775711</v>
      </c>
      <c r="D1930" s="89" t="s">
        <v>3064</v>
      </c>
      <c r="E1930" s="90" t="s">
        <v>3063</v>
      </c>
    </row>
    <row r="1931" spans="1:5" x14ac:dyDescent="0.25">
      <c r="A1931" s="89" t="s">
        <v>2673</v>
      </c>
      <c r="B1931" s="107" t="s">
        <v>1651</v>
      </c>
      <c r="C1931" s="93">
        <v>0.81442850437681602</v>
      </c>
      <c r="D1931" s="89" t="s">
        <v>3064</v>
      </c>
      <c r="E1931" s="90" t="s">
        <v>3063</v>
      </c>
    </row>
    <row r="1932" spans="1:5" x14ac:dyDescent="0.25">
      <c r="A1932" s="89" t="s">
        <v>2673</v>
      </c>
      <c r="B1932" s="107" t="s">
        <v>1651</v>
      </c>
      <c r="C1932" s="93">
        <v>0.78561861718390302</v>
      </c>
      <c r="D1932" s="89" t="s">
        <v>2415</v>
      </c>
      <c r="E1932" s="90" t="s">
        <v>2416</v>
      </c>
    </row>
    <row r="1933" spans="1:5" x14ac:dyDescent="0.25">
      <c r="A1933" s="89" t="s">
        <v>2679</v>
      </c>
      <c r="B1933" s="107" t="s">
        <v>2757</v>
      </c>
      <c r="C1933" s="93">
        <v>0.82134085456176997</v>
      </c>
      <c r="D1933" s="89" t="s">
        <v>2417</v>
      </c>
      <c r="E1933" s="90" t="s">
        <v>2418</v>
      </c>
    </row>
    <row r="1934" spans="1:5" x14ac:dyDescent="0.25">
      <c r="A1934" s="89" t="s">
        <v>2673</v>
      </c>
      <c r="B1934" s="107" t="s">
        <v>1651</v>
      </c>
      <c r="C1934" s="93">
        <v>0.80512678390511705</v>
      </c>
      <c r="D1934" s="89" t="s">
        <v>2417</v>
      </c>
      <c r="E1934" s="90" t="s">
        <v>2418</v>
      </c>
    </row>
    <row r="1935" spans="1:5" x14ac:dyDescent="0.25">
      <c r="A1935" s="89" t="s">
        <v>2679</v>
      </c>
      <c r="B1935" s="107" t="s">
        <v>2757</v>
      </c>
      <c r="C1935" s="93">
        <v>0.83052481795118605</v>
      </c>
      <c r="D1935" s="89" t="s">
        <v>3295</v>
      </c>
      <c r="E1935" s="90" t="s">
        <v>3294</v>
      </c>
    </row>
    <row r="1936" spans="1:5" x14ac:dyDescent="0.25">
      <c r="A1936" s="89" t="s">
        <v>2673</v>
      </c>
      <c r="B1936" s="107" t="s">
        <v>1651</v>
      </c>
      <c r="C1936" s="93">
        <v>0.82852321619909697</v>
      </c>
      <c r="D1936" s="89" t="s">
        <v>3295</v>
      </c>
      <c r="E1936" s="90" t="s">
        <v>3294</v>
      </c>
    </row>
    <row r="1937" spans="1:5" x14ac:dyDescent="0.25">
      <c r="A1937" s="89" t="s">
        <v>2679</v>
      </c>
      <c r="B1937" s="107" t="s">
        <v>2757</v>
      </c>
      <c r="C1937" s="93">
        <v>0.82866939325241495</v>
      </c>
      <c r="D1937" s="89" t="s">
        <v>3299</v>
      </c>
      <c r="E1937" s="90" t="s">
        <v>3298</v>
      </c>
    </row>
    <row r="1938" spans="1:5" x14ac:dyDescent="0.25">
      <c r="A1938" s="89" t="s">
        <v>2673</v>
      </c>
      <c r="B1938" s="107" t="s">
        <v>1651</v>
      </c>
      <c r="C1938" s="93">
        <v>0.81065737047484998</v>
      </c>
      <c r="D1938" s="89" t="s">
        <v>3299</v>
      </c>
      <c r="E1938" s="90" t="s">
        <v>3298</v>
      </c>
    </row>
    <row r="1939" spans="1:5" x14ac:dyDescent="0.25">
      <c r="A1939" s="89" t="s">
        <v>2679</v>
      </c>
      <c r="B1939" s="107" t="s">
        <v>2757</v>
      </c>
      <c r="C1939" s="93">
        <v>0.83520743756396598</v>
      </c>
      <c r="D1939" s="89" t="s">
        <v>2419</v>
      </c>
      <c r="E1939" s="90" t="s">
        <v>2420</v>
      </c>
    </row>
    <row r="1940" spans="1:5" x14ac:dyDescent="0.25">
      <c r="A1940" s="89" t="s">
        <v>2673</v>
      </c>
      <c r="B1940" s="107" t="s">
        <v>1651</v>
      </c>
      <c r="C1940" s="93">
        <v>0.81280213248548405</v>
      </c>
      <c r="D1940" s="89" t="s">
        <v>2419</v>
      </c>
      <c r="E1940" s="90" t="s">
        <v>2420</v>
      </c>
    </row>
    <row r="1941" spans="1:5" x14ac:dyDescent="0.25">
      <c r="A1941" s="89" t="s">
        <v>2679</v>
      </c>
      <c r="B1941" s="107" t="s">
        <v>2757</v>
      </c>
      <c r="C1941" s="93">
        <v>0.82633053192581396</v>
      </c>
      <c r="D1941" s="89" t="s">
        <v>3360</v>
      </c>
      <c r="E1941" s="90" t="s">
        <v>3359</v>
      </c>
    </row>
    <row r="1942" spans="1:5" x14ac:dyDescent="0.25">
      <c r="A1942" s="89" t="s">
        <v>2673</v>
      </c>
      <c r="B1942" s="107" t="s">
        <v>1651</v>
      </c>
      <c r="C1942" s="93">
        <v>0.800008813880001</v>
      </c>
      <c r="D1942" s="89" t="s">
        <v>3360</v>
      </c>
      <c r="E1942" s="90" t="s">
        <v>3359</v>
      </c>
    </row>
    <row r="1943" spans="1:5" x14ac:dyDescent="0.25">
      <c r="A1943" s="89" t="s">
        <v>2679</v>
      </c>
      <c r="B1943" s="107" t="s">
        <v>2757</v>
      </c>
      <c r="C1943" s="93">
        <v>0.82926523552805498</v>
      </c>
      <c r="D1943" s="89" t="s">
        <v>4196</v>
      </c>
      <c r="E1943" s="90" t="s">
        <v>4195</v>
      </c>
    </row>
    <row r="1944" spans="1:5" x14ac:dyDescent="0.25">
      <c r="A1944" s="89" t="s">
        <v>2673</v>
      </c>
      <c r="B1944" s="107" t="s">
        <v>1651</v>
      </c>
      <c r="C1944" s="93">
        <v>0.80652487981749699</v>
      </c>
      <c r="D1944" s="89" t="s">
        <v>4196</v>
      </c>
      <c r="E1944" s="90" t="s">
        <v>4195</v>
      </c>
    </row>
    <row r="1945" spans="1:5" x14ac:dyDescent="0.25">
      <c r="A1945" s="89" t="s">
        <v>2679</v>
      </c>
      <c r="B1945" s="107" t="s">
        <v>2757</v>
      </c>
      <c r="C1945" s="93">
        <v>0.81057640612015502</v>
      </c>
      <c r="D1945" s="89" t="s">
        <v>3773</v>
      </c>
      <c r="E1945" s="90" t="s">
        <v>3772</v>
      </c>
    </row>
    <row r="1946" spans="1:5" x14ac:dyDescent="0.25">
      <c r="A1946" s="89" t="s">
        <v>2673</v>
      </c>
      <c r="B1946" s="107" t="s">
        <v>1651</v>
      </c>
      <c r="C1946" s="93">
        <v>0.80134796067473502</v>
      </c>
      <c r="D1946" s="89" t="s">
        <v>3773</v>
      </c>
      <c r="E1946" s="90" t="s">
        <v>3772</v>
      </c>
    </row>
    <row r="1947" spans="1:5" x14ac:dyDescent="0.25">
      <c r="A1947" s="89" t="s">
        <v>2679</v>
      </c>
      <c r="B1947" s="107" t="s">
        <v>2757</v>
      </c>
      <c r="C1947" s="93">
        <v>0.83262773978418503</v>
      </c>
      <c r="D1947" s="89" t="s">
        <v>3767</v>
      </c>
      <c r="E1947" s="90" t="s">
        <v>3766</v>
      </c>
    </row>
    <row r="1948" spans="1:5" x14ac:dyDescent="0.25">
      <c r="A1948" s="89" t="s">
        <v>2673</v>
      </c>
      <c r="B1948" s="107" t="s">
        <v>1651</v>
      </c>
      <c r="C1948" s="93">
        <v>0.813705501805291</v>
      </c>
      <c r="D1948" s="89" t="s">
        <v>3767</v>
      </c>
      <c r="E1948" s="90" t="s">
        <v>3766</v>
      </c>
    </row>
    <row r="1949" spans="1:5" x14ac:dyDescent="0.25">
      <c r="A1949" s="89" t="s">
        <v>2679</v>
      </c>
      <c r="B1949" s="107" t="s">
        <v>2757</v>
      </c>
      <c r="C1949" s="93">
        <v>0.83194110898185702</v>
      </c>
      <c r="D1949" s="89" t="s">
        <v>2421</v>
      </c>
      <c r="E1949" s="90" t="s">
        <v>2422</v>
      </c>
    </row>
    <row r="1950" spans="1:5" x14ac:dyDescent="0.25">
      <c r="A1950" s="89" t="s">
        <v>2673</v>
      </c>
      <c r="B1950" s="107" t="s">
        <v>1651</v>
      </c>
      <c r="C1950" s="93">
        <v>0.83269798373905501</v>
      </c>
      <c r="D1950" s="89" t="s">
        <v>2421</v>
      </c>
      <c r="E1950" s="90" t="s">
        <v>2422</v>
      </c>
    </row>
    <row r="1951" spans="1:5" x14ac:dyDescent="0.25">
      <c r="A1951" s="89" t="s">
        <v>2679</v>
      </c>
      <c r="B1951" s="107" t="s">
        <v>2757</v>
      </c>
      <c r="C1951" s="93">
        <v>0.81784460008813598</v>
      </c>
      <c r="D1951" s="89" t="s">
        <v>4269</v>
      </c>
      <c r="E1951" s="90" t="s">
        <v>4268</v>
      </c>
    </row>
    <row r="1952" spans="1:5" x14ac:dyDescent="0.25">
      <c r="A1952" s="89" t="s">
        <v>2673</v>
      </c>
      <c r="B1952" s="107" t="s">
        <v>1651</v>
      </c>
      <c r="C1952" s="93">
        <v>0.79967281611769203</v>
      </c>
      <c r="D1952" s="89" t="s">
        <v>4269</v>
      </c>
      <c r="E1952" s="90" t="s">
        <v>4268</v>
      </c>
    </row>
    <row r="1953" spans="1:5" x14ac:dyDescent="0.25">
      <c r="A1953" s="89" t="s">
        <v>2679</v>
      </c>
      <c r="B1953" s="107" t="s">
        <v>2757</v>
      </c>
      <c r="C1953" s="93">
        <v>0.83176465258091303</v>
      </c>
      <c r="D1953" s="89" t="s">
        <v>3205</v>
      </c>
      <c r="E1953" s="90" t="s">
        <v>3204</v>
      </c>
    </row>
    <row r="1954" spans="1:5" x14ac:dyDescent="0.25">
      <c r="A1954" s="89" t="s">
        <v>2673</v>
      </c>
      <c r="B1954" s="107" t="s">
        <v>1651</v>
      </c>
      <c r="C1954" s="93">
        <v>0.80798236555925895</v>
      </c>
      <c r="D1954" s="89" t="s">
        <v>3205</v>
      </c>
      <c r="E1954" s="90" t="s">
        <v>3204</v>
      </c>
    </row>
    <row r="1955" spans="1:5" x14ac:dyDescent="0.25">
      <c r="A1955" s="89" t="s">
        <v>2679</v>
      </c>
      <c r="B1955" s="107" t="s">
        <v>2757</v>
      </c>
      <c r="C1955" s="93">
        <v>0.83563730351007404</v>
      </c>
      <c r="D1955" s="89" t="s">
        <v>3986</v>
      </c>
      <c r="E1955" s="90" t="s">
        <v>3985</v>
      </c>
    </row>
    <row r="1956" spans="1:5" x14ac:dyDescent="0.25">
      <c r="A1956" s="89" t="s">
        <v>2673</v>
      </c>
      <c r="B1956" s="107" t="s">
        <v>1651</v>
      </c>
      <c r="C1956" s="93">
        <v>0.81532178012190504</v>
      </c>
      <c r="D1956" s="89" t="s">
        <v>3986</v>
      </c>
      <c r="E1956" s="90" t="s">
        <v>3985</v>
      </c>
    </row>
    <row r="1957" spans="1:5" x14ac:dyDescent="0.25">
      <c r="A1957" s="89" t="s">
        <v>2673</v>
      </c>
      <c r="B1957" s="107" t="s">
        <v>1651</v>
      </c>
      <c r="C1957" s="93">
        <v>0.80034024939936199</v>
      </c>
      <c r="D1957" s="89" t="s">
        <v>3662</v>
      </c>
      <c r="E1957" s="90" t="s">
        <v>3661</v>
      </c>
    </row>
    <row r="1958" spans="1:5" x14ac:dyDescent="0.25">
      <c r="A1958" s="89" t="s">
        <v>2679</v>
      </c>
      <c r="B1958" s="107" t="s">
        <v>2757</v>
      </c>
      <c r="C1958" s="93">
        <v>0.82907252506116502</v>
      </c>
      <c r="D1958" s="89" t="s">
        <v>2423</v>
      </c>
      <c r="E1958" s="90" t="s">
        <v>2424</v>
      </c>
    </row>
    <row r="1959" spans="1:5" x14ac:dyDescent="0.25">
      <c r="A1959" s="89" t="s">
        <v>2673</v>
      </c>
      <c r="B1959" s="107" t="s">
        <v>1651</v>
      </c>
      <c r="C1959" s="93">
        <v>0.81091656856536398</v>
      </c>
      <c r="D1959" s="89" t="s">
        <v>2423</v>
      </c>
      <c r="E1959" s="90" t="s">
        <v>2424</v>
      </c>
    </row>
    <row r="1960" spans="1:5" x14ac:dyDescent="0.25">
      <c r="A1960" s="89" t="s">
        <v>2679</v>
      </c>
      <c r="B1960" s="107" t="s">
        <v>2757</v>
      </c>
      <c r="C1960" s="93">
        <v>0.82072938480172197</v>
      </c>
      <c r="D1960" s="89" t="s">
        <v>3887</v>
      </c>
      <c r="E1960" s="90" t="s">
        <v>3886</v>
      </c>
    </row>
    <row r="1961" spans="1:5" x14ac:dyDescent="0.25">
      <c r="A1961" s="89" t="s">
        <v>2673</v>
      </c>
      <c r="B1961" s="107" t="s">
        <v>1651</v>
      </c>
      <c r="C1961" s="93">
        <v>0.80729223660726501</v>
      </c>
      <c r="D1961" s="89" t="s">
        <v>3887</v>
      </c>
      <c r="E1961" s="90" t="s">
        <v>3886</v>
      </c>
    </row>
    <row r="1962" spans="1:5" x14ac:dyDescent="0.25">
      <c r="A1962" s="89" t="s">
        <v>2679</v>
      </c>
      <c r="B1962" s="107" t="s">
        <v>2757</v>
      </c>
      <c r="C1962" s="93">
        <v>0.82976228149204501</v>
      </c>
      <c r="D1962" s="89" t="s">
        <v>3495</v>
      </c>
      <c r="E1962" s="90" t="s">
        <v>3494</v>
      </c>
    </row>
    <row r="1963" spans="1:5" x14ac:dyDescent="0.25">
      <c r="A1963" s="89" t="s">
        <v>2673</v>
      </c>
      <c r="B1963" s="107" t="s">
        <v>1651</v>
      </c>
      <c r="C1963" s="93">
        <v>0.808770698424087</v>
      </c>
      <c r="D1963" s="89" t="s">
        <v>3495</v>
      </c>
      <c r="E1963" s="90" t="s">
        <v>3494</v>
      </c>
    </row>
    <row r="1964" spans="1:5" x14ac:dyDescent="0.25">
      <c r="A1964" s="89" t="s">
        <v>2679</v>
      </c>
      <c r="B1964" s="107" t="s">
        <v>2757</v>
      </c>
      <c r="C1964" s="93">
        <v>0.78069391021923895</v>
      </c>
      <c r="D1964" s="89" t="s">
        <v>3620</v>
      </c>
      <c r="E1964" s="90" t="s">
        <v>3619</v>
      </c>
    </row>
    <row r="1965" spans="1:5" x14ac:dyDescent="0.25">
      <c r="A1965" s="89" t="s">
        <v>2673</v>
      </c>
      <c r="B1965" s="107" t="s">
        <v>1651</v>
      </c>
      <c r="C1965" s="93">
        <v>0.77733611818864601</v>
      </c>
      <c r="D1965" s="89" t="s">
        <v>3620</v>
      </c>
      <c r="E1965" s="90" t="s">
        <v>3619</v>
      </c>
    </row>
    <row r="1966" spans="1:5" x14ac:dyDescent="0.25">
      <c r="A1966" s="89" t="s">
        <v>2679</v>
      </c>
      <c r="B1966" s="107" t="s">
        <v>2757</v>
      </c>
      <c r="C1966" s="93">
        <v>0.82330787826803498</v>
      </c>
      <c r="D1966" s="89" t="s">
        <v>2996</v>
      </c>
      <c r="E1966" s="90" t="s">
        <v>2995</v>
      </c>
    </row>
    <row r="1967" spans="1:5" x14ac:dyDescent="0.25">
      <c r="A1967" s="89" t="s">
        <v>2673</v>
      </c>
      <c r="B1967" s="107" t="s">
        <v>1651</v>
      </c>
      <c r="C1967" s="93">
        <v>0.81540405777221003</v>
      </c>
      <c r="D1967" s="89" t="s">
        <v>2996</v>
      </c>
      <c r="E1967" s="90" t="s">
        <v>2995</v>
      </c>
    </row>
    <row r="1968" spans="1:5" x14ac:dyDescent="0.25">
      <c r="A1968" s="89" t="s">
        <v>2679</v>
      </c>
      <c r="B1968" s="107" t="s">
        <v>2757</v>
      </c>
      <c r="C1968" s="93">
        <v>0.83457121752968799</v>
      </c>
      <c r="D1968" s="89" t="s">
        <v>2425</v>
      </c>
      <c r="E1968" s="90" t="s">
        <v>2881</v>
      </c>
    </row>
    <row r="1969" spans="1:5" x14ac:dyDescent="0.25">
      <c r="A1969" s="89" t="s">
        <v>2673</v>
      </c>
      <c r="B1969" s="107" t="s">
        <v>1651</v>
      </c>
      <c r="C1969" s="93">
        <v>0.81378935252768902</v>
      </c>
      <c r="D1969" s="89" t="s">
        <v>2425</v>
      </c>
      <c r="E1969" s="90" t="s">
        <v>2881</v>
      </c>
    </row>
    <row r="1970" spans="1:5" x14ac:dyDescent="0.25">
      <c r="A1970" s="89" t="s">
        <v>2679</v>
      </c>
      <c r="B1970" s="107" t="s">
        <v>2757</v>
      </c>
      <c r="C1970" s="93">
        <v>0.83571880253208297</v>
      </c>
      <c r="D1970" s="89" t="s">
        <v>3807</v>
      </c>
      <c r="E1970" s="90" t="s">
        <v>3806</v>
      </c>
    </row>
    <row r="1971" spans="1:5" x14ac:dyDescent="0.25">
      <c r="A1971" s="89" t="s">
        <v>2673</v>
      </c>
      <c r="B1971" s="107" t="s">
        <v>1651</v>
      </c>
      <c r="C1971" s="93">
        <v>0.81837321960403497</v>
      </c>
      <c r="D1971" s="89" t="s">
        <v>3807</v>
      </c>
      <c r="E1971" s="90" t="s">
        <v>3806</v>
      </c>
    </row>
    <row r="1972" spans="1:5" x14ac:dyDescent="0.25">
      <c r="A1972" s="89" t="s">
        <v>2679</v>
      </c>
      <c r="B1972" s="107" t="s">
        <v>2757</v>
      </c>
      <c r="C1972" s="93">
        <v>0.84134008622431</v>
      </c>
      <c r="D1972" s="89" t="s">
        <v>3591</v>
      </c>
      <c r="E1972" s="90" t="s">
        <v>3590</v>
      </c>
    </row>
    <row r="1973" spans="1:5" x14ac:dyDescent="0.25">
      <c r="A1973" s="89" t="s">
        <v>2673</v>
      </c>
      <c r="B1973" s="107" t="s">
        <v>1651</v>
      </c>
      <c r="C1973" s="93">
        <v>0.84095797945238704</v>
      </c>
      <c r="D1973" s="89" t="s">
        <v>3591</v>
      </c>
      <c r="E1973" s="90" t="s">
        <v>3590</v>
      </c>
    </row>
    <row r="1974" spans="1:5" x14ac:dyDescent="0.25">
      <c r="A1974" s="89" t="s">
        <v>2679</v>
      </c>
      <c r="B1974" s="107" t="s">
        <v>2757</v>
      </c>
      <c r="C1974" s="93">
        <v>0.83120758178836396</v>
      </c>
      <c r="D1974" s="89" t="s">
        <v>4168</v>
      </c>
      <c r="E1974" s="90" t="s">
        <v>4167</v>
      </c>
    </row>
    <row r="1975" spans="1:5" x14ac:dyDescent="0.25">
      <c r="A1975" s="89" t="s">
        <v>2673</v>
      </c>
      <c r="B1975" s="107" t="s">
        <v>1651</v>
      </c>
      <c r="C1975" s="93">
        <v>0.83232729843280195</v>
      </c>
      <c r="D1975" s="89" t="s">
        <v>4168</v>
      </c>
      <c r="E1975" s="90" t="s">
        <v>4167</v>
      </c>
    </row>
    <row r="1976" spans="1:5" x14ac:dyDescent="0.25">
      <c r="A1976" s="89" t="s">
        <v>2679</v>
      </c>
      <c r="B1976" s="107" t="s">
        <v>2757</v>
      </c>
      <c r="C1976" s="93">
        <v>0.80613723987061603</v>
      </c>
      <c r="D1976" s="89" t="s">
        <v>4134</v>
      </c>
      <c r="E1976" s="90" t="s">
        <v>4133</v>
      </c>
    </row>
    <row r="1977" spans="1:5" x14ac:dyDescent="0.25">
      <c r="A1977" s="89" t="s">
        <v>2673</v>
      </c>
      <c r="B1977" s="107" t="s">
        <v>1651</v>
      </c>
      <c r="C1977" s="93">
        <v>0.79364318111458199</v>
      </c>
      <c r="D1977" s="89" t="s">
        <v>4134</v>
      </c>
      <c r="E1977" s="90" t="s">
        <v>4133</v>
      </c>
    </row>
    <row r="1978" spans="1:5" x14ac:dyDescent="0.25">
      <c r="A1978" s="89" t="s">
        <v>2679</v>
      </c>
      <c r="B1978" s="107" t="s">
        <v>2757</v>
      </c>
      <c r="C1978" s="93">
        <v>0.83056263796243901</v>
      </c>
      <c r="D1978" s="89" t="s">
        <v>4063</v>
      </c>
      <c r="E1978" s="90" t="s">
        <v>4062</v>
      </c>
    </row>
    <row r="1979" spans="1:5" x14ac:dyDescent="0.25">
      <c r="A1979" s="89" t="s">
        <v>2673</v>
      </c>
      <c r="B1979" s="107" t="s">
        <v>1651</v>
      </c>
      <c r="C1979" s="93">
        <v>0.81744718178036901</v>
      </c>
      <c r="D1979" s="89" t="s">
        <v>4063</v>
      </c>
      <c r="E1979" s="90" t="s">
        <v>4062</v>
      </c>
    </row>
    <row r="1980" spans="1:5" x14ac:dyDescent="0.25">
      <c r="A1980" s="89" t="s">
        <v>2679</v>
      </c>
      <c r="B1980" s="107" t="s">
        <v>2757</v>
      </c>
      <c r="C1980" s="93">
        <v>0.83504454659366301</v>
      </c>
      <c r="D1980" s="89" t="s">
        <v>3006</v>
      </c>
      <c r="E1980" s="90" t="s">
        <v>3005</v>
      </c>
    </row>
    <row r="1981" spans="1:5" x14ac:dyDescent="0.25">
      <c r="A1981" s="89" t="s">
        <v>2673</v>
      </c>
      <c r="B1981" s="107" t="s">
        <v>1651</v>
      </c>
      <c r="C1981" s="93">
        <v>0.83581781312162295</v>
      </c>
      <c r="D1981" s="89" t="s">
        <v>3006</v>
      </c>
      <c r="E1981" s="90" t="s">
        <v>3005</v>
      </c>
    </row>
    <row r="1982" spans="1:5" x14ac:dyDescent="0.25">
      <c r="A1982" s="89" t="s">
        <v>2679</v>
      </c>
      <c r="B1982" s="107" t="s">
        <v>2757</v>
      </c>
      <c r="C1982" s="93">
        <v>0.82925387480492097</v>
      </c>
      <c r="D1982" s="89" t="s">
        <v>3961</v>
      </c>
      <c r="E1982" s="90" t="s">
        <v>3960</v>
      </c>
    </row>
    <row r="1983" spans="1:5" x14ac:dyDescent="0.25">
      <c r="A1983" s="89" t="s">
        <v>2673</v>
      </c>
      <c r="B1983" s="107" t="s">
        <v>1651</v>
      </c>
      <c r="C1983" s="93">
        <v>0.81652887145850905</v>
      </c>
      <c r="D1983" s="89" t="s">
        <v>3961</v>
      </c>
      <c r="E1983" s="90" t="s">
        <v>3960</v>
      </c>
    </row>
    <row r="1984" spans="1:5" x14ac:dyDescent="0.25">
      <c r="A1984" s="89" t="s">
        <v>2679</v>
      </c>
      <c r="B1984" s="107" t="s">
        <v>2757</v>
      </c>
      <c r="C1984" s="93">
        <v>0.84404702810664201</v>
      </c>
      <c r="D1984" s="89" t="s">
        <v>918</v>
      </c>
      <c r="E1984" s="90" t="s">
        <v>3327</v>
      </c>
    </row>
    <row r="1985" spans="1:5" x14ac:dyDescent="0.25">
      <c r="A1985" s="89" t="s">
        <v>2673</v>
      </c>
      <c r="B1985" s="107" t="s">
        <v>1651</v>
      </c>
      <c r="C1985" s="93">
        <v>0.84479190357471101</v>
      </c>
      <c r="D1985" s="89" t="s">
        <v>918</v>
      </c>
      <c r="E1985" s="90" t="s">
        <v>3327</v>
      </c>
    </row>
    <row r="1986" spans="1:5" x14ac:dyDescent="0.25">
      <c r="A1986" s="89" t="s">
        <v>2673</v>
      </c>
      <c r="B1986" s="107" t="s">
        <v>1651</v>
      </c>
      <c r="C1986" s="93">
        <v>0.78977072447949603</v>
      </c>
      <c r="D1986" s="89" t="s">
        <v>4182</v>
      </c>
      <c r="E1986" s="90" t="s">
        <v>4181</v>
      </c>
    </row>
    <row r="1987" spans="1:5" x14ac:dyDescent="0.25">
      <c r="A1987" s="89" t="s">
        <v>2679</v>
      </c>
      <c r="B1987" s="107" t="s">
        <v>2757</v>
      </c>
      <c r="C1987" s="93">
        <v>0.83673707922257301</v>
      </c>
      <c r="D1987" s="89" t="s">
        <v>2426</v>
      </c>
      <c r="E1987" s="90" t="s">
        <v>2427</v>
      </c>
    </row>
    <row r="1988" spans="1:5" x14ac:dyDescent="0.25">
      <c r="A1988" s="89" t="s">
        <v>2673</v>
      </c>
      <c r="B1988" s="107" t="s">
        <v>1651</v>
      </c>
      <c r="C1988" s="93">
        <v>0.834698053606301</v>
      </c>
      <c r="D1988" s="89" t="s">
        <v>2426</v>
      </c>
      <c r="E1988" s="90" t="s">
        <v>2427</v>
      </c>
    </row>
    <row r="1989" spans="1:5" x14ac:dyDescent="0.25">
      <c r="A1989" s="89" t="s">
        <v>2673</v>
      </c>
      <c r="B1989" s="107" t="s">
        <v>1651</v>
      </c>
      <c r="C1989" s="93">
        <v>0.81259949598155501</v>
      </c>
      <c r="D1989" s="89" t="s">
        <v>2428</v>
      </c>
      <c r="E1989" s="90" t="s">
        <v>2429</v>
      </c>
    </row>
    <row r="1990" spans="1:5" x14ac:dyDescent="0.25">
      <c r="A1990" s="89" t="s">
        <v>2679</v>
      </c>
      <c r="B1990" s="107" t="s">
        <v>2757</v>
      </c>
      <c r="C1990" s="93">
        <v>0.84439741043862304</v>
      </c>
      <c r="D1990" s="89" t="s">
        <v>3717</v>
      </c>
      <c r="E1990" s="90" t="s">
        <v>3716</v>
      </c>
    </row>
    <row r="1991" spans="1:5" x14ac:dyDescent="0.25">
      <c r="A1991" s="89" t="s">
        <v>2673</v>
      </c>
      <c r="B1991" s="107" t="s">
        <v>1651</v>
      </c>
      <c r="C1991" s="93">
        <v>0.84391535307353904</v>
      </c>
      <c r="D1991" s="89" t="s">
        <v>3717</v>
      </c>
      <c r="E1991" s="90" t="s">
        <v>3716</v>
      </c>
    </row>
    <row r="1992" spans="1:5" x14ac:dyDescent="0.25">
      <c r="A1992" s="89" t="s">
        <v>2679</v>
      </c>
      <c r="B1992" s="107" t="s">
        <v>2757</v>
      </c>
      <c r="C1992" s="93">
        <v>0.83303971222670403</v>
      </c>
      <c r="D1992" s="89" t="s">
        <v>2674</v>
      </c>
      <c r="E1992" s="90" t="s">
        <v>2731</v>
      </c>
    </row>
    <row r="1993" spans="1:5" x14ac:dyDescent="0.25">
      <c r="A1993" s="89" t="s">
        <v>2673</v>
      </c>
      <c r="B1993" s="107" t="s">
        <v>1651</v>
      </c>
      <c r="C1993" s="93">
        <v>0.80052031917053301</v>
      </c>
      <c r="D1993" s="89" t="s">
        <v>2674</v>
      </c>
      <c r="E1993" s="90" t="s">
        <v>2731</v>
      </c>
    </row>
    <row r="1994" spans="1:5" x14ac:dyDescent="0.25">
      <c r="A1994" s="89" t="s">
        <v>2679</v>
      </c>
      <c r="B1994" s="107" t="s">
        <v>2757</v>
      </c>
      <c r="C1994" s="93">
        <v>0.83036620002678396</v>
      </c>
      <c r="D1994" s="89" t="s">
        <v>2675</v>
      </c>
      <c r="E1994" s="90" t="s">
        <v>2732</v>
      </c>
    </row>
    <row r="1995" spans="1:5" x14ac:dyDescent="0.25">
      <c r="A1995" s="89" t="s">
        <v>2673</v>
      </c>
      <c r="B1995" s="107" t="s">
        <v>1651</v>
      </c>
      <c r="C1995" s="93">
        <v>0.80823983678443501</v>
      </c>
      <c r="D1995" s="89" t="s">
        <v>2675</v>
      </c>
      <c r="E1995" s="90" t="s">
        <v>2732</v>
      </c>
    </row>
    <row r="1996" spans="1:5" x14ac:dyDescent="0.25">
      <c r="A1996" s="89" t="s">
        <v>2679</v>
      </c>
      <c r="B1996" s="107" t="s">
        <v>2757</v>
      </c>
      <c r="C1996" s="93">
        <v>0.83533840145361105</v>
      </c>
      <c r="D1996" s="89" t="s">
        <v>3710</v>
      </c>
      <c r="E1996" s="90" t="s">
        <v>3709</v>
      </c>
    </row>
    <row r="1997" spans="1:5" x14ac:dyDescent="0.25">
      <c r="A1997" s="89" t="s">
        <v>2673</v>
      </c>
      <c r="B1997" s="107" t="s">
        <v>1651</v>
      </c>
      <c r="C1997" s="93">
        <v>0.81670303541667</v>
      </c>
      <c r="D1997" s="89" t="s">
        <v>3710</v>
      </c>
      <c r="E1997" s="90" t="s">
        <v>3709</v>
      </c>
    </row>
    <row r="1998" spans="1:5" x14ac:dyDescent="0.25">
      <c r="A1998" s="89" t="s">
        <v>2679</v>
      </c>
      <c r="B1998" s="107" t="s">
        <v>2757</v>
      </c>
      <c r="C1998" s="93">
        <v>0.83098504855044497</v>
      </c>
      <c r="D1998" s="89" t="s">
        <v>3109</v>
      </c>
      <c r="E1998" s="90" t="s">
        <v>3108</v>
      </c>
    </row>
    <row r="1999" spans="1:5" x14ac:dyDescent="0.25">
      <c r="A1999" s="89" t="s">
        <v>2673</v>
      </c>
      <c r="B1999" s="107" t="s">
        <v>1651</v>
      </c>
      <c r="C1999" s="93">
        <v>0.81930295881419801</v>
      </c>
      <c r="D1999" s="89" t="s">
        <v>3109</v>
      </c>
      <c r="E1999" s="90" t="s">
        <v>3108</v>
      </c>
    </row>
    <row r="2000" spans="1:5" x14ac:dyDescent="0.25">
      <c r="A2000" s="89" t="s">
        <v>2679</v>
      </c>
      <c r="B2000" s="107" t="s">
        <v>2757</v>
      </c>
      <c r="C2000" s="93">
        <v>0.81105239363801496</v>
      </c>
      <c r="D2000" s="89" t="s">
        <v>2430</v>
      </c>
      <c r="E2000" s="90" t="s">
        <v>2431</v>
      </c>
    </row>
    <row r="2001" spans="1:5" x14ac:dyDescent="0.25">
      <c r="A2001" s="89" t="s">
        <v>2673</v>
      </c>
      <c r="B2001" s="107" t="s">
        <v>1651</v>
      </c>
      <c r="C2001" s="93">
        <v>0.80515920556520404</v>
      </c>
      <c r="D2001" s="89" t="s">
        <v>2430</v>
      </c>
      <c r="E2001" s="90" t="s">
        <v>2431</v>
      </c>
    </row>
    <row r="2002" spans="1:5" x14ac:dyDescent="0.25">
      <c r="A2002" s="89" t="s">
        <v>2679</v>
      </c>
      <c r="B2002" s="107" t="s">
        <v>2757</v>
      </c>
      <c r="C2002" s="93">
        <v>0.81432735852457705</v>
      </c>
      <c r="D2002" s="89" t="s">
        <v>3256</v>
      </c>
      <c r="E2002" s="90" t="s">
        <v>3255</v>
      </c>
    </row>
    <row r="2003" spans="1:5" x14ac:dyDescent="0.25">
      <c r="A2003" s="89" t="s">
        <v>2673</v>
      </c>
      <c r="B2003" s="107" t="s">
        <v>1651</v>
      </c>
      <c r="C2003" s="93">
        <v>0.802101811353922</v>
      </c>
      <c r="D2003" s="89" t="s">
        <v>3256</v>
      </c>
      <c r="E2003" s="90" t="s">
        <v>3255</v>
      </c>
    </row>
    <row r="2004" spans="1:5" x14ac:dyDescent="0.25">
      <c r="A2004" s="89" t="s">
        <v>2679</v>
      </c>
      <c r="B2004" s="107" t="s">
        <v>2757</v>
      </c>
      <c r="C2004" s="93">
        <v>0.83235460780463999</v>
      </c>
      <c r="D2004" s="89" t="s">
        <v>3906</v>
      </c>
      <c r="E2004" s="90" t="s">
        <v>3905</v>
      </c>
    </row>
    <row r="2005" spans="1:5" x14ac:dyDescent="0.25">
      <c r="A2005" s="89" t="s">
        <v>2679</v>
      </c>
      <c r="B2005" s="107" t="s">
        <v>2757</v>
      </c>
      <c r="C2005" s="93">
        <v>0.82675575172518401</v>
      </c>
      <c r="D2005" s="89" t="s">
        <v>3935</v>
      </c>
      <c r="E2005" s="90" t="s">
        <v>3905</v>
      </c>
    </row>
    <row r="2006" spans="1:5" x14ac:dyDescent="0.25">
      <c r="A2006" s="89" t="s">
        <v>2673</v>
      </c>
      <c r="B2006" s="107" t="s">
        <v>1651</v>
      </c>
      <c r="C2006" s="93">
        <v>0.81226966752402097</v>
      </c>
      <c r="D2006" s="89" t="s">
        <v>3906</v>
      </c>
      <c r="E2006" s="90" t="s">
        <v>3905</v>
      </c>
    </row>
    <row r="2007" spans="1:5" x14ac:dyDescent="0.25">
      <c r="A2007" s="89" t="s">
        <v>2673</v>
      </c>
      <c r="B2007" s="107" t="s">
        <v>1651</v>
      </c>
      <c r="C2007" s="93">
        <v>0.814555807889212</v>
      </c>
      <c r="D2007" s="89" t="s">
        <v>3935</v>
      </c>
      <c r="E2007" s="90" t="s">
        <v>3905</v>
      </c>
    </row>
    <row r="2008" spans="1:5" x14ac:dyDescent="0.25">
      <c r="A2008" s="89" t="s">
        <v>2679</v>
      </c>
      <c r="B2008" s="107" t="s">
        <v>2757</v>
      </c>
      <c r="C2008" s="93">
        <v>0.83509308073933697</v>
      </c>
      <c r="D2008" s="89" t="s">
        <v>3850</v>
      </c>
      <c r="E2008" s="90" t="s">
        <v>3849</v>
      </c>
    </row>
    <row r="2009" spans="1:5" x14ac:dyDescent="0.25">
      <c r="A2009" s="89" t="s">
        <v>2673</v>
      </c>
      <c r="B2009" s="107" t="s">
        <v>1651</v>
      </c>
      <c r="C2009" s="93">
        <v>0.81775879512790295</v>
      </c>
      <c r="D2009" s="89" t="s">
        <v>3850</v>
      </c>
      <c r="E2009" s="90" t="s">
        <v>3849</v>
      </c>
    </row>
    <row r="2010" spans="1:5" x14ac:dyDescent="0.25">
      <c r="A2010" s="89" t="s">
        <v>2679</v>
      </c>
      <c r="B2010" s="107" t="s">
        <v>2757</v>
      </c>
      <c r="C2010" s="93">
        <v>0.84383063669319802</v>
      </c>
      <c r="D2010" s="89" t="s">
        <v>2432</v>
      </c>
      <c r="E2010" s="90" t="s">
        <v>2433</v>
      </c>
    </row>
    <row r="2011" spans="1:5" x14ac:dyDescent="0.25">
      <c r="A2011" s="89" t="s">
        <v>2679</v>
      </c>
      <c r="B2011" s="107" t="s">
        <v>2757</v>
      </c>
      <c r="C2011" s="93">
        <v>0.83483236013333095</v>
      </c>
      <c r="D2011" s="89" t="s">
        <v>3741</v>
      </c>
      <c r="E2011" s="90" t="s">
        <v>2435</v>
      </c>
    </row>
    <row r="2012" spans="1:5" x14ac:dyDescent="0.25">
      <c r="A2012" s="89" t="s">
        <v>2679</v>
      </c>
      <c r="B2012" s="107" t="s">
        <v>2757</v>
      </c>
      <c r="C2012" s="93">
        <v>0.83458274181191405</v>
      </c>
      <c r="D2012" s="89" t="s">
        <v>2434</v>
      </c>
      <c r="E2012" s="90" t="s">
        <v>2435</v>
      </c>
    </row>
    <row r="2013" spans="1:5" x14ac:dyDescent="0.25">
      <c r="A2013" s="89" t="s">
        <v>2679</v>
      </c>
      <c r="B2013" s="107" t="s">
        <v>2757</v>
      </c>
      <c r="C2013" s="93">
        <v>0.78875524137339803</v>
      </c>
      <c r="D2013" s="89" t="s">
        <v>4061</v>
      </c>
      <c r="E2013" s="90" t="s">
        <v>2435</v>
      </c>
    </row>
    <row r="2014" spans="1:5" x14ac:dyDescent="0.25">
      <c r="A2014" s="89" t="s">
        <v>2673</v>
      </c>
      <c r="B2014" s="107" t="s">
        <v>1651</v>
      </c>
      <c r="C2014" s="93">
        <v>0.81282194933337704</v>
      </c>
      <c r="D2014" s="89" t="s">
        <v>3741</v>
      </c>
      <c r="E2014" s="90" t="s">
        <v>2435</v>
      </c>
    </row>
    <row r="2015" spans="1:5" x14ac:dyDescent="0.25">
      <c r="A2015" s="89" t="s">
        <v>2673</v>
      </c>
      <c r="B2015" s="107" t="s">
        <v>1651</v>
      </c>
      <c r="C2015" s="93">
        <v>0.78690018329946698</v>
      </c>
      <c r="D2015" s="89" t="s">
        <v>4061</v>
      </c>
      <c r="E2015" s="90" t="s">
        <v>2435</v>
      </c>
    </row>
    <row r="2016" spans="1:5" x14ac:dyDescent="0.25">
      <c r="A2016" s="89" t="s">
        <v>2679</v>
      </c>
      <c r="B2016" s="107" t="s">
        <v>2757</v>
      </c>
      <c r="C2016" s="93">
        <v>0.83442934197212604</v>
      </c>
      <c r="D2016" s="89" t="s">
        <v>3291</v>
      </c>
      <c r="E2016" s="90" t="s">
        <v>3290</v>
      </c>
    </row>
    <row r="2017" spans="1:5" x14ac:dyDescent="0.25">
      <c r="A2017" s="89" t="s">
        <v>2673</v>
      </c>
      <c r="B2017" s="107" t="s">
        <v>1651</v>
      </c>
      <c r="C2017" s="93">
        <v>0.81888909609318905</v>
      </c>
      <c r="D2017" s="89" t="s">
        <v>3291</v>
      </c>
      <c r="E2017" s="90" t="s">
        <v>3290</v>
      </c>
    </row>
    <row r="2018" spans="1:5" x14ac:dyDescent="0.25">
      <c r="A2018" s="89" t="s">
        <v>2679</v>
      </c>
      <c r="B2018" s="107" t="s">
        <v>2757</v>
      </c>
      <c r="C2018" s="93">
        <v>0.83468326814562999</v>
      </c>
      <c r="D2018" s="89" t="s">
        <v>2922</v>
      </c>
      <c r="E2018" s="90" t="s">
        <v>2921</v>
      </c>
    </row>
    <row r="2019" spans="1:5" x14ac:dyDescent="0.25">
      <c r="A2019" s="89" t="s">
        <v>2673</v>
      </c>
      <c r="B2019" s="107" t="s">
        <v>1651</v>
      </c>
      <c r="C2019" s="93">
        <v>0.81241034393584899</v>
      </c>
      <c r="D2019" s="89" t="s">
        <v>2922</v>
      </c>
      <c r="E2019" s="90" t="s">
        <v>2921</v>
      </c>
    </row>
    <row r="2020" spans="1:5" x14ac:dyDescent="0.25">
      <c r="A2020" s="89" t="s">
        <v>2679</v>
      </c>
      <c r="B2020" s="107" t="s">
        <v>2757</v>
      </c>
      <c r="C2020" s="93">
        <v>0.82899348210999502</v>
      </c>
      <c r="D2020" s="89" t="s">
        <v>2983</v>
      </c>
      <c r="E2020" s="90" t="s">
        <v>2982</v>
      </c>
    </row>
    <row r="2021" spans="1:5" x14ac:dyDescent="0.25">
      <c r="A2021" s="89" t="s">
        <v>2673</v>
      </c>
      <c r="B2021" s="107" t="s">
        <v>1651</v>
      </c>
      <c r="C2021" s="93">
        <v>0.79803778980354501</v>
      </c>
      <c r="D2021" s="89" t="s">
        <v>2983</v>
      </c>
      <c r="E2021" s="90" t="s">
        <v>2982</v>
      </c>
    </row>
    <row r="2022" spans="1:5" x14ac:dyDescent="0.25">
      <c r="A2022" s="89" t="s">
        <v>2679</v>
      </c>
      <c r="B2022" s="107" t="s">
        <v>2757</v>
      </c>
      <c r="C2022" s="93">
        <v>0.83330074995253001</v>
      </c>
      <c r="D2022" s="89" t="s">
        <v>2436</v>
      </c>
      <c r="E2022" s="90" t="s">
        <v>2437</v>
      </c>
    </row>
    <row r="2023" spans="1:5" x14ac:dyDescent="0.25">
      <c r="A2023" s="89" t="s">
        <v>2673</v>
      </c>
      <c r="B2023" s="107" t="s">
        <v>1651</v>
      </c>
      <c r="C2023" s="93">
        <v>0.81133137925477905</v>
      </c>
      <c r="D2023" s="89" t="s">
        <v>2436</v>
      </c>
      <c r="E2023" s="90" t="s">
        <v>2437</v>
      </c>
    </row>
    <row r="2024" spans="1:5" x14ac:dyDescent="0.25">
      <c r="A2024" s="89" t="s">
        <v>2679</v>
      </c>
      <c r="B2024" s="107" t="s">
        <v>2757</v>
      </c>
      <c r="C2024" s="93">
        <v>0.83090075237637295</v>
      </c>
      <c r="D2024" s="89" t="s">
        <v>2904</v>
      </c>
      <c r="E2024" s="90" t="s">
        <v>2439</v>
      </c>
    </row>
    <row r="2025" spans="1:5" x14ac:dyDescent="0.25">
      <c r="A2025" s="89" t="s">
        <v>2679</v>
      </c>
      <c r="B2025" s="107" t="s">
        <v>2757</v>
      </c>
      <c r="C2025" s="93">
        <v>0.83113377822698697</v>
      </c>
      <c r="D2025" s="89" t="s">
        <v>2438</v>
      </c>
      <c r="E2025" s="90" t="s">
        <v>2439</v>
      </c>
    </row>
    <row r="2026" spans="1:5" x14ac:dyDescent="0.25">
      <c r="A2026" s="89" t="s">
        <v>2673</v>
      </c>
      <c r="B2026" s="107" t="s">
        <v>1651</v>
      </c>
      <c r="C2026" s="93">
        <v>0.811417192793909</v>
      </c>
      <c r="D2026" s="89" t="s">
        <v>2904</v>
      </c>
      <c r="E2026" s="90" t="s">
        <v>2439</v>
      </c>
    </row>
    <row r="2027" spans="1:5" x14ac:dyDescent="0.25">
      <c r="A2027" s="89" t="s">
        <v>2673</v>
      </c>
      <c r="B2027" s="107" t="s">
        <v>1651</v>
      </c>
      <c r="C2027" s="93">
        <v>0.81257773620877904</v>
      </c>
      <c r="D2027" s="89" t="s">
        <v>2438</v>
      </c>
      <c r="E2027" s="90" t="s">
        <v>2439</v>
      </c>
    </row>
    <row r="2028" spans="1:5" x14ac:dyDescent="0.25">
      <c r="A2028" s="89" t="s">
        <v>2679</v>
      </c>
      <c r="B2028" s="107" t="s">
        <v>2757</v>
      </c>
      <c r="C2028" s="93">
        <v>0.84490636584942802</v>
      </c>
      <c r="D2028" s="89" t="s">
        <v>3136</v>
      </c>
      <c r="E2028" s="90" t="s">
        <v>3135</v>
      </c>
    </row>
    <row r="2029" spans="1:5" x14ac:dyDescent="0.25">
      <c r="A2029" s="89" t="s">
        <v>2673</v>
      </c>
      <c r="B2029" s="107" t="s">
        <v>1651</v>
      </c>
      <c r="C2029" s="93">
        <v>0.84436442856488503</v>
      </c>
      <c r="D2029" s="89" t="s">
        <v>3136</v>
      </c>
      <c r="E2029" s="90" t="s">
        <v>3135</v>
      </c>
    </row>
    <row r="2030" spans="1:5" x14ac:dyDescent="0.25">
      <c r="A2030" s="89" t="s">
        <v>2679</v>
      </c>
      <c r="B2030" s="107" t="s">
        <v>2757</v>
      </c>
      <c r="C2030" s="93">
        <v>0.82881424656313396</v>
      </c>
      <c r="D2030" s="89" t="s">
        <v>3947</v>
      </c>
      <c r="E2030" s="90" t="s">
        <v>3946</v>
      </c>
    </row>
    <row r="2031" spans="1:5" x14ac:dyDescent="0.25">
      <c r="A2031" s="89" t="s">
        <v>2673</v>
      </c>
      <c r="B2031" s="107" t="s">
        <v>1651</v>
      </c>
      <c r="C2031" s="93">
        <v>0.80477673939495498</v>
      </c>
      <c r="D2031" s="89" t="s">
        <v>3947</v>
      </c>
      <c r="E2031" s="90" t="s">
        <v>3946</v>
      </c>
    </row>
    <row r="2032" spans="1:5" x14ac:dyDescent="0.25">
      <c r="A2032" s="89" t="s">
        <v>2679</v>
      </c>
      <c r="B2032" s="107" t="s">
        <v>2757</v>
      </c>
      <c r="C2032" s="93">
        <v>0.82010578028918302</v>
      </c>
      <c r="D2032" s="89" t="s">
        <v>4075</v>
      </c>
      <c r="E2032" s="90" t="s">
        <v>4074</v>
      </c>
    </row>
    <row r="2033" spans="1:5" x14ac:dyDescent="0.25">
      <c r="A2033" s="89" t="s">
        <v>2673</v>
      </c>
      <c r="B2033" s="107" t="s">
        <v>1651</v>
      </c>
      <c r="C2033" s="93">
        <v>0.80849867271072995</v>
      </c>
      <c r="D2033" s="89" t="s">
        <v>4075</v>
      </c>
      <c r="E2033" s="90" t="s">
        <v>4074</v>
      </c>
    </row>
    <row r="2034" spans="1:5" x14ac:dyDescent="0.25">
      <c r="A2034" s="89" t="s">
        <v>2679</v>
      </c>
      <c r="B2034" s="107" t="s">
        <v>2757</v>
      </c>
      <c r="C2034" s="93">
        <v>0.79864158635640703</v>
      </c>
      <c r="D2034" s="89" t="s">
        <v>4200</v>
      </c>
      <c r="E2034" s="90" t="s">
        <v>4199</v>
      </c>
    </row>
    <row r="2035" spans="1:5" x14ac:dyDescent="0.25">
      <c r="A2035" s="89" t="s">
        <v>2673</v>
      </c>
      <c r="B2035" s="107" t="s">
        <v>1651</v>
      </c>
      <c r="C2035" s="93">
        <v>0.79048092156601102</v>
      </c>
      <c r="D2035" s="89" t="s">
        <v>4200</v>
      </c>
      <c r="E2035" s="90" t="s">
        <v>4199</v>
      </c>
    </row>
    <row r="2036" spans="1:5" x14ac:dyDescent="0.25">
      <c r="A2036" s="89" t="s">
        <v>2679</v>
      </c>
      <c r="B2036" s="107" t="s">
        <v>2757</v>
      </c>
      <c r="C2036" s="93">
        <v>0.80408656533808298</v>
      </c>
      <c r="D2036" s="89" t="s">
        <v>3307</v>
      </c>
      <c r="E2036" s="90" t="s">
        <v>3306</v>
      </c>
    </row>
    <row r="2037" spans="1:5" x14ac:dyDescent="0.25">
      <c r="A2037" s="89" t="s">
        <v>2673</v>
      </c>
      <c r="B2037" s="107" t="s">
        <v>1651</v>
      </c>
      <c r="C2037" s="93">
        <v>0.79401482182292205</v>
      </c>
      <c r="D2037" s="89" t="s">
        <v>3307</v>
      </c>
      <c r="E2037" s="90" t="s">
        <v>3306</v>
      </c>
    </row>
    <row r="2038" spans="1:5" x14ac:dyDescent="0.25">
      <c r="A2038" s="89" t="s">
        <v>2679</v>
      </c>
      <c r="B2038" s="107" t="s">
        <v>2757</v>
      </c>
      <c r="C2038" s="93">
        <v>0.82660541201009297</v>
      </c>
      <c r="D2038" s="89" t="s">
        <v>2440</v>
      </c>
      <c r="E2038" s="90" t="s">
        <v>2441</v>
      </c>
    </row>
    <row r="2039" spans="1:5" x14ac:dyDescent="0.25">
      <c r="A2039" s="89" t="s">
        <v>2673</v>
      </c>
      <c r="B2039" s="107" t="s">
        <v>1651</v>
      </c>
      <c r="C2039" s="93">
        <v>0.81796947398963804</v>
      </c>
      <c r="D2039" s="89" t="s">
        <v>2440</v>
      </c>
      <c r="E2039" s="90" t="s">
        <v>2441</v>
      </c>
    </row>
    <row r="2040" spans="1:5" x14ac:dyDescent="0.25">
      <c r="A2040" s="89" t="s">
        <v>2679</v>
      </c>
      <c r="B2040" s="107" t="s">
        <v>2757</v>
      </c>
      <c r="C2040" s="93">
        <v>0.81619241336287096</v>
      </c>
      <c r="D2040" s="89" t="s">
        <v>3166</v>
      </c>
      <c r="E2040" s="90" t="s">
        <v>2884</v>
      </c>
    </row>
    <row r="2041" spans="1:5" x14ac:dyDescent="0.25">
      <c r="A2041" s="89" t="s">
        <v>2673</v>
      </c>
      <c r="B2041" s="107" t="s">
        <v>1651</v>
      </c>
      <c r="C2041" s="93">
        <v>0.80145045289514205</v>
      </c>
      <c r="D2041" s="89" t="s">
        <v>3166</v>
      </c>
      <c r="E2041" s="90" t="s">
        <v>2884</v>
      </c>
    </row>
    <row r="2042" spans="1:5" x14ac:dyDescent="0.25">
      <c r="A2042" s="89" t="s">
        <v>2679</v>
      </c>
      <c r="B2042" s="107" t="s">
        <v>2757</v>
      </c>
      <c r="C2042" s="93">
        <v>0.83050547587842305</v>
      </c>
      <c r="D2042" s="89" t="s">
        <v>4086</v>
      </c>
      <c r="E2042" s="90" t="s">
        <v>4085</v>
      </c>
    </row>
    <row r="2043" spans="1:5" x14ac:dyDescent="0.25">
      <c r="A2043" s="89" t="s">
        <v>2673</v>
      </c>
      <c r="B2043" s="107" t="s">
        <v>1651</v>
      </c>
      <c r="C2043" s="93">
        <v>0.80699357927140802</v>
      </c>
      <c r="D2043" s="89" t="s">
        <v>4086</v>
      </c>
      <c r="E2043" s="90" t="s">
        <v>4085</v>
      </c>
    </row>
    <row r="2044" spans="1:5" x14ac:dyDescent="0.25">
      <c r="A2044" s="89" t="s">
        <v>2679</v>
      </c>
      <c r="B2044" s="107" t="s">
        <v>2757</v>
      </c>
      <c r="C2044" s="93">
        <v>0.82492686997063502</v>
      </c>
      <c r="D2044" s="89" t="s">
        <v>2442</v>
      </c>
      <c r="E2044" s="90" t="s">
        <v>2443</v>
      </c>
    </row>
    <row r="2045" spans="1:5" x14ac:dyDescent="0.25">
      <c r="A2045" s="89" t="s">
        <v>2679</v>
      </c>
      <c r="B2045" s="107" t="s">
        <v>2757</v>
      </c>
      <c r="C2045" s="93">
        <v>0.82504854042591302</v>
      </c>
      <c r="D2045" s="89" t="s">
        <v>3851</v>
      </c>
      <c r="E2045" s="90" t="s">
        <v>2443</v>
      </c>
    </row>
    <row r="2046" spans="1:5" x14ac:dyDescent="0.25">
      <c r="A2046" s="89" t="s">
        <v>2673</v>
      </c>
      <c r="B2046" s="107" t="s">
        <v>1651</v>
      </c>
      <c r="C2046" s="93">
        <v>0.81078567449168903</v>
      </c>
      <c r="D2046" s="89" t="s">
        <v>2442</v>
      </c>
      <c r="E2046" s="90" t="s">
        <v>2443</v>
      </c>
    </row>
    <row r="2047" spans="1:5" x14ac:dyDescent="0.25">
      <c r="A2047" s="89" t="s">
        <v>2673</v>
      </c>
      <c r="B2047" s="107" t="s">
        <v>1651</v>
      </c>
      <c r="C2047" s="93">
        <v>0.81253621389807995</v>
      </c>
      <c r="D2047" s="89" t="s">
        <v>3851</v>
      </c>
      <c r="E2047" s="90" t="s">
        <v>2443</v>
      </c>
    </row>
    <row r="2048" spans="1:5" x14ac:dyDescent="0.25">
      <c r="A2048" s="89" t="s">
        <v>2679</v>
      </c>
      <c r="B2048" s="107" t="s">
        <v>2757</v>
      </c>
      <c r="C2048" s="93">
        <v>0.83870461749207503</v>
      </c>
      <c r="D2048" s="89" t="s">
        <v>2444</v>
      </c>
      <c r="E2048" s="90" t="s">
        <v>2445</v>
      </c>
    </row>
    <row r="2049" spans="1:5" x14ac:dyDescent="0.25">
      <c r="A2049" s="89" t="s">
        <v>2673</v>
      </c>
      <c r="B2049" s="107" t="s">
        <v>1651</v>
      </c>
      <c r="C2049" s="93">
        <v>0.83943004835619695</v>
      </c>
      <c r="D2049" s="89" t="s">
        <v>2444</v>
      </c>
      <c r="E2049" s="90" t="s">
        <v>2445</v>
      </c>
    </row>
    <row r="2050" spans="1:5" x14ac:dyDescent="0.25">
      <c r="A2050" s="89" t="s">
        <v>2679</v>
      </c>
      <c r="B2050" s="107" t="s">
        <v>2757</v>
      </c>
      <c r="C2050" s="93">
        <v>0.82940284488192395</v>
      </c>
      <c r="D2050" s="89" t="s">
        <v>2446</v>
      </c>
      <c r="E2050" s="90" t="s">
        <v>2447</v>
      </c>
    </row>
    <row r="2051" spans="1:5" x14ac:dyDescent="0.25">
      <c r="A2051" s="89" t="s">
        <v>2673</v>
      </c>
      <c r="B2051" s="107" t="s">
        <v>1651</v>
      </c>
      <c r="C2051" s="93">
        <v>0.81267554575858603</v>
      </c>
      <c r="D2051" s="89" t="s">
        <v>2446</v>
      </c>
      <c r="E2051" s="90" t="s">
        <v>2447</v>
      </c>
    </row>
    <row r="2052" spans="1:5" x14ac:dyDescent="0.25">
      <c r="A2052" s="89" t="s">
        <v>2679</v>
      </c>
      <c r="B2052" s="107" t="s">
        <v>2757</v>
      </c>
      <c r="C2052" s="93">
        <v>0.84141307702826096</v>
      </c>
      <c r="D2052" s="89" t="s">
        <v>2448</v>
      </c>
      <c r="E2052" s="90" t="s">
        <v>2449</v>
      </c>
    </row>
    <row r="2053" spans="1:5" x14ac:dyDescent="0.25">
      <c r="A2053" s="89" t="s">
        <v>2673</v>
      </c>
      <c r="B2053" s="107" t="s">
        <v>1651</v>
      </c>
      <c r="C2053" s="93">
        <v>0.84097392189355902</v>
      </c>
      <c r="D2053" s="89" t="s">
        <v>2448</v>
      </c>
      <c r="E2053" s="90" t="s">
        <v>2449</v>
      </c>
    </row>
    <row r="2054" spans="1:5" x14ac:dyDescent="0.25">
      <c r="A2054" s="89" t="s">
        <v>2679</v>
      </c>
      <c r="B2054" s="107" t="s">
        <v>2757</v>
      </c>
      <c r="C2054" s="93">
        <v>0.82848298788698305</v>
      </c>
      <c r="D2054" s="89" t="s">
        <v>2450</v>
      </c>
      <c r="E2054" s="90" t="s">
        <v>2451</v>
      </c>
    </row>
    <row r="2055" spans="1:5" x14ac:dyDescent="0.25">
      <c r="A2055" s="89" t="s">
        <v>2673</v>
      </c>
      <c r="B2055" s="107" t="s">
        <v>1651</v>
      </c>
      <c r="C2055" s="93">
        <v>0.81340166620255006</v>
      </c>
      <c r="D2055" s="89" t="s">
        <v>2450</v>
      </c>
      <c r="E2055" s="90" t="s">
        <v>2451</v>
      </c>
    </row>
    <row r="2056" spans="1:5" x14ac:dyDescent="0.25">
      <c r="A2056" s="89" t="s">
        <v>2679</v>
      </c>
      <c r="B2056" s="107" t="s">
        <v>2757</v>
      </c>
      <c r="C2056" s="93">
        <v>0.83464395180751605</v>
      </c>
      <c r="D2056" s="89" t="s">
        <v>2452</v>
      </c>
      <c r="E2056" s="90" t="s">
        <v>2453</v>
      </c>
    </row>
    <row r="2057" spans="1:5" x14ac:dyDescent="0.25">
      <c r="A2057" s="89" t="s">
        <v>2673</v>
      </c>
      <c r="B2057" s="107" t="s">
        <v>1651</v>
      </c>
      <c r="C2057" s="93">
        <v>0.82604170000897703</v>
      </c>
      <c r="D2057" s="89" t="s">
        <v>2452</v>
      </c>
      <c r="E2057" s="90" t="s">
        <v>2453</v>
      </c>
    </row>
    <row r="2058" spans="1:5" x14ac:dyDescent="0.25">
      <c r="A2058" s="89" t="s">
        <v>2679</v>
      </c>
      <c r="B2058" s="107" t="s">
        <v>2757</v>
      </c>
      <c r="C2058" s="93">
        <v>0.83118001967654398</v>
      </c>
      <c r="D2058" s="89" t="s">
        <v>2454</v>
      </c>
      <c r="E2058" s="90" t="s">
        <v>2455</v>
      </c>
    </row>
    <row r="2059" spans="1:5" x14ac:dyDescent="0.25">
      <c r="A2059" s="89" t="s">
        <v>2679</v>
      </c>
      <c r="B2059" s="107" t="s">
        <v>2757</v>
      </c>
      <c r="C2059" s="93">
        <v>0.80982391804363896</v>
      </c>
      <c r="D2059" s="89" t="s">
        <v>2456</v>
      </c>
      <c r="E2059" s="90" t="s">
        <v>2455</v>
      </c>
    </row>
    <row r="2060" spans="1:5" x14ac:dyDescent="0.25">
      <c r="A2060" s="89" t="s">
        <v>2673</v>
      </c>
      <c r="B2060" s="107" t="s">
        <v>1651</v>
      </c>
      <c r="C2060" s="93">
        <v>0.80276701710666598</v>
      </c>
      <c r="D2060" s="89" t="s">
        <v>2456</v>
      </c>
      <c r="E2060" s="90" t="s">
        <v>2455</v>
      </c>
    </row>
    <row r="2061" spans="1:5" x14ac:dyDescent="0.25">
      <c r="A2061" s="89" t="s">
        <v>2679</v>
      </c>
      <c r="B2061" s="107" t="s">
        <v>2757</v>
      </c>
      <c r="C2061" s="93">
        <v>0.81529862674512399</v>
      </c>
      <c r="D2061" s="89" t="s">
        <v>2894</v>
      </c>
      <c r="E2061" s="90" t="s">
        <v>2893</v>
      </c>
    </row>
    <row r="2062" spans="1:5" x14ac:dyDescent="0.25">
      <c r="A2062" s="89" t="s">
        <v>2673</v>
      </c>
      <c r="B2062" s="107" t="s">
        <v>1651</v>
      </c>
      <c r="C2062" s="93">
        <v>0.802925086358797</v>
      </c>
      <c r="D2062" s="89" t="s">
        <v>2894</v>
      </c>
      <c r="E2062" s="90" t="s">
        <v>2893</v>
      </c>
    </row>
    <row r="2063" spans="1:5" x14ac:dyDescent="0.25">
      <c r="A2063" s="89" t="s">
        <v>2679</v>
      </c>
      <c r="B2063" s="107" t="s">
        <v>2757</v>
      </c>
      <c r="C2063" s="93">
        <v>0.81981923285178104</v>
      </c>
      <c r="D2063" s="89" t="s">
        <v>3943</v>
      </c>
      <c r="E2063" s="90" t="s">
        <v>3942</v>
      </c>
    </row>
    <row r="2064" spans="1:5" x14ac:dyDescent="0.25">
      <c r="A2064" s="89" t="s">
        <v>2673</v>
      </c>
      <c r="B2064" s="107" t="s">
        <v>1651</v>
      </c>
      <c r="C2064" s="93">
        <v>0.80662023935273397</v>
      </c>
      <c r="D2064" s="89" t="s">
        <v>3943</v>
      </c>
      <c r="E2064" s="90" t="s">
        <v>3942</v>
      </c>
    </row>
    <row r="2065" spans="1:5" x14ac:dyDescent="0.25">
      <c r="A2065" s="89" t="s">
        <v>2679</v>
      </c>
      <c r="B2065" s="107" t="s">
        <v>2757</v>
      </c>
      <c r="C2065" s="93">
        <v>0.80442525034428103</v>
      </c>
      <c r="D2065" s="89" t="s">
        <v>4259</v>
      </c>
      <c r="E2065" s="90" t="s">
        <v>4258</v>
      </c>
    </row>
    <row r="2066" spans="1:5" x14ac:dyDescent="0.25">
      <c r="A2066" s="89" t="s">
        <v>2673</v>
      </c>
      <c r="B2066" s="107" t="s">
        <v>1651</v>
      </c>
      <c r="C2066" s="93">
        <v>0.79536232044051303</v>
      </c>
      <c r="D2066" s="89" t="s">
        <v>4259</v>
      </c>
      <c r="E2066" s="90" t="s">
        <v>4258</v>
      </c>
    </row>
    <row r="2067" spans="1:5" x14ac:dyDescent="0.25">
      <c r="A2067" s="89" t="s">
        <v>2679</v>
      </c>
      <c r="B2067" s="107" t="s">
        <v>2757</v>
      </c>
      <c r="C2067" s="93">
        <v>0.75267244902737196</v>
      </c>
      <c r="D2067" s="89" t="s">
        <v>4194</v>
      </c>
      <c r="E2067" s="90" t="s">
        <v>4193</v>
      </c>
    </row>
    <row r="2068" spans="1:5" x14ac:dyDescent="0.25">
      <c r="A2068" s="89" t="s">
        <v>2673</v>
      </c>
      <c r="B2068" s="107" t="s">
        <v>1651</v>
      </c>
      <c r="C2068" s="93">
        <v>0.74742373549835694</v>
      </c>
      <c r="D2068" s="89" t="s">
        <v>4194</v>
      </c>
      <c r="E2068" s="90" t="s">
        <v>4193</v>
      </c>
    </row>
    <row r="2069" spans="1:5" x14ac:dyDescent="0.25">
      <c r="A2069" s="89" t="s">
        <v>2679</v>
      </c>
      <c r="B2069" s="107" t="s">
        <v>2757</v>
      </c>
      <c r="C2069" s="93">
        <v>0.80241287723566301</v>
      </c>
      <c r="D2069" s="89" t="s">
        <v>3236</v>
      </c>
      <c r="E2069" s="90" t="s">
        <v>3235</v>
      </c>
    </row>
    <row r="2070" spans="1:5" x14ac:dyDescent="0.25">
      <c r="A2070" s="89" t="s">
        <v>2673</v>
      </c>
      <c r="B2070" s="107" t="s">
        <v>1651</v>
      </c>
      <c r="C2070" s="93">
        <v>0.79224412947086598</v>
      </c>
      <c r="D2070" s="89" t="s">
        <v>3236</v>
      </c>
      <c r="E2070" s="90" t="s">
        <v>3235</v>
      </c>
    </row>
    <row r="2071" spans="1:5" x14ac:dyDescent="0.25">
      <c r="A2071" s="89" t="s">
        <v>2679</v>
      </c>
      <c r="B2071" s="107" t="s">
        <v>2757</v>
      </c>
      <c r="C2071" s="93">
        <v>0.81869788112261599</v>
      </c>
      <c r="D2071" s="89" t="s">
        <v>3486</v>
      </c>
      <c r="E2071" s="90" t="s">
        <v>3485</v>
      </c>
    </row>
    <row r="2072" spans="1:5" x14ac:dyDescent="0.25">
      <c r="A2072" s="89" t="s">
        <v>2673</v>
      </c>
      <c r="B2072" s="107" t="s">
        <v>1651</v>
      </c>
      <c r="C2072" s="93">
        <v>0.80869718207900398</v>
      </c>
      <c r="D2072" s="89" t="s">
        <v>3486</v>
      </c>
      <c r="E2072" s="90" t="s">
        <v>3485</v>
      </c>
    </row>
    <row r="2073" spans="1:5" x14ac:dyDescent="0.25">
      <c r="A2073" s="89" t="s">
        <v>2679</v>
      </c>
      <c r="B2073" s="107" t="s">
        <v>2757</v>
      </c>
      <c r="C2073" s="93">
        <v>0.831223663759041</v>
      </c>
      <c r="D2073" s="89" t="s">
        <v>3622</v>
      </c>
      <c r="E2073" s="90" t="s">
        <v>3621</v>
      </c>
    </row>
    <row r="2074" spans="1:5" x14ac:dyDescent="0.25">
      <c r="A2074" s="89" t="s">
        <v>2673</v>
      </c>
      <c r="B2074" s="107" t="s">
        <v>1651</v>
      </c>
      <c r="C2074" s="93">
        <v>0.80920769283745098</v>
      </c>
      <c r="D2074" s="89" t="s">
        <v>3622</v>
      </c>
      <c r="E2074" s="90" t="s">
        <v>3621</v>
      </c>
    </row>
    <row r="2075" spans="1:5" x14ac:dyDescent="0.25">
      <c r="A2075" s="89" t="s">
        <v>2679</v>
      </c>
      <c r="B2075" s="107" t="s">
        <v>2757</v>
      </c>
      <c r="C2075" s="93">
        <v>0.83545367928220504</v>
      </c>
      <c r="D2075" s="89" t="s">
        <v>2988</v>
      </c>
      <c r="E2075" s="90" t="s">
        <v>2987</v>
      </c>
    </row>
    <row r="2076" spans="1:5" x14ac:dyDescent="0.25">
      <c r="A2076" s="89" t="s">
        <v>2673</v>
      </c>
      <c r="B2076" s="107" t="s">
        <v>1651</v>
      </c>
      <c r="C2076" s="93">
        <v>0.83457065926563401</v>
      </c>
      <c r="D2076" s="89" t="s">
        <v>2988</v>
      </c>
      <c r="E2076" s="90" t="s">
        <v>2987</v>
      </c>
    </row>
    <row r="2077" spans="1:5" x14ac:dyDescent="0.25">
      <c r="A2077" s="89" t="s">
        <v>2679</v>
      </c>
      <c r="B2077" s="107" t="s">
        <v>2757</v>
      </c>
      <c r="C2077" s="93">
        <v>0.83570298221578898</v>
      </c>
      <c r="D2077" s="89" t="s">
        <v>2459</v>
      </c>
      <c r="E2077" s="90" t="s">
        <v>2458</v>
      </c>
    </row>
    <row r="2078" spans="1:5" x14ac:dyDescent="0.25">
      <c r="A2078" s="89" t="s">
        <v>2679</v>
      </c>
      <c r="B2078" s="107" t="s">
        <v>2757</v>
      </c>
      <c r="C2078" s="93">
        <v>0.83866962067469397</v>
      </c>
      <c r="D2078" s="89" t="s">
        <v>4161</v>
      </c>
      <c r="E2078" s="90" t="s">
        <v>2458</v>
      </c>
    </row>
    <row r="2079" spans="1:5" x14ac:dyDescent="0.25">
      <c r="A2079" s="89" t="s">
        <v>2679</v>
      </c>
      <c r="B2079" s="107" t="s">
        <v>2757</v>
      </c>
      <c r="C2079" s="93">
        <v>0.83186905293163005</v>
      </c>
      <c r="D2079" s="89" t="s">
        <v>2457</v>
      </c>
      <c r="E2079" s="90" t="s">
        <v>2458</v>
      </c>
    </row>
    <row r="2080" spans="1:5" x14ac:dyDescent="0.25">
      <c r="A2080" s="89" t="s">
        <v>2679</v>
      </c>
      <c r="B2080" s="107" t="s">
        <v>2757</v>
      </c>
      <c r="C2080" s="93">
        <v>0.83203006340916097</v>
      </c>
      <c r="D2080" s="89" t="s">
        <v>2460</v>
      </c>
      <c r="E2080" s="90" t="s">
        <v>2458</v>
      </c>
    </row>
    <row r="2081" spans="1:5" x14ac:dyDescent="0.25">
      <c r="A2081" s="89" t="s">
        <v>2679</v>
      </c>
      <c r="B2081" s="107" t="s">
        <v>2757</v>
      </c>
      <c r="C2081" s="93">
        <v>0.82745788140339305</v>
      </c>
      <c r="D2081" s="89" t="s">
        <v>4291</v>
      </c>
      <c r="E2081" s="90" t="s">
        <v>2458</v>
      </c>
    </row>
    <row r="2082" spans="1:5" x14ac:dyDescent="0.25">
      <c r="A2082" s="89" t="s">
        <v>2679</v>
      </c>
      <c r="B2082" s="107" t="s">
        <v>2757</v>
      </c>
      <c r="C2082" s="93">
        <v>0.82935501781537002</v>
      </c>
      <c r="D2082" s="89" t="s">
        <v>3939</v>
      </c>
      <c r="E2082" s="90" t="s">
        <v>2458</v>
      </c>
    </row>
    <row r="2083" spans="1:5" x14ac:dyDescent="0.25">
      <c r="A2083" s="89" t="s">
        <v>2679</v>
      </c>
      <c r="B2083" s="107" t="s">
        <v>2757</v>
      </c>
      <c r="C2083" s="93">
        <v>0.83698005687994503</v>
      </c>
      <c r="D2083" s="89" t="s">
        <v>2461</v>
      </c>
      <c r="E2083" s="90" t="s">
        <v>2458</v>
      </c>
    </row>
    <row r="2084" spans="1:5" x14ac:dyDescent="0.25">
      <c r="A2084" s="89" t="s">
        <v>2679</v>
      </c>
      <c r="B2084" s="107" t="s">
        <v>2757</v>
      </c>
      <c r="C2084" s="93">
        <v>0.83336274257195897</v>
      </c>
      <c r="D2084" s="89" t="s">
        <v>3598</v>
      </c>
      <c r="E2084" s="90" t="s">
        <v>2458</v>
      </c>
    </row>
    <row r="2085" spans="1:5" x14ac:dyDescent="0.25">
      <c r="A2085" s="89" t="s">
        <v>2679</v>
      </c>
      <c r="B2085" s="107" t="s">
        <v>2757</v>
      </c>
      <c r="C2085" s="93">
        <v>0.83299367435388505</v>
      </c>
      <c r="D2085" s="89" t="s">
        <v>4151</v>
      </c>
      <c r="E2085" s="90" t="s">
        <v>2458</v>
      </c>
    </row>
    <row r="2086" spans="1:5" x14ac:dyDescent="0.25">
      <c r="A2086" s="89" t="s">
        <v>2679</v>
      </c>
      <c r="B2086" s="107" t="s">
        <v>2757</v>
      </c>
      <c r="C2086" s="93">
        <v>0.83458071580656001</v>
      </c>
      <c r="D2086" s="89" t="s">
        <v>4303</v>
      </c>
      <c r="E2086" s="90" t="s">
        <v>2458</v>
      </c>
    </row>
    <row r="2087" spans="1:5" x14ac:dyDescent="0.25">
      <c r="A2087" s="89" t="s">
        <v>2673</v>
      </c>
      <c r="B2087" s="107" t="s">
        <v>1651</v>
      </c>
      <c r="C2087" s="93">
        <v>0.816348077460884</v>
      </c>
      <c r="D2087" s="89" t="s">
        <v>2459</v>
      </c>
      <c r="E2087" s="90" t="s">
        <v>2458</v>
      </c>
    </row>
    <row r="2088" spans="1:5" x14ac:dyDescent="0.25">
      <c r="A2088" s="89" t="s">
        <v>2673</v>
      </c>
      <c r="B2088" s="107" t="s">
        <v>1651</v>
      </c>
      <c r="C2088" s="93">
        <v>0.80468827664165099</v>
      </c>
      <c r="D2088" s="89" t="s">
        <v>4303</v>
      </c>
      <c r="E2088" s="90" t="s">
        <v>2458</v>
      </c>
    </row>
    <row r="2089" spans="1:5" x14ac:dyDescent="0.25">
      <c r="A2089" s="89" t="s">
        <v>2673</v>
      </c>
      <c r="B2089" s="107" t="s">
        <v>1651</v>
      </c>
      <c r="C2089" s="93">
        <v>0.84023167411563104</v>
      </c>
      <c r="D2089" s="89" t="s">
        <v>4161</v>
      </c>
      <c r="E2089" s="90" t="s">
        <v>2458</v>
      </c>
    </row>
    <row r="2090" spans="1:5" x14ac:dyDescent="0.25">
      <c r="A2090" s="89" t="s">
        <v>2673</v>
      </c>
      <c r="B2090" s="107" t="s">
        <v>1651</v>
      </c>
      <c r="C2090" s="93">
        <v>0.80782231558393403</v>
      </c>
      <c r="D2090" s="89" t="s">
        <v>2457</v>
      </c>
      <c r="E2090" s="90" t="s">
        <v>2458</v>
      </c>
    </row>
    <row r="2091" spans="1:5" x14ac:dyDescent="0.25">
      <c r="A2091" s="89" t="s">
        <v>2673</v>
      </c>
      <c r="B2091" s="107" t="s">
        <v>1651</v>
      </c>
      <c r="C2091" s="93">
        <v>0.80921201937721599</v>
      </c>
      <c r="D2091" s="89" t="s">
        <v>2460</v>
      </c>
      <c r="E2091" s="90" t="s">
        <v>2458</v>
      </c>
    </row>
    <row r="2092" spans="1:5" x14ac:dyDescent="0.25">
      <c r="A2092" s="89" t="s">
        <v>2673</v>
      </c>
      <c r="B2092" s="107" t="s">
        <v>1651</v>
      </c>
      <c r="C2092" s="93">
        <v>0.80783856236287399</v>
      </c>
      <c r="D2092" s="89" t="s">
        <v>2462</v>
      </c>
      <c r="E2092" s="90" t="s">
        <v>2458</v>
      </c>
    </row>
    <row r="2093" spans="1:5" x14ac:dyDescent="0.25">
      <c r="A2093" s="89" t="s">
        <v>2673</v>
      </c>
      <c r="B2093" s="107" t="s">
        <v>1651</v>
      </c>
      <c r="C2093" s="93">
        <v>0.826920436531559</v>
      </c>
      <c r="D2093" s="89" t="s">
        <v>4291</v>
      </c>
      <c r="E2093" s="90" t="s">
        <v>2458</v>
      </c>
    </row>
    <row r="2094" spans="1:5" x14ac:dyDescent="0.25">
      <c r="A2094" s="89" t="s">
        <v>2673</v>
      </c>
      <c r="B2094" s="107" t="s">
        <v>1651</v>
      </c>
      <c r="C2094" s="93">
        <v>0.80913226948154005</v>
      </c>
      <c r="D2094" s="89" t="s">
        <v>3939</v>
      </c>
      <c r="E2094" s="90" t="s">
        <v>2458</v>
      </c>
    </row>
    <row r="2095" spans="1:5" x14ac:dyDescent="0.25">
      <c r="A2095" s="89" t="s">
        <v>2673</v>
      </c>
      <c r="B2095" s="107" t="s">
        <v>1651</v>
      </c>
      <c r="C2095" s="93">
        <v>0.83592457032950196</v>
      </c>
      <c r="D2095" s="89" t="s">
        <v>2461</v>
      </c>
      <c r="E2095" s="90" t="s">
        <v>2458</v>
      </c>
    </row>
    <row r="2096" spans="1:5" x14ac:dyDescent="0.25">
      <c r="A2096" s="89" t="s">
        <v>2673</v>
      </c>
      <c r="B2096" s="107" t="s">
        <v>1651</v>
      </c>
      <c r="C2096" s="93">
        <v>0.80966049982065202</v>
      </c>
      <c r="D2096" s="89" t="s">
        <v>3598</v>
      </c>
      <c r="E2096" s="90" t="s">
        <v>2458</v>
      </c>
    </row>
    <row r="2097" spans="1:5" x14ac:dyDescent="0.25">
      <c r="A2097" s="89" t="s">
        <v>2673</v>
      </c>
      <c r="B2097" s="107" t="s">
        <v>1651</v>
      </c>
      <c r="C2097" s="93">
        <v>0.81064566539078697</v>
      </c>
      <c r="D2097" s="89" t="s">
        <v>4151</v>
      </c>
      <c r="E2097" s="90" t="s">
        <v>2458</v>
      </c>
    </row>
    <row r="2098" spans="1:5" x14ac:dyDescent="0.25">
      <c r="A2098" s="89" t="s">
        <v>2679</v>
      </c>
      <c r="B2098" s="107" t="s">
        <v>2757</v>
      </c>
      <c r="C2098" s="93">
        <v>0.83307564270583501</v>
      </c>
      <c r="D2098" s="89" t="s">
        <v>3785</v>
      </c>
      <c r="E2098" s="90" t="s">
        <v>3784</v>
      </c>
    </row>
    <row r="2099" spans="1:5" x14ac:dyDescent="0.25">
      <c r="A2099" s="89" t="s">
        <v>2673</v>
      </c>
      <c r="B2099" s="107" t="s">
        <v>1651</v>
      </c>
      <c r="C2099" s="93">
        <v>0.832618038021264</v>
      </c>
      <c r="D2099" s="89" t="s">
        <v>3785</v>
      </c>
      <c r="E2099" s="90" t="s">
        <v>3784</v>
      </c>
    </row>
    <row r="2100" spans="1:5" x14ac:dyDescent="0.25">
      <c r="A2100" s="89" t="s">
        <v>2679</v>
      </c>
      <c r="B2100" s="107" t="s">
        <v>2757</v>
      </c>
      <c r="C2100" s="93">
        <v>0.83305472562508698</v>
      </c>
      <c r="D2100" s="89" t="s">
        <v>2463</v>
      </c>
      <c r="E2100" s="90" t="s">
        <v>2464</v>
      </c>
    </row>
    <row r="2101" spans="1:5" x14ac:dyDescent="0.25">
      <c r="A2101" s="89" t="s">
        <v>2673</v>
      </c>
      <c r="B2101" s="107" t="s">
        <v>1651</v>
      </c>
      <c r="C2101" s="93">
        <v>0.83045967119008501</v>
      </c>
      <c r="D2101" s="89" t="s">
        <v>2463</v>
      </c>
      <c r="E2101" s="90" t="s">
        <v>2464</v>
      </c>
    </row>
    <row r="2102" spans="1:5" x14ac:dyDescent="0.25">
      <c r="A2102" s="89" t="s">
        <v>2679</v>
      </c>
      <c r="B2102" s="107" t="s">
        <v>2757</v>
      </c>
      <c r="C2102" s="93">
        <v>0.81810415218441801</v>
      </c>
      <c r="D2102" s="89" t="s">
        <v>2465</v>
      </c>
      <c r="E2102" s="90" t="s">
        <v>2466</v>
      </c>
    </row>
    <row r="2103" spans="1:5" x14ac:dyDescent="0.25">
      <c r="A2103" s="89" t="s">
        <v>2673</v>
      </c>
      <c r="B2103" s="107" t="s">
        <v>1651</v>
      </c>
      <c r="C2103" s="93">
        <v>0.80636252053944202</v>
      </c>
      <c r="D2103" s="89" t="s">
        <v>2465</v>
      </c>
      <c r="E2103" s="90" t="s">
        <v>2466</v>
      </c>
    </row>
    <row r="2104" spans="1:5" x14ac:dyDescent="0.25">
      <c r="A2104" s="89" t="s">
        <v>2679</v>
      </c>
      <c r="B2104" s="107" t="s">
        <v>2757</v>
      </c>
      <c r="C2104" s="93">
        <v>0.832740836998484</v>
      </c>
      <c r="D2104" s="89" t="s">
        <v>3937</v>
      </c>
      <c r="E2104" s="90" t="s">
        <v>3936</v>
      </c>
    </row>
    <row r="2105" spans="1:5" x14ac:dyDescent="0.25">
      <c r="A2105" s="89" t="s">
        <v>2673</v>
      </c>
      <c r="B2105" s="107" t="s">
        <v>1651</v>
      </c>
      <c r="C2105" s="93">
        <v>0.81430428008095002</v>
      </c>
      <c r="D2105" s="89" t="s">
        <v>3937</v>
      </c>
      <c r="E2105" s="90" t="s">
        <v>3936</v>
      </c>
    </row>
    <row r="2106" spans="1:5" x14ac:dyDescent="0.25">
      <c r="A2106" s="89" t="s">
        <v>2679</v>
      </c>
      <c r="B2106" s="107" t="s">
        <v>2757</v>
      </c>
      <c r="C2106" s="93">
        <v>0.83427771312834198</v>
      </c>
      <c r="D2106" s="89" t="s">
        <v>2467</v>
      </c>
      <c r="E2106" s="90" t="s">
        <v>2468</v>
      </c>
    </row>
    <row r="2107" spans="1:5" x14ac:dyDescent="0.25">
      <c r="A2107" s="89" t="s">
        <v>2673</v>
      </c>
      <c r="B2107" s="107" t="s">
        <v>1651</v>
      </c>
      <c r="C2107" s="93">
        <v>0.815934079030459</v>
      </c>
      <c r="D2107" s="89" t="s">
        <v>2467</v>
      </c>
      <c r="E2107" s="90" t="s">
        <v>2468</v>
      </c>
    </row>
    <row r="2108" spans="1:5" x14ac:dyDescent="0.25">
      <c r="A2108" s="89" t="s">
        <v>2679</v>
      </c>
      <c r="B2108" s="107" t="s">
        <v>2757</v>
      </c>
      <c r="C2108" s="93">
        <v>0.84236660272425001</v>
      </c>
      <c r="D2108" s="89" t="s">
        <v>2469</v>
      </c>
      <c r="E2108" s="90" t="s">
        <v>2470</v>
      </c>
    </row>
    <row r="2109" spans="1:5" x14ac:dyDescent="0.25">
      <c r="A2109" s="89" t="s">
        <v>2673</v>
      </c>
      <c r="B2109" s="107" t="s">
        <v>1651</v>
      </c>
      <c r="C2109" s="93">
        <v>0.84190536985225395</v>
      </c>
      <c r="D2109" s="89" t="s">
        <v>2469</v>
      </c>
      <c r="E2109" s="90" t="s">
        <v>2470</v>
      </c>
    </row>
    <row r="2110" spans="1:5" x14ac:dyDescent="0.25">
      <c r="A2110" s="89" t="s">
        <v>2679</v>
      </c>
      <c r="B2110" s="107" t="s">
        <v>2757</v>
      </c>
      <c r="C2110" s="93">
        <v>0.83260851661297897</v>
      </c>
      <c r="D2110" s="89" t="s">
        <v>3353</v>
      </c>
      <c r="E2110" s="90" t="s">
        <v>2759</v>
      </c>
    </row>
    <row r="2111" spans="1:5" x14ac:dyDescent="0.25">
      <c r="A2111" s="89" t="s">
        <v>2679</v>
      </c>
      <c r="B2111" s="107" t="s">
        <v>2757</v>
      </c>
      <c r="C2111" s="93">
        <v>0.83207788865563204</v>
      </c>
      <c r="D2111" s="89" t="s">
        <v>4306</v>
      </c>
      <c r="E2111" s="90" t="s">
        <v>2759</v>
      </c>
    </row>
    <row r="2112" spans="1:5" x14ac:dyDescent="0.25">
      <c r="A2112" s="89" t="s">
        <v>2679</v>
      </c>
      <c r="B2112" s="107" t="s">
        <v>2757</v>
      </c>
      <c r="C2112" s="93">
        <v>0.81487028595104305</v>
      </c>
      <c r="D2112" s="89" t="s">
        <v>3681</v>
      </c>
      <c r="E2112" s="90" t="s">
        <v>2759</v>
      </c>
    </row>
    <row r="2113" spans="1:5" x14ac:dyDescent="0.25">
      <c r="A2113" s="89" t="s">
        <v>2673</v>
      </c>
      <c r="B2113" s="107" t="s">
        <v>1651</v>
      </c>
      <c r="C2113" s="93">
        <v>0.81060542582767803</v>
      </c>
      <c r="D2113" s="89" t="s">
        <v>3353</v>
      </c>
      <c r="E2113" s="90" t="s">
        <v>2759</v>
      </c>
    </row>
    <row r="2114" spans="1:5" x14ac:dyDescent="0.25">
      <c r="A2114" s="89" t="s">
        <v>2673</v>
      </c>
      <c r="B2114" s="107" t="s">
        <v>1651</v>
      </c>
      <c r="C2114" s="93">
        <v>0.81514708836482397</v>
      </c>
      <c r="D2114" s="89" t="s">
        <v>4306</v>
      </c>
      <c r="E2114" s="90" t="s">
        <v>2759</v>
      </c>
    </row>
    <row r="2115" spans="1:5" x14ac:dyDescent="0.25">
      <c r="A2115" s="89" t="s">
        <v>2673</v>
      </c>
      <c r="B2115" s="107" t="s">
        <v>1651</v>
      </c>
      <c r="C2115" s="93">
        <v>0.802961765726252</v>
      </c>
      <c r="D2115" s="89" t="s">
        <v>3681</v>
      </c>
      <c r="E2115" s="90" t="s">
        <v>2759</v>
      </c>
    </row>
    <row r="2116" spans="1:5" x14ac:dyDescent="0.25">
      <c r="A2116" s="89" t="s">
        <v>2673</v>
      </c>
      <c r="B2116" s="107" t="s">
        <v>1651</v>
      </c>
      <c r="C2116" s="93">
        <v>0.79224275138537703</v>
      </c>
      <c r="D2116" s="89" t="s">
        <v>4164</v>
      </c>
      <c r="E2116" s="90" t="s">
        <v>2759</v>
      </c>
    </row>
    <row r="2117" spans="1:5" x14ac:dyDescent="0.25">
      <c r="A2117" s="89" t="s">
        <v>2679</v>
      </c>
      <c r="B2117" s="107" t="s">
        <v>2757</v>
      </c>
      <c r="C2117" s="93">
        <v>0.818154006582685</v>
      </c>
      <c r="D2117" s="89" t="s">
        <v>2471</v>
      </c>
      <c r="E2117" s="90" t="s">
        <v>2472</v>
      </c>
    </row>
    <row r="2118" spans="1:5" x14ac:dyDescent="0.25">
      <c r="A2118" s="89" t="s">
        <v>2673</v>
      </c>
      <c r="B2118" s="107" t="s">
        <v>1651</v>
      </c>
      <c r="C2118" s="93">
        <v>0.80734293412026203</v>
      </c>
      <c r="D2118" s="89" t="s">
        <v>2471</v>
      </c>
      <c r="E2118" s="90" t="s">
        <v>2472</v>
      </c>
    </row>
    <row r="2119" spans="1:5" x14ac:dyDescent="0.25">
      <c r="A2119" s="89" t="s">
        <v>2679</v>
      </c>
      <c r="B2119" s="107" t="s">
        <v>2757</v>
      </c>
      <c r="C2119" s="93">
        <v>0.82416303222579301</v>
      </c>
      <c r="D2119" s="89" t="s">
        <v>3175</v>
      </c>
      <c r="E2119" s="90" t="s">
        <v>2474</v>
      </c>
    </row>
    <row r="2120" spans="1:5" x14ac:dyDescent="0.25">
      <c r="A2120" s="89" t="s">
        <v>2679</v>
      </c>
      <c r="B2120" s="107" t="s">
        <v>2757</v>
      </c>
      <c r="C2120" s="93">
        <v>0.83239496271853797</v>
      </c>
      <c r="D2120" s="89" t="s">
        <v>3179</v>
      </c>
      <c r="E2120" s="90" t="s">
        <v>2474</v>
      </c>
    </row>
    <row r="2121" spans="1:5" x14ac:dyDescent="0.25">
      <c r="A2121" s="89" t="s">
        <v>2679</v>
      </c>
      <c r="B2121" s="107" t="s">
        <v>2757</v>
      </c>
      <c r="C2121" s="93">
        <v>0.83493883507628497</v>
      </c>
      <c r="D2121" s="89" t="s">
        <v>2473</v>
      </c>
      <c r="E2121" s="90" t="s">
        <v>2474</v>
      </c>
    </row>
    <row r="2122" spans="1:5" x14ac:dyDescent="0.25">
      <c r="A2122" s="89" t="s">
        <v>2673</v>
      </c>
      <c r="B2122" s="107" t="s">
        <v>1651</v>
      </c>
      <c r="C2122" s="93">
        <v>0.79902201622917202</v>
      </c>
      <c r="D2122" s="89" t="s">
        <v>3175</v>
      </c>
      <c r="E2122" s="90" t="s">
        <v>2474</v>
      </c>
    </row>
    <row r="2123" spans="1:5" x14ac:dyDescent="0.25">
      <c r="A2123" s="89" t="s">
        <v>2673</v>
      </c>
      <c r="B2123" s="107" t="s">
        <v>1651</v>
      </c>
      <c r="C2123" s="93">
        <v>0.80922682478253605</v>
      </c>
      <c r="D2123" s="89" t="s">
        <v>3179</v>
      </c>
      <c r="E2123" s="90" t="s">
        <v>2474</v>
      </c>
    </row>
    <row r="2124" spans="1:5" x14ac:dyDescent="0.25">
      <c r="A2124" s="89" t="s">
        <v>2673</v>
      </c>
      <c r="B2124" s="107" t="s">
        <v>1651</v>
      </c>
      <c r="C2124" s="93">
        <v>0.81979153139294203</v>
      </c>
      <c r="D2124" s="89" t="s">
        <v>2473</v>
      </c>
      <c r="E2124" s="90" t="s">
        <v>2474</v>
      </c>
    </row>
    <row r="2125" spans="1:5" x14ac:dyDescent="0.25">
      <c r="A2125" s="89" t="s">
        <v>2673</v>
      </c>
      <c r="B2125" s="107" t="s">
        <v>1651</v>
      </c>
      <c r="C2125" s="93">
        <v>0.81751985545338901</v>
      </c>
      <c r="D2125" s="89" t="s">
        <v>3873</v>
      </c>
      <c r="E2125" s="90" t="s">
        <v>2474</v>
      </c>
    </row>
    <row r="2126" spans="1:5" x14ac:dyDescent="0.25">
      <c r="A2126" s="89" t="s">
        <v>2679</v>
      </c>
      <c r="B2126" s="107" t="s">
        <v>2757</v>
      </c>
      <c r="C2126" s="93">
        <v>0.83780719426745798</v>
      </c>
      <c r="D2126" s="89" t="s">
        <v>3838</v>
      </c>
      <c r="E2126" s="90" t="s">
        <v>2876</v>
      </c>
    </row>
    <row r="2127" spans="1:5" x14ac:dyDescent="0.25">
      <c r="A2127" s="89" t="s">
        <v>2679</v>
      </c>
      <c r="B2127" s="107" t="s">
        <v>2757</v>
      </c>
      <c r="C2127" s="93">
        <v>0.83465731640744001</v>
      </c>
      <c r="D2127" s="89" t="s">
        <v>3493</v>
      </c>
      <c r="E2127" s="90" t="s">
        <v>2876</v>
      </c>
    </row>
    <row r="2128" spans="1:5" x14ac:dyDescent="0.25">
      <c r="A2128" s="89" t="s">
        <v>2679</v>
      </c>
      <c r="B2128" s="107" t="s">
        <v>2757</v>
      </c>
      <c r="C2128" s="93">
        <v>0.83350195855867404</v>
      </c>
      <c r="D2128" s="89" t="s">
        <v>3958</v>
      </c>
      <c r="E2128" s="90" t="s">
        <v>2876</v>
      </c>
    </row>
    <row r="2129" spans="1:5" x14ac:dyDescent="0.25">
      <c r="A2129" s="89" t="s">
        <v>2673</v>
      </c>
      <c r="B2129" s="107" t="s">
        <v>1651</v>
      </c>
      <c r="C2129" s="93">
        <v>0.839601775805767</v>
      </c>
      <c r="D2129" s="89" t="s">
        <v>3838</v>
      </c>
      <c r="E2129" s="90" t="s">
        <v>2876</v>
      </c>
    </row>
    <row r="2130" spans="1:5" x14ac:dyDescent="0.25">
      <c r="A2130" s="89" t="s">
        <v>2673</v>
      </c>
      <c r="B2130" s="107" t="s">
        <v>1651</v>
      </c>
      <c r="C2130" s="93">
        <v>0.81423307615826401</v>
      </c>
      <c r="D2130" s="89" t="s">
        <v>3493</v>
      </c>
      <c r="E2130" s="90" t="s">
        <v>2876</v>
      </c>
    </row>
    <row r="2131" spans="1:5" x14ac:dyDescent="0.25">
      <c r="A2131" s="89" t="s">
        <v>2673</v>
      </c>
      <c r="B2131" s="107" t="s">
        <v>1651</v>
      </c>
      <c r="C2131" s="93">
        <v>0.81405041013884005</v>
      </c>
      <c r="D2131" s="89" t="s">
        <v>3958</v>
      </c>
      <c r="E2131" s="90" t="s">
        <v>2876</v>
      </c>
    </row>
    <row r="2132" spans="1:5" x14ac:dyDescent="0.25">
      <c r="A2132" s="89" t="s">
        <v>2679</v>
      </c>
      <c r="B2132" s="107" t="s">
        <v>2757</v>
      </c>
      <c r="C2132" s="93">
        <v>0.82902734982722903</v>
      </c>
      <c r="D2132" s="89" t="s">
        <v>4220</v>
      </c>
      <c r="E2132" s="90" t="s">
        <v>4219</v>
      </c>
    </row>
    <row r="2133" spans="1:5" x14ac:dyDescent="0.25">
      <c r="A2133" s="89" t="s">
        <v>2673</v>
      </c>
      <c r="B2133" s="107" t="s">
        <v>1651</v>
      </c>
      <c r="C2133" s="93">
        <v>0.816776784847564</v>
      </c>
      <c r="D2133" s="89" t="s">
        <v>4220</v>
      </c>
      <c r="E2133" s="90" t="s">
        <v>4219</v>
      </c>
    </row>
    <row r="2134" spans="1:5" x14ac:dyDescent="0.25">
      <c r="A2134" s="89" t="s">
        <v>2679</v>
      </c>
      <c r="B2134" s="107" t="s">
        <v>2757</v>
      </c>
      <c r="C2134" s="93">
        <v>0.83851591219409505</v>
      </c>
      <c r="D2134" s="89" t="s">
        <v>2477</v>
      </c>
      <c r="E2134" s="90" t="s">
        <v>2478</v>
      </c>
    </row>
    <row r="2135" spans="1:5" x14ac:dyDescent="0.25">
      <c r="A2135" s="89" t="s">
        <v>2679</v>
      </c>
      <c r="B2135" s="107" t="s">
        <v>2757</v>
      </c>
      <c r="C2135" s="93">
        <v>0.804897922587682</v>
      </c>
      <c r="D2135" s="89" t="s">
        <v>3814</v>
      </c>
      <c r="E2135" s="90" t="s">
        <v>3813</v>
      </c>
    </row>
    <row r="2136" spans="1:5" x14ac:dyDescent="0.25">
      <c r="A2136" s="89" t="s">
        <v>2673</v>
      </c>
      <c r="B2136" s="107" t="s">
        <v>1651</v>
      </c>
      <c r="C2136" s="93">
        <v>0.79337418088114697</v>
      </c>
      <c r="D2136" s="89" t="s">
        <v>3814</v>
      </c>
      <c r="E2136" s="90" t="s">
        <v>3813</v>
      </c>
    </row>
    <row r="2137" spans="1:5" x14ac:dyDescent="0.25">
      <c r="A2137" s="89" t="s">
        <v>2679</v>
      </c>
      <c r="B2137" s="107" t="s">
        <v>2757</v>
      </c>
      <c r="C2137" s="93">
        <v>0.80371201626572897</v>
      </c>
      <c r="D2137" s="89" t="s">
        <v>3771</v>
      </c>
      <c r="E2137" s="90" t="s">
        <v>3770</v>
      </c>
    </row>
    <row r="2138" spans="1:5" x14ac:dyDescent="0.25">
      <c r="A2138" s="89" t="s">
        <v>2673</v>
      </c>
      <c r="B2138" s="107" t="s">
        <v>1651</v>
      </c>
      <c r="C2138" s="93">
        <v>0.79468002703747298</v>
      </c>
      <c r="D2138" s="89" t="s">
        <v>3771</v>
      </c>
      <c r="E2138" s="90" t="s">
        <v>3770</v>
      </c>
    </row>
    <row r="2139" spans="1:5" x14ac:dyDescent="0.25">
      <c r="A2139" s="89" t="s">
        <v>2679</v>
      </c>
      <c r="B2139" s="107" t="s">
        <v>2757</v>
      </c>
      <c r="C2139" s="93">
        <v>0.82228493069178099</v>
      </c>
      <c r="D2139" s="89" t="s">
        <v>3802</v>
      </c>
      <c r="E2139" s="90" t="s">
        <v>3801</v>
      </c>
    </row>
    <row r="2140" spans="1:5" x14ac:dyDescent="0.25">
      <c r="A2140" s="89" t="s">
        <v>2673</v>
      </c>
      <c r="B2140" s="107" t="s">
        <v>1651</v>
      </c>
      <c r="C2140" s="93">
        <v>0.81110822874513999</v>
      </c>
      <c r="D2140" s="89" t="s">
        <v>3802</v>
      </c>
      <c r="E2140" s="90" t="s">
        <v>3801</v>
      </c>
    </row>
    <row r="2141" spans="1:5" x14ac:dyDescent="0.25">
      <c r="A2141" s="89" t="s">
        <v>2679</v>
      </c>
      <c r="B2141" s="107" t="s">
        <v>2757</v>
      </c>
      <c r="C2141" s="93">
        <v>0.81241682112798996</v>
      </c>
      <c r="D2141" s="89" t="s">
        <v>2479</v>
      </c>
      <c r="E2141" s="90" t="s">
        <v>2480</v>
      </c>
    </row>
    <row r="2142" spans="1:5" x14ac:dyDescent="0.25">
      <c r="A2142" s="89" t="s">
        <v>2673</v>
      </c>
      <c r="B2142" s="107" t="s">
        <v>1651</v>
      </c>
      <c r="C2142" s="93">
        <v>0.80245758672568901</v>
      </c>
      <c r="D2142" s="89" t="s">
        <v>2479</v>
      </c>
      <c r="E2142" s="90" t="s">
        <v>2480</v>
      </c>
    </row>
    <row r="2143" spans="1:5" x14ac:dyDescent="0.25">
      <c r="A2143" s="89" t="s">
        <v>2679</v>
      </c>
      <c r="B2143" s="107" t="s">
        <v>2757</v>
      </c>
      <c r="C2143" s="93">
        <v>0.81904837753666404</v>
      </c>
      <c r="D2143" s="89" t="s">
        <v>3500</v>
      </c>
      <c r="E2143" s="90" t="s">
        <v>3499</v>
      </c>
    </row>
    <row r="2144" spans="1:5" x14ac:dyDescent="0.25">
      <c r="A2144" s="89" t="s">
        <v>2673</v>
      </c>
      <c r="B2144" s="107" t="s">
        <v>1651</v>
      </c>
      <c r="C2144" s="93">
        <v>0.80773724207324005</v>
      </c>
      <c r="D2144" s="89" t="s">
        <v>3500</v>
      </c>
      <c r="E2144" s="90" t="s">
        <v>3499</v>
      </c>
    </row>
    <row r="2145" spans="1:5" x14ac:dyDescent="0.25">
      <c r="A2145" s="89" t="s">
        <v>2679</v>
      </c>
      <c r="B2145" s="107" t="s">
        <v>2757</v>
      </c>
      <c r="C2145" s="93">
        <v>0.83452787376691595</v>
      </c>
      <c r="D2145" s="89" t="s">
        <v>4317</v>
      </c>
      <c r="E2145" s="90" t="s">
        <v>4316</v>
      </c>
    </row>
    <row r="2146" spans="1:5" x14ac:dyDescent="0.25">
      <c r="A2146" s="89" t="s">
        <v>2679</v>
      </c>
      <c r="B2146" s="107" t="s">
        <v>2757</v>
      </c>
      <c r="C2146" s="93">
        <v>0.83357008615113104</v>
      </c>
      <c r="D2146" s="89" t="s">
        <v>3141</v>
      </c>
      <c r="E2146" s="90" t="s">
        <v>3140</v>
      </c>
    </row>
    <row r="2147" spans="1:5" x14ac:dyDescent="0.25">
      <c r="A2147" s="89" t="s">
        <v>2673</v>
      </c>
      <c r="B2147" s="107" t="s">
        <v>1651</v>
      </c>
      <c r="C2147" s="93">
        <v>0.81819379763976996</v>
      </c>
      <c r="D2147" s="89" t="s">
        <v>3141</v>
      </c>
      <c r="E2147" s="90" t="s">
        <v>3140</v>
      </c>
    </row>
    <row r="2148" spans="1:5" x14ac:dyDescent="0.25">
      <c r="A2148" s="89" t="s">
        <v>2673</v>
      </c>
      <c r="B2148" s="107" t="s">
        <v>1651</v>
      </c>
      <c r="C2148" s="93">
        <v>0.81444117228155899</v>
      </c>
      <c r="D2148" s="89" t="s">
        <v>3692</v>
      </c>
      <c r="E2148" s="90" t="s">
        <v>3691</v>
      </c>
    </row>
    <row r="2149" spans="1:5" x14ac:dyDescent="0.25">
      <c r="A2149" s="89" t="s">
        <v>2679</v>
      </c>
      <c r="B2149" s="107" t="s">
        <v>2757</v>
      </c>
      <c r="C2149" s="93">
        <v>0.79322697985493495</v>
      </c>
      <c r="D2149" s="89" t="s">
        <v>4125</v>
      </c>
      <c r="E2149" s="90" t="s">
        <v>4124</v>
      </c>
    </row>
    <row r="2150" spans="1:5" x14ac:dyDescent="0.25">
      <c r="A2150" s="89" t="s">
        <v>2673</v>
      </c>
      <c r="B2150" s="107" t="s">
        <v>1651</v>
      </c>
      <c r="C2150" s="93">
        <v>0.78684572818050802</v>
      </c>
      <c r="D2150" s="89" t="s">
        <v>4125</v>
      </c>
      <c r="E2150" s="90" t="s">
        <v>4124</v>
      </c>
    </row>
    <row r="2151" spans="1:5" x14ac:dyDescent="0.25">
      <c r="A2151" s="89" t="s">
        <v>2679</v>
      </c>
      <c r="B2151" s="107" t="s">
        <v>2757</v>
      </c>
      <c r="C2151" s="93">
        <v>0.83283812968859605</v>
      </c>
      <c r="D2151" s="89" t="s">
        <v>3050</v>
      </c>
      <c r="E2151" s="90" t="s">
        <v>3049</v>
      </c>
    </row>
    <row r="2152" spans="1:5" x14ac:dyDescent="0.25">
      <c r="A2152" s="89" t="s">
        <v>2673</v>
      </c>
      <c r="B2152" s="107" t="s">
        <v>1651</v>
      </c>
      <c r="C2152" s="93">
        <v>0.81411345549099101</v>
      </c>
      <c r="D2152" s="89" t="s">
        <v>3050</v>
      </c>
      <c r="E2152" s="90" t="s">
        <v>3049</v>
      </c>
    </row>
    <row r="2153" spans="1:5" x14ac:dyDescent="0.25">
      <c r="A2153" s="89" t="s">
        <v>2679</v>
      </c>
      <c r="B2153" s="107" t="s">
        <v>2757</v>
      </c>
      <c r="C2153" s="93">
        <v>0.82880852433379704</v>
      </c>
      <c r="D2153" s="89" t="s">
        <v>3161</v>
      </c>
      <c r="E2153" s="90" t="s">
        <v>3160</v>
      </c>
    </row>
    <row r="2154" spans="1:5" x14ac:dyDescent="0.25">
      <c r="A2154" s="89" t="s">
        <v>2673</v>
      </c>
      <c r="B2154" s="107" t="s">
        <v>1651</v>
      </c>
      <c r="C2154" s="93">
        <v>0.80725297169665799</v>
      </c>
      <c r="D2154" s="89" t="s">
        <v>3161</v>
      </c>
      <c r="E2154" s="90" t="s">
        <v>3160</v>
      </c>
    </row>
    <row r="2155" spans="1:5" x14ac:dyDescent="0.25">
      <c r="A2155" s="89" t="s">
        <v>2679</v>
      </c>
      <c r="B2155" s="107" t="s">
        <v>2757</v>
      </c>
      <c r="C2155" s="93">
        <v>0.82067644624400704</v>
      </c>
      <c r="D2155" s="89" t="s">
        <v>3723</v>
      </c>
      <c r="E2155" s="90" t="s">
        <v>3722</v>
      </c>
    </row>
    <row r="2156" spans="1:5" x14ac:dyDescent="0.25">
      <c r="A2156" s="89" t="s">
        <v>2673</v>
      </c>
      <c r="B2156" s="107" t="s">
        <v>1651</v>
      </c>
      <c r="C2156" s="93">
        <v>0.807354672136674</v>
      </c>
      <c r="D2156" s="89" t="s">
        <v>3723</v>
      </c>
      <c r="E2156" s="90" t="s">
        <v>3722</v>
      </c>
    </row>
    <row r="2157" spans="1:5" x14ac:dyDescent="0.25">
      <c r="A2157" s="89" t="s">
        <v>2679</v>
      </c>
      <c r="B2157" s="107" t="s">
        <v>2757</v>
      </c>
      <c r="C2157" s="93">
        <v>0.82679428176095404</v>
      </c>
      <c r="D2157" s="89" t="s">
        <v>3981</v>
      </c>
      <c r="E2157" s="90" t="s">
        <v>3980</v>
      </c>
    </row>
    <row r="2158" spans="1:5" x14ac:dyDescent="0.25">
      <c r="A2158" s="89" t="s">
        <v>2673</v>
      </c>
      <c r="B2158" s="107" t="s">
        <v>1651</v>
      </c>
      <c r="C2158" s="93">
        <v>0.80689509944951698</v>
      </c>
      <c r="D2158" s="89" t="s">
        <v>3981</v>
      </c>
      <c r="E2158" s="90" t="s">
        <v>3980</v>
      </c>
    </row>
    <row r="2159" spans="1:5" x14ac:dyDescent="0.25">
      <c r="A2159" s="89" t="s">
        <v>2679</v>
      </c>
      <c r="B2159" s="107" t="s">
        <v>2757</v>
      </c>
      <c r="C2159" s="93">
        <v>0.83007124806894705</v>
      </c>
      <c r="D2159" s="89" t="s">
        <v>4198</v>
      </c>
      <c r="E2159" s="90" t="s">
        <v>4197</v>
      </c>
    </row>
    <row r="2160" spans="1:5" x14ac:dyDescent="0.25">
      <c r="A2160" s="89" t="s">
        <v>2673</v>
      </c>
      <c r="B2160" s="107" t="s">
        <v>1651</v>
      </c>
      <c r="C2160" s="93">
        <v>0.81488961826804196</v>
      </c>
      <c r="D2160" s="89" t="s">
        <v>4198</v>
      </c>
      <c r="E2160" s="90" t="s">
        <v>4197</v>
      </c>
    </row>
    <row r="2161" spans="1:5" x14ac:dyDescent="0.25">
      <c r="A2161" s="89" t="s">
        <v>2673</v>
      </c>
      <c r="B2161" s="107" t="s">
        <v>1651</v>
      </c>
      <c r="C2161" s="93">
        <v>0.831925820669557</v>
      </c>
      <c r="D2161" s="89" t="s">
        <v>2481</v>
      </c>
      <c r="E2161" s="90" t="s">
        <v>2482</v>
      </c>
    </row>
    <row r="2162" spans="1:5" x14ac:dyDescent="0.25">
      <c r="A2162" s="89" t="s">
        <v>2679</v>
      </c>
      <c r="B2162" s="107" t="s">
        <v>2757</v>
      </c>
      <c r="C2162" s="93">
        <v>0.83154535947623798</v>
      </c>
      <c r="D2162" s="89" t="s">
        <v>4067</v>
      </c>
      <c r="E2162" s="90" t="s">
        <v>4066</v>
      </c>
    </row>
    <row r="2163" spans="1:5" x14ac:dyDescent="0.25">
      <c r="A2163" s="89" t="s">
        <v>2673</v>
      </c>
      <c r="B2163" s="107" t="s">
        <v>1651</v>
      </c>
      <c r="C2163" s="93">
        <v>0.80706859254393104</v>
      </c>
      <c r="D2163" s="89" t="s">
        <v>4067</v>
      </c>
      <c r="E2163" s="90" t="s">
        <v>4066</v>
      </c>
    </row>
    <row r="2164" spans="1:5" x14ac:dyDescent="0.25">
      <c r="A2164" s="89" t="s">
        <v>2679</v>
      </c>
      <c r="B2164" s="107" t="s">
        <v>2757</v>
      </c>
      <c r="C2164" s="93">
        <v>0.83449416511900698</v>
      </c>
      <c r="D2164" s="89" t="s">
        <v>3910</v>
      </c>
      <c r="E2164" s="90" t="s">
        <v>3909</v>
      </c>
    </row>
    <row r="2165" spans="1:5" x14ac:dyDescent="0.25">
      <c r="A2165" s="89" t="s">
        <v>2673</v>
      </c>
      <c r="B2165" s="107" t="s">
        <v>1651</v>
      </c>
      <c r="C2165" s="93">
        <v>0.81498390688592903</v>
      </c>
      <c r="D2165" s="89" t="s">
        <v>3910</v>
      </c>
      <c r="E2165" s="90" t="s">
        <v>3909</v>
      </c>
    </row>
    <row r="2166" spans="1:5" x14ac:dyDescent="0.25">
      <c r="A2166" s="89" t="s">
        <v>2679</v>
      </c>
      <c r="B2166" s="107" t="s">
        <v>2757</v>
      </c>
      <c r="C2166" s="93">
        <v>0.83124448552161101</v>
      </c>
      <c r="D2166" s="89" t="s">
        <v>4033</v>
      </c>
      <c r="E2166" s="90" t="s">
        <v>4032</v>
      </c>
    </row>
    <row r="2167" spans="1:5" x14ac:dyDescent="0.25">
      <c r="A2167" s="89" t="s">
        <v>2673</v>
      </c>
      <c r="B2167" s="107" t="s">
        <v>1651</v>
      </c>
      <c r="C2167" s="93">
        <v>0.83212876764890098</v>
      </c>
      <c r="D2167" s="89" t="s">
        <v>4033</v>
      </c>
      <c r="E2167" s="90" t="s">
        <v>4032</v>
      </c>
    </row>
    <row r="2168" spans="1:5" x14ac:dyDescent="0.25">
      <c r="A2168" s="89" t="s">
        <v>2679</v>
      </c>
      <c r="B2168" s="107" t="s">
        <v>2757</v>
      </c>
      <c r="C2168" s="93">
        <v>0.79855782681143705</v>
      </c>
      <c r="D2168" s="89" t="s">
        <v>2485</v>
      </c>
      <c r="E2168" s="90" t="s">
        <v>2484</v>
      </c>
    </row>
    <row r="2169" spans="1:5" x14ac:dyDescent="0.25">
      <c r="A2169" s="89" t="s">
        <v>2679</v>
      </c>
      <c r="B2169" s="107" t="s">
        <v>2757</v>
      </c>
      <c r="C2169" s="93">
        <v>0.83451627326436295</v>
      </c>
      <c r="D2169" s="89" t="s">
        <v>2483</v>
      </c>
      <c r="E2169" s="90" t="s">
        <v>2484</v>
      </c>
    </row>
    <row r="2170" spans="1:5" x14ac:dyDescent="0.25">
      <c r="A2170" s="89" t="s">
        <v>2673</v>
      </c>
      <c r="B2170" s="107" t="s">
        <v>1651</v>
      </c>
      <c r="C2170" s="93">
        <v>0.78511401198055097</v>
      </c>
      <c r="D2170" s="89" t="s">
        <v>2485</v>
      </c>
      <c r="E2170" s="90" t="s">
        <v>2484</v>
      </c>
    </row>
    <row r="2171" spans="1:5" x14ac:dyDescent="0.25">
      <c r="A2171" s="89" t="s">
        <v>2673</v>
      </c>
      <c r="B2171" s="107" t="s">
        <v>1651</v>
      </c>
      <c r="C2171" s="93">
        <v>0.80995942370823504</v>
      </c>
      <c r="D2171" s="89" t="s">
        <v>2483</v>
      </c>
      <c r="E2171" s="90" t="s">
        <v>2484</v>
      </c>
    </row>
    <row r="2172" spans="1:5" x14ac:dyDescent="0.25">
      <c r="A2172" s="89" t="s">
        <v>2679</v>
      </c>
      <c r="B2172" s="107" t="s">
        <v>2757</v>
      </c>
      <c r="C2172" s="93">
        <v>0.828627037605841</v>
      </c>
      <c r="D2172" s="89" t="s">
        <v>3514</v>
      </c>
      <c r="E2172" s="90" t="s">
        <v>3513</v>
      </c>
    </row>
    <row r="2173" spans="1:5" x14ac:dyDescent="0.25">
      <c r="A2173" s="89" t="s">
        <v>2673</v>
      </c>
      <c r="B2173" s="107" t="s">
        <v>1651</v>
      </c>
      <c r="C2173" s="93">
        <v>0.74476510829712395</v>
      </c>
      <c r="D2173" s="89" t="s">
        <v>3514</v>
      </c>
      <c r="E2173" s="90" t="s">
        <v>3513</v>
      </c>
    </row>
    <row r="2174" spans="1:5" x14ac:dyDescent="0.25">
      <c r="A2174" s="89" t="s">
        <v>2679</v>
      </c>
      <c r="B2174" s="107" t="s">
        <v>2757</v>
      </c>
      <c r="C2174" s="93">
        <v>0.83254561465837995</v>
      </c>
      <c r="D2174" s="89" t="s">
        <v>2486</v>
      </c>
      <c r="E2174" s="90" t="s">
        <v>2487</v>
      </c>
    </row>
    <row r="2175" spans="1:5" x14ac:dyDescent="0.25">
      <c r="A2175" s="89" t="s">
        <v>2673</v>
      </c>
      <c r="B2175" s="107" t="s">
        <v>1651</v>
      </c>
      <c r="C2175" s="93">
        <v>0.81307297422102398</v>
      </c>
      <c r="D2175" s="89" t="s">
        <v>2486</v>
      </c>
      <c r="E2175" s="90" t="s">
        <v>2487</v>
      </c>
    </row>
    <row r="2176" spans="1:5" x14ac:dyDescent="0.25">
      <c r="A2176" s="89" t="s">
        <v>2679</v>
      </c>
      <c r="B2176" s="107" t="s">
        <v>2757</v>
      </c>
      <c r="C2176" s="93">
        <v>0.83178693311196505</v>
      </c>
      <c r="D2176" s="89" t="s">
        <v>4092</v>
      </c>
      <c r="E2176" s="90" t="s">
        <v>4091</v>
      </c>
    </row>
    <row r="2177" spans="1:5" x14ac:dyDescent="0.25">
      <c r="A2177" s="89" t="s">
        <v>2673</v>
      </c>
      <c r="B2177" s="107" t="s">
        <v>1651</v>
      </c>
      <c r="C2177" s="93">
        <v>0.81308091305308505</v>
      </c>
      <c r="D2177" s="89" t="s">
        <v>4092</v>
      </c>
      <c r="E2177" s="90" t="s">
        <v>4091</v>
      </c>
    </row>
    <row r="2178" spans="1:5" x14ac:dyDescent="0.25">
      <c r="A2178" s="89" t="s">
        <v>2679</v>
      </c>
      <c r="B2178" s="107" t="s">
        <v>2757</v>
      </c>
      <c r="C2178" s="93">
        <v>0.83395753326636701</v>
      </c>
      <c r="D2178" s="89" t="s">
        <v>2488</v>
      </c>
      <c r="E2178" s="90" t="s">
        <v>2489</v>
      </c>
    </row>
    <row r="2179" spans="1:5" x14ac:dyDescent="0.25">
      <c r="A2179" s="89" t="s">
        <v>2673</v>
      </c>
      <c r="B2179" s="107" t="s">
        <v>1651</v>
      </c>
      <c r="C2179" s="93">
        <v>0.81561413097888302</v>
      </c>
      <c r="D2179" s="89" t="s">
        <v>2488</v>
      </c>
      <c r="E2179" s="90" t="s">
        <v>2489</v>
      </c>
    </row>
    <row r="2180" spans="1:5" x14ac:dyDescent="0.25">
      <c r="A2180" s="89" t="s">
        <v>2679</v>
      </c>
      <c r="B2180" s="107" t="s">
        <v>2757</v>
      </c>
      <c r="C2180" s="93">
        <v>0.84552269480755904</v>
      </c>
      <c r="D2180" s="89" t="s">
        <v>3694</v>
      </c>
      <c r="E2180" s="90" t="s">
        <v>3693</v>
      </c>
    </row>
    <row r="2181" spans="1:5" x14ac:dyDescent="0.25">
      <c r="A2181" s="89" t="s">
        <v>2673</v>
      </c>
      <c r="B2181" s="107" t="s">
        <v>1651</v>
      </c>
      <c r="C2181" s="93">
        <v>0.84581293270175395</v>
      </c>
      <c r="D2181" s="89" t="s">
        <v>3694</v>
      </c>
      <c r="E2181" s="90" t="s">
        <v>3693</v>
      </c>
    </row>
    <row r="2182" spans="1:5" x14ac:dyDescent="0.25">
      <c r="A2182" s="89" t="s">
        <v>2679</v>
      </c>
      <c r="B2182" s="107" t="s">
        <v>2757</v>
      </c>
      <c r="C2182" s="93">
        <v>0.83158387476181805</v>
      </c>
      <c r="D2182" s="89" t="s">
        <v>3035</v>
      </c>
      <c r="E2182" s="90" t="s">
        <v>3034</v>
      </c>
    </row>
    <row r="2183" spans="1:5" x14ac:dyDescent="0.25">
      <c r="A2183" s="89" t="s">
        <v>2673</v>
      </c>
      <c r="B2183" s="107" t="s">
        <v>1651</v>
      </c>
      <c r="C2183" s="93">
        <v>0.81706481493539795</v>
      </c>
      <c r="D2183" s="89" t="s">
        <v>3035</v>
      </c>
      <c r="E2183" s="90" t="s">
        <v>3034</v>
      </c>
    </row>
    <row r="2184" spans="1:5" x14ac:dyDescent="0.25">
      <c r="A2184" s="89" t="s">
        <v>2679</v>
      </c>
      <c r="B2184" s="107" t="s">
        <v>2757</v>
      </c>
      <c r="C2184" s="93">
        <v>0.82494015222630002</v>
      </c>
      <c r="D2184" s="89" t="s">
        <v>3862</v>
      </c>
      <c r="E2184" s="90" t="s">
        <v>3861</v>
      </c>
    </row>
    <row r="2185" spans="1:5" x14ac:dyDescent="0.25">
      <c r="A2185" s="89" t="s">
        <v>2673</v>
      </c>
      <c r="B2185" s="107" t="s">
        <v>1651</v>
      </c>
      <c r="C2185" s="93">
        <v>0.812288774904665</v>
      </c>
      <c r="D2185" s="89" t="s">
        <v>3862</v>
      </c>
      <c r="E2185" s="90" t="s">
        <v>3861</v>
      </c>
    </row>
    <row r="2186" spans="1:5" x14ac:dyDescent="0.25">
      <c r="A2186" s="89" t="s">
        <v>2679</v>
      </c>
      <c r="B2186" s="107" t="s">
        <v>2757</v>
      </c>
      <c r="C2186" s="93">
        <v>0.83384238934059896</v>
      </c>
      <c r="D2186" s="89" t="s">
        <v>4071</v>
      </c>
      <c r="E2186" s="90" t="s">
        <v>4070</v>
      </c>
    </row>
    <row r="2187" spans="1:5" x14ac:dyDescent="0.25">
      <c r="A2187" s="89" t="s">
        <v>2673</v>
      </c>
      <c r="B2187" s="107" t="s">
        <v>1651</v>
      </c>
      <c r="C2187" s="93">
        <v>0.81181322182861204</v>
      </c>
      <c r="D2187" s="89" t="s">
        <v>4071</v>
      </c>
      <c r="E2187" s="90" t="s">
        <v>4070</v>
      </c>
    </row>
    <row r="2188" spans="1:5" x14ac:dyDescent="0.25">
      <c r="A2188" s="89" t="s">
        <v>2673</v>
      </c>
      <c r="B2188" s="107" t="s">
        <v>1651</v>
      </c>
      <c r="C2188" s="93">
        <v>0.80468677731157701</v>
      </c>
      <c r="D2188" s="89" t="s">
        <v>4113</v>
      </c>
      <c r="E2188" s="90" t="s">
        <v>4112</v>
      </c>
    </row>
    <row r="2189" spans="1:5" x14ac:dyDescent="0.25">
      <c r="A2189" s="89" t="s">
        <v>2679</v>
      </c>
      <c r="B2189" s="107" t="s">
        <v>2757</v>
      </c>
      <c r="C2189" s="93">
        <v>0.83464986449818002</v>
      </c>
      <c r="D2189" s="89" t="s">
        <v>3202</v>
      </c>
      <c r="E2189" s="90" t="s">
        <v>3201</v>
      </c>
    </row>
    <row r="2190" spans="1:5" x14ac:dyDescent="0.25">
      <c r="A2190" s="89" t="s">
        <v>2673</v>
      </c>
      <c r="B2190" s="107" t="s">
        <v>1651</v>
      </c>
      <c r="C2190" s="93">
        <v>0.83171625135508997</v>
      </c>
      <c r="D2190" s="89" t="s">
        <v>3202</v>
      </c>
      <c r="E2190" s="90" t="s">
        <v>3201</v>
      </c>
    </row>
    <row r="2191" spans="1:5" x14ac:dyDescent="0.25">
      <c r="A2191" s="89" t="s">
        <v>2679</v>
      </c>
      <c r="B2191" s="107" t="s">
        <v>2757</v>
      </c>
      <c r="C2191" s="93">
        <v>0.82146029898328898</v>
      </c>
      <c r="D2191" s="89" t="s">
        <v>3665</v>
      </c>
      <c r="E2191" s="90" t="s">
        <v>3664</v>
      </c>
    </row>
    <row r="2192" spans="1:5" x14ac:dyDescent="0.25">
      <c r="A2192" s="89" t="s">
        <v>2673</v>
      </c>
      <c r="B2192" s="107" t="s">
        <v>1651</v>
      </c>
      <c r="C2192" s="93">
        <v>0.81059609927181797</v>
      </c>
      <c r="D2192" s="89" t="s">
        <v>3665</v>
      </c>
      <c r="E2192" s="90" t="s">
        <v>3664</v>
      </c>
    </row>
    <row r="2193" spans="1:5" x14ac:dyDescent="0.25">
      <c r="A2193" s="89" t="s">
        <v>2679</v>
      </c>
      <c r="B2193" s="107" t="s">
        <v>2757</v>
      </c>
      <c r="C2193" s="93">
        <v>0.81677805217921395</v>
      </c>
      <c r="D2193" s="89" t="s">
        <v>2490</v>
      </c>
      <c r="E2193" s="90" t="s">
        <v>2491</v>
      </c>
    </row>
    <row r="2194" spans="1:5" x14ac:dyDescent="0.25">
      <c r="A2194" s="89" t="s">
        <v>2673</v>
      </c>
      <c r="B2194" s="107" t="s">
        <v>1651</v>
      </c>
      <c r="C2194" s="93">
        <v>0.80267213407078297</v>
      </c>
      <c r="D2194" s="89" t="s">
        <v>2490</v>
      </c>
      <c r="E2194" s="90" t="s">
        <v>2491</v>
      </c>
    </row>
    <row r="2195" spans="1:5" x14ac:dyDescent="0.25">
      <c r="A2195" s="89" t="s">
        <v>2679</v>
      </c>
      <c r="B2195" s="107" t="s">
        <v>2757</v>
      </c>
      <c r="C2195" s="93">
        <v>0.81753884464938698</v>
      </c>
      <c r="D2195" s="89" t="s">
        <v>3949</v>
      </c>
      <c r="E2195" s="90" t="s">
        <v>3948</v>
      </c>
    </row>
    <row r="2196" spans="1:5" x14ac:dyDescent="0.25">
      <c r="A2196" s="89" t="s">
        <v>2673</v>
      </c>
      <c r="B2196" s="107" t="s">
        <v>1651</v>
      </c>
      <c r="C2196" s="93">
        <v>0.80732352570213295</v>
      </c>
      <c r="D2196" s="89" t="s">
        <v>3949</v>
      </c>
      <c r="E2196" s="90" t="s">
        <v>3948</v>
      </c>
    </row>
    <row r="2197" spans="1:5" x14ac:dyDescent="0.25">
      <c r="A2197" s="89" t="s">
        <v>2679</v>
      </c>
      <c r="B2197" s="107" t="s">
        <v>2757</v>
      </c>
      <c r="C2197" s="93">
        <v>0.83194013897655295</v>
      </c>
      <c r="D2197" s="89" t="s">
        <v>2492</v>
      </c>
      <c r="E2197" s="90" t="s">
        <v>2493</v>
      </c>
    </row>
    <row r="2198" spans="1:5" x14ac:dyDescent="0.25">
      <c r="A2198" s="89" t="s">
        <v>2673</v>
      </c>
      <c r="B2198" s="107" t="s">
        <v>1651</v>
      </c>
      <c r="C2198" s="93">
        <v>0.80364212032650995</v>
      </c>
      <c r="D2198" s="89" t="s">
        <v>2492</v>
      </c>
      <c r="E2198" s="90" t="s">
        <v>2493</v>
      </c>
    </row>
    <row r="2199" spans="1:5" x14ac:dyDescent="0.25">
      <c r="A2199" s="89" t="s">
        <v>2679</v>
      </c>
      <c r="B2199" s="107" t="s">
        <v>2757</v>
      </c>
      <c r="C2199" s="93">
        <v>0.834277960334049</v>
      </c>
      <c r="D2199" s="89" t="s">
        <v>3168</v>
      </c>
      <c r="E2199" s="90" t="s">
        <v>3167</v>
      </c>
    </row>
    <row r="2200" spans="1:5" x14ac:dyDescent="0.25">
      <c r="A2200" s="89" t="s">
        <v>2673</v>
      </c>
      <c r="B2200" s="107" t="s">
        <v>1651</v>
      </c>
      <c r="C2200" s="93">
        <v>0.81205210549147</v>
      </c>
      <c r="D2200" s="89" t="s">
        <v>3168</v>
      </c>
      <c r="E2200" s="90" t="s">
        <v>3167</v>
      </c>
    </row>
    <row r="2201" spans="1:5" x14ac:dyDescent="0.25">
      <c r="A2201" s="89" t="s">
        <v>2679</v>
      </c>
      <c r="B2201" s="107" t="s">
        <v>2757</v>
      </c>
      <c r="C2201" s="93">
        <v>0.83247682527698497</v>
      </c>
      <c r="D2201" s="89" t="s">
        <v>4088</v>
      </c>
      <c r="E2201" s="90" t="s">
        <v>4087</v>
      </c>
    </row>
    <row r="2202" spans="1:5" x14ac:dyDescent="0.25">
      <c r="A2202" s="89" t="s">
        <v>2673</v>
      </c>
      <c r="B2202" s="107" t="s">
        <v>1651</v>
      </c>
      <c r="C2202" s="93">
        <v>0.82172210655326805</v>
      </c>
      <c r="D2202" s="89" t="s">
        <v>4088</v>
      </c>
      <c r="E2202" s="90" t="s">
        <v>4087</v>
      </c>
    </row>
    <row r="2203" spans="1:5" x14ac:dyDescent="0.25">
      <c r="A2203" s="89" t="s">
        <v>2679</v>
      </c>
      <c r="B2203" s="107" t="s">
        <v>2757</v>
      </c>
      <c r="C2203" s="93">
        <v>0.84310844183454403</v>
      </c>
      <c r="D2203" s="89" t="s">
        <v>2949</v>
      </c>
      <c r="E2203" s="90" t="s">
        <v>2948</v>
      </c>
    </row>
    <row r="2204" spans="1:5" x14ac:dyDescent="0.25">
      <c r="A2204" s="89" t="s">
        <v>2679</v>
      </c>
      <c r="B2204" s="107" t="s">
        <v>2757</v>
      </c>
      <c r="C2204" s="93">
        <v>0.83518874279492294</v>
      </c>
      <c r="D2204" s="89" t="s">
        <v>3675</v>
      </c>
      <c r="E2204" s="90" t="s">
        <v>2948</v>
      </c>
    </row>
    <row r="2205" spans="1:5" x14ac:dyDescent="0.25">
      <c r="A2205" s="89" t="s">
        <v>2673</v>
      </c>
      <c r="B2205" s="107" t="s">
        <v>1651</v>
      </c>
      <c r="C2205" s="93">
        <v>0.84473594517135497</v>
      </c>
      <c r="D2205" s="89" t="s">
        <v>2949</v>
      </c>
      <c r="E2205" s="90" t="s">
        <v>2948</v>
      </c>
    </row>
    <row r="2206" spans="1:5" x14ac:dyDescent="0.25">
      <c r="A2206" s="89" t="s">
        <v>2673</v>
      </c>
      <c r="B2206" s="107" t="s">
        <v>1651</v>
      </c>
      <c r="C2206" s="93">
        <v>0.81376376297178898</v>
      </c>
      <c r="D2206" s="89" t="s">
        <v>3675</v>
      </c>
      <c r="E2206" s="90" t="s">
        <v>2948</v>
      </c>
    </row>
    <row r="2207" spans="1:5" x14ac:dyDescent="0.25">
      <c r="A2207" s="89" t="s">
        <v>2679</v>
      </c>
      <c r="B2207" s="107" t="s">
        <v>2757</v>
      </c>
      <c r="C2207" s="93">
        <v>0.82818001068743996</v>
      </c>
      <c r="D2207" s="89" t="s">
        <v>3176</v>
      </c>
      <c r="E2207" s="90" t="s">
        <v>3069</v>
      </c>
    </row>
    <row r="2208" spans="1:5" x14ac:dyDescent="0.25">
      <c r="A2208" s="89" t="s">
        <v>2679</v>
      </c>
      <c r="B2208" s="107" t="s">
        <v>2757</v>
      </c>
      <c r="C2208" s="93">
        <v>0.84179649638670995</v>
      </c>
      <c r="D2208" s="89" t="s">
        <v>3070</v>
      </c>
      <c r="E2208" s="90" t="s">
        <v>3069</v>
      </c>
    </row>
    <row r="2209" spans="1:5" x14ac:dyDescent="0.25">
      <c r="A2209" s="89" t="s">
        <v>2679</v>
      </c>
      <c r="B2209" s="107" t="s">
        <v>2757</v>
      </c>
      <c r="C2209" s="93">
        <v>0.83586457738335895</v>
      </c>
      <c r="D2209" s="89" t="s">
        <v>4328</v>
      </c>
      <c r="E2209" s="90" t="s">
        <v>3069</v>
      </c>
    </row>
    <row r="2210" spans="1:5" x14ac:dyDescent="0.25">
      <c r="A2210" s="89" t="s">
        <v>2673</v>
      </c>
      <c r="B2210" s="107" t="s">
        <v>1651</v>
      </c>
      <c r="C2210" s="93">
        <v>0.81254701935367302</v>
      </c>
      <c r="D2210" s="89" t="s">
        <v>3176</v>
      </c>
      <c r="E2210" s="90" t="s">
        <v>3069</v>
      </c>
    </row>
    <row r="2211" spans="1:5" x14ac:dyDescent="0.25">
      <c r="A2211" s="89" t="s">
        <v>2673</v>
      </c>
      <c r="B2211" s="107" t="s">
        <v>1651</v>
      </c>
      <c r="C2211" s="93">
        <v>0.84289586694934304</v>
      </c>
      <c r="D2211" s="89" t="s">
        <v>3070</v>
      </c>
      <c r="E2211" s="90" t="s">
        <v>3069</v>
      </c>
    </row>
    <row r="2212" spans="1:5" x14ac:dyDescent="0.25">
      <c r="A2212" s="89" t="s">
        <v>2679</v>
      </c>
      <c r="B2212" s="107" t="s">
        <v>2757</v>
      </c>
      <c r="C2212" s="93">
        <v>0.82042886426365502</v>
      </c>
      <c r="D2212" s="89" t="s">
        <v>3965</v>
      </c>
      <c r="E2212" s="90" t="s">
        <v>3964</v>
      </c>
    </row>
    <row r="2213" spans="1:5" x14ac:dyDescent="0.25">
      <c r="A2213" s="89" t="s">
        <v>2673</v>
      </c>
      <c r="B2213" s="107" t="s">
        <v>1651</v>
      </c>
      <c r="C2213" s="93">
        <v>0.80177138511197998</v>
      </c>
      <c r="D2213" s="89" t="s">
        <v>3965</v>
      </c>
      <c r="E2213" s="90" t="s">
        <v>3964</v>
      </c>
    </row>
    <row r="2214" spans="1:5" x14ac:dyDescent="0.25">
      <c r="A2214" s="89" t="s">
        <v>2679</v>
      </c>
      <c r="B2214" s="107" t="s">
        <v>2757</v>
      </c>
      <c r="C2214" s="93">
        <v>0.83342304196745598</v>
      </c>
      <c r="D2214" s="89" t="s">
        <v>2494</v>
      </c>
      <c r="E2214" s="90" t="s">
        <v>2495</v>
      </c>
    </row>
    <row r="2215" spans="1:5" x14ac:dyDescent="0.25">
      <c r="A2215" s="89" t="s">
        <v>2679</v>
      </c>
      <c r="B2215" s="107" t="s">
        <v>2757</v>
      </c>
      <c r="C2215" s="93">
        <v>0.83513233699325895</v>
      </c>
      <c r="D2215" s="89" t="s">
        <v>2676</v>
      </c>
      <c r="E2215" s="90" t="s">
        <v>2733</v>
      </c>
    </row>
    <row r="2216" spans="1:5" x14ac:dyDescent="0.25">
      <c r="A2216" s="89" t="s">
        <v>2673</v>
      </c>
      <c r="B2216" s="107" t="s">
        <v>1651</v>
      </c>
      <c r="C2216" s="93">
        <v>0.81428042013414803</v>
      </c>
      <c r="D2216" s="89" t="s">
        <v>2676</v>
      </c>
      <c r="E2216" s="90" t="s">
        <v>2733</v>
      </c>
    </row>
    <row r="2217" spans="1:5" x14ac:dyDescent="0.25">
      <c r="A2217" s="89" t="s">
        <v>2679</v>
      </c>
      <c r="B2217" s="107" t="s">
        <v>2757</v>
      </c>
      <c r="C2217" s="93">
        <v>0.83465616965573497</v>
      </c>
      <c r="D2217" s="89" t="s">
        <v>2496</v>
      </c>
      <c r="E2217" s="90" t="s">
        <v>2497</v>
      </c>
    </row>
    <row r="2218" spans="1:5" x14ac:dyDescent="0.25">
      <c r="A2218" s="89" t="s">
        <v>2679</v>
      </c>
      <c r="B2218" s="107" t="s">
        <v>2757</v>
      </c>
      <c r="C2218" s="93">
        <v>0.83552628852295396</v>
      </c>
      <c r="D2218" s="89" t="s">
        <v>3596</v>
      </c>
      <c r="E2218" s="90" t="s">
        <v>2766</v>
      </c>
    </row>
    <row r="2219" spans="1:5" x14ac:dyDescent="0.25">
      <c r="A2219" s="89" t="s">
        <v>2673</v>
      </c>
      <c r="B2219" s="107" t="s">
        <v>1651</v>
      </c>
      <c r="C2219" s="93">
        <v>0.81726725962994895</v>
      </c>
      <c r="D2219" s="89" t="s">
        <v>3596</v>
      </c>
      <c r="E2219" s="90" t="s">
        <v>2766</v>
      </c>
    </row>
    <row r="2220" spans="1:5" x14ac:dyDescent="0.25">
      <c r="A2220" s="89" t="s">
        <v>2679</v>
      </c>
      <c r="B2220" s="107" t="s">
        <v>2757</v>
      </c>
      <c r="C2220" s="93">
        <v>0.79674171963173901</v>
      </c>
      <c r="D2220" s="89" t="s">
        <v>3093</v>
      </c>
      <c r="E2220" s="90" t="s">
        <v>2499</v>
      </c>
    </row>
    <row r="2221" spans="1:5" x14ac:dyDescent="0.25">
      <c r="A2221" s="89" t="s">
        <v>2679</v>
      </c>
      <c r="B2221" s="107" t="s">
        <v>2757</v>
      </c>
      <c r="C2221" s="93">
        <v>0.83094727043058503</v>
      </c>
      <c r="D2221" s="89" t="s">
        <v>2498</v>
      </c>
      <c r="E2221" s="90" t="s">
        <v>2499</v>
      </c>
    </row>
    <row r="2222" spans="1:5" x14ac:dyDescent="0.25">
      <c r="A2222" s="89" t="s">
        <v>2673</v>
      </c>
      <c r="B2222" s="107" t="s">
        <v>1651</v>
      </c>
      <c r="C2222" s="93">
        <v>0.81165495712088598</v>
      </c>
      <c r="D2222" s="89" t="s">
        <v>2498</v>
      </c>
      <c r="E2222" s="90" t="s">
        <v>2499</v>
      </c>
    </row>
    <row r="2223" spans="1:5" x14ac:dyDescent="0.25">
      <c r="A2223" s="89" t="s">
        <v>2673</v>
      </c>
      <c r="B2223" s="107" t="s">
        <v>1651</v>
      </c>
      <c r="C2223" s="93">
        <v>0.76154053842351099</v>
      </c>
      <c r="D2223" s="89" t="s">
        <v>3093</v>
      </c>
      <c r="E2223" s="90" t="s">
        <v>2499</v>
      </c>
    </row>
    <row r="2224" spans="1:5" x14ac:dyDescent="0.25">
      <c r="A2224" s="89" t="s">
        <v>2679</v>
      </c>
      <c r="B2224" s="107" t="s">
        <v>2757</v>
      </c>
      <c r="C2224" s="93">
        <v>0.81142624187988199</v>
      </c>
      <c r="D2224" s="89" t="s">
        <v>2500</v>
      </c>
      <c r="E2224" s="90" t="s">
        <v>2501</v>
      </c>
    </row>
    <row r="2225" spans="1:5" x14ac:dyDescent="0.25">
      <c r="A2225" s="89" t="s">
        <v>2679</v>
      </c>
      <c r="B2225" s="107" t="s">
        <v>2757</v>
      </c>
      <c r="C2225" s="93">
        <v>0.83376521416261096</v>
      </c>
      <c r="D2225" s="89" t="s">
        <v>4300</v>
      </c>
      <c r="E2225" s="90" t="s">
        <v>4299</v>
      </c>
    </row>
    <row r="2226" spans="1:5" x14ac:dyDescent="0.25">
      <c r="A2226" s="89" t="s">
        <v>2673</v>
      </c>
      <c r="B2226" s="107" t="s">
        <v>1651</v>
      </c>
      <c r="C2226" s="93">
        <v>0.808950163937603</v>
      </c>
      <c r="D2226" s="89" t="s">
        <v>4300</v>
      </c>
      <c r="E2226" s="90" t="s">
        <v>4299</v>
      </c>
    </row>
    <row r="2227" spans="1:5" x14ac:dyDescent="0.25">
      <c r="A2227" s="89" t="s">
        <v>2679</v>
      </c>
      <c r="B2227" s="107" t="s">
        <v>2757</v>
      </c>
      <c r="C2227" s="93">
        <v>0.83276152670121995</v>
      </c>
      <c r="D2227" s="89" t="s">
        <v>2502</v>
      </c>
      <c r="E2227" s="90" t="s">
        <v>2503</v>
      </c>
    </row>
    <row r="2228" spans="1:5" x14ac:dyDescent="0.25">
      <c r="A2228" s="89" t="s">
        <v>2679</v>
      </c>
      <c r="B2228" s="107" t="s">
        <v>2757</v>
      </c>
      <c r="C2228" s="93">
        <v>0.83020132742991104</v>
      </c>
      <c r="D2228" s="89" t="s">
        <v>3027</v>
      </c>
      <c r="E2228" s="90" t="s">
        <v>3026</v>
      </c>
    </row>
    <row r="2229" spans="1:5" x14ac:dyDescent="0.25">
      <c r="A2229" s="89" t="s">
        <v>2673</v>
      </c>
      <c r="B2229" s="107" t="s">
        <v>1651</v>
      </c>
      <c r="C2229" s="93">
        <v>0.82590642544116299</v>
      </c>
      <c r="D2229" s="89" t="s">
        <v>3027</v>
      </c>
      <c r="E2229" s="90" t="s">
        <v>3026</v>
      </c>
    </row>
    <row r="2230" spans="1:5" x14ac:dyDescent="0.25">
      <c r="A2230" s="89" t="s">
        <v>2679</v>
      </c>
      <c r="B2230" s="107" t="s">
        <v>2757</v>
      </c>
      <c r="C2230" s="93">
        <v>0.82717403424985003</v>
      </c>
      <c r="D2230" s="89" t="s">
        <v>3115</v>
      </c>
      <c r="E2230" s="90" t="s">
        <v>3114</v>
      </c>
    </row>
    <row r="2231" spans="1:5" x14ac:dyDescent="0.25">
      <c r="A2231" s="89" t="s">
        <v>2673</v>
      </c>
      <c r="B2231" s="107" t="s">
        <v>1651</v>
      </c>
      <c r="C2231" s="93">
        <v>0.83065595354875399</v>
      </c>
      <c r="D2231" s="89" t="s">
        <v>3115</v>
      </c>
      <c r="E2231" s="90" t="s">
        <v>3114</v>
      </c>
    </row>
    <row r="2232" spans="1:5" x14ac:dyDescent="0.25">
      <c r="A2232" s="89" t="s">
        <v>2673</v>
      </c>
      <c r="B2232" s="107" t="s">
        <v>1651</v>
      </c>
      <c r="C2232" s="93">
        <v>0.81136515980050505</v>
      </c>
      <c r="D2232" s="89" t="s">
        <v>2504</v>
      </c>
      <c r="E2232" s="90" t="s">
        <v>2505</v>
      </c>
    </row>
    <row r="2233" spans="1:5" x14ac:dyDescent="0.25">
      <c r="A2233" s="89" t="s">
        <v>2673</v>
      </c>
      <c r="B2233" s="107" t="s">
        <v>1651</v>
      </c>
      <c r="C2233" s="93">
        <v>0.82566451659431395</v>
      </c>
      <c r="D2233" s="89" t="s">
        <v>3529</v>
      </c>
      <c r="E2233" s="90" t="s">
        <v>3528</v>
      </c>
    </row>
    <row r="2234" spans="1:5" x14ac:dyDescent="0.25">
      <c r="A2234" s="89" t="s">
        <v>2679</v>
      </c>
      <c r="B2234" s="107" t="s">
        <v>2757</v>
      </c>
      <c r="C2234" s="93">
        <v>0.82209463774887304</v>
      </c>
      <c r="D2234" s="89" t="s">
        <v>2892</v>
      </c>
      <c r="E2234" s="90" t="s">
        <v>2891</v>
      </c>
    </row>
    <row r="2235" spans="1:5" x14ac:dyDescent="0.25">
      <c r="A2235" s="89" t="s">
        <v>2673</v>
      </c>
      <c r="B2235" s="107" t="s">
        <v>1651</v>
      </c>
      <c r="C2235" s="93">
        <v>0.79682336369695095</v>
      </c>
      <c r="D2235" s="89" t="s">
        <v>2892</v>
      </c>
      <c r="E2235" s="90" t="s">
        <v>2891</v>
      </c>
    </row>
    <row r="2236" spans="1:5" x14ac:dyDescent="0.25">
      <c r="A2236" s="89" t="s">
        <v>2679</v>
      </c>
      <c r="B2236" s="107" t="s">
        <v>2757</v>
      </c>
      <c r="C2236" s="93">
        <v>0.80338491230856401</v>
      </c>
      <c r="D2236" s="89" t="s">
        <v>4234</v>
      </c>
      <c r="E2236" s="90" t="s">
        <v>4233</v>
      </c>
    </row>
    <row r="2237" spans="1:5" x14ac:dyDescent="0.25">
      <c r="A2237" s="89" t="s">
        <v>2673</v>
      </c>
      <c r="B2237" s="107" t="s">
        <v>1651</v>
      </c>
      <c r="C2237" s="93">
        <v>0.79595723001478502</v>
      </c>
      <c r="D2237" s="89" t="s">
        <v>4234</v>
      </c>
      <c r="E2237" s="90" t="s">
        <v>4233</v>
      </c>
    </row>
    <row r="2238" spans="1:5" x14ac:dyDescent="0.25">
      <c r="A2238" s="89" t="s">
        <v>2679</v>
      </c>
      <c r="B2238" s="107" t="s">
        <v>2757</v>
      </c>
      <c r="C2238" s="93">
        <v>0.82281652043097497</v>
      </c>
      <c r="D2238" s="89" t="s">
        <v>3230</v>
      </c>
      <c r="E2238" s="90" t="s">
        <v>3229</v>
      </c>
    </row>
    <row r="2239" spans="1:5" x14ac:dyDescent="0.25">
      <c r="A2239" s="89" t="s">
        <v>2673</v>
      </c>
      <c r="B2239" s="107" t="s">
        <v>1651</v>
      </c>
      <c r="C2239" s="93">
        <v>0.81269684971863798</v>
      </c>
      <c r="D2239" s="89" t="s">
        <v>3230</v>
      </c>
      <c r="E2239" s="90" t="s">
        <v>3229</v>
      </c>
    </row>
    <row r="2240" spans="1:5" x14ac:dyDescent="0.25">
      <c r="A2240" s="89" t="s">
        <v>2679</v>
      </c>
      <c r="B2240" s="107" t="s">
        <v>2757</v>
      </c>
      <c r="C2240" s="93">
        <v>0.83314289485441695</v>
      </c>
      <c r="D2240" s="89" t="s">
        <v>3562</v>
      </c>
      <c r="E2240" s="90" t="s">
        <v>3561</v>
      </c>
    </row>
    <row r="2241" spans="1:5" x14ac:dyDescent="0.25">
      <c r="A2241" s="89" t="s">
        <v>2673</v>
      </c>
      <c r="B2241" s="107" t="s">
        <v>1651</v>
      </c>
      <c r="C2241" s="93">
        <v>0.80877829293483605</v>
      </c>
      <c r="D2241" s="89" t="s">
        <v>3562</v>
      </c>
      <c r="E2241" s="90" t="s">
        <v>3561</v>
      </c>
    </row>
    <row r="2242" spans="1:5" x14ac:dyDescent="0.25">
      <c r="A2242" s="89" t="s">
        <v>2679</v>
      </c>
      <c r="B2242" s="107" t="s">
        <v>2757</v>
      </c>
      <c r="C2242" s="93">
        <v>0.82179994711903603</v>
      </c>
      <c r="D2242" s="89" t="s">
        <v>3600</v>
      </c>
      <c r="E2242" s="90" t="s">
        <v>3599</v>
      </c>
    </row>
    <row r="2243" spans="1:5" x14ac:dyDescent="0.25">
      <c r="A2243" s="89" t="s">
        <v>2673</v>
      </c>
      <c r="B2243" s="107" t="s">
        <v>1651</v>
      </c>
      <c r="C2243" s="93">
        <v>0.80318639459484498</v>
      </c>
      <c r="D2243" s="89" t="s">
        <v>3600</v>
      </c>
      <c r="E2243" s="90" t="s">
        <v>3599</v>
      </c>
    </row>
    <row r="2244" spans="1:5" x14ac:dyDescent="0.25">
      <c r="A2244" s="89" t="s">
        <v>2679</v>
      </c>
      <c r="B2244" s="107" t="s">
        <v>2757</v>
      </c>
      <c r="C2244" s="93">
        <v>0.83721159553019497</v>
      </c>
      <c r="D2244" s="89" t="s">
        <v>2506</v>
      </c>
      <c r="E2244" s="90" t="s">
        <v>2507</v>
      </c>
    </row>
    <row r="2245" spans="1:5" x14ac:dyDescent="0.25">
      <c r="A2245" s="89" t="s">
        <v>2673</v>
      </c>
      <c r="B2245" s="107" t="s">
        <v>1651</v>
      </c>
      <c r="C2245" s="93">
        <v>0.83460950349378604</v>
      </c>
      <c r="D2245" s="89" t="s">
        <v>2506</v>
      </c>
      <c r="E2245" s="90" t="s">
        <v>2507</v>
      </c>
    </row>
    <row r="2246" spans="1:5" x14ac:dyDescent="0.25">
      <c r="A2246" s="89" t="s">
        <v>2679</v>
      </c>
      <c r="B2246" s="107" t="s">
        <v>2757</v>
      </c>
      <c r="C2246" s="93">
        <v>0.81087064683578403</v>
      </c>
      <c r="D2246" s="89" t="s">
        <v>3820</v>
      </c>
      <c r="E2246" s="90" t="s">
        <v>3819</v>
      </c>
    </row>
    <row r="2247" spans="1:5" x14ac:dyDescent="0.25">
      <c r="A2247" s="89" t="s">
        <v>2673</v>
      </c>
      <c r="B2247" s="107" t="s">
        <v>1651</v>
      </c>
      <c r="C2247" s="93">
        <v>0.79982373691713204</v>
      </c>
      <c r="D2247" s="89" t="s">
        <v>3820</v>
      </c>
      <c r="E2247" s="90" t="s">
        <v>3819</v>
      </c>
    </row>
    <row r="2248" spans="1:5" x14ac:dyDescent="0.25">
      <c r="A2248" s="89" t="s">
        <v>2679</v>
      </c>
      <c r="B2248" s="107" t="s">
        <v>2757</v>
      </c>
      <c r="C2248" s="93">
        <v>0.83472587890585304</v>
      </c>
      <c r="D2248" s="89" t="s">
        <v>3825</v>
      </c>
      <c r="E2248" s="90" t="s">
        <v>3824</v>
      </c>
    </row>
    <row r="2249" spans="1:5" x14ac:dyDescent="0.25">
      <c r="A2249" s="89" t="s">
        <v>2673</v>
      </c>
      <c r="B2249" s="107" t="s">
        <v>1651</v>
      </c>
      <c r="C2249" s="93">
        <v>0.82298086214330501</v>
      </c>
      <c r="D2249" s="89" t="s">
        <v>3825</v>
      </c>
      <c r="E2249" s="90" t="s">
        <v>3824</v>
      </c>
    </row>
    <row r="2250" spans="1:5" x14ac:dyDescent="0.25">
      <c r="A2250" s="89" t="s">
        <v>2679</v>
      </c>
      <c r="B2250" s="107" t="s">
        <v>2757</v>
      </c>
      <c r="C2250" s="93">
        <v>0.83063357414926597</v>
      </c>
      <c r="D2250" s="89" t="s">
        <v>3518</v>
      </c>
      <c r="E2250" s="90" t="s">
        <v>3517</v>
      </c>
    </row>
    <row r="2251" spans="1:5" x14ac:dyDescent="0.25">
      <c r="A2251" s="89" t="s">
        <v>2673</v>
      </c>
      <c r="B2251" s="107" t="s">
        <v>1651</v>
      </c>
      <c r="C2251" s="93">
        <v>0.80512628186886503</v>
      </c>
      <c r="D2251" s="89" t="s">
        <v>3518</v>
      </c>
      <c r="E2251" s="90" t="s">
        <v>3517</v>
      </c>
    </row>
    <row r="2252" spans="1:5" x14ac:dyDescent="0.25">
      <c r="A2252" s="89" t="s">
        <v>2679</v>
      </c>
      <c r="B2252" s="107" t="s">
        <v>2757</v>
      </c>
      <c r="C2252" s="93">
        <v>0.83272887698035403</v>
      </c>
      <c r="D2252" s="89" t="s">
        <v>2508</v>
      </c>
      <c r="E2252" s="90" t="s">
        <v>2509</v>
      </c>
    </row>
    <row r="2253" spans="1:5" x14ac:dyDescent="0.25">
      <c r="A2253" s="89" t="s">
        <v>2673</v>
      </c>
      <c r="B2253" s="107" t="s">
        <v>1651</v>
      </c>
      <c r="C2253" s="93">
        <v>0.80976543236534504</v>
      </c>
      <c r="D2253" s="89" t="s">
        <v>2508</v>
      </c>
      <c r="E2253" s="90" t="s">
        <v>2509</v>
      </c>
    </row>
    <row r="2254" spans="1:5" x14ac:dyDescent="0.25">
      <c r="A2254" s="89" t="s">
        <v>2679</v>
      </c>
      <c r="B2254" s="107" t="s">
        <v>2757</v>
      </c>
      <c r="C2254" s="93">
        <v>0.83399271567676703</v>
      </c>
      <c r="D2254" s="89" t="s">
        <v>3186</v>
      </c>
      <c r="E2254" s="90" t="s">
        <v>3185</v>
      </c>
    </row>
    <row r="2255" spans="1:5" x14ac:dyDescent="0.25">
      <c r="A2255" s="89" t="s">
        <v>2673</v>
      </c>
      <c r="B2255" s="107" t="s">
        <v>1651</v>
      </c>
      <c r="C2255" s="93">
        <v>0.83411441629136196</v>
      </c>
      <c r="D2255" s="89" t="s">
        <v>3186</v>
      </c>
      <c r="E2255" s="90" t="s">
        <v>3185</v>
      </c>
    </row>
    <row r="2256" spans="1:5" x14ac:dyDescent="0.25">
      <c r="A2256" s="89" t="s">
        <v>2679</v>
      </c>
      <c r="B2256" s="107" t="s">
        <v>2757</v>
      </c>
      <c r="C2256" s="93">
        <v>0.82926422702955804</v>
      </c>
      <c r="D2256" s="89" t="s">
        <v>4176</v>
      </c>
      <c r="E2256" s="90" t="s">
        <v>4175</v>
      </c>
    </row>
    <row r="2257" spans="1:5" x14ac:dyDescent="0.25">
      <c r="A2257" s="89" t="s">
        <v>2673</v>
      </c>
      <c r="B2257" s="107" t="s">
        <v>1651</v>
      </c>
      <c r="C2257" s="93">
        <v>0.77759929320445298</v>
      </c>
      <c r="D2257" s="89" t="s">
        <v>4176</v>
      </c>
      <c r="E2257" s="90" t="s">
        <v>4175</v>
      </c>
    </row>
    <row r="2258" spans="1:5" x14ac:dyDescent="0.25">
      <c r="A2258" s="89" t="s">
        <v>2679</v>
      </c>
      <c r="B2258" s="107" t="s">
        <v>2757</v>
      </c>
      <c r="C2258" s="93">
        <v>0.80826856015232995</v>
      </c>
      <c r="D2258" s="89" t="s">
        <v>558</v>
      </c>
      <c r="E2258" s="90" t="s">
        <v>2510</v>
      </c>
    </row>
    <row r="2259" spans="1:5" x14ac:dyDescent="0.25">
      <c r="A2259" s="89" t="s">
        <v>2673</v>
      </c>
      <c r="B2259" s="107" t="s">
        <v>1651</v>
      </c>
      <c r="C2259" s="93">
        <v>0.80041294130292295</v>
      </c>
      <c r="D2259" s="89" t="s">
        <v>558</v>
      </c>
      <c r="E2259" s="90" t="s">
        <v>2510</v>
      </c>
    </row>
    <row r="2260" spans="1:5" x14ac:dyDescent="0.25">
      <c r="A2260" s="89" t="s">
        <v>2679</v>
      </c>
      <c r="B2260" s="107" t="s">
        <v>2757</v>
      </c>
      <c r="C2260" s="93">
        <v>0.84093228529244402</v>
      </c>
      <c r="D2260" s="89" t="s">
        <v>2683</v>
      </c>
      <c r="E2260" s="90" t="s">
        <v>2743</v>
      </c>
    </row>
    <row r="2261" spans="1:5" x14ac:dyDescent="0.25">
      <c r="A2261" s="89" t="s">
        <v>2679</v>
      </c>
      <c r="B2261" s="107" t="s">
        <v>2757</v>
      </c>
      <c r="C2261" s="93">
        <v>0.83292849972681204</v>
      </c>
      <c r="D2261" s="89" t="s">
        <v>2511</v>
      </c>
      <c r="E2261" s="90" t="s">
        <v>2512</v>
      </c>
    </row>
    <row r="2262" spans="1:5" x14ac:dyDescent="0.25">
      <c r="A2262" s="89" t="s">
        <v>2673</v>
      </c>
      <c r="B2262" s="107" t="s">
        <v>1651</v>
      </c>
      <c r="C2262" s="93">
        <v>0.80557073605895102</v>
      </c>
      <c r="D2262" s="89" t="s">
        <v>2511</v>
      </c>
      <c r="E2262" s="90" t="s">
        <v>2512</v>
      </c>
    </row>
    <row r="2263" spans="1:5" x14ac:dyDescent="0.25">
      <c r="A2263" s="89" t="s">
        <v>2679</v>
      </c>
      <c r="B2263" s="107" t="s">
        <v>2757</v>
      </c>
      <c r="C2263" s="93">
        <v>0.83135622614473503</v>
      </c>
      <c r="D2263" s="89" t="s">
        <v>4121</v>
      </c>
      <c r="E2263" s="90" t="s">
        <v>3729</v>
      </c>
    </row>
    <row r="2264" spans="1:5" x14ac:dyDescent="0.25">
      <c r="A2264" s="89" t="s">
        <v>2673</v>
      </c>
      <c r="B2264" s="107" t="s">
        <v>1651</v>
      </c>
      <c r="C2264" s="93">
        <v>0.82586690861565604</v>
      </c>
      <c r="D2264" s="89" t="s">
        <v>4121</v>
      </c>
      <c r="E2264" s="90" t="s">
        <v>3729</v>
      </c>
    </row>
    <row r="2265" spans="1:5" x14ac:dyDescent="0.25">
      <c r="A2265" s="89" t="s">
        <v>2679</v>
      </c>
      <c r="B2265" s="107" t="s">
        <v>2757</v>
      </c>
      <c r="C2265" s="93">
        <v>0.83459027277904596</v>
      </c>
      <c r="D2265" s="89" t="s">
        <v>3238</v>
      </c>
      <c r="E2265" s="90" t="s">
        <v>3237</v>
      </c>
    </row>
    <row r="2266" spans="1:5" x14ac:dyDescent="0.25">
      <c r="A2266" s="89" t="s">
        <v>2673</v>
      </c>
      <c r="B2266" s="107" t="s">
        <v>1651</v>
      </c>
      <c r="C2266" s="93">
        <v>0.83105595395671295</v>
      </c>
      <c r="D2266" s="89" t="s">
        <v>3238</v>
      </c>
      <c r="E2266" s="90" t="s">
        <v>3237</v>
      </c>
    </row>
    <row r="2267" spans="1:5" x14ac:dyDescent="0.25">
      <c r="A2267" s="89" t="s">
        <v>2679</v>
      </c>
      <c r="B2267" s="107" t="s">
        <v>2757</v>
      </c>
      <c r="C2267" s="93">
        <v>0.82089292642849898</v>
      </c>
      <c r="D2267" s="89" t="s">
        <v>4007</v>
      </c>
      <c r="E2267" s="90" t="s">
        <v>3501</v>
      </c>
    </row>
    <row r="2268" spans="1:5" x14ac:dyDescent="0.25">
      <c r="A2268" s="89" t="s">
        <v>2679</v>
      </c>
      <c r="B2268" s="107" t="s">
        <v>2757</v>
      </c>
      <c r="C2268" s="93">
        <v>0.83319091837461301</v>
      </c>
      <c r="D2268" s="89" t="s">
        <v>4128</v>
      </c>
      <c r="E2268" s="90" t="s">
        <v>3501</v>
      </c>
    </row>
    <row r="2269" spans="1:5" x14ac:dyDescent="0.25">
      <c r="A2269" s="89" t="s">
        <v>2679</v>
      </c>
      <c r="B2269" s="107" t="s">
        <v>2757</v>
      </c>
      <c r="C2269" s="93">
        <v>0.81849632296965003</v>
      </c>
      <c r="D2269" s="89" t="s">
        <v>3888</v>
      </c>
      <c r="E2269" s="90" t="s">
        <v>3501</v>
      </c>
    </row>
    <row r="2270" spans="1:5" x14ac:dyDescent="0.25">
      <c r="A2270" s="89" t="s">
        <v>2679</v>
      </c>
      <c r="B2270" s="107" t="s">
        <v>2757</v>
      </c>
      <c r="C2270" s="93">
        <v>0.83427501195133202</v>
      </c>
      <c r="D2270" s="89" t="s">
        <v>3502</v>
      </c>
      <c r="E2270" s="90" t="s">
        <v>3501</v>
      </c>
    </row>
    <row r="2271" spans="1:5" x14ac:dyDescent="0.25">
      <c r="A2271" s="89" t="s">
        <v>2673</v>
      </c>
      <c r="B2271" s="107" t="s">
        <v>1651</v>
      </c>
      <c r="C2271" s="93">
        <v>0.81017153161167899</v>
      </c>
      <c r="D2271" s="89" t="s">
        <v>4007</v>
      </c>
      <c r="E2271" s="90" t="s">
        <v>3501</v>
      </c>
    </row>
    <row r="2272" spans="1:5" x14ac:dyDescent="0.25">
      <c r="A2272" s="89" t="s">
        <v>2673</v>
      </c>
      <c r="B2272" s="107" t="s">
        <v>1651</v>
      </c>
      <c r="C2272" s="93">
        <v>0.80636013699392295</v>
      </c>
      <c r="D2272" s="89" t="s">
        <v>4128</v>
      </c>
      <c r="E2272" s="90" t="s">
        <v>3501</v>
      </c>
    </row>
    <row r="2273" spans="1:5" x14ac:dyDescent="0.25">
      <c r="A2273" s="89" t="s">
        <v>2673</v>
      </c>
      <c r="B2273" s="107" t="s">
        <v>1651</v>
      </c>
      <c r="C2273" s="93">
        <v>0.80496716212351305</v>
      </c>
      <c r="D2273" s="89" t="s">
        <v>3888</v>
      </c>
      <c r="E2273" s="90" t="s">
        <v>3501</v>
      </c>
    </row>
    <row r="2274" spans="1:5" x14ac:dyDescent="0.25">
      <c r="A2274" s="89" t="s">
        <v>2673</v>
      </c>
      <c r="B2274" s="107" t="s">
        <v>1651</v>
      </c>
      <c r="C2274" s="93">
        <v>0.83502455476242099</v>
      </c>
      <c r="D2274" s="89" t="s">
        <v>3502</v>
      </c>
      <c r="E2274" s="90" t="s">
        <v>3501</v>
      </c>
    </row>
    <row r="2275" spans="1:5" x14ac:dyDescent="0.25">
      <c r="A2275" s="89" t="s">
        <v>2679</v>
      </c>
      <c r="B2275" s="107" t="s">
        <v>2757</v>
      </c>
      <c r="C2275" s="93">
        <v>0.83115273177763505</v>
      </c>
      <c r="D2275" s="89" t="s">
        <v>3453</v>
      </c>
      <c r="E2275" s="90" t="s">
        <v>3452</v>
      </c>
    </row>
    <row r="2276" spans="1:5" x14ac:dyDescent="0.25">
      <c r="A2276" s="89" t="s">
        <v>2673</v>
      </c>
      <c r="B2276" s="107" t="s">
        <v>1651</v>
      </c>
      <c r="C2276" s="93">
        <v>0.805546139660681</v>
      </c>
      <c r="D2276" s="89" t="s">
        <v>3453</v>
      </c>
      <c r="E2276" s="90" t="s">
        <v>3452</v>
      </c>
    </row>
    <row r="2277" spans="1:5" x14ac:dyDescent="0.25">
      <c r="A2277" s="89" t="s">
        <v>2679</v>
      </c>
      <c r="B2277" s="107" t="s">
        <v>2757</v>
      </c>
      <c r="C2277" s="93">
        <v>0.83344664232962296</v>
      </c>
      <c r="D2277" s="89" t="s">
        <v>2513</v>
      </c>
      <c r="E2277" s="90" t="s">
        <v>2514</v>
      </c>
    </row>
    <row r="2278" spans="1:5" x14ac:dyDescent="0.25">
      <c r="A2278" s="89" t="s">
        <v>2673</v>
      </c>
      <c r="B2278" s="107" t="s">
        <v>1651</v>
      </c>
      <c r="C2278" s="93">
        <v>0.82025828724598604</v>
      </c>
      <c r="D2278" s="89" t="s">
        <v>2513</v>
      </c>
      <c r="E2278" s="90" t="s">
        <v>2514</v>
      </c>
    </row>
    <row r="2279" spans="1:5" x14ac:dyDescent="0.25">
      <c r="A2279" s="89" t="s">
        <v>2679</v>
      </c>
      <c r="B2279" s="107" t="s">
        <v>2757</v>
      </c>
      <c r="C2279" s="93">
        <v>0.83014709799326603</v>
      </c>
      <c r="D2279" s="89" t="s">
        <v>2515</v>
      </c>
      <c r="E2279" s="90" t="s">
        <v>2516</v>
      </c>
    </row>
    <row r="2280" spans="1:5" x14ac:dyDescent="0.25">
      <c r="A2280" s="89" t="s">
        <v>2673</v>
      </c>
      <c r="B2280" s="107" t="s">
        <v>1651</v>
      </c>
      <c r="C2280" s="93">
        <v>0.82700170682110896</v>
      </c>
      <c r="D2280" s="89" t="s">
        <v>2515</v>
      </c>
      <c r="E2280" s="90" t="s">
        <v>2516</v>
      </c>
    </row>
    <row r="2281" spans="1:5" x14ac:dyDescent="0.25">
      <c r="A2281" s="89" t="s">
        <v>2679</v>
      </c>
      <c r="B2281" s="107" t="s">
        <v>2757</v>
      </c>
      <c r="C2281" s="93">
        <v>0.82416346942531404</v>
      </c>
      <c r="D2281" s="89" t="s">
        <v>2517</v>
      </c>
      <c r="E2281" s="90" t="s">
        <v>2518</v>
      </c>
    </row>
    <row r="2282" spans="1:5" x14ac:dyDescent="0.25">
      <c r="A2282" s="89" t="s">
        <v>2673</v>
      </c>
      <c r="B2282" s="107" t="s">
        <v>1651</v>
      </c>
      <c r="C2282" s="93">
        <v>0.820289093871723</v>
      </c>
      <c r="D2282" s="89" t="s">
        <v>2517</v>
      </c>
      <c r="E2282" s="90" t="s">
        <v>2518</v>
      </c>
    </row>
    <row r="2283" spans="1:5" x14ac:dyDescent="0.25">
      <c r="A2283" s="89" t="s">
        <v>2679</v>
      </c>
      <c r="B2283" s="107" t="s">
        <v>2757</v>
      </c>
      <c r="C2283" s="93">
        <v>0.83262001848697598</v>
      </c>
      <c r="D2283" s="89" t="s">
        <v>3763</v>
      </c>
      <c r="E2283" s="90" t="s">
        <v>3762</v>
      </c>
    </row>
    <row r="2284" spans="1:5" x14ac:dyDescent="0.25">
      <c r="A2284" s="89" t="s">
        <v>2673</v>
      </c>
      <c r="B2284" s="107" t="s">
        <v>1651</v>
      </c>
      <c r="C2284" s="93">
        <v>0.82135629264063204</v>
      </c>
      <c r="D2284" s="89" t="s">
        <v>3763</v>
      </c>
      <c r="E2284" s="90" t="s">
        <v>3762</v>
      </c>
    </row>
    <row r="2285" spans="1:5" x14ac:dyDescent="0.25">
      <c r="A2285" s="89" t="s">
        <v>2679</v>
      </c>
      <c r="B2285" s="107" t="s">
        <v>2757</v>
      </c>
      <c r="C2285" s="93">
        <v>0.82882449375058398</v>
      </c>
      <c r="D2285" s="89" t="s">
        <v>4208</v>
      </c>
      <c r="E2285" s="90" t="s">
        <v>4207</v>
      </c>
    </row>
    <row r="2286" spans="1:5" x14ac:dyDescent="0.25">
      <c r="A2286" s="89" t="s">
        <v>2673</v>
      </c>
      <c r="B2286" s="107" t="s">
        <v>1651</v>
      </c>
      <c r="C2286" s="93">
        <v>0.82976032463087601</v>
      </c>
      <c r="D2286" s="89" t="s">
        <v>4208</v>
      </c>
      <c r="E2286" s="90" t="s">
        <v>4207</v>
      </c>
    </row>
    <row r="2287" spans="1:5" x14ac:dyDescent="0.25">
      <c r="A2287" s="89" t="s">
        <v>2673</v>
      </c>
      <c r="B2287" s="107" t="s">
        <v>1651</v>
      </c>
      <c r="C2287" s="93">
        <v>0.83047715771195196</v>
      </c>
      <c r="D2287" s="89" t="s">
        <v>3158</v>
      </c>
      <c r="E2287" s="90" t="s">
        <v>3157</v>
      </c>
    </row>
    <row r="2288" spans="1:5" x14ac:dyDescent="0.25">
      <c r="A2288" s="89" t="s">
        <v>2679</v>
      </c>
      <c r="B2288" s="107" t="s">
        <v>2757</v>
      </c>
      <c r="C2288" s="93">
        <v>0.83672345257129799</v>
      </c>
      <c r="D2288" s="89" t="s">
        <v>2519</v>
      </c>
      <c r="E2288" s="90" t="s">
        <v>2520</v>
      </c>
    </row>
    <row r="2289" spans="1:5" x14ac:dyDescent="0.25">
      <c r="A2289" s="89" t="s">
        <v>2673</v>
      </c>
      <c r="B2289" s="107" t="s">
        <v>1651</v>
      </c>
      <c r="C2289" s="93">
        <v>0.83520207259026802</v>
      </c>
      <c r="D2289" s="89" t="s">
        <v>2519</v>
      </c>
      <c r="E2289" s="90" t="s">
        <v>2520</v>
      </c>
    </row>
    <row r="2290" spans="1:5" x14ac:dyDescent="0.25">
      <c r="A2290" s="89" t="s">
        <v>2673</v>
      </c>
      <c r="B2290" s="107" t="s">
        <v>1651</v>
      </c>
      <c r="C2290" s="93">
        <v>0.83924488924742602</v>
      </c>
      <c r="D2290" s="89" t="s">
        <v>3087</v>
      </c>
      <c r="E2290" s="90" t="s">
        <v>3086</v>
      </c>
    </row>
    <row r="2291" spans="1:5" x14ac:dyDescent="0.25">
      <c r="A2291" s="89" t="s">
        <v>2679</v>
      </c>
      <c r="B2291" s="107" t="s">
        <v>2757</v>
      </c>
      <c r="C2291" s="93">
        <v>0.80197123244062096</v>
      </c>
      <c r="D2291" s="89" t="s">
        <v>3488</v>
      </c>
      <c r="E2291" s="90" t="s">
        <v>3487</v>
      </c>
    </row>
    <row r="2292" spans="1:5" x14ac:dyDescent="0.25">
      <c r="A2292" s="89" t="s">
        <v>2673</v>
      </c>
      <c r="B2292" s="107" t="s">
        <v>1651</v>
      </c>
      <c r="C2292" s="93">
        <v>0.79278816690367804</v>
      </c>
      <c r="D2292" s="89" t="s">
        <v>3488</v>
      </c>
      <c r="E2292" s="90" t="s">
        <v>3487</v>
      </c>
    </row>
    <row r="2293" spans="1:5" x14ac:dyDescent="0.25">
      <c r="A2293" s="89" t="s">
        <v>2679</v>
      </c>
      <c r="B2293" s="107" t="s">
        <v>2757</v>
      </c>
      <c r="C2293" s="93">
        <v>0.83429217195835104</v>
      </c>
      <c r="D2293" s="89" t="s">
        <v>2521</v>
      </c>
      <c r="E2293" s="90" t="s">
        <v>2522</v>
      </c>
    </row>
    <row r="2294" spans="1:5" x14ac:dyDescent="0.25">
      <c r="A2294" s="89" t="s">
        <v>2679</v>
      </c>
      <c r="B2294" s="107" t="s">
        <v>2757</v>
      </c>
      <c r="C2294" s="93">
        <v>0.83596566744032597</v>
      </c>
      <c r="D2294" s="89" t="s">
        <v>2890</v>
      </c>
      <c r="E2294" s="90" t="s">
        <v>2889</v>
      </c>
    </row>
    <row r="2295" spans="1:5" x14ac:dyDescent="0.25">
      <c r="A2295" s="89" t="s">
        <v>2673</v>
      </c>
      <c r="B2295" s="107" t="s">
        <v>1651</v>
      </c>
      <c r="C2295" s="93">
        <v>0.83668162247915001</v>
      </c>
      <c r="D2295" s="89" t="s">
        <v>2890</v>
      </c>
      <c r="E2295" s="90" t="s">
        <v>2889</v>
      </c>
    </row>
    <row r="2296" spans="1:5" x14ac:dyDescent="0.25">
      <c r="A2296" s="89" t="s">
        <v>2673</v>
      </c>
      <c r="B2296" s="107" t="s">
        <v>1651</v>
      </c>
      <c r="C2296" s="93">
        <v>0.80830267914937903</v>
      </c>
      <c r="D2296" s="89" t="s">
        <v>4192</v>
      </c>
      <c r="E2296" s="90" t="s">
        <v>4191</v>
      </c>
    </row>
    <row r="2297" spans="1:5" x14ac:dyDescent="0.25">
      <c r="A2297" s="89" t="s">
        <v>2679</v>
      </c>
      <c r="B2297" s="107" t="s">
        <v>2757</v>
      </c>
      <c r="C2297" s="93">
        <v>0.82373601935329499</v>
      </c>
      <c r="D2297" s="89" t="s">
        <v>3527</v>
      </c>
      <c r="E2297" s="90" t="s">
        <v>3526</v>
      </c>
    </row>
    <row r="2298" spans="1:5" x14ac:dyDescent="0.25">
      <c r="A2298" s="89" t="s">
        <v>2673</v>
      </c>
      <c r="B2298" s="107" t="s">
        <v>1651</v>
      </c>
      <c r="C2298" s="93">
        <v>0.81382313149354701</v>
      </c>
      <c r="D2298" s="89" t="s">
        <v>3527</v>
      </c>
      <c r="E2298" s="90" t="s">
        <v>3526</v>
      </c>
    </row>
    <row r="2299" spans="1:5" x14ac:dyDescent="0.25">
      <c r="A2299" s="89" t="s">
        <v>2679</v>
      </c>
      <c r="B2299" s="107" t="s">
        <v>2757</v>
      </c>
      <c r="C2299" s="93">
        <v>0.83185566961582202</v>
      </c>
      <c r="D2299" s="89" t="s">
        <v>3792</v>
      </c>
      <c r="E2299" s="90" t="s">
        <v>3791</v>
      </c>
    </row>
    <row r="2300" spans="1:5" x14ac:dyDescent="0.25">
      <c r="A2300" s="89" t="s">
        <v>2673</v>
      </c>
      <c r="B2300" s="107" t="s">
        <v>1651</v>
      </c>
      <c r="C2300" s="93">
        <v>0.80698636914601496</v>
      </c>
      <c r="D2300" s="89" t="s">
        <v>3792</v>
      </c>
      <c r="E2300" s="90" t="s">
        <v>3791</v>
      </c>
    </row>
    <row r="2301" spans="1:5" x14ac:dyDescent="0.25">
      <c r="A2301" s="89" t="s">
        <v>2679</v>
      </c>
      <c r="B2301" s="107" t="s">
        <v>2757</v>
      </c>
      <c r="C2301" s="93">
        <v>0.81509056261934998</v>
      </c>
      <c r="D2301" s="89" t="s">
        <v>319</v>
      </c>
      <c r="E2301" s="90" t="s">
        <v>3159</v>
      </c>
    </row>
    <row r="2302" spans="1:5" x14ac:dyDescent="0.25">
      <c r="A2302" s="89" t="s">
        <v>2673</v>
      </c>
      <c r="B2302" s="107" t="s">
        <v>1651</v>
      </c>
      <c r="C2302" s="93">
        <v>0.80028178392989202</v>
      </c>
      <c r="D2302" s="89" t="s">
        <v>319</v>
      </c>
      <c r="E2302" s="90" t="s">
        <v>3159</v>
      </c>
    </row>
    <row r="2303" spans="1:5" x14ac:dyDescent="0.25">
      <c r="A2303" s="89" t="s">
        <v>2679</v>
      </c>
      <c r="B2303" s="107" t="s">
        <v>2757</v>
      </c>
      <c r="C2303" s="93">
        <v>0.82889990074240405</v>
      </c>
      <c r="D2303" s="89" t="s">
        <v>321</v>
      </c>
      <c r="E2303" s="90" t="s">
        <v>4055</v>
      </c>
    </row>
    <row r="2304" spans="1:5" x14ac:dyDescent="0.25">
      <c r="A2304" s="89" t="s">
        <v>2673</v>
      </c>
      <c r="B2304" s="107" t="s">
        <v>1651</v>
      </c>
      <c r="C2304" s="93">
        <v>0.81727526040304399</v>
      </c>
      <c r="D2304" s="89" t="s">
        <v>321</v>
      </c>
      <c r="E2304" s="90" t="s">
        <v>4055</v>
      </c>
    </row>
    <row r="2305" spans="1:5" x14ac:dyDescent="0.25">
      <c r="A2305" s="89" t="s">
        <v>2679</v>
      </c>
      <c r="B2305" s="107" t="s">
        <v>2757</v>
      </c>
      <c r="C2305" s="93">
        <v>0.83384524783208203</v>
      </c>
      <c r="D2305" s="89" t="s">
        <v>679</v>
      </c>
      <c r="E2305" s="90" t="s">
        <v>2744</v>
      </c>
    </row>
    <row r="2306" spans="1:5" x14ac:dyDescent="0.25">
      <c r="A2306" s="89" t="s">
        <v>2679</v>
      </c>
      <c r="B2306" s="107" t="s">
        <v>2757</v>
      </c>
      <c r="C2306" s="93">
        <v>0.82972009843286798</v>
      </c>
      <c r="D2306" s="89" t="s">
        <v>2523</v>
      </c>
      <c r="E2306" s="90" t="s">
        <v>2524</v>
      </c>
    </row>
    <row r="2307" spans="1:5" x14ac:dyDescent="0.25">
      <c r="A2307" s="89" t="s">
        <v>2679</v>
      </c>
      <c r="B2307" s="107" t="s">
        <v>2757</v>
      </c>
      <c r="C2307" s="93">
        <v>0.81923644248742999</v>
      </c>
      <c r="D2307" s="89" t="s">
        <v>3898</v>
      </c>
      <c r="E2307" s="90" t="s">
        <v>3897</v>
      </c>
    </row>
    <row r="2308" spans="1:5" x14ac:dyDescent="0.25">
      <c r="A2308" s="89" t="s">
        <v>2673</v>
      </c>
      <c r="B2308" s="107" t="s">
        <v>1651</v>
      </c>
      <c r="C2308" s="93">
        <v>0.80501686922124005</v>
      </c>
      <c r="D2308" s="89" t="s">
        <v>3898</v>
      </c>
      <c r="E2308" s="90" t="s">
        <v>3897</v>
      </c>
    </row>
    <row r="2309" spans="1:5" x14ac:dyDescent="0.25">
      <c r="A2309" s="89" t="s">
        <v>2679</v>
      </c>
      <c r="B2309" s="107" t="s">
        <v>2757</v>
      </c>
      <c r="C2309" s="93">
        <v>0.83541842671942501</v>
      </c>
      <c r="D2309" s="89" t="s">
        <v>2990</v>
      </c>
      <c r="E2309" s="90" t="s">
        <v>2989</v>
      </c>
    </row>
    <row r="2310" spans="1:5" x14ac:dyDescent="0.25">
      <c r="A2310" s="89" t="s">
        <v>2673</v>
      </c>
      <c r="B2310" s="107" t="s">
        <v>1651</v>
      </c>
      <c r="C2310" s="93">
        <v>0.81747725180987096</v>
      </c>
      <c r="D2310" s="89" t="s">
        <v>2990</v>
      </c>
      <c r="E2310" s="90" t="s">
        <v>2989</v>
      </c>
    </row>
    <row r="2311" spans="1:5" x14ac:dyDescent="0.25">
      <c r="A2311" s="89" t="s">
        <v>2679</v>
      </c>
      <c r="B2311" s="107" t="s">
        <v>2757</v>
      </c>
      <c r="C2311" s="93">
        <v>0.83307794858955297</v>
      </c>
      <c r="D2311" s="89" t="s">
        <v>2677</v>
      </c>
      <c r="E2311" s="90" t="s">
        <v>2734</v>
      </c>
    </row>
    <row r="2312" spans="1:5" x14ac:dyDescent="0.25">
      <c r="A2312" s="89" t="s">
        <v>2673</v>
      </c>
      <c r="B2312" s="107" t="s">
        <v>1651</v>
      </c>
      <c r="C2312" s="93">
        <v>0.80502874817467496</v>
      </c>
      <c r="D2312" s="89" t="s">
        <v>2677</v>
      </c>
      <c r="E2312" s="90" t="s">
        <v>2734</v>
      </c>
    </row>
    <row r="2313" spans="1:5" x14ac:dyDescent="0.25">
      <c r="A2313" s="89" t="s">
        <v>2679</v>
      </c>
      <c r="B2313" s="107" t="s">
        <v>2757</v>
      </c>
      <c r="C2313" s="93">
        <v>0.83218493989889397</v>
      </c>
      <c r="D2313" s="89" t="s">
        <v>2678</v>
      </c>
      <c r="E2313" s="90" t="s">
        <v>2735</v>
      </c>
    </row>
    <row r="2314" spans="1:5" x14ac:dyDescent="0.25">
      <c r="A2314" s="89" t="s">
        <v>2673</v>
      </c>
      <c r="B2314" s="107" t="s">
        <v>1651</v>
      </c>
      <c r="C2314" s="93">
        <v>0.80849746879130702</v>
      </c>
      <c r="D2314" s="89" t="s">
        <v>2678</v>
      </c>
      <c r="E2314" s="90" t="s">
        <v>2735</v>
      </c>
    </row>
    <row r="2315" spans="1:5" x14ac:dyDescent="0.25">
      <c r="A2315" s="89" t="s">
        <v>2679</v>
      </c>
      <c r="B2315" s="107" t="s">
        <v>2757</v>
      </c>
      <c r="C2315" s="93">
        <v>0.81802387236736596</v>
      </c>
      <c r="D2315" s="89" t="s">
        <v>3915</v>
      </c>
      <c r="E2315" s="90" t="s">
        <v>3914</v>
      </c>
    </row>
    <row r="2316" spans="1:5" x14ac:dyDescent="0.25">
      <c r="A2316" s="89" t="s">
        <v>2673</v>
      </c>
      <c r="B2316" s="107" t="s">
        <v>1651</v>
      </c>
      <c r="C2316" s="93">
        <v>0.80861252080252199</v>
      </c>
      <c r="D2316" s="89" t="s">
        <v>3915</v>
      </c>
      <c r="E2316" s="90" t="s">
        <v>3914</v>
      </c>
    </row>
    <row r="2317" spans="1:5" x14ac:dyDescent="0.25">
      <c r="A2317" s="89" t="s">
        <v>2679</v>
      </c>
      <c r="B2317" s="107" t="s">
        <v>2757</v>
      </c>
      <c r="C2317" s="93">
        <v>0.83262894457883396</v>
      </c>
      <c r="D2317" s="89" t="s">
        <v>2525</v>
      </c>
      <c r="E2317" s="90" t="s">
        <v>2526</v>
      </c>
    </row>
    <row r="2318" spans="1:5" x14ac:dyDescent="0.25">
      <c r="A2318" s="89" t="s">
        <v>2673</v>
      </c>
      <c r="B2318" s="107" t="s">
        <v>1651</v>
      </c>
      <c r="C2318" s="93">
        <v>0.82223216127449095</v>
      </c>
      <c r="D2318" s="89" t="s">
        <v>2525</v>
      </c>
      <c r="E2318" s="90" t="s">
        <v>2526</v>
      </c>
    </row>
    <row r="2319" spans="1:5" x14ac:dyDescent="0.25">
      <c r="A2319" s="89" t="s">
        <v>2679</v>
      </c>
      <c r="B2319" s="107" t="s">
        <v>2757</v>
      </c>
      <c r="C2319" s="93">
        <v>0.81236572321850797</v>
      </c>
      <c r="D2319" s="89" t="s">
        <v>3269</v>
      </c>
      <c r="E2319" s="90" t="s">
        <v>3268</v>
      </c>
    </row>
    <row r="2320" spans="1:5" x14ac:dyDescent="0.25">
      <c r="A2320" s="89" t="s">
        <v>2673</v>
      </c>
      <c r="B2320" s="107" t="s">
        <v>1651</v>
      </c>
      <c r="C2320" s="93">
        <v>0.80394061640132597</v>
      </c>
      <c r="D2320" s="89" t="s">
        <v>3269</v>
      </c>
      <c r="E2320" s="90" t="s">
        <v>3268</v>
      </c>
    </row>
    <row r="2321" spans="1:5" x14ac:dyDescent="0.25">
      <c r="A2321" s="89" t="s">
        <v>2679</v>
      </c>
      <c r="B2321" s="107" t="s">
        <v>2757</v>
      </c>
      <c r="C2321" s="93">
        <v>0.82841822010344002</v>
      </c>
      <c r="D2321" s="89" t="s">
        <v>2527</v>
      </c>
      <c r="E2321" s="90" t="s">
        <v>2528</v>
      </c>
    </row>
    <row r="2322" spans="1:5" x14ac:dyDescent="0.25">
      <c r="A2322" s="89" t="s">
        <v>2673</v>
      </c>
      <c r="B2322" s="107" t="s">
        <v>1651</v>
      </c>
      <c r="C2322" s="93">
        <v>0.79915394303509102</v>
      </c>
      <c r="D2322" s="89" t="s">
        <v>2527</v>
      </c>
      <c r="E2322" s="90" t="s">
        <v>2528</v>
      </c>
    </row>
    <row r="2323" spans="1:5" x14ac:dyDescent="0.25">
      <c r="A2323" s="89" t="s">
        <v>2679</v>
      </c>
      <c r="B2323" s="107" t="s">
        <v>2757</v>
      </c>
      <c r="C2323" s="93">
        <v>0.81929856147445101</v>
      </c>
      <c r="D2323" s="89" t="s">
        <v>3821</v>
      </c>
      <c r="E2323" s="90" t="s">
        <v>2530</v>
      </c>
    </row>
    <row r="2324" spans="1:5" x14ac:dyDescent="0.25">
      <c r="A2324" s="89" t="s">
        <v>2679</v>
      </c>
      <c r="B2324" s="107" t="s">
        <v>2757</v>
      </c>
      <c r="C2324" s="93">
        <v>0.831066651529758</v>
      </c>
      <c r="D2324" s="89" t="s">
        <v>2529</v>
      </c>
      <c r="E2324" s="90" t="s">
        <v>2530</v>
      </c>
    </row>
    <row r="2325" spans="1:5" x14ac:dyDescent="0.25">
      <c r="A2325" s="89" t="s">
        <v>2673</v>
      </c>
      <c r="B2325" s="107" t="s">
        <v>1651</v>
      </c>
      <c r="C2325" s="93">
        <v>0.81061670010016396</v>
      </c>
      <c r="D2325" s="89" t="s">
        <v>3821</v>
      </c>
      <c r="E2325" s="90" t="s">
        <v>2530</v>
      </c>
    </row>
    <row r="2326" spans="1:5" x14ac:dyDescent="0.25">
      <c r="A2326" s="89" t="s">
        <v>2673</v>
      </c>
      <c r="B2326" s="107" t="s">
        <v>1651</v>
      </c>
      <c r="C2326" s="93">
        <v>0.83039719627765796</v>
      </c>
      <c r="D2326" s="89" t="s">
        <v>2529</v>
      </c>
      <c r="E2326" s="90" t="s">
        <v>2530</v>
      </c>
    </row>
    <row r="2327" spans="1:5" x14ac:dyDescent="0.25">
      <c r="A2327" s="89" t="s">
        <v>2679</v>
      </c>
      <c r="B2327" s="107" t="s">
        <v>2757</v>
      </c>
      <c r="C2327" s="93">
        <v>0.81479030393148799</v>
      </c>
      <c r="D2327" s="89" t="s">
        <v>3148</v>
      </c>
      <c r="E2327" s="90" t="s">
        <v>3147</v>
      </c>
    </row>
    <row r="2328" spans="1:5" x14ac:dyDescent="0.25">
      <c r="A2328" s="89" t="s">
        <v>2673</v>
      </c>
      <c r="B2328" s="107" t="s">
        <v>1651</v>
      </c>
      <c r="C2328" s="93">
        <v>0.80296212579724202</v>
      </c>
      <c r="D2328" s="89" t="s">
        <v>3148</v>
      </c>
      <c r="E2328" s="90" t="s">
        <v>3147</v>
      </c>
    </row>
    <row r="2329" spans="1:5" x14ac:dyDescent="0.25">
      <c r="A2329" s="89" t="s">
        <v>2679</v>
      </c>
      <c r="B2329" s="107" t="s">
        <v>2757</v>
      </c>
      <c r="C2329" s="93">
        <v>0.834878702783452</v>
      </c>
      <c r="D2329" s="89" t="s">
        <v>2531</v>
      </c>
      <c r="E2329" s="90" t="s">
        <v>2532</v>
      </c>
    </row>
    <row r="2330" spans="1:5" x14ac:dyDescent="0.25">
      <c r="A2330" s="89" t="s">
        <v>2673</v>
      </c>
      <c r="B2330" s="107" t="s">
        <v>1651</v>
      </c>
      <c r="C2330" s="93">
        <v>0.81696337355926696</v>
      </c>
      <c r="D2330" s="89" t="s">
        <v>2531</v>
      </c>
      <c r="E2330" s="90" t="s">
        <v>2532</v>
      </c>
    </row>
    <row r="2331" spans="1:5" x14ac:dyDescent="0.25">
      <c r="A2331" s="89" t="s">
        <v>2679</v>
      </c>
      <c r="B2331" s="107" t="s">
        <v>2757</v>
      </c>
      <c r="C2331" s="93">
        <v>0.82437845111150299</v>
      </c>
      <c r="D2331" s="89" t="s">
        <v>3534</v>
      </c>
      <c r="E2331" s="90" t="s">
        <v>3533</v>
      </c>
    </row>
    <row r="2332" spans="1:5" x14ac:dyDescent="0.25">
      <c r="A2332" s="89" t="s">
        <v>2673</v>
      </c>
      <c r="B2332" s="107" t="s">
        <v>1651</v>
      </c>
      <c r="C2332" s="93">
        <v>0.81019261088931804</v>
      </c>
      <c r="D2332" s="89" t="s">
        <v>3534</v>
      </c>
      <c r="E2332" s="90" t="s">
        <v>3533</v>
      </c>
    </row>
    <row r="2333" spans="1:5" x14ac:dyDescent="0.25">
      <c r="A2333" s="89" t="s">
        <v>2679</v>
      </c>
      <c r="B2333" s="107" t="s">
        <v>2757</v>
      </c>
      <c r="C2333" s="93">
        <v>0.83073144799774901</v>
      </c>
      <c r="D2333" s="89" t="s">
        <v>3284</v>
      </c>
      <c r="E2333" s="90" t="s">
        <v>3283</v>
      </c>
    </row>
    <row r="2334" spans="1:5" x14ac:dyDescent="0.25">
      <c r="A2334" s="89" t="s">
        <v>2673</v>
      </c>
      <c r="B2334" s="107" t="s">
        <v>1651</v>
      </c>
      <c r="C2334" s="93">
        <v>0.81280315505838396</v>
      </c>
      <c r="D2334" s="89" t="s">
        <v>3284</v>
      </c>
      <c r="E2334" s="90" t="s">
        <v>3283</v>
      </c>
    </row>
    <row r="2335" spans="1:5" x14ac:dyDescent="0.25">
      <c r="A2335" s="89" t="s">
        <v>2679</v>
      </c>
      <c r="B2335" s="107" t="s">
        <v>2757</v>
      </c>
      <c r="C2335" s="93">
        <v>0.83066229905136502</v>
      </c>
      <c r="D2335" s="89" t="s">
        <v>2533</v>
      </c>
      <c r="E2335" s="90" t="s">
        <v>2534</v>
      </c>
    </row>
    <row r="2336" spans="1:5" x14ac:dyDescent="0.25">
      <c r="A2336" s="89" t="s">
        <v>2679</v>
      </c>
      <c r="B2336" s="107" t="s">
        <v>2757</v>
      </c>
      <c r="C2336" s="93">
        <v>0.82716696139489498</v>
      </c>
      <c r="D2336" s="89" t="s">
        <v>4226</v>
      </c>
      <c r="E2336" s="90" t="s">
        <v>2534</v>
      </c>
    </row>
    <row r="2337" spans="1:5" x14ac:dyDescent="0.25">
      <c r="A2337" s="89" t="s">
        <v>2679</v>
      </c>
      <c r="B2337" s="107" t="s">
        <v>2757</v>
      </c>
      <c r="C2337" s="93">
        <v>0.83571590955720199</v>
      </c>
      <c r="D2337" s="89" t="s">
        <v>3156</v>
      </c>
      <c r="E2337" s="90" t="s">
        <v>2534</v>
      </c>
    </row>
    <row r="2338" spans="1:5" x14ac:dyDescent="0.25">
      <c r="A2338" s="89" t="s">
        <v>2679</v>
      </c>
      <c r="B2338" s="107" t="s">
        <v>2757</v>
      </c>
      <c r="C2338" s="93">
        <v>0.83210438040581503</v>
      </c>
      <c r="D2338" s="89" t="s">
        <v>2535</v>
      </c>
      <c r="E2338" s="90" t="s">
        <v>2534</v>
      </c>
    </row>
    <row r="2339" spans="1:5" x14ac:dyDescent="0.25">
      <c r="A2339" s="89" t="s">
        <v>2679</v>
      </c>
      <c r="B2339" s="107" t="s">
        <v>2757</v>
      </c>
      <c r="C2339" s="93">
        <v>0.828177176697805</v>
      </c>
      <c r="D2339" s="89" t="s">
        <v>3568</v>
      </c>
      <c r="E2339" s="90" t="s">
        <v>2534</v>
      </c>
    </row>
    <row r="2340" spans="1:5" x14ac:dyDescent="0.25">
      <c r="A2340" s="89" t="s">
        <v>2679</v>
      </c>
      <c r="B2340" s="107" t="s">
        <v>2757</v>
      </c>
      <c r="C2340" s="93">
        <v>0.83458055929669905</v>
      </c>
      <c r="D2340" s="89" t="s">
        <v>2536</v>
      </c>
      <c r="E2340" s="90" t="s">
        <v>2534</v>
      </c>
    </row>
    <row r="2341" spans="1:5" x14ac:dyDescent="0.25">
      <c r="A2341" s="89" t="s">
        <v>2679</v>
      </c>
      <c r="B2341" s="107" t="s">
        <v>2757</v>
      </c>
      <c r="C2341" s="93">
        <v>0.83647919859858899</v>
      </c>
      <c r="D2341" s="89" t="s">
        <v>3323</v>
      </c>
      <c r="E2341" s="90" t="s">
        <v>2534</v>
      </c>
    </row>
    <row r="2342" spans="1:5" x14ac:dyDescent="0.25">
      <c r="A2342" s="89" t="s">
        <v>2673</v>
      </c>
      <c r="B2342" s="107" t="s">
        <v>1651</v>
      </c>
      <c r="C2342" s="93">
        <v>0.80064461855493696</v>
      </c>
      <c r="D2342" s="89" t="s">
        <v>2535</v>
      </c>
      <c r="E2342" s="90" t="s">
        <v>2534</v>
      </c>
    </row>
    <row r="2343" spans="1:5" x14ac:dyDescent="0.25">
      <c r="A2343" s="89" t="s">
        <v>2673</v>
      </c>
      <c r="B2343" s="107" t="s">
        <v>1651</v>
      </c>
      <c r="C2343" s="93">
        <v>0.80614679048692095</v>
      </c>
      <c r="D2343" s="89" t="s">
        <v>2533</v>
      </c>
      <c r="E2343" s="90" t="s">
        <v>2534</v>
      </c>
    </row>
    <row r="2344" spans="1:5" x14ac:dyDescent="0.25">
      <c r="A2344" s="89" t="s">
        <v>2673</v>
      </c>
      <c r="B2344" s="107" t="s">
        <v>1651</v>
      </c>
      <c r="C2344" s="93">
        <v>0.79876367232385903</v>
      </c>
      <c r="D2344" s="89" t="s">
        <v>4226</v>
      </c>
      <c r="E2344" s="90" t="s">
        <v>2534</v>
      </c>
    </row>
    <row r="2345" spans="1:5" x14ac:dyDescent="0.25">
      <c r="A2345" s="89" t="s">
        <v>2673</v>
      </c>
      <c r="B2345" s="107" t="s">
        <v>1651</v>
      </c>
      <c r="C2345" s="93">
        <v>0.81589754128810299</v>
      </c>
      <c r="D2345" s="89" t="s">
        <v>3156</v>
      </c>
      <c r="E2345" s="90" t="s">
        <v>2534</v>
      </c>
    </row>
    <row r="2346" spans="1:5" x14ac:dyDescent="0.25">
      <c r="A2346" s="89" t="s">
        <v>2673</v>
      </c>
      <c r="B2346" s="107" t="s">
        <v>1651</v>
      </c>
      <c r="C2346" s="93">
        <v>0.80527673161089097</v>
      </c>
      <c r="D2346" s="89" t="s">
        <v>3568</v>
      </c>
      <c r="E2346" s="90" t="s">
        <v>2534</v>
      </c>
    </row>
    <row r="2347" spans="1:5" x14ac:dyDescent="0.25">
      <c r="A2347" s="89" t="s">
        <v>2673</v>
      </c>
      <c r="B2347" s="107" t="s">
        <v>1651</v>
      </c>
      <c r="C2347" s="93">
        <v>0.81262332420856798</v>
      </c>
      <c r="D2347" s="89" t="s">
        <v>2536</v>
      </c>
      <c r="E2347" s="90" t="s">
        <v>2534</v>
      </c>
    </row>
    <row r="2348" spans="1:5" x14ac:dyDescent="0.25">
      <c r="A2348" s="89" t="s">
        <v>2673</v>
      </c>
      <c r="B2348" s="107" t="s">
        <v>1651</v>
      </c>
      <c r="C2348" s="93">
        <v>0.835577676939532</v>
      </c>
      <c r="D2348" s="89" t="s">
        <v>3323</v>
      </c>
      <c r="E2348" s="90" t="s">
        <v>2534</v>
      </c>
    </row>
    <row r="2349" spans="1:5" x14ac:dyDescent="0.25">
      <c r="A2349" s="89" t="s">
        <v>2679</v>
      </c>
      <c r="B2349" s="107" t="s">
        <v>2757</v>
      </c>
      <c r="C2349" s="93">
        <v>0.82987019828202102</v>
      </c>
      <c r="D2349" s="89" t="s">
        <v>4051</v>
      </c>
      <c r="E2349" s="90" t="s">
        <v>4050</v>
      </c>
    </row>
    <row r="2350" spans="1:5" x14ac:dyDescent="0.25">
      <c r="A2350" s="89" t="s">
        <v>2673</v>
      </c>
      <c r="B2350" s="107" t="s">
        <v>1651</v>
      </c>
      <c r="C2350" s="93">
        <v>0.81668593162537495</v>
      </c>
      <c r="D2350" s="89" t="s">
        <v>4051</v>
      </c>
      <c r="E2350" s="90" t="s">
        <v>4050</v>
      </c>
    </row>
    <row r="2351" spans="1:5" x14ac:dyDescent="0.25">
      <c r="A2351" s="89" t="s">
        <v>2679</v>
      </c>
      <c r="B2351" s="107" t="s">
        <v>2757</v>
      </c>
      <c r="C2351" s="93">
        <v>0.84231329846871195</v>
      </c>
      <c r="D2351" s="89" t="s">
        <v>4178</v>
      </c>
      <c r="E2351" s="90" t="s">
        <v>4177</v>
      </c>
    </row>
    <row r="2352" spans="1:5" x14ac:dyDescent="0.25">
      <c r="A2352" s="89" t="s">
        <v>2673</v>
      </c>
      <c r="B2352" s="107" t="s">
        <v>1651</v>
      </c>
      <c r="C2352" s="93">
        <v>0.81775961273096298</v>
      </c>
      <c r="D2352" s="89" t="s">
        <v>4178</v>
      </c>
      <c r="E2352" s="90" t="s">
        <v>4177</v>
      </c>
    </row>
    <row r="2353" spans="1:5" x14ac:dyDescent="0.25">
      <c r="A2353" s="89" t="s">
        <v>2679</v>
      </c>
      <c r="B2353" s="107" t="s">
        <v>2757</v>
      </c>
      <c r="C2353" s="93">
        <v>0.82479223321471096</v>
      </c>
      <c r="D2353" s="89" t="s">
        <v>2537</v>
      </c>
      <c r="E2353" s="90" t="s">
        <v>2538</v>
      </c>
    </row>
    <row r="2354" spans="1:5" x14ac:dyDescent="0.25">
      <c r="A2354" s="89" t="s">
        <v>2673</v>
      </c>
      <c r="B2354" s="107" t="s">
        <v>1651</v>
      </c>
      <c r="C2354" s="93">
        <v>0.81998267102391598</v>
      </c>
      <c r="D2354" s="89" t="s">
        <v>2537</v>
      </c>
      <c r="E2354" s="90" t="s">
        <v>2538</v>
      </c>
    </row>
    <row r="2355" spans="1:5" x14ac:dyDescent="0.25">
      <c r="A2355" s="89" t="s">
        <v>2679</v>
      </c>
      <c r="B2355" s="107" t="s">
        <v>2757</v>
      </c>
      <c r="C2355" s="93">
        <v>0.832634674570781</v>
      </c>
      <c r="D2355" s="89" t="s">
        <v>2679</v>
      </c>
      <c r="E2355" s="90" t="s">
        <v>2540</v>
      </c>
    </row>
    <row r="2356" spans="1:5" x14ac:dyDescent="0.25">
      <c r="A2356" s="89" t="s">
        <v>2673</v>
      </c>
      <c r="B2356" s="107" t="s">
        <v>1651</v>
      </c>
      <c r="C2356" s="93">
        <v>0.83400779798508495</v>
      </c>
      <c r="D2356" s="89" t="s">
        <v>2539</v>
      </c>
      <c r="E2356" s="90" t="s">
        <v>2540</v>
      </c>
    </row>
    <row r="2357" spans="1:5" x14ac:dyDescent="0.25">
      <c r="A2357" s="89" t="s">
        <v>2673</v>
      </c>
      <c r="B2357" s="107" t="s">
        <v>1651</v>
      </c>
      <c r="C2357" s="93">
        <v>0.79803567633337302</v>
      </c>
      <c r="D2357" s="89" t="s">
        <v>3548</v>
      </c>
      <c r="E2357" s="90" t="s">
        <v>3413</v>
      </c>
    </row>
    <row r="2358" spans="1:5" x14ac:dyDescent="0.25">
      <c r="A2358" s="89" t="s">
        <v>2673</v>
      </c>
      <c r="B2358" s="107" t="s">
        <v>1651</v>
      </c>
      <c r="C2358" s="93">
        <v>0.80783115860638299</v>
      </c>
      <c r="D2358" s="89" t="s">
        <v>3604</v>
      </c>
      <c r="E2358" s="90" t="s">
        <v>3413</v>
      </c>
    </row>
    <row r="2359" spans="1:5" x14ac:dyDescent="0.25">
      <c r="A2359" s="89" t="s">
        <v>2673</v>
      </c>
      <c r="B2359" s="107" t="s">
        <v>1651</v>
      </c>
      <c r="C2359" s="93">
        <v>0.83766561854305899</v>
      </c>
      <c r="D2359" s="89" t="s">
        <v>3842</v>
      </c>
      <c r="E2359" s="90" t="s">
        <v>3841</v>
      </c>
    </row>
    <row r="2360" spans="1:5" x14ac:dyDescent="0.25">
      <c r="A2360" s="89" t="s">
        <v>2673</v>
      </c>
      <c r="B2360" s="107" t="s">
        <v>1651</v>
      </c>
      <c r="C2360" s="93">
        <v>0.81606938333428802</v>
      </c>
      <c r="D2360" s="89" t="s">
        <v>3303</v>
      </c>
      <c r="E2360" s="90" t="s">
        <v>3302</v>
      </c>
    </row>
    <row r="2361" spans="1:5" x14ac:dyDescent="0.25">
      <c r="A2361" s="89" t="s">
        <v>2673</v>
      </c>
      <c r="B2361" s="107" t="s">
        <v>1651</v>
      </c>
      <c r="C2361" s="93">
        <v>0.82020965007108804</v>
      </c>
      <c r="D2361" s="89" t="s">
        <v>2541</v>
      </c>
      <c r="E2361" s="90" t="s">
        <v>2542</v>
      </c>
    </row>
    <row r="2362" spans="1:5" x14ac:dyDescent="0.25">
      <c r="A2362" s="89" t="s">
        <v>2673</v>
      </c>
      <c r="B2362" s="107" t="s">
        <v>1651</v>
      </c>
      <c r="C2362" s="93">
        <v>0.83190399343193699</v>
      </c>
      <c r="D2362" s="89" t="s">
        <v>2543</v>
      </c>
      <c r="E2362" s="90" t="s">
        <v>2544</v>
      </c>
    </row>
    <row r="2363" spans="1:5" x14ac:dyDescent="0.25">
      <c r="A2363" s="89" t="s">
        <v>2673</v>
      </c>
      <c r="B2363" s="107" t="s">
        <v>1651</v>
      </c>
      <c r="C2363" s="93">
        <v>0.80413985611701</v>
      </c>
      <c r="D2363" s="89" t="s">
        <v>3313</v>
      </c>
      <c r="E2363" s="90" t="s">
        <v>3312</v>
      </c>
    </row>
    <row r="2364" spans="1:5" x14ac:dyDescent="0.25">
      <c r="A2364" s="89" t="s">
        <v>2673</v>
      </c>
      <c r="B2364" s="107" t="s">
        <v>1651</v>
      </c>
      <c r="C2364" s="93">
        <v>0.81010141144264003</v>
      </c>
      <c r="D2364" s="89" t="s">
        <v>2962</v>
      </c>
      <c r="E2364" s="90" t="s">
        <v>2961</v>
      </c>
    </row>
    <row r="2365" spans="1:5" x14ac:dyDescent="0.25">
      <c r="A2365" s="89" t="s">
        <v>2673</v>
      </c>
      <c r="B2365" s="107" t="s">
        <v>1651</v>
      </c>
      <c r="C2365" s="93">
        <v>0.80370882711303504</v>
      </c>
      <c r="D2365" s="89" t="s">
        <v>2547</v>
      </c>
      <c r="E2365" s="90" t="s">
        <v>2548</v>
      </c>
    </row>
    <row r="2366" spans="1:5" x14ac:dyDescent="0.25">
      <c r="A2366" s="89" t="s">
        <v>2673</v>
      </c>
      <c r="B2366" s="107" t="s">
        <v>1651</v>
      </c>
      <c r="C2366" s="93">
        <v>0.83895605333296397</v>
      </c>
      <c r="D2366" s="89" t="s">
        <v>3002</v>
      </c>
      <c r="E2366" s="90" t="s">
        <v>3001</v>
      </c>
    </row>
    <row r="2367" spans="1:5" x14ac:dyDescent="0.25">
      <c r="A2367" s="89" t="s">
        <v>2673</v>
      </c>
      <c r="B2367" s="107" t="s">
        <v>1651</v>
      </c>
      <c r="C2367" s="93">
        <v>0.80113317314386601</v>
      </c>
      <c r="D2367" s="89" t="s">
        <v>3868</v>
      </c>
      <c r="E2367" s="90" t="s">
        <v>3867</v>
      </c>
    </row>
    <row r="2368" spans="1:5" x14ac:dyDescent="0.25">
      <c r="A2368" s="89" t="s">
        <v>2673</v>
      </c>
      <c r="B2368" s="107" t="s">
        <v>1651</v>
      </c>
      <c r="C2368" s="93">
        <v>0.83807050083586498</v>
      </c>
      <c r="D2368" s="89" t="s">
        <v>2549</v>
      </c>
      <c r="E2368" s="90" t="s">
        <v>2550</v>
      </c>
    </row>
    <row r="2369" spans="1:5" x14ac:dyDescent="0.25">
      <c r="A2369" s="89" t="s">
        <v>2673</v>
      </c>
      <c r="B2369" s="107" t="s">
        <v>1651</v>
      </c>
      <c r="C2369" s="93">
        <v>0.800657824863797</v>
      </c>
      <c r="D2369" s="89" t="s">
        <v>3866</v>
      </c>
      <c r="E2369" s="90" t="s">
        <v>3865</v>
      </c>
    </row>
    <row r="2370" spans="1:5" x14ac:dyDescent="0.25">
      <c r="A2370" s="89" t="s">
        <v>2673</v>
      </c>
      <c r="B2370" s="107" t="s">
        <v>1651</v>
      </c>
      <c r="C2370" s="93">
        <v>0.80841171605823203</v>
      </c>
      <c r="D2370" s="89" t="s">
        <v>3072</v>
      </c>
      <c r="E2370" s="90" t="s">
        <v>3071</v>
      </c>
    </row>
    <row r="2371" spans="1:5" x14ac:dyDescent="0.25">
      <c r="A2371" s="89" t="s">
        <v>2673</v>
      </c>
      <c r="B2371" s="107" t="s">
        <v>1651</v>
      </c>
      <c r="C2371" s="93">
        <v>0.81145883435654997</v>
      </c>
      <c r="D2371" s="89" t="s">
        <v>3097</v>
      </c>
      <c r="E2371" s="90" t="s">
        <v>3096</v>
      </c>
    </row>
    <row r="2372" spans="1:5" x14ac:dyDescent="0.25">
      <c r="A2372" s="89" t="s">
        <v>2673</v>
      </c>
      <c r="B2372" s="107" t="s">
        <v>1651</v>
      </c>
      <c r="C2372" s="93">
        <v>0.82208449942239603</v>
      </c>
      <c r="D2372" s="89" t="s">
        <v>3996</v>
      </c>
      <c r="E2372" s="90" t="s">
        <v>3995</v>
      </c>
    </row>
    <row r="2373" spans="1:5" x14ac:dyDescent="0.25">
      <c r="A2373" s="89" t="s">
        <v>2673</v>
      </c>
      <c r="B2373" s="107" t="s">
        <v>1651</v>
      </c>
      <c r="C2373" s="93">
        <v>0.81523809644296596</v>
      </c>
      <c r="D2373" s="89" t="s">
        <v>3311</v>
      </c>
      <c r="E2373" s="90" t="s">
        <v>3310</v>
      </c>
    </row>
    <row r="2374" spans="1:5" x14ac:dyDescent="0.25">
      <c r="A2374" s="89" t="s">
        <v>2673</v>
      </c>
      <c r="B2374" s="107" t="s">
        <v>1651</v>
      </c>
      <c r="C2374" s="93">
        <v>0.81470308278601899</v>
      </c>
      <c r="D2374" s="89" t="s">
        <v>3908</v>
      </c>
      <c r="E2374" s="90" t="s">
        <v>3907</v>
      </c>
    </row>
    <row r="2375" spans="1:5" x14ac:dyDescent="0.25">
      <c r="A2375" s="89" t="s">
        <v>2673</v>
      </c>
      <c r="B2375" s="107" t="s">
        <v>1651</v>
      </c>
      <c r="C2375" s="93">
        <v>0.81403897408440196</v>
      </c>
      <c r="D2375" s="89" t="s">
        <v>3267</v>
      </c>
      <c r="E2375" s="90" t="s">
        <v>3266</v>
      </c>
    </row>
    <row r="2376" spans="1:5" x14ac:dyDescent="0.25">
      <c r="A2376" s="89" t="s">
        <v>2673</v>
      </c>
      <c r="B2376" s="107" t="s">
        <v>1651</v>
      </c>
      <c r="C2376" s="93">
        <v>0.81720375608691198</v>
      </c>
      <c r="D2376" s="89" t="s">
        <v>3274</v>
      </c>
      <c r="E2376" s="90" t="s">
        <v>2554</v>
      </c>
    </row>
    <row r="2377" spans="1:5" x14ac:dyDescent="0.25">
      <c r="A2377" s="89" t="s">
        <v>2673</v>
      </c>
      <c r="B2377" s="107" t="s">
        <v>1651</v>
      </c>
      <c r="C2377" s="93">
        <v>0.81745866980822002</v>
      </c>
      <c r="D2377" s="89" t="s">
        <v>3857</v>
      </c>
      <c r="E2377" s="90" t="s">
        <v>3856</v>
      </c>
    </row>
    <row r="2378" spans="1:5" x14ac:dyDescent="0.25">
      <c r="A2378" s="89" t="s">
        <v>2673</v>
      </c>
      <c r="B2378" s="107" t="s">
        <v>1651</v>
      </c>
      <c r="C2378" s="93">
        <v>0.81043895525524101</v>
      </c>
      <c r="D2378" s="89" t="s">
        <v>4090</v>
      </c>
      <c r="E2378" s="90" t="s">
        <v>2874</v>
      </c>
    </row>
    <row r="2379" spans="1:5" x14ac:dyDescent="0.25">
      <c r="A2379" s="89" t="s">
        <v>2673</v>
      </c>
      <c r="B2379" s="107" t="s">
        <v>1651</v>
      </c>
      <c r="C2379" s="93">
        <v>0.82079713340310601</v>
      </c>
      <c r="D2379" s="89" t="s">
        <v>4270</v>
      </c>
      <c r="E2379" s="90" t="s">
        <v>2874</v>
      </c>
    </row>
    <row r="2380" spans="1:5" x14ac:dyDescent="0.25">
      <c r="A2380" s="89" t="s">
        <v>2673</v>
      </c>
      <c r="B2380" s="107" t="s">
        <v>1651</v>
      </c>
      <c r="C2380" s="93">
        <v>0.81250630330254303</v>
      </c>
      <c r="D2380" s="89" t="s">
        <v>4257</v>
      </c>
      <c r="E2380" s="90" t="s">
        <v>2874</v>
      </c>
    </row>
    <row r="2381" spans="1:5" x14ac:dyDescent="0.25">
      <c r="A2381" s="89" t="s">
        <v>2673</v>
      </c>
      <c r="B2381" s="107" t="s">
        <v>1651</v>
      </c>
      <c r="C2381" s="93">
        <v>0.788989951577869</v>
      </c>
      <c r="D2381" s="89" t="s">
        <v>2932</v>
      </c>
      <c r="E2381" s="90" t="s">
        <v>2874</v>
      </c>
    </row>
    <row r="2382" spans="1:5" x14ac:dyDescent="0.25">
      <c r="A2382" s="89" t="s">
        <v>2673</v>
      </c>
      <c r="B2382" s="107" t="s">
        <v>1651</v>
      </c>
      <c r="C2382" s="93">
        <v>0.83197671059012401</v>
      </c>
      <c r="D2382" s="89" t="s">
        <v>3670</v>
      </c>
      <c r="E2382" s="90" t="s">
        <v>2874</v>
      </c>
    </row>
    <row r="2383" spans="1:5" x14ac:dyDescent="0.25">
      <c r="A2383" s="89" t="s">
        <v>2673</v>
      </c>
      <c r="B2383" s="107" t="s">
        <v>1651</v>
      </c>
      <c r="C2383" s="93">
        <v>0.81207298832251795</v>
      </c>
      <c r="D2383" s="89" t="s">
        <v>3435</v>
      </c>
      <c r="E2383" s="90" t="s">
        <v>2556</v>
      </c>
    </row>
    <row r="2384" spans="1:5" x14ac:dyDescent="0.25">
      <c r="A2384" s="89" t="s">
        <v>2673</v>
      </c>
      <c r="B2384" s="107" t="s">
        <v>1651</v>
      </c>
      <c r="C2384" s="93">
        <v>0.81385702355716505</v>
      </c>
      <c r="D2384" s="89" t="s">
        <v>2555</v>
      </c>
      <c r="E2384" s="90" t="s">
        <v>2556</v>
      </c>
    </row>
    <row r="2385" spans="1:5" x14ac:dyDescent="0.25">
      <c r="A2385" s="89" t="s">
        <v>2673</v>
      </c>
      <c r="B2385" s="107" t="s">
        <v>1651</v>
      </c>
      <c r="C2385" s="93">
        <v>0.82295821225214805</v>
      </c>
      <c r="D2385" s="89" t="s">
        <v>4210</v>
      </c>
      <c r="E2385" s="90" t="s">
        <v>4209</v>
      </c>
    </row>
    <row r="2386" spans="1:5" x14ac:dyDescent="0.25">
      <c r="A2386" s="89" t="s">
        <v>2673</v>
      </c>
      <c r="B2386" s="107" t="s">
        <v>1651</v>
      </c>
      <c r="C2386" s="93">
        <v>0.82740465999548796</v>
      </c>
      <c r="D2386" s="89" t="s">
        <v>3388</v>
      </c>
      <c r="E2386" s="90" t="s">
        <v>3387</v>
      </c>
    </row>
    <row r="2387" spans="1:5" x14ac:dyDescent="0.25">
      <c r="A2387" s="89" t="s">
        <v>2673</v>
      </c>
      <c r="B2387" s="107" t="s">
        <v>1651</v>
      </c>
      <c r="C2387" s="93">
        <v>0.81224113815099497</v>
      </c>
      <c r="D2387" s="89" t="s">
        <v>2557</v>
      </c>
      <c r="E2387" s="90" t="s">
        <v>2558</v>
      </c>
    </row>
    <row r="2388" spans="1:5" x14ac:dyDescent="0.25">
      <c r="A2388" s="89" t="s">
        <v>2673</v>
      </c>
      <c r="B2388" s="107" t="s">
        <v>1651</v>
      </c>
      <c r="C2388" s="93">
        <v>0.82270333497849402</v>
      </c>
      <c r="D2388" s="89" t="s">
        <v>2896</v>
      </c>
      <c r="E2388" s="90" t="s">
        <v>2895</v>
      </c>
    </row>
    <row r="2389" spans="1:5" x14ac:dyDescent="0.25">
      <c r="A2389" s="89" t="s">
        <v>2673</v>
      </c>
      <c r="B2389" s="107" t="s">
        <v>1651</v>
      </c>
      <c r="C2389" s="93">
        <v>0.82822307857995303</v>
      </c>
      <c r="D2389" s="89" t="s">
        <v>2559</v>
      </c>
      <c r="E2389" s="90" t="s">
        <v>2560</v>
      </c>
    </row>
    <row r="2390" spans="1:5" x14ac:dyDescent="0.25">
      <c r="A2390" s="89" t="s">
        <v>2673</v>
      </c>
      <c r="B2390" s="107" t="s">
        <v>1651</v>
      </c>
      <c r="C2390" s="93">
        <v>0.81329602213845598</v>
      </c>
      <c r="D2390" s="89" t="s">
        <v>3678</v>
      </c>
      <c r="E2390" s="90" t="s">
        <v>2560</v>
      </c>
    </row>
    <row r="2391" spans="1:5" x14ac:dyDescent="0.25">
      <c r="A2391" s="89" t="s">
        <v>2673</v>
      </c>
      <c r="B2391" s="107" t="s">
        <v>1651</v>
      </c>
      <c r="C2391" s="93">
        <v>0.82405364828246097</v>
      </c>
      <c r="D2391" s="89" t="s">
        <v>2568</v>
      </c>
      <c r="E2391" s="90" t="s">
        <v>2562</v>
      </c>
    </row>
    <row r="2392" spans="1:5" x14ac:dyDescent="0.25">
      <c r="A2392" s="89" t="s">
        <v>2673</v>
      </c>
      <c r="B2392" s="107" t="s">
        <v>1651</v>
      </c>
      <c r="C2392" s="93">
        <v>0.81123108183113102</v>
      </c>
      <c r="D2392" s="89" t="s">
        <v>3442</v>
      </c>
      <c r="E2392" s="90" t="s">
        <v>2562</v>
      </c>
    </row>
    <row r="2393" spans="1:5" x14ac:dyDescent="0.25">
      <c r="A2393" s="89" t="s">
        <v>2673</v>
      </c>
      <c r="B2393" s="107" t="s">
        <v>1651</v>
      </c>
      <c r="C2393" s="93">
        <v>0.81206986487800203</v>
      </c>
      <c r="D2393" s="89" t="s">
        <v>2564</v>
      </c>
      <c r="E2393" s="90" t="s">
        <v>2562</v>
      </c>
    </row>
    <row r="2394" spans="1:5" x14ac:dyDescent="0.25">
      <c r="A2394" s="89" t="s">
        <v>2673</v>
      </c>
      <c r="B2394" s="107" t="s">
        <v>1651</v>
      </c>
      <c r="C2394" s="93">
        <v>0.83416392014472396</v>
      </c>
      <c r="D2394" s="89" t="s">
        <v>3473</v>
      </c>
      <c r="E2394" s="90" t="s">
        <v>2562</v>
      </c>
    </row>
    <row r="2395" spans="1:5" x14ac:dyDescent="0.25">
      <c r="A2395" s="89" t="s">
        <v>2673</v>
      </c>
      <c r="B2395" s="107" t="s">
        <v>1651</v>
      </c>
      <c r="C2395" s="93">
        <v>0.83555773699545799</v>
      </c>
      <c r="D2395" s="89" t="s">
        <v>2565</v>
      </c>
      <c r="E2395" s="90" t="s">
        <v>2562</v>
      </c>
    </row>
    <row r="2396" spans="1:5" x14ac:dyDescent="0.25">
      <c r="A2396" s="89" t="s">
        <v>2673</v>
      </c>
      <c r="B2396" s="107" t="s">
        <v>1651</v>
      </c>
      <c r="C2396" s="93">
        <v>0.81474087252587002</v>
      </c>
      <c r="D2396" s="89" t="s">
        <v>2569</v>
      </c>
      <c r="E2396" s="90" t="s">
        <v>2562</v>
      </c>
    </row>
    <row r="2397" spans="1:5" x14ac:dyDescent="0.25">
      <c r="A2397" s="89" t="s">
        <v>2673</v>
      </c>
      <c r="B2397" s="107" t="s">
        <v>1651</v>
      </c>
      <c r="C2397" s="93">
        <v>0.80864452767730999</v>
      </c>
      <c r="D2397" s="89" t="s">
        <v>2570</v>
      </c>
      <c r="E2397" s="90" t="s">
        <v>2562</v>
      </c>
    </row>
    <row r="2398" spans="1:5" x14ac:dyDescent="0.25">
      <c r="A2398" s="89" t="s">
        <v>2673</v>
      </c>
      <c r="B2398" s="107" t="s">
        <v>1651</v>
      </c>
      <c r="C2398" s="93">
        <v>0.82403593690790899</v>
      </c>
      <c r="D2398" s="89" t="s">
        <v>2567</v>
      </c>
      <c r="E2398" s="90" t="s">
        <v>2562</v>
      </c>
    </row>
    <row r="2399" spans="1:5" x14ac:dyDescent="0.25">
      <c r="A2399" s="89" t="s">
        <v>2673</v>
      </c>
      <c r="B2399" s="107" t="s">
        <v>1651</v>
      </c>
      <c r="C2399" s="93">
        <v>0.82000230856818901</v>
      </c>
      <c r="D2399" s="89" t="s">
        <v>2566</v>
      </c>
      <c r="E2399" s="90" t="s">
        <v>2562</v>
      </c>
    </row>
    <row r="2400" spans="1:5" x14ac:dyDescent="0.25">
      <c r="A2400" s="89" t="s">
        <v>2673</v>
      </c>
      <c r="B2400" s="107" t="s">
        <v>1651</v>
      </c>
      <c r="C2400" s="93">
        <v>0.81253798828694301</v>
      </c>
      <c r="D2400" s="89" t="s">
        <v>2563</v>
      </c>
      <c r="E2400" s="90" t="s">
        <v>2562</v>
      </c>
    </row>
    <row r="2401" spans="1:5" x14ac:dyDescent="0.25">
      <c r="A2401" s="89" t="s">
        <v>2673</v>
      </c>
      <c r="B2401" s="107" t="s">
        <v>1651</v>
      </c>
      <c r="C2401" s="93">
        <v>0.80041570624122704</v>
      </c>
      <c r="D2401" s="89" t="s">
        <v>3511</v>
      </c>
      <c r="E2401" s="90" t="s">
        <v>3510</v>
      </c>
    </row>
    <row r="2402" spans="1:5" x14ac:dyDescent="0.25">
      <c r="A2402" s="89" t="s">
        <v>2673</v>
      </c>
      <c r="B2402" s="107" t="s">
        <v>1651</v>
      </c>
      <c r="C2402" s="93">
        <v>0.83427644185775096</v>
      </c>
      <c r="D2402" s="89" t="s">
        <v>3451</v>
      </c>
      <c r="E2402" s="90" t="s">
        <v>3450</v>
      </c>
    </row>
    <row r="2403" spans="1:5" x14ac:dyDescent="0.25">
      <c r="A2403" s="89" t="s">
        <v>2673</v>
      </c>
      <c r="B2403" s="107" t="s">
        <v>1651</v>
      </c>
      <c r="C2403" s="93">
        <v>0.81797709016231801</v>
      </c>
      <c r="D2403" s="89" t="s">
        <v>1574</v>
      </c>
      <c r="E2403" s="90" t="s">
        <v>2572</v>
      </c>
    </row>
    <row r="2404" spans="1:5" x14ac:dyDescent="0.25">
      <c r="A2404" s="89" t="s">
        <v>2673</v>
      </c>
      <c r="B2404" s="107" t="s">
        <v>1651</v>
      </c>
      <c r="C2404" s="93">
        <v>0.81912437226931101</v>
      </c>
      <c r="D2404" s="89" t="s">
        <v>3496</v>
      </c>
      <c r="E2404" s="90" t="s">
        <v>2572</v>
      </c>
    </row>
    <row r="2405" spans="1:5" x14ac:dyDescent="0.25">
      <c r="A2405" s="89" t="s">
        <v>2673</v>
      </c>
      <c r="B2405" s="107" t="s">
        <v>1651</v>
      </c>
      <c r="C2405" s="93">
        <v>0.80082604275785096</v>
      </c>
      <c r="D2405" s="89" t="s">
        <v>2571</v>
      </c>
      <c r="E2405" s="90" t="s">
        <v>2572</v>
      </c>
    </row>
    <row r="2406" spans="1:5" x14ac:dyDescent="0.25">
      <c r="A2406" s="89" t="s">
        <v>2673</v>
      </c>
      <c r="B2406" s="107" t="s">
        <v>1651</v>
      </c>
      <c r="C2406" s="93">
        <v>0.75894583361905699</v>
      </c>
      <c r="D2406" s="89" t="s">
        <v>2573</v>
      </c>
      <c r="E2406" s="90" t="s">
        <v>2574</v>
      </c>
    </row>
    <row r="2407" spans="1:5" x14ac:dyDescent="0.25">
      <c r="A2407" s="89" t="s">
        <v>2673</v>
      </c>
      <c r="B2407" s="107" t="s">
        <v>1651</v>
      </c>
      <c r="C2407" s="93">
        <v>0.81682222988004904</v>
      </c>
      <c r="D2407" s="89" t="s">
        <v>2577</v>
      </c>
      <c r="E2407" s="90" t="s">
        <v>2578</v>
      </c>
    </row>
    <row r="2408" spans="1:5" x14ac:dyDescent="0.25">
      <c r="A2408" s="89" t="s">
        <v>2673</v>
      </c>
      <c r="B2408" s="107" t="s">
        <v>1651</v>
      </c>
      <c r="C2408" s="93">
        <v>0.84006220136527099</v>
      </c>
      <c r="D2408" s="89" t="s">
        <v>2579</v>
      </c>
      <c r="E2408" s="90" t="s">
        <v>2580</v>
      </c>
    </row>
    <row r="2409" spans="1:5" x14ac:dyDescent="0.25">
      <c r="A2409" s="89" t="s">
        <v>2673</v>
      </c>
      <c r="B2409" s="107" t="s">
        <v>1651</v>
      </c>
      <c r="C2409" s="93">
        <v>0.83028206087231105</v>
      </c>
      <c r="D2409" s="89" t="s">
        <v>2581</v>
      </c>
      <c r="E2409" s="90" t="s">
        <v>2582</v>
      </c>
    </row>
    <row r="2410" spans="1:5" x14ac:dyDescent="0.25">
      <c r="A2410" s="89" t="s">
        <v>2673</v>
      </c>
      <c r="B2410" s="107" t="s">
        <v>1651</v>
      </c>
      <c r="C2410" s="93">
        <v>0.81456683811936303</v>
      </c>
      <c r="D2410" s="89" t="s">
        <v>4098</v>
      </c>
      <c r="E2410" s="90" t="s">
        <v>4097</v>
      </c>
    </row>
    <row r="2411" spans="1:5" x14ac:dyDescent="0.25">
      <c r="A2411" s="89" t="s">
        <v>2673</v>
      </c>
      <c r="B2411" s="107" t="s">
        <v>1651</v>
      </c>
      <c r="C2411" s="93">
        <v>0.81104379367750601</v>
      </c>
      <c r="D2411" s="89" t="s">
        <v>4042</v>
      </c>
      <c r="E2411" s="90" t="s">
        <v>4041</v>
      </c>
    </row>
    <row r="2412" spans="1:5" x14ac:dyDescent="0.25">
      <c r="A2412" s="89" t="s">
        <v>2673</v>
      </c>
      <c r="B2412" s="107" t="s">
        <v>1651</v>
      </c>
      <c r="C2412" s="93">
        <v>0.81913342005298395</v>
      </c>
      <c r="D2412" s="89" t="s">
        <v>2583</v>
      </c>
      <c r="E2412" s="90" t="s">
        <v>2584</v>
      </c>
    </row>
    <row r="2413" spans="1:5" x14ac:dyDescent="0.25">
      <c r="A2413" s="89" t="s">
        <v>2673</v>
      </c>
      <c r="B2413" s="107" t="s">
        <v>1651</v>
      </c>
      <c r="C2413" s="93">
        <v>0.81476454136899401</v>
      </c>
      <c r="D2413" s="89" t="s">
        <v>3107</v>
      </c>
      <c r="E2413" s="90" t="s">
        <v>3106</v>
      </c>
    </row>
    <row r="2414" spans="1:5" x14ac:dyDescent="0.25">
      <c r="A2414" s="89" t="s">
        <v>2673</v>
      </c>
      <c r="B2414" s="107" t="s">
        <v>1651</v>
      </c>
      <c r="C2414" s="93">
        <v>0.82880875374541396</v>
      </c>
      <c r="D2414" s="89" t="s">
        <v>2585</v>
      </c>
      <c r="E2414" s="90" t="s">
        <v>2586</v>
      </c>
    </row>
    <row r="2415" spans="1:5" x14ac:dyDescent="0.25">
      <c r="A2415" s="89" t="s">
        <v>2673</v>
      </c>
      <c r="B2415" s="107" t="s">
        <v>1651</v>
      </c>
      <c r="C2415" s="93">
        <v>0.81222263055391897</v>
      </c>
      <c r="D2415" s="89" t="s">
        <v>2587</v>
      </c>
      <c r="E2415" s="90" t="s">
        <v>2588</v>
      </c>
    </row>
    <row r="2416" spans="1:5" x14ac:dyDescent="0.25">
      <c r="A2416" s="89" t="s">
        <v>2673</v>
      </c>
      <c r="B2416" s="107" t="s">
        <v>1651</v>
      </c>
      <c r="C2416" s="93">
        <v>0.81214599158346701</v>
      </c>
      <c r="D2416" s="89" t="s">
        <v>2589</v>
      </c>
      <c r="E2416" s="90" t="s">
        <v>2590</v>
      </c>
    </row>
    <row r="2417" spans="1:5" x14ac:dyDescent="0.25">
      <c r="A2417" s="89" t="s">
        <v>2673</v>
      </c>
      <c r="B2417" s="107" t="s">
        <v>1651</v>
      </c>
      <c r="C2417" s="93">
        <v>0.81131120457938999</v>
      </c>
      <c r="D2417" s="89" t="s">
        <v>3403</v>
      </c>
      <c r="E2417" s="90" t="s">
        <v>3402</v>
      </c>
    </row>
    <row r="2418" spans="1:5" x14ac:dyDescent="0.25">
      <c r="A2418" s="89" t="s">
        <v>2673</v>
      </c>
      <c r="B2418" s="107" t="s">
        <v>1651</v>
      </c>
      <c r="C2418" s="93">
        <v>0.81071174403956703</v>
      </c>
      <c r="D2418" s="89" t="s">
        <v>2593</v>
      </c>
      <c r="E2418" s="90" t="s">
        <v>2594</v>
      </c>
    </row>
    <row r="2419" spans="1:5" x14ac:dyDescent="0.25">
      <c r="A2419" s="89" t="s">
        <v>2673</v>
      </c>
      <c r="B2419" s="107" t="s">
        <v>1651</v>
      </c>
      <c r="C2419" s="93">
        <v>0.81746678828161301</v>
      </c>
      <c r="D2419" s="89" t="s">
        <v>2595</v>
      </c>
      <c r="E2419" s="90" t="s">
        <v>2596</v>
      </c>
    </row>
    <row r="2420" spans="1:5" x14ac:dyDescent="0.25">
      <c r="A2420" s="89" t="s">
        <v>2673</v>
      </c>
      <c r="B2420" s="107" t="s">
        <v>1651</v>
      </c>
      <c r="C2420" s="93">
        <v>0.82889410964276999</v>
      </c>
      <c r="D2420" s="89" t="s">
        <v>3757</v>
      </c>
      <c r="E2420" s="90" t="s">
        <v>3756</v>
      </c>
    </row>
    <row r="2421" spans="1:5" x14ac:dyDescent="0.25">
      <c r="A2421" s="89" t="s">
        <v>2673</v>
      </c>
      <c r="B2421" s="107" t="s">
        <v>1651</v>
      </c>
      <c r="C2421" s="93">
        <v>0.81020556823327505</v>
      </c>
      <c r="D2421" s="89" t="s">
        <v>2597</v>
      </c>
      <c r="E2421" s="90" t="s">
        <v>2598</v>
      </c>
    </row>
    <row r="2422" spans="1:5" x14ac:dyDescent="0.25">
      <c r="A2422" s="89" t="s">
        <v>2673</v>
      </c>
      <c r="B2422" s="107" t="s">
        <v>1651</v>
      </c>
      <c r="C2422" s="93">
        <v>0.80887275045904405</v>
      </c>
      <c r="D2422" s="89" t="s">
        <v>4040</v>
      </c>
      <c r="E2422" s="90" t="s">
        <v>4039</v>
      </c>
    </row>
    <row r="2423" spans="1:5" x14ac:dyDescent="0.25">
      <c r="A2423" s="89" t="s">
        <v>2673</v>
      </c>
      <c r="B2423" s="107" t="s">
        <v>1651</v>
      </c>
      <c r="C2423" s="93">
        <v>0.83594366036370105</v>
      </c>
      <c r="D2423" s="89" t="s">
        <v>3929</v>
      </c>
      <c r="E2423" s="90" t="s">
        <v>3928</v>
      </c>
    </row>
    <row r="2424" spans="1:5" x14ac:dyDescent="0.25">
      <c r="A2424" s="89" t="s">
        <v>2673</v>
      </c>
      <c r="B2424" s="107" t="s">
        <v>1651</v>
      </c>
      <c r="C2424" s="93">
        <v>0.81758393334401702</v>
      </c>
      <c r="D2424" s="89" t="s">
        <v>2599</v>
      </c>
      <c r="E2424" s="90" t="s">
        <v>2600</v>
      </c>
    </row>
    <row r="2425" spans="1:5" x14ac:dyDescent="0.25">
      <c r="A2425" s="89" t="s">
        <v>2673</v>
      </c>
      <c r="B2425" s="107" t="s">
        <v>1651</v>
      </c>
      <c r="C2425" s="93">
        <v>0.81985822078151305</v>
      </c>
      <c r="D2425" s="89" t="s">
        <v>2953</v>
      </c>
      <c r="E2425" s="90" t="s">
        <v>2952</v>
      </c>
    </row>
    <row r="2426" spans="1:5" x14ac:dyDescent="0.25">
      <c r="A2426" s="89" t="s">
        <v>2673</v>
      </c>
      <c r="B2426" s="107" t="s">
        <v>1651</v>
      </c>
      <c r="C2426" s="93">
        <v>0.80526485083571497</v>
      </c>
      <c r="D2426" s="89" t="s">
        <v>3203</v>
      </c>
      <c r="E2426" s="90" t="s">
        <v>2952</v>
      </c>
    </row>
    <row r="2427" spans="1:5" x14ac:dyDescent="0.25">
      <c r="A2427" s="89" t="s">
        <v>2673</v>
      </c>
      <c r="B2427" s="107" t="s">
        <v>1651</v>
      </c>
      <c r="C2427" s="93">
        <v>0.81251587668395198</v>
      </c>
      <c r="D2427" s="89" t="s">
        <v>2607</v>
      </c>
      <c r="E2427" s="90" t="s">
        <v>2608</v>
      </c>
    </row>
    <row r="2428" spans="1:5" x14ac:dyDescent="0.25">
      <c r="A2428" s="89" t="s">
        <v>2673</v>
      </c>
      <c r="B2428" s="107" t="s">
        <v>1651</v>
      </c>
      <c r="C2428" s="93">
        <v>0.81303874053644798</v>
      </c>
      <c r="D2428" s="89" t="s">
        <v>3068</v>
      </c>
      <c r="E2428" s="90" t="s">
        <v>3067</v>
      </c>
    </row>
    <row r="2429" spans="1:5" x14ac:dyDescent="0.25">
      <c r="A2429" s="89" t="s">
        <v>2673</v>
      </c>
      <c r="B2429" s="107" t="s">
        <v>1651</v>
      </c>
      <c r="C2429" s="93">
        <v>0.81711882682468195</v>
      </c>
      <c r="D2429" s="89" t="s">
        <v>3658</v>
      </c>
      <c r="E2429" s="90" t="s">
        <v>3657</v>
      </c>
    </row>
    <row r="2430" spans="1:5" x14ac:dyDescent="0.25">
      <c r="A2430" s="89" t="s">
        <v>2673</v>
      </c>
      <c r="B2430" s="107" t="s">
        <v>1651</v>
      </c>
      <c r="C2430" s="93">
        <v>0.75700590257851996</v>
      </c>
      <c r="D2430" s="89" t="s">
        <v>3088</v>
      </c>
      <c r="E2430" s="90" t="s">
        <v>2610</v>
      </c>
    </row>
    <row r="2431" spans="1:5" x14ac:dyDescent="0.25">
      <c r="A2431" s="89" t="s">
        <v>2673</v>
      </c>
      <c r="B2431" s="107" t="s">
        <v>1651</v>
      </c>
      <c r="C2431" s="93">
        <v>0.79158585537501902</v>
      </c>
      <c r="D2431" s="89" t="s">
        <v>3932</v>
      </c>
      <c r="E2431" s="90" t="s">
        <v>2610</v>
      </c>
    </row>
    <row r="2432" spans="1:5" x14ac:dyDescent="0.25">
      <c r="A2432" s="89" t="s">
        <v>2673</v>
      </c>
      <c r="B2432" s="107" t="s">
        <v>1651</v>
      </c>
      <c r="C2432" s="93">
        <v>0.81081658719028904</v>
      </c>
      <c r="D2432" s="89" t="s">
        <v>3952</v>
      </c>
      <c r="E2432" s="90" t="s">
        <v>2610</v>
      </c>
    </row>
    <row r="2433" spans="1:5" x14ac:dyDescent="0.25">
      <c r="A2433" s="89" t="s">
        <v>2673</v>
      </c>
      <c r="B2433" s="107" t="s">
        <v>1651</v>
      </c>
      <c r="C2433" s="93">
        <v>0.79807752788839204</v>
      </c>
      <c r="D2433" s="89" t="s">
        <v>4296</v>
      </c>
      <c r="E2433" s="90" t="s">
        <v>4295</v>
      </c>
    </row>
    <row r="2434" spans="1:5" x14ac:dyDescent="0.25">
      <c r="A2434" s="89" t="s">
        <v>2679</v>
      </c>
      <c r="B2434" s="107" t="s">
        <v>2757</v>
      </c>
      <c r="C2434" s="93">
        <v>0.81845850797185105</v>
      </c>
      <c r="D2434" s="89" t="s">
        <v>282</v>
      </c>
      <c r="E2434" s="90" t="s">
        <v>2611</v>
      </c>
    </row>
    <row r="2435" spans="1:5" x14ac:dyDescent="0.25">
      <c r="A2435" s="89" t="s">
        <v>2673</v>
      </c>
      <c r="B2435" s="107" t="s">
        <v>1651</v>
      </c>
      <c r="C2435" s="93">
        <v>0.79262908984133995</v>
      </c>
      <c r="D2435" s="89" t="s">
        <v>282</v>
      </c>
      <c r="E2435" s="90" t="s">
        <v>2611</v>
      </c>
    </row>
    <row r="2436" spans="1:5" x14ac:dyDescent="0.25">
      <c r="A2436" s="89" t="s">
        <v>2673</v>
      </c>
      <c r="B2436" s="107" t="s">
        <v>1651</v>
      </c>
      <c r="C2436" s="93">
        <v>0.81198121857585204</v>
      </c>
      <c r="D2436" s="89" t="s">
        <v>2614</v>
      </c>
      <c r="E2436" s="90" t="s">
        <v>2615</v>
      </c>
    </row>
    <row r="2437" spans="1:5" x14ac:dyDescent="0.25">
      <c r="A2437" s="89" t="s">
        <v>2673</v>
      </c>
      <c r="B2437" s="107" t="s">
        <v>1651</v>
      </c>
      <c r="C2437" s="93">
        <v>0.80702882627499894</v>
      </c>
      <c r="D2437" s="89" t="s">
        <v>2912</v>
      </c>
      <c r="E2437" s="90" t="s">
        <v>2911</v>
      </c>
    </row>
    <row r="2438" spans="1:5" x14ac:dyDescent="0.25">
      <c r="A2438" s="89" t="s">
        <v>2673</v>
      </c>
      <c r="B2438" s="107" t="s">
        <v>1651</v>
      </c>
      <c r="C2438" s="93">
        <v>0.81155575071896902</v>
      </c>
      <c r="D2438" s="89" t="s">
        <v>3192</v>
      </c>
      <c r="E2438" s="90" t="s">
        <v>2911</v>
      </c>
    </row>
    <row r="2439" spans="1:5" x14ac:dyDescent="0.25">
      <c r="A2439" s="89" t="s">
        <v>2673</v>
      </c>
      <c r="B2439" s="107" t="s">
        <v>1651</v>
      </c>
      <c r="C2439" s="93">
        <v>0.80417699028841705</v>
      </c>
      <c r="D2439" s="89" t="s">
        <v>2616</v>
      </c>
      <c r="E2439" s="90" t="s">
        <v>2617</v>
      </c>
    </row>
    <row r="2440" spans="1:5" x14ac:dyDescent="0.25">
      <c r="A2440" s="89" t="s">
        <v>2673</v>
      </c>
      <c r="B2440" s="107" t="s">
        <v>1651</v>
      </c>
      <c r="C2440" s="93">
        <v>0.80384263179862803</v>
      </c>
      <c r="D2440" s="89" t="s">
        <v>4242</v>
      </c>
      <c r="E2440" s="90" t="s">
        <v>4241</v>
      </c>
    </row>
    <row r="2441" spans="1:5" x14ac:dyDescent="0.25">
      <c r="A2441" s="89" t="s">
        <v>2673</v>
      </c>
      <c r="B2441" s="107" t="s">
        <v>1651</v>
      </c>
      <c r="C2441" s="93">
        <v>0.78985980233481001</v>
      </c>
      <c r="D2441" s="89" t="s">
        <v>4052</v>
      </c>
      <c r="E2441" s="90" t="s">
        <v>3727</v>
      </c>
    </row>
    <row r="2442" spans="1:5" x14ac:dyDescent="0.25">
      <c r="A2442" s="89" t="s">
        <v>2673</v>
      </c>
      <c r="B2442" s="107" t="s">
        <v>1651</v>
      </c>
      <c r="C2442" s="93">
        <v>0.80501948682215996</v>
      </c>
      <c r="D2442" s="89" t="s">
        <v>4038</v>
      </c>
      <c r="E2442" s="90" t="s">
        <v>3133</v>
      </c>
    </row>
    <row r="2443" spans="1:5" x14ac:dyDescent="0.25">
      <c r="A2443" s="89" t="s">
        <v>2673</v>
      </c>
      <c r="B2443" s="107" t="s">
        <v>1651</v>
      </c>
      <c r="C2443" s="93">
        <v>0.81062166265577895</v>
      </c>
      <c r="D2443" s="89" t="s">
        <v>3134</v>
      </c>
      <c r="E2443" s="90" t="s">
        <v>3133</v>
      </c>
    </row>
    <row r="2444" spans="1:5" x14ac:dyDescent="0.25">
      <c r="A2444" s="89" t="s">
        <v>2673</v>
      </c>
      <c r="B2444" s="107" t="s">
        <v>1651</v>
      </c>
      <c r="C2444" s="93">
        <v>0.810450144742906</v>
      </c>
      <c r="D2444" s="89" t="s">
        <v>2618</v>
      </c>
      <c r="E2444" s="90" t="s">
        <v>2619</v>
      </c>
    </row>
    <row r="2445" spans="1:5" x14ac:dyDescent="0.25">
      <c r="A2445" s="89" t="s">
        <v>2673</v>
      </c>
      <c r="B2445" s="107" t="s">
        <v>1651</v>
      </c>
      <c r="C2445" s="93">
        <v>0.81423375763625905</v>
      </c>
      <c r="D2445" s="89" t="s">
        <v>3988</v>
      </c>
      <c r="E2445" s="90" t="s">
        <v>3987</v>
      </c>
    </row>
    <row r="2446" spans="1:5" x14ac:dyDescent="0.25">
      <c r="A2446" s="89" t="s">
        <v>2673</v>
      </c>
      <c r="B2446" s="107" t="s">
        <v>1651</v>
      </c>
      <c r="C2446" s="93">
        <v>0.80275630574809997</v>
      </c>
      <c r="D2446" s="89" t="s">
        <v>3624</v>
      </c>
      <c r="E2446" s="90" t="s">
        <v>3623</v>
      </c>
    </row>
    <row r="2447" spans="1:5" x14ac:dyDescent="0.25">
      <c r="A2447" s="89" t="s">
        <v>2673</v>
      </c>
      <c r="B2447" s="107" t="s">
        <v>1651</v>
      </c>
      <c r="C2447" s="93">
        <v>0.81112535146599696</v>
      </c>
      <c r="D2447" s="89" t="s">
        <v>2620</v>
      </c>
      <c r="E2447" s="90" t="s">
        <v>2621</v>
      </c>
    </row>
    <row r="2448" spans="1:5" x14ac:dyDescent="0.25">
      <c r="A2448" s="89" t="s">
        <v>2673</v>
      </c>
      <c r="B2448" s="107" t="s">
        <v>1651</v>
      </c>
      <c r="C2448" s="93">
        <v>0.835357515426846</v>
      </c>
      <c r="D2448" s="89" t="s">
        <v>2622</v>
      </c>
      <c r="E2448" s="90" t="s">
        <v>2623</v>
      </c>
    </row>
    <row r="2449" spans="1:5" x14ac:dyDescent="0.25">
      <c r="A2449" s="89" t="s">
        <v>2673</v>
      </c>
      <c r="B2449" s="107" t="s">
        <v>1651</v>
      </c>
      <c r="C2449" s="93">
        <v>0.81678460130192698</v>
      </c>
      <c r="D2449" s="89" t="s">
        <v>3234</v>
      </c>
      <c r="E2449" s="90" t="s">
        <v>3233</v>
      </c>
    </row>
    <row r="2450" spans="1:5" x14ac:dyDescent="0.25">
      <c r="A2450" s="89" t="s">
        <v>2673</v>
      </c>
      <c r="B2450" s="107" t="s">
        <v>1651</v>
      </c>
      <c r="C2450" s="93">
        <v>0.83663852962240703</v>
      </c>
      <c r="D2450" s="89" t="s">
        <v>3111</v>
      </c>
      <c r="E2450" s="90" t="s">
        <v>3110</v>
      </c>
    </row>
    <row r="2451" spans="1:5" x14ac:dyDescent="0.25">
      <c r="A2451" s="89" t="s">
        <v>2673</v>
      </c>
      <c r="B2451" s="107" t="s">
        <v>1651</v>
      </c>
      <c r="C2451" s="93">
        <v>0.83224702896144598</v>
      </c>
      <c r="D2451" s="89" t="s">
        <v>3583</v>
      </c>
      <c r="E2451" s="90" t="s">
        <v>3582</v>
      </c>
    </row>
    <row r="2452" spans="1:5" x14ac:dyDescent="0.25">
      <c r="A2452" s="89" t="s">
        <v>2673</v>
      </c>
      <c r="B2452" s="107" t="s">
        <v>1651</v>
      </c>
      <c r="C2452" s="93">
        <v>0.814205458409195</v>
      </c>
      <c r="D2452" s="89" t="s">
        <v>4156</v>
      </c>
      <c r="E2452" s="90" t="s">
        <v>4155</v>
      </c>
    </row>
    <row r="2453" spans="1:5" x14ac:dyDescent="0.25">
      <c r="A2453" s="89" t="s">
        <v>2673</v>
      </c>
      <c r="B2453" s="107" t="s">
        <v>1651</v>
      </c>
      <c r="C2453" s="93">
        <v>0.80526812131635594</v>
      </c>
      <c r="D2453" s="89" t="s">
        <v>3018</v>
      </c>
      <c r="E2453" s="90" t="s">
        <v>3017</v>
      </c>
    </row>
    <row r="2454" spans="1:5" x14ac:dyDescent="0.25">
      <c r="A2454" s="89" t="s">
        <v>2673</v>
      </c>
      <c r="B2454" s="107" t="s">
        <v>1651</v>
      </c>
      <c r="C2454" s="93">
        <v>0.84144468207131995</v>
      </c>
      <c r="D2454" s="89" t="s">
        <v>4248</v>
      </c>
      <c r="E2454" s="90" t="s">
        <v>4247</v>
      </c>
    </row>
    <row r="2455" spans="1:5" x14ac:dyDescent="0.25">
      <c r="A2455" s="89" t="s">
        <v>2673</v>
      </c>
      <c r="B2455" s="107" t="s">
        <v>1651</v>
      </c>
      <c r="C2455" s="93">
        <v>0.82660593928577597</v>
      </c>
      <c r="D2455" s="89" t="s">
        <v>2624</v>
      </c>
      <c r="E2455" s="90" t="s">
        <v>2625</v>
      </c>
    </row>
    <row r="2456" spans="1:5" x14ac:dyDescent="0.25">
      <c r="A2456" s="89" t="s">
        <v>2673</v>
      </c>
      <c r="B2456" s="107" t="s">
        <v>1651</v>
      </c>
      <c r="C2456" s="93">
        <v>0.81655197181511896</v>
      </c>
      <c r="D2456" s="89" t="s">
        <v>3632</v>
      </c>
      <c r="E2456" s="90" t="s">
        <v>2625</v>
      </c>
    </row>
    <row r="2457" spans="1:5" x14ac:dyDescent="0.25">
      <c r="A2457" s="89" t="s">
        <v>2673</v>
      </c>
      <c r="B2457" s="107" t="s">
        <v>1651</v>
      </c>
      <c r="C2457" s="93">
        <v>0.83998788182854101</v>
      </c>
      <c r="D2457" s="89" t="s">
        <v>3105</v>
      </c>
      <c r="E2457" s="90" t="s">
        <v>3104</v>
      </c>
    </row>
    <row r="2458" spans="1:5" x14ac:dyDescent="0.25">
      <c r="A2458" s="89" t="s">
        <v>2673</v>
      </c>
      <c r="B2458" s="107" t="s">
        <v>1651</v>
      </c>
      <c r="C2458" s="93">
        <v>0.81255854274198702</v>
      </c>
      <c r="D2458" s="89" t="s">
        <v>4006</v>
      </c>
      <c r="E2458" s="90" t="s">
        <v>4005</v>
      </c>
    </row>
    <row r="2459" spans="1:5" x14ac:dyDescent="0.25">
      <c r="A2459" s="89" t="s">
        <v>2673</v>
      </c>
      <c r="B2459" s="107" t="s">
        <v>1651</v>
      </c>
      <c r="C2459" s="93">
        <v>0.81408766535653998</v>
      </c>
      <c r="D2459" s="89" t="s">
        <v>3957</v>
      </c>
      <c r="E2459" s="90" t="s">
        <v>3956</v>
      </c>
    </row>
    <row r="2460" spans="1:5" x14ac:dyDescent="0.25">
      <c r="A2460" s="89" t="s">
        <v>2673</v>
      </c>
      <c r="B2460" s="107" t="s">
        <v>1651</v>
      </c>
      <c r="C2460" s="93">
        <v>0.81251024305856301</v>
      </c>
      <c r="D2460" s="89" t="s">
        <v>2906</v>
      </c>
      <c r="E2460" s="90" t="s">
        <v>2905</v>
      </c>
    </row>
    <row r="2461" spans="1:5" x14ac:dyDescent="0.25">
      <c r="A2461" s="89" t="s">
        <v>2673</v>
      </c>
      <c r="B2461" s="107" t="s">
        <v>1651</v>
      </c>
      <c r="C2461" s="93">
        <v>0.81281003771941396</v>
      </c>
      <c r="D2461" s="89" t="s">
        <v>2628</v>
      </c>
      <c r="E2461" s="90" t="s">
        <v>2629</v>
      </c>
    </row>
    <row r="2462" spans="1:5" x14ac:dyDescent="0.25">
      <c r="A2462" s="89" t="s">
        <v>2673</v>
      </c>
      <c r="B2462" s="107" t="s">
        <v>1651</v>
      </c>
      <c r="C2462" s="93">
        <v>0.81353706590520403</v>
      </c>
      <c r="D2462" s="89" t="s">
        <v>2630</v>
      </c>
      <c r="E2462" s="90" t="s">
        <v>2631</v>
      </c>
    </row>
    <row r="2463" spans="1:5" x14ac:dyDescent="0.25">
      <c r="A2463" s="89" t="s">
        <v>2673</v>
      </c>
      <c r="B2463" s="107" t="s">
        <v>1651</v>
      </c>
      <c r="C2463" s="93">
        <v>0.83753602823450801</v>
      </c>
      <c r="D2463" s="89" t="s">
        <v>2634</v>
      </c>
      <c r="E2463" s="90" t="s">
        <v>2631</v>
      </c>
    </row>
    <row r="2464" spans="1:5" x14ac:dyDescent="0.25">
      <c r="A2464" s="89" t="s">
        <v>2673</v>
      </c>
      <c r="B2464" s="107" t="s">
        <v>1651</v>
      </c>
      <c r="C2464" s="93">
        <v>0.80750711821633803</v>
      </c>
      <c r="D2464" s="89" t="s">
        <v>2633</v>
      </c>
      <c r="E2464" s="90" t="s">
        <v>2631</v>
      </c>
    </row>
    <row r="2465" spans="1:5" x14ac:dyDescent="0.25">
      <c r="A2465" s="89" t="s">
        <v>2673</v>
      </c>
      <c r="B2465" s="107" t="s">
        <v>1651</v>
      </c>
      <c r="C2465" s="93">
        <v>0.83508057796159196</v>
      </c>
      <c r="D2465" s="89" t="s">
        <v>2635</v>
      </c>
      <c r="E2465" s="90" t="s">
        <v>2636</v>
      </c>
    </row>
    <row r="2466" spans="1:5" x14ac:dyDescent="0.25">
      <c r="A2466" s="89" t="s">
        <v>2673</v>
      </c>
      <c r="B2466" s="107" t="s">
        <v>1651</v>
      </c>
      <c r="C2466" s="93">
        <v>0.81192570256331897</v>
      </c>
      <c r="D2466" s="89" t="s">
        <v>2637</v>
      </c>
      <c r="E2466" s="90" t="s">
        <v>2638</v>
      </c>
    </row>
    <row r="2467" spans="1:5" x14ac:dyDescent="0.25">
      <c r="A2467" s="89" t="s">
        <v>2680</v>
      </c>
      <c r="B2467" s="90" t="s">
        <v>2736</v>
      </c>
      <c r="C2467" s="93">
        <v>0.84144677402686396</v>
      </c>
      <c r="D2467" s="89" t="s">
        <v>2673</v>
      </c>
      <c r="E2467" s="107" t="s">
        <v>1651</v>
      </c>
    </row>
    <row r="2468" spans="1:5" x14ac:dyDescent="0.25">
      <c r="A2468" s="89" t="s">
        <v>2681</v>
      </c>
      <c r="B2468" s="90" t="s">
        <v>2737</v>
      </c>
      <c r="C2468" s="93">
        <v>0.81429614808596495</v>
      </c>
      <c r="D2468" s="89" t="s">
        <v>2673</v>
      </c>
      <c r="E2468" s="107" t="s">
        <v>1651</v>
      </c>
    </row>
    <row r="2469" spans="1:5" x14ac:dyDescent="0.25">
      <c r="A2469" s="89" t="s">
        <v>314</v>
      </c>
      <c r="B2469" s="90" t="s">
        <v>2738</v>
      </c>
      <c r="C2469" s="93">
        <v>0.81473303332161595</v>
      </c>
      <c r="D2469" s="89" t="s">
        <v>2673</v>
      </c>
      <c r="E2469" s="107" t="s">
        <v>1651</v>
      </c>
    </row>
    <row r="2470" spans="1:5" x14ac:dyDescent="0.25">
      <c r="A2470" s="89" t="s">
        <v>1157</v>
      </c>
      <c r="B2470" s="90" t="s">
        <v>2740</v>
      </c>
      <c r="C2470" s="93">
        <v>0.82231112272017004</v>
      </c>
      <c r="D2470" s="89" t="s">
        <v>2673</v>
      </c>
      <c r="E2470" s="107" t="s">
        <v>1651</v>
      </c>
    </row>
    <row r="2471" spans="1:5" x14ac:dyDescent="0.25">
      <c r="A2471" s="89" t="s">
        <v>1606</v>
      </c>
      <c r="B2471" s="90" t="s">
        <v>2717</v>
      </c>
      <c r="C2471" s="93">
        <v>0.82137644689877598</v>
      </c>
      <c r="D2471" s="89" t="s">
        <v>2673</v>
      </c>
      <c r="E2471" s="107" t="s">
        <v>1651</v>
      </c>
    </row>
    <row r="2472" spans="1:5" x14ac:dyDescent="0.25">
      <c r="A2472" s="89" t="s">
        <v>1620</v>
      </c>
      <c r="B2472" s="90" t="s">
        <v>2741</v>
      </c>
      <c r="C2472" s="93">
        <v>0.82672511452673303</v>
      </c>
      <c r="D2472" s="89" t="s">
        <v>2673</v>
      </c>
      <c r="E2472" s="107" t="s">
        <v>1651</v>
      </c>
    </row>
    <row r="2473" spans="1:5" x14ac:dyDescent="0.25">
      <c r="A2473" s="89" t="s">
        <v>139</v>
      </c>
      <c r="B2473" s="90" t="s">
        <v>2765</v>
      </c>
      <c r="C2473" s="93">
        <v>0.84258414152248595</v>
      </c>
      <c r="D2473" s="89" t="s">
        <v>2673</v>
      </c>
      <c r="E2473" s="107" t="s">
        <v>1651</v>
      </c>
    </row>
    <row r="2474" spans="1:5" x14ac:dyDescent="0.25">
      <c r="A2474" s="89" t="s">
        <v>140</v>
      </c>
      <c r="B2474" s="90" t="s">
        <v>2760</v>
      </c>
      <c r="C2474" s="93">
        <v>0.83728966709038999</v>
      </c>
      <c r="D2474" s="89" t="s">
        <v>2673</v>
      </c>
      <c r="E2474" s="107" t="s">
        <v>1651</v>
      </c>
    </row>
    <row r="2475" spans="1:5" x14ac:dyDescent="0.25">
      <c r="A2475" s="89" t="s">
        <v>143</v>
      </c>
      <c r="B2475" s="90" t="s">
        <v>2758</v>
      </c>
      <c r="C2475" s="93">
        <v>0.82633573901405999</v>
      </c>
      <c r="D2475" s="89" t="s">
        <v>2673</v>
      </c>
      <c r="E2475" s="107" t="s">
        <v>1651</v>
      </c>
    </row>
    <row r="2476" spans="1:5" x14ac:dyDescent="0.25">
      <c r="A2476" s="89" t="s">
        <v>2683</v>
      </c>
      <c r="B2476" s="90" t="s">
        <v>2743</v>
      </c>
      <c r="C2476" s="93">
        <v>0.83945852745104999</v>
      </c>
      <c r="D2476" s="89" t="s">
        <v>2673</v>
      </c>
      <c r="E2476" s="107" t="s">
        <v>1651</v>
      </c>
    </row>
    <row r="2477" spans="1:5" x14ac:dyDescent="0.25">
      <c r="A2477" s="89" t="s">
        <v>679</v>
      </c>
      <c r="B2477" s="90" t="s">
        <v>2744</v>
      </c>
      <c r="C2477" s="93">
        <v>0.81384161572748803</v>
      </c>
      <c r="D2477" s="89" t="s">
        <v>2673</v>
      </c>
      <c r="E2477" s="107" t="s">
        <v>1651</v>
      </c>
    </row>
    <row r="2478" spans="1:5" x14ac:dyDescent="0.25">
      <c r="A2478" s="89" t="s">
        <v>1728</v>
      </c>
      <c r="B2478" s="90" t="s">
        <v>1729</v>
      </c>
      <c r="C2478" s="93">
        <v>0.82441895285145605</v>
      </c>
      <c r="D2478" s="89" t="s">
        <v>2673</v>
      </c>
      <c r="E2478" s="107" t="s">
        <v>1651</v>
      </c>
    </row>
    <row r="2479" spans="1:5" x14ac:dyDescent="0.25">
      <c r="A2479" s="89" t="s">
        <v>1748</v>
      </c>
      <c r="B2479" s="90" t="s">
        <v>1749</v>
      </c>
      <c r="C2479" s="93">
        <v>0.81973043609505902</v>
      </c>
      <c r="D2479" s="89" t="s">
        <v>2673</v>
      </c>
      <c r="E2479" s="107" t="s">
        <v>1651</v>
      </c>
    </row>
    <row r="2480" spans="1:5" x14ac:dyDescent="0.25">
      <c r="A2480" s="89" t="s">
        <v>1761</v>
      </c>
      <c r="B2480" s="90" t="s">
        <v>1762</v>
      </c>
      <c r="C2480" s="93">
        <v>0.81210438265820895</v>
      </c>
      <c r="D2480" s="89" t="s">
        <v>2673</v>
      </c>
      <c r="E2480" s="107" t="s">
        <v>1651</v>
      </c>
    </row>
    <row r="2481" spans="1:5" x14ac:dyDescent="0.25">
      <c r="A2481" s="89" t="s">
        <v>1780</v>
      </c>
      <c r="B2481" s="90" t="s">
        <v>1781</v>
      </c>
      <c r="C2481" s="93">
        <v>0.812307155326494</v>
      </c>
      <c r="D2481" s="89" t="s">
        <v>2673</v>
      </c>
      <c r="E2481" s="107" t="s">
        <v>1651</v>
      </c>
    </row>
    <row r="2482" spans="1:5" x14ac:dyDescent="0.25">
      <c r="A2482" s="89" t="s">
        <v>1788</v>
      </c>
      <c r="B2482" s="90" t="s">
        <v>1789</v>
      </c>
      <c r="C2482" s="93">
        <v>0.84055843172691702</v>
      </c>
      <c r="D2482" s="89" t="s">
        <v>2673</v>
      </c>
      <c r="E2482" s="107" t="s">
        <v>1651</v>
      </c>
    </row>
    <row r="2483" spans="1:5" x14ac:dyDescent="0.25">
      <c r="A2483" s="89" t="s">
        <v>1790</v>
      </c>
      <c r="B2483" s="90" t="s">
        <v>1791</v>
      </c>
      <c r="C2483" s="93">
        <v>0.83970665558826696</v>
      </c>
      <c r="D2483" s="89" t="s">
        <v>2673</v>
      </c>
      <c r="E2483" s="107" t="s">
        <v>1651</v>
      </c>
    </row>
    <row r="2484" spans="1:5" x14ac:dyDescent="0.25">
      <c r="A2484" s="89" t="s">
        <v>1796</v>
      </c>
      <c r="B2484" s="90" t="s">
        <v>1797</v>
      </c>
      <c r="C2484" s="93">
        <v>0.81613560543705199</v>
      </c>
      <c r="D2484" s="89" t="s">
        <v>2673</v>
      </c>
      <c r="E2484" s="107" t="s">
        <v>1651</v>
      </c>
    </row>
    <row r="2485" spans="1:5" x14ac:dyDescent="0.25">
      <c r="A2485" s="89" t="s">
        <v>1798</v>
      </c>
      <c r="B2485" s="90" t="s">
        <v>1799</v>
      </c>
      <c r="C2485" s="93">
        <v>0.83686316240751002</v>
      </c>
      <c r="D2485" s="89" t="s">
        <v>2673</v>
      </c>
      <c r="E2485" s="107" t="s">
        <v>1651</v>
      </c>
    </row>
    <row r="2486" spans="1:5" x14ac:dyDescent="0.25">
      <c r="A2486" s="89" t="s">
        <v>1808</v>
      </c>
      <c r="B2486" s="90" t="s">
        <v>1809</v>
      </c>
      <c r="C2486" s="93">
        <v>0.83491624662243302</v>
      </c>
      <c r="D2486" s="89" t="s">
        <v>2673</v>
      </c>
      <c r="E2486" s="107" t="s">
        <v>1651</v>
      </c>
    </row>
    <row r="2487" spans="1:5" x14ac:dyDescent="0.25">
      <c r="A2487" s="89" t="s">
        <v>1816</v>
      </c>
      <c r="B2487" s="90" t="s">
        <v>1817</v>
      </c>
      <c r="C2487" s="93">
        <v>0.83185439647168502</v>
      </c>
      <c r="D2487" s="89" t="s">
        <v>2673</v>
      </c>
      <c r="E2487" s="107" t="s">
        <v>1651</v>
      </c>
    </row>
    <row r="2488" spans="1:5" x14ac:dyDescent="0.25">
      <c r="A2488" s="89" t="s">
        <v>1818</v>
      </c>
      <c r="B2488" s="90" t="s">
        <v>1819</v>
      </c>
      <c r="C2488" s="93">
        <v>0.816035889710792</v>
      </c>
      <c r="D2488" s="89" t="s">
        <v>2673</v>
      </c>
      <c r="E2488" s="107" t="s">
        <v>1651</v>
      </c>
    </row>
    <row r="2489" spans="1:5" x14ac:dyDescent="0.25">
      <c r="A2489" s="89" t="s">
        <v>1824</v>
      </c>
      <c r="B2489" s="90" t="s">
        <v>1825</v>
      </c>
      <c r="C2489" s="93">
        <v>0.82181365094015901</v>
      </c>
      <c r="D2489" s="89" t="s">
        <v>2673</v>
      </c>
      <c r="E2489" s="107" t="s">
        <v>1651</v>
      </c>
    </row>
    <row r="2490" spans="1:5" x14ac:dyDescent="0.25">
      <c r="A2490" s="89" t="s">
        <v>1829</v>
      </c>
      <c r="B2490" s="90" t="s">
        <v>1830</v>
      </c>
      <c r="C2490" s="93">
        <v>0.817413324488932</v>
      </c>
      <c r="D2490" s="89" t="s">
        <v>2673</v>
      </c>
      <c r="E2490" s="107" t="s">
        <v>1651</v>
      </c>
    </row>
    <row r="2491" spans="1:5" x14ac:dyDescent="0.25">
      <c r="A2491" s="89" t="s">
        <v>1734</v>
      </c>
      <c r="B2491" s="90" t="s">
        <v>1735</v>
      </c>
      <c r="C2491" s="93">
        <v>0.84657361866700898</v>
      </c>
      <c r="D2491" s="89" t="s">
        <v>2673</v>
      </c>
      <c r="E2491" s="107" t="s">
        <v>1651</v>
      </c>
    </row>
    <row r="2492" spans="1:5" x14ac:dyDescent="0.25">
      <c r="A2492" s="89" t="s">
        <v>1841</v>
      </c>
      <c r="B2492" s="90" t="s">
        <v>1842</v>
      </c>
      <c r="C2492" s="93">
        <v>0.819612175461091</v>
      </c>
      <c r="D2492" s="89" t="s">
        <v>2673</v>
      </c>
      <c r="E2492" s="107" t="s">
        <v>1651</v>
      </c>
    </row>
    <row r="2493" spans="1:5" x14ac:dyDescent="0.25">
      <c r="A2493" s="89" t="s">
        <v>1859</v>
      </c>
      <c r="B2493" s="90" t="s">
        <v>1860</v>
      </c>
      <c r="C2493" s="93">
        <v>0.81404631797410298</v>
      </c>
      <c r="D2493" s="89" t="s">
        <v>2673</v>
      </c>
      <c r="E2493" s="107" t="s">
        <v>1651</v>
      </c>
    </row>
    <row r="2494" spans="1:5" x14ac:dyDescent="0.25">
      <c r="A2494" s="89" t="s">
        <v>1868</v>
      </c>
      <c r="B2494" s="90" t="s">
        <v>1869</v>
      </c>
      <c r="C2494" s="93">
        <v>0.81371186631325798</v>
      </c>
      <c r="D2494" s="89" t="s">
        <v>2673</v>
      </c>
      <c r="E2494" s="107" t="s">
        <v>1651</v>
      </c>
    </row>
    <row r="2495" spans="1:5" x14ac:dyDescent="0.25">
      <c r="A2495" s="89" t="s">
        <v>1892</v>
      </c>
      <c r="B2495" s="90" t="s">
        <v>1893</v>
      </c>
      <c r="C2495" s="93">
        <v>0.81389413489235296</v>
      </c>
      <c r="D2495" s="89" t="s">
        <v>2673</v>
      </c>
      <c r="E2495" s="107" t="s">
        <v>1651</v>
      </c>
    </row>
    <row r="2496" spans="1:5" x14ac:dyDescent="0.25">
      <c r="A2496" s="89" t="s">
        <v>1899</v>
      </c>
      <c r="B2496" s="90" t="s">
        <v>1900</v>
      </c>
      <c r="C2496" s="93">
        <v>0.80751029789150996</v>
      </c>
      <c r="D2496" s="89" t="s">
        <v>2673</v>
      </c>
      <c r="E2496" s="107" t="s">
        <v>1651</v>
      </c>
    </row>
    <row r="2497" spans="1:5" x14ac:dyDescent="0.25">
      <c r="A2497" s="89" t="s">
        <v>1909</v>
      </c>
      <c r="B2497" s="90" t="s">
        <v>1910</v>
      </c>
      <c r="C2497" s="93">
        <v>0.81637743707977095</v>
      </c>
      <c r="D2497" s="89" t="s">
        <v>2673</v>
      </c>
      <c r="E2497" s="107" t="s">
        <v>1651</v>
      </c>
    </row>
    <row r="2498" spans="1:5" x14ac:dyDescent="0.25">
      <c r="A2498" s="89" t="s">
        <v>1913</v>
      </c>
      <c r="B2498" s="90" t="s">
        <v>1914</v>
      </c>
      <c r="C2498" s="93">
        <v>0.83127857437417296</v>
      </c>
      <c r="D2498" s="89" t="s">
        <v>2673</v>
      </c>
      <c r="E2498" s="107" t="s">
        <v>1651</v>
      </c>
    </row>
    <row r="2499" spans="1:5" x14ac:dyDescent="0.25">
      <c r="A2499" s="89" t="s">
        <v>1915</v>
      </c>
      <c r="B2499" s="90" t="s">
        <v>1916</v>
      </c>
      <c r="C2499" s="93">
        <v>0.83239080300942003</v>
      </c>
      <c r="D2499" s="89" t="s">
        <v>2673</v>
      </c>
      <c r="E2499" s="107" t="s">
        <v>1651</v>
      </c>
    </row>
    <row r="2500" spans="1:5" x14ac:dyDescent="0.25">
      <c r="A2500" s="89" t="s">
        <v>1284</v>
      </c>
      <c r="B2500" s="90" t="s">
        <v>1931</v>
      </c>
      <c r="C2500" s="93">
        <v>0.80559900942877904</v>
      </c>
      <c r="D2500" s="89" t="s">
        <v>2673</v>
      </c>
      <c r="E2500" s="107" t="s">
        <v>1651</v>
      </c>
    </row>
    <row r="2501" spans="1:5" x14ac:dyDescent="0.25">
      <c r="A2501" s="89" t="s">
        <v>1936</v>
      </c>
      <c r="B2501" s="90" t="s">
        <v>1937</v>
      </c>
      <c r="C2501" s="93">
        <v>0.84232105466946405</v>
      </c>
      <c r="D2501" s="89" t="s">
        <v>2673</v>
      </c>
      <c r="E2501" s="107" t="s">
        <v>1651</v>
      </c>
    </row>
    <row r="2502" spans="1:5" x14ac:dyDescent="0.25">
      <c r="A2502" s="89" t="s">
        <v>1940</v>
      </c>
      <c r="B2502" s="90" t="s">
        <v>1941</v>
      </c>
      <c r="C2502" s="93">
        <v>0.81686659900936298</v>
      </c>
      <c r="D2502" s="89" t="s">
        <v>2673</v>
      </c>
      <c r="E2502" s="107" t="s">
        <v>1651</v>
      </c>
    </row>
    <row r="2503" spans="1:5" x14ac:dyDescent="0.25">
      <c r="A2503" s="89" t="s">
        <v>1736</v>
      </c>
      <c r="B2503" s="90" t="s">
        <v>1737</v>
      </c>
      <c r="C2503" s="93">
        <v>0.84036787310169003</v>
      </c>
      <c r="D2503" s="89" t="s">
        <v>2673</v>
      </c>
      <c r="E2503" s="107" t="s">
        <v>1651</v>
      </c>
    </row>
    <row r="2504" spans="1:5" x14ac:dyDescent="0.25">
      <c r="A2504" s="89" t="s">
        <v>1944</v>
      </c>
      <c r="B2504" s="90" t="s">
        <v>1945</v>
      </c>
      <c r="C2504" s="93">
        <v>0.81480909518817102</v>
      </c>
      <c r="D2504" s="89" t="s">
        <v>2673</v>
      </c>
      <c r="E2504" s="107" t="s">
        <v>1651</v>
      </c>
    </row>
    <row r="2505" spans="1:5" x14ac:dyDescent="0.25">
      <c r="A2505" s="89" t="s">
        <v>1954</v>
      </c>
      <c r="B2505" s="90" t="s">
        <v>1955</v>
      </c>
      <c r="C2505" s="93">
        <v>0.83416200246982297</v>
      </c>
      <c r="D2505" s="89" t="s">
        <v>2673</v>
      </c>
      <c r="E2505" s="107" t="s">
        <v>1651</v>
      </c>
    </row>
    <row r="2506" spans="1:5" x14ac:dyDescent="0.25">
      <c r="A2506" s="89" t="s">
        <v>1968</v>
      </c>
      <c r="B2506" s="90" t="s">
        <v>1969</v>
      </c>
      <c r="C2506" s="93">
        <v>0.805965790714126</v>
      </c>
      <c r="D2506" s="89" t="s">
        <v>2673</v>
      </c>
      <c r="E2506" s="107" t="s">
        <v>1651</v>
      </c>
    </row>
    <row r="2507" spans="1:5" x14ac:dyDescent="0.25">
      <c r="A2507" s="89" t="s">
        <v>1972</v>
      </c>
      <c r="B2507" s="90" t="s">
        <v>1973</v>
      </c>
      <c r="C2507" s="93">
        <v>0.83004401383130799</v>
      </c>
      <c r="D2507" s="89" t="s">
        <v>2673</v>
      </c>
      <c r="E2507" s="107" t="s">
        <v>1651</v>
      </c>
    </row>
    <row r="2508" spans="1:5" x14ac:dyDescent="0.25">
      <c r="A2508" s="89" t="s">
        <v>1974</v>
      </c>
      <c r="B2508" s="90" t="s">
        <v>1975</v>
      </c>
      <c r="C2508" s="93">
        <v>0.81712774592212101</v>
      </c>
      <c r="D2508" s="89" t="s">
        <v>2673</v>
      </c>
      <c r="E2508" s="107" t="s">
        <v>1651</v>
      </c>
    </row>
    <row r="2509" spans="1:5" x14ac:dyDescent="0.25">
      <c r="A2509" s="89" t="s">
        <v>1999</v>
      </c>
      <c r="B2509" s="90" t="s">
        <v>2000</v>
      </c>
      <c r="C2509" s="93">
        <v>0.83950871186062104</v>
      </c>
      <c r="D2509" s="89" t="s">
        <v>2673</v>
      </c>
      <c r="E2509" s="107" t="s">
        <v>1651</v>
      </c>
    </row>
    <row r="2510" spans="1:5" x14ac:dyDescent="0.25">
      <c r="A2510" s="89" t="s">
        <v>2007</v>
      </c>
      <c r="B2510" s="90" t="s">
        <v>2008</v>
      </c>
      <c r="C2510" s="93">
        <v>0.81457129447704202</v>
      </c>
      <c r="D2510" s="89" t="s">
        <v>2673</v>
      </c>
      <c r="E2510" s="107" t="s">
        <v>1651</v>
      </c>
    </row>
    <row r="2511" spans="1:5" x14ac:dyDescent="0.25">
      <c r="A2511" s="89" t="s">
        <v>2009</v>
      </c>
      <c r="B2511" s="90" t="s">
        <v>2010</v>
      </c>
      <c r="C2511" s="93">
        <v>0.81649482264046302</v>
      </c>
      <c r="D2511" s="89" t="s">
        <v>2673</v>
      </c>
      <c r="E2511" s="107" t="s">
        <v>1651</v>
      </c>
    </row>
    <row r="2512" spans="1:5" x14ac:dyDescent="0.25">
      <c r="A2512" s="89" t="s">
        <v>2011</v>
      </c>
      <c r="B2512" s="90" t="s">
        <v>2012</v>
      </c>
      <c r="C2512" s="93">
        <v>0.84492099684501998</v>
      </c>
      <c r="D2512" s="89" t="s">
        <v>2673</v>
      </c>
      <c r="E2512" s="107" t="s">
        <v>1651</v>
      </c>
    </row>
    <row r="2513" spans="1:5" x14ac:dyDescent="0.25">
      <c r="A2513" s="89" t="s">
        <v>2019</v>
      </c>
      <c r="B2513" s="90" t="s">
        <v>2020</v>
      </c>
      <c r="C2513" s="93">
        <v>0.82486649980055504</v>
      </c>
      <c r="D2513" s="89" t="s">
        <v>2673</v>
      </c>
      <c r="E2513" s="107" t="s">
        <v>1651</v>
      </c>
    </row>
    <row r="2514" spans="1:5" x14ac:dyDescent="0.25">
      <c r="A2514" s="89" t="s">
        <v>2040</v>
      </c>
      <c r="B2514" s="90" t="s">
        <v>2041</v>
      </c>
      <c r="C2514" s="93">
        <v>0.81844888502162905</v>
      </c>
      <c r="D2514" s="89" t="s">
        <v>2673</v>
      </c>
      <c r="E2514" s="107" t="s">
        <v>1651</v>
      </c>
    </row>
    <row r="2515" spans="1:5" x14ac:dyDescent="0.25">
      <c r="A2515" s="89" t="s">
        <v>2055</v>
      </c>
      <c r="B2515" s="90" t="s">
        <v>2056</v>
      </c>
      <c r="C2515" s="93">
        <v>0.81116695148579399</v>
      </c>
      <c r="D2515" s="89" t="s">
        <v>2673</v>
      </c>
      <c r="E2515" s="107" t="s">
        <v>1651</v>
      </c>
    </row>
    <row r="2516" spans="1:5" x14ac:dyDescent="0.25">
      <c r="A2516" s="89" t="s">
        <v>1613</v>
      </c>
      <c r="B2516" s="90" t="s">
        <v>2061</v>
      </c>
      <c r="C2516" s="93">
        <v>0.82247331971231696</v>
      </c>
      <c r="D2516" s="89" t="s">
        <v>2673</v>
      </c>
      <c r="E2516" s="107" t="s">
        <v>1651</v>
      </c>
    </row>
    <row r="2517" spans="1:5" x14ac:dyDescent="0.25">
      <c r="A2517" s="89" t="s">
        <v>1740</v>
      </c>
      <c r="B2517" s="90" t="s">
        <v>1741</v>
      </c>
      <c r="C2517" s="93">
        <v>0.82666405830901302</v>
      </c>
      <c r="D2517" s="89" t="s">
        <v>2673</v>
      </c>
      <c r="E2517" s="107" t="s">
        <v>1651</v>
      </c>
    </row>
    <row r="2518" spans="1:5" x14ac:dyDescent="0.25">
      <c r="A2518" s="89" t="s">
        <v>1730</v>
      </c>
      <c r="B2518" s="90" t="s">
        <v>1731</v>
      </c>
      <c r="C2518" s="93">
        <v>0.83936761109147695</v>
      </c>
      <c r="D2518" s="89" t="s">
        <v>2673</v>
      </c>
      <c r="E2518" s="107" t="s">
        <v>1651</v>
      </c>
    </row>
    <row r="2519" spans="1:5" x14ac:dyDescent="0.25">
      <c r="A2519" s="89" t="s">
        <v>2109</v>
      </c>
      <c r="B2519" s="90" t="s">
        <v>2110</v>
      </c>
      <c r="C2519" s="93">
        <v>0.83273908251728102</v>
      </c>
      <c r="D2519" s="89" t="s">
        <v>2673</v>
      </c>
      <c r="E2519" s="107" t="s">
        <v>1651</v>
      </c>
    </row>
    <row r="2520" spans="1:5" x14ac:dyDescent="0.25">
      <c r="A2520" s="89" t="s">
        <v>2121</v>
      </c>
      <c r="B2520" s="90" t="s">
        <v>2122</v>
      </c>
      <c r="C2520" s="93">
        <v>0.81340914844655199</v>
      </c>
      <c r="D2520" s="89" t="s">
        <v>2673</v>
      </c>
      <c r="E2520" s="107" t="s">
        <v>1651</v>
      </c>
    </row>
    <row r="2521" spans="1:5" x14ac:dyDescent="0.25">
      <c r="A2521" s="89" t="s">
        <v>2123</v>
      </c>
      <c r="B2521" s="90" t="s">
        <v>2122</v>
      </c>
      <c r="C2521" s="93">
        <v>0.84000649709714903</v>
      </c>
      <c r="D2521" s="89" t="s">
        <v>2673</v>
      </c>
      <c r="E2521" s="107" t="s">
        <v>1651</v>
      </c>
    </row>
    <row r="2522" spans="1:5" x14ac:dyDescent="0.25">
      <c r="A2522" s="89" t="s">
        <v>1742</v>
      </c>
      <c r="B2522" s="90" t="s">
        <v>1743</v>
      </c>
      <c r="C2522" s="93">
        <v>0.82455898335119704</v>
      </c>
      <c r="D2522" s="89" t="s">
        <v>2673</v>
      </c>
      <c r="E2522" s="107" t="s">
        <v>1651</v>
      </c>
    </row>
    <row r="2523" spans="1:5" x14ac:dyDescent="0.25">
      <c r="A2523" s="89" t="s">
        <v>2137</v>
      </c>
      <c r="B2523" s="90" t="s">
        <v>2138</v>
      </c>
      <c r="C2523" s="93">
        <v>0.81785984499961395</v>
      </c>
      <c r="D2523" s="89" t="s">
        <v>2673</v>
      </c>
      <c r="E2523" s="107" t="s">
        <v>1651</v>
      </c>
    </row>
    <row r="2524" spans="1:5" x14ac:dyDescent="0.25">
      <c r="A2524" s="89" t="s">
        <v>2147</v>
      </c>
      <c r="B2524" s="90" t="s">
        <v>2148</v>
      </c>
      <c r="C2524" s="93">
        <v>0.81578098833201995</v>
      </c>
      <c r="D2524" s="89" t="s">
        <v>2673</v>
      </c>
      <c r="E2524" s="107" t="s">
        <v>1651</v>
      </c>
    </row>
    <row r="2525" spans="1:5" x14ac:dyDescent="0.25">
      <c r="A2525" s="89" t="s">
        <v>2149</v>
      </c>
      <c r="B2525" s="90" t="s">
        <v>2150</v>
      </c>
      <c r="C2525" s="93">
        <v>0.81109731361914605</v>
      </c>
      <c r="D2525" s="89" t="s">
        <v>2673</v>
      </c>
      <c r="E2525" s="107" t="s">
        <v>1651</v>
      </c>
    </row>
    <row r="2526" spans="1:5" x14ac:dyDescent="0.25">
      <c r="A2526" s="89" t="s">
        <v>2151</v>
      </c>
      <c r="B2526" s="90" t="s">
        <v>2152</v>
      </c>
      <c r="C2526" s="93">
        <v>0.81489402813480505</v>
      </c>
      <c r="D2526" s="89" t="s">
        <v>2673</v>
      </c>
      <c r="E2526" s="107" t="s">
        <v>1651</v>
      </c>
    </row>
    <row r="2527" spans="1:5" x14ac:dyDescent="0.25">
      <c r="A2527" s="89" t="s">
        <v>2155</v>
      </c>
      <c r="B2527" s="90" t="s">
        <v>2156</v>
      </c>
      <c r="C2527" s="93">
        <v>0.81476663898772705</v>
      </c>
      <c r="D2527" s="89" t="s">
        <v>2673</v>
      </c>
      <c r="E2527" s="107" t="s">
        <v>1651</v>
      </c>
    </row>
    <row r="2528" spans="1:5" x14ac:dyDescent="0.25">
      <c r="A2528" s="89" t="s">
        <v>2161</v>
      </c>
      <c r="B2528" s="90" t="s">
        <v>2162</v>
      </c>
      <c r="C2528" s="93">
        <v>0.81478214273285099</v>
      </c>
      <c r="D2528" s="89" t="s">
        <v>2673</v>
      </c>
      <c r="E2528" s="107" t="s">
        <v>1651</v>
      </c>
    </row>
    <row r="2529" spans="1:5" x14ac:dyDescent="0.25">
      <c r="A2529" s="89" t="s">
        <v>2167</v>
      </c>
      <c r="B2529" s="90" t="s">
        <v>2168</v>
      </c>
      <c r="C2529" s="93">
        <v>0.82444837828351003</v>
      </c>
      <c r="D2529" s="89" t="s">
        <v>2673</v>
      </c>
      <c r="E2529" s="107" t="s">
        <v>1651</v>
      </c>
    </row>
    <row r="2530" spans="1:5" x14ac:dyDescent="0.25">
      <c r="A2530" s="89" t="s">
        <v>2171</v>
      </c>
      <c r="B2530" s="90" t="s">
        <v>2172</v>
      </c>
      <c r="C2530" s="93">
        <v>0.83967362028088099</v>
      </c>
      <c r="D2530" s="89" t="s">
        <v>2673</v>
      </c>
      <c r="E2530" s="107" t="s">
        <v>1651</v>
      </c>
    </row>
    <row r="2531" spans="1:5" x14ac:dyDescent="0.25">
      <c r="A2531" s="89" t="s">
        <v>2173</v>
      </c>
      <c r="B2531" s="90" t="s">
        <v>2174</v>
      </c>
      <c r="C2531" s="93">
        <v>0.81543788152385799</v>
      </c>
      <c r="D2531" s="89" t="s">
        <v>2673</v>
      </c>
      <c r="E2531" s="107" t="s">
        <v>1651</v>
      </c>
    </row>
    <row r="2532" spans="1:5" x14ac:dyDescent="0.25">
      <c r="A2532" s="89" t="s">
        <v>2183</v>
      </c>
      <c r="B2532" s="90" t="s">
        <v>2184</v>
      </c>
      <c r="C2532" s="93">
        <v>0.81598127613692994</v>
      </c>
      <c r="D2532" s="89" t="s">
        <v>2673</v>
      </c>
      <c r="E2532" s="107" t="s">
        <v>1651</v>
      </c>
    </row>
    <row r="2533" spans="1:5" x14ac:dyDescent="0.25">
      <c r="A2533" s="89" t="s">
        <v>2211</v>
      </c>
      <c r="B2533" s="90" t="s">
        <v>2212</v>
      </c>
      <c r="C2533" s="93">
        <v>0.81600051766850301</v>
      </c>
      <c r="D2533" s="89" t="s">
        <v>2673</v>
      </c>
      <c r="E2533" s="107" t="s">
        <v>1651</v>
      </c>
    </row>
    <row r="2534" spans="1:5" x14ac:dyDescent="0.25">
      <c r="A2534" s="89" t="s">
        <v>2213</v>
      </c>
      <c r="B2534" s="90" t="s">
        <v>2214</v>
      </c>
      <c r="C2534" s="93">
        <v>0.83196363147477104</v>
      </c>
      <c r="D2534" s="89" t="s">
        <v>2673</v>
      </c>
      <c r="E2534" s="107" t="s">
        <v>1651</v>
      </c>
    </row>
    <row r="2535" spans="1:5" x14ac:dyDescent="0.25">
      <c r="A2535" s="89" t="s">
        <v>2215</v>
      </c>
      <c r="B2535" s="90" t="s">
        <v>2216</v>
      </c>
      <c r="C2535" s="93">
        <v>0.82290810361678901</v>
      </c>
      <c r="D2535" s="89" t="s">
        <v>2673</v>
      </c>
      <c r="E2535" s="107" t="s">
        <v>1651</v>
      </c>
    </row>
    <row r="2536" spans="1:5" x14ac:dyDescent="0.25">
      <c r="A2536" s="89" t="s">
        <v>2217</v>
      </c>
      <c r="B2536" s="90" t="s">
        <v>2218</v>
      </c>
      <c r="C2536" s="93">
        <v>0.83081861794465295</v>
      </c>
      <c r="D2536" s="89" t="s">
        <v>2673</v>
      </c>
      <c r="E2536" s="107" t="s">
        <v>1651</v>
      </c>
    </row>
    <row r="2537" spans="1:5" x14ac:dyDescent="0.25">
      <c r="A2537" s="89" t="s">
        <v>2221</v>
      </c>
      <c r="B2537" s="90" t="s">
        <v>2222</v>
      </c>
      <c r="C2537" s="93">
        <v>0.83841847337005204</v>
      </c>
      <c r="D2537" s="89" t="s">
        <v>2673</v>
      </c>
      <c r="E2537" s="107" t="s">
        <v>1651</v>
      </c>
    </row>
    <row r="2538" spans="1:5" x14ac:dyDescent="0.25">
      <c r="A2538" s="89" t="s">
        <v>2223</v>
      </c>
      <c r="B2538" s="90" t="s">
        <v>2224</v>
      </c>
      <c r="C2538" s="93">
        <v>0.81579013971832903</v>
      </c>
      <c r="D2538" s="89" t="s">
        <v>2673</v>
      </c>
      <c r="E2538" s="107" t="s">
        <v>1651</v>
      </c>
    </row>
    <row r="2539" spans="1:5" x14ac:dyDescent="0.25">
      <c r="A2539" s="89" t="s">
        <v>2225</v>
      </c>
      <c r="B2539" s="90" t="s">
        <v>2226</v>
      </c>
      <c r="C2539" s="93">
        <v>0.81395088550321104</v>
      </c>
      <c r="D2539" s="89" t="s">
        <v>2673</v>
      </c>
      <c r="E2539" s="107" t="s">
        <v>1651</v>
      </c>
    </row>
    <row r="2540" spans="1:5" x14ac:dyDescent="0.25">
      <c r="A2540" s="89" t="s">
        <v>2227</v>
      </c>
      <c r="B2540" s="90" t="s">
        <v>2228</v>
      </c>
      <c r="C2540" s="93">
        <v>0.83353861349598002</v>
      </c>
      <c r="D2540" s="89" t="s">
        <v>2673</v>
      </c>
      <c r="E2540" s="107" t="s">
        <v>1651</v>
      </c>
    </row>
    <row r="2541" spans="1:5" x14ac:dyDescent="0.25">
      <c r="A2541" s="89" t="s">
        <v>2229</v>
      </c>
      <c r="B2541" s="90" t="s">
        <v>2230</v>
      </c>
      <c r="C2541" s="93">
        <v>0.81433042024604396</v>
      </c>
      <c r="D2541" s="89" t="s">
        <v>2673</v>
      </c>
      <c r="E2541" s="107" t="s">
        <v>1651</v>
      </c>
    </row>
    <row r="2542" spans="1:5" x14ac:dyDescent="0.25">
      <c r="A2542" s="89" t="s">
        <v>2231</v>
      </c>
      <c r="B2542" s="90" t="s">
        <v>2232</v>
      </c>
      <c r="C2542" s="93">
        <v>0.81025960853502899</v>
      </c>
      <c r="D2542" s="89" t="s">
        <v>2673</v>
      </c>
      <c r="E2542" s="107" t="s">
        <v>1651</v>
      </c>
    </row>
    <row r="2543" spans="1:5" x14ac:dyDescent="0.25">
      <c r="A2543" s="89" t="s">
        <v>2233</v>
      </c>
      <c r="B2543" s="90" t="s">
        <v>2234</v>
      </c>
      <c r="C2543" s="93">
        <v>0.82223092656726204</v>
      </c>
      <c r="D2543" s="89" t="s">
        <v>2673</v>
      </c>
      <c r="E2543" s="107" t="s">
        <v>1651</v>
      </c>
    </row>
    <row r="2544" spans="1:5" x14ac:dyDescent="0.25">
      <c r="A2544" s="89" t="s">
        <v>2235</v>
      </c>
      <c r="B2544" s="90" t="s">
        <v>2236</v>
      </c>
      <c r="C2544" s="93">
        <v>0.826711809724893</v>
      </c>
      <c r="D2544" s="89" t="s">
        <v>2673</v>
      </c>
      <c r="E2544" s="107" t="s">
        <v>1651</v>
      </c>
    </row>
    <row r="2545" spans="1:5" x14ac:dyDescent="0.25">
      <c r="A2545" s="89" t="s">
        <v>1732</v>
      </c>
      <c r="B2545" s="90" t="s">
        <v>1733</v>
      </c>
      <c r="C2545" s="93">
        <v>0.84139071582515701</v>
      </c>
      <c r="D2545" s="89" t="s">
        <v>2673</v>
      </c>
      <c r="E2545" s="107" t="s">
        <v>1651</v>
      </c>
    </row>
    <row r="2546" spans="1:5" x14ac:dyDescent="0.25">
      <c r="A2546" s="89" t="s">
        <v>533</v>
      </c>
      <c r="B2546" s="90" t="s">
        <v>2239</v>
      </c>
      <c r="C2546" s="93">
        <v>0.83437665404310601</v>
      </c>
      <c r="D2546" s="89" t="s">
        <v>2673</v>
      </c>
      <c r="E2546" s="107" t="s">
        <v>1651</v>
      </c>
    </row>
    <row r="2547" spans="1:5" x14ac:dyDescent="0.25">
      <c r="A2547" s="89" t="s">
        <v>2242</v>
      </c>
      <c r="B2547" s="90" t="s">
        <v>2243</v>
      </c>
      <c r="C2547" s="93">
        <v>0.81075313996232201</v>
      </c>
      <c r="D2547" s="89" t="s">
        <v>2673</v>
      </c>
      <c r="E2547" s="107" t="s">
        <v>1651</v>
      </c>
    </row>
    <row r="2548" spans="1:5" x14ac:dyDescent="0.25">
      <c r="A2548" s="89" t="s">
        <v>2246</v>
      </c>
      <c r="B2548" s="90" t="s">
        <v>2247</v>
      </c>
      <c r="C2548" s="93">
        <v>0.83852789172466402</v>
      </c>
      <c r="D2548" s="89" t="s">
        <v>2673</v>
      </c>
      <c r="E2548" s="107" t="s">
        <v>1651</v>
      </c>
    </row>
    <row r="2549" spans="1:5" x14ac:dyDescent="0.25">
      <c r="A2549" s="89" t="s">
        <v>2255</v>
      </c>
      <c r="B2549" s="90" t="s">
        <v>2256</v>
      </c>
      <c r="C2549" s="93">
        <v>0.81177456889891797</v>
      </c>
      <c r="D2549" s="89" t="s">
        <v>2673</v>
      </c>
      <c r="E2549" s="107" t="s">
        <v>1651</v>
      </c>
    </row>
    <row r="2550" spans="1:5" x14ac:dyDescent="0.25">
      <c r="A2550" s="89" t="s">
        <v>2273</v>
      </c>
      <c r="B2550" s="90" t="s">
        <v>2274</v>
      </c>
      <c r="C2550" s="93">
        <v>0.81495803658951305</v>
      </c>
      <c r="D2550" s="89" t="s">
        <v>2673</v>
      </c>
      <c r="E2550" s="107" t="s">
        <v>1651</v>
      </c>
    </row>
    <row r="2551" spans="1:5" x14ac:dyDescent="0.25">
      <c r="A2551" s="89" t="s">
        <v>2275</v>
      </c>
      <c r="B2551" s="90" t="s">
        <v>2276</v>
      </c>
      <c r="C2551" s="93">
        <v>0.840062871080823</v>
      </c>
      <c r="D2551" s="89" t="s">
        <v>2673</v>
      </c>
      <c r="E2551" s="107" t="s">
        <v>1651</v>
      </c>
    </row>
    <row r="2552" spans="1:5" x14ac:dyDescent="0.25">
      <c r="A2552" s="89" t="s">
        <v>2287</v>
      </c>
      <c r="B2552" s="90" t="s">
        <v>2288</v>
      </c>
      <c r="C2552" s="93">
        <v>0.83139495496878701</v>
      </c>
      <c r="D2552" s="89" t="s">
        <v>2673</v>
      </c>
      <c r="E2552" s="107" t="s">
        <v>1651</v>
      </c>
    </row>
    <row r="2553" spans="1:5" x14ac:dyDescent="0.25">
      <c r="A2553" s="89" t="s">
        <v>2299</v>
      </c>
      <c r="B2553" s="90" t="s">
        <v>2300</v>
      </c>
      <c r="C2553" s="93">
        <v>0.83326566660428003</v>
      </c>
      <c r="D2553" s="89" t="s">
        <v>2673</v>
      </c>
      <c r="E2553" s="107" t="s">
        <v>1651</v>
      </c>
    </row>
    <row r="2554" spans="1:5" x14ac:dyDescent="0.25">
      <c r="A2554" s="89" t="s">
        <v>2303</v>
      </c>
      <c r="B2554" s="90" t="s">
        <v>2304</v>
      </c>
      <c r="C2554" s="93">
        <v>0.83120235505738105</v>
      </c>
      <c r="D2554" s="89" t="s">
        <v>2673</v>
      </c>
      <c r="E2554" s="107" t="s">
        <v>1651</v>
      </c>
    </row>
    <row r="2555" spans="1:5" x14ac:dyDescent="0.25">
      <c r="A2555" s="89" t="s">
        <v>2311</v>
      </c>
      <c r="B2555" s="90" t="s">
        <v>2312</v>
      </c>
      <c r="C2555" s="93">
        <v>0.83971622030198301</v>
      </c>
      <c r="D2555" s="89" t="s">
        <v>2673</v>
      </c>
      <c r="E2555" s="107" t="s">
        <v>1651</v>
      </c>
    </row>
    <row r="2556" spans="1:5" x14ac:dyDescent="0.25">
      <c r="A2556" s="89" t="s">
        <v>2321</v>
      </c>
      <c r="B2556" s="90" t="s">
        <v>2322</v>
      </c>
      <c r="C2556" s="93">
        <v>0.83777207803227205</v>
      </c>
      <c r="D2556" s="89" t="s">
        <v>2673</v>
      </c>
      <c r="E2556" s="107" t="s">
        <v>1651</v>
      </c>
    </row>
    <row r="2557" spans="1:5" x14ac:dyDescent="0.25">
      <c r="A2557" s="89" t="s">
        <v>2343</v>
      </c>
      <c r="B2557" s="90" t="s">
        <v>2344</v>
      </c>
      <c r="C2557" s="93">
        <v>0.82668814659353596</v>
      </c>
      <c r="D2557" s="89" t="s">
        <v>2673</v>
      </c>
      <c r="E2557" s="107" t="s">
        <v>1651</v>
      </c>
    </row>
    <row r="2558" spans="1:5" x14ac:dyDescent="0.25">
      <c r="A2558" s="89" t="s">
        <v>2345</v>
      </c>
      <c r="B2558" s="90" t="s">
        <v>2346</v>
      </c>
      <c r="C2558" s="93">
        <v>0.83030116342021498</v>
      </c>
      <c r="D2558" s="89" t="s">
        <v>2673</v>
      </c>
      <c r="E2558" s="107" t="s">
        <v>1651</v>
      </c>
    </row>
    <row r="2559" spans="1:5" x14ac:dyDescent="0.25">
      <c r="A2559" s="89" t="s">
        <v>2361</v>
      </c>
      <c r="B2559" s="90" t="s">
        <v>2362</v>
      </c>
      <c r="C2559" s="93">
        <v>0.83556869081429097</v>
      </c>
      <c r="D2559" s="89" t="s">
        <v>2673</v>
      </c>
      <c r="E2559" s="107" t="s">
        <v>1651</v>
      </c>
    </row>
    <row r="2560" spans="1:5" x14ac:dyDescent="0.25">
      <c r="A2560" s="89" t="s">
        <v>2382</v>
      </c>
      <c r="B2560" s="90" t="s">
        <v>2383</v>
      </c>
      <c r="C2560" s="93">
        <v>0.82380747971563895</v>
      </c>
      <c r="D2560" s="89" t="s">
        <v>2673</v>
      </c>
      <c r="E2560" s="107" t="s">
        <v>1651</v>
      </c>
    </row>
    <row r="2561" spans="1:5" x14ac:dyDescent="0.25">
      <c r="A2561" s="89" t="s">
        <v>304</v>
      </c>
      <c r="B2561" s="90" t="s">
        <v>2390</v>
      </c>
      <c r="C2561" s="93">
        <v>0.81213855718939598</v>
      </c>
      <c r="D2561" s="89" t="s">
        <v>2673</v>
      </c>
      <c r="E2561" s="107" t="s">
        <v>1651</v>
      </c>
    </row>
    <row r="2562" spans="1:5" x14ac:dyDescent="0.25">
      <c r="A2562" s="89" t="s">
        <v>2397</v>
      </c>
      <c r="B2562" s="90" t="s">
        <v>2398</v>
      </c>
      <c r="C2562" s="93">
        <v>0.81443451170830305</v>
      </c>
      <c r="D2562" s="89" t="s">
        <v>2673</v>
      </c>
      <c r="E2562" s="107" t="s">
        <v>1651</v>
      </c>
    </row>
    <row r="2563" spans="1:5" x14ac:dyDescent="0.25">
      <c r="A2563" s="89" t="s">
        <v>2399</v>
      </c>
      <c r="B2563" s="90" t="s">
        <v>2400</v>
      </c>
      <c r="C2563" s="93">
        <v>0.83616633168834398</v>
      </c>
      <c r="D2563" s="89" t="s">
        <v>2673</v>
      </c>
      <c r="E2563" s="107" t="s">
        <v>1651</v>
      </c>
    </row>
    <row r="2564" spans="1:5" x14ac:dyDescent="0.25">
      <c r="A2564" s="89" t="s">
        <v>1744</v>
      </c>
      <c r="B2564" s="90" t="s">
        <v>1745</v>
      </c>
      <c r="C2564" s="93">
        <v>0.82971395090428102</v>
      </c>
      <c r="D2564" s="89" t="s">
        <v>2673</v>
      </c>
      <c r="E2564" s="107" t="s">
        <v>1651</v>
      </c>
    </row>
    <row r="2565" spans="1:5" x14ac:dyDescent="0.25">
      <c r="A2565" s="89" t="s">
        <v>2411</v>
      </c>
      <c r="B2565" s="90" t="s">
        <v>1745</v>
      </c>
      <c r="C2565" s="93">
        <v>0.81310047826429799</v>
      </c>
      <c r="D2565" s="89" t="s">
        <v>2673</v>
      </c>
      <c r="E2565" s="107" t="s">
        <v>1651</v>
      </c>
    </row>
    <row r="2566" spans="1:5" x14ac:dyDescent="0.25">
      <c r="A2566" s="89" t="s">
        <v>2413</v>
      </c>
      <c r="B2566" s="90" t="s">
        <v>2414</v>
      </c>
      <c r="C2566" s="93">
        <v>0.84212281104652797</v>
      </c>
      <c r="D2566" s="89" t="s">
        <v>2673</v>
      </c>
      <c r="E2566" s="107" t="s">
        <v>1651</v>
      </c>
    </row>
    <row r="2567" spans="1:5" x14ac:dyDescent="0.25">
      <c r="A2567" s="89" t="s">
        <v>2432</v>
      </c>
      <c r="B2567" s="90" t="s">
        <v>2433</v>
      </c>
      <c r="C2567" s="93">
        <v>0.84312228530789901</v>
      </c>
      <c r="D2567" s="89" t="s">
        <v>2673</v>
      </c>
      <c r="E2567" s="107" t="s">
        <v>1651</v>
      </c>
    </row>
    <row r="2568" spans="1:5" x14ac:dyDescent="0.25">
      <c r="A2568" s="89" t="s">
        <v>2434</v>
      </c>
      <c r="B2568" s="90" t="s">
        <v>2435</v>
      </c>
      <c r="C2568" s="93">
        <v>0.81136434972404503</v>
      </c>
      <c r="D2568" s="89" t="s">
        <v>2673</v>
      </c>
      <c r="E2568" s="107" t="s">
        <v>1651</v>
      </c>
    </row>
    <row r="2569" spans="1:5" x14ac:dyDescent="0.25">
      <c r="A2569" s="89" t="s">
        <v>2454</v>
      </c>
      <c r="B2569" s="90" t="s">
        <v>2455</v>
      </c>
      <c r="C2569" s="93">
        <v>0.81937532587925699</v>
      </c>
      <c r="D2569" s="89" t="s">
        <v>2673</v>
      </c>
      <c r="E2569" s="107" t="s">
        <v>1651</v>
      </c>
    </row>
    <row r="2570" spans="1:5" x14ac:dyDescent="0.25">
      <c r="A2570" s="89" t="s">
        <v>2475</v>
      </c>
      <c r="B2570" s="90" t="s">
        <v>2476</v>
      </c>
      <c r="C2570" s="93">
        <v>0.84496310479681602</v>
      </c>
      <c r="D2570" s="89" t="s">
        <v>2673</v>
      </c>
      <c r="E2570" s="107" t="s">
        <v>1651</v>
      </c>
    </row>
    <row r="2571" spans="1:5" x14ac:dyDescent="0.25">
      <c r="A2571" s="89" t="s">
        <v>2477</v>
      </c>
      <c r="B2571" s="90" t="s">
        <v>2478</v>
      </c>
      <c r="C2571" s="93">
        <v>0.83853929287522799</v>
      </c>
      <c r="D2571" s="89" t="s">
        <v>2673</v>
      </c>
      <c r="E2571" s="107" t="s">
        <v>1651</v>
      </c>
    </row>
    <row r="2572" spans="1:5" x14ac:dyDescent="0.25">
      <c r="A2572" s="89" t="s">
        <v>2494</v>
      </c>
      <c r="B2572" s="90" t="s">
        <v>2495</v>
      </c>
      <c r="C2572" s="93">
        <v>0.81536796504217002</v>
      </c>
      <c r="D2572" s="89" t="s">
        <v>2673</v>
      </c>
      <c r="E2572" s="107" t="s">
        <v>1651</v>
      </c>
    </row>
    <row r="2573" spans="1:5" x14ac:dyDescent="0.25">
      <c r="A2573" s="89" t="s">
        <v>2496</v>
      </c>
      <c r="B2573" s="90" t="s">
        <v>2497</v>
      </c>
      <c r="C2573" s="93">
        <v>0.83526090162894895</v>
      </c>
      <c r="D2573" s="89" t="s">
        <v>2673</v>
      </c>
      <c r="E2573" s="107" t="s">
        <v>1651</v>
      </c>
    </row>
    <row r="2574" spans="1:5" x14ac:dyDescent="0.25">
      <c r="A2574" s="89" t="s">
        <v>2500</v>
      </c>
      <c r="B2574" s="90" t="s">
        <v>2501</v>
      </c>
      <c r="C2574" s="93">
        <v>0.80182716968436696</v>
      </c>
      <c r="D2574" s="89" t="s">
        <v>2673</v>
      </c>
      <c r="E2574" s="107" t="s">
        <v>1651</v>
      </c>
    </row>
    <row r="2575" spans="1:5" x14ac:dyDescent="0.25">
      <c r="A2575" s="89" t="s">
        <v>2502</v>
      </c>
      <c r="B2575" s="90" t="s">
        <v>2503</v>
      </c>
      <c r="C2575" s="93">
        <v>0.82855375439062595</v>
      </c>
      <c r="D2575" s="89" t="s">
        <v>2673</v>
      </c>
      <c r="E2575" s="107" t="s">
        <v>1651</v>
      </c>
    </row>
    <row r="2576" spans="1:5" x14ac:dyDescent="0.25">
      <c r="A2576" s="89" t="s">
        <v>1738</v>
      </c>
      <c r="B2576" s="90" t="s">
        <v>1739</v>
      </c>
      <c r="C2576" s="93">
        <v>0.82610261876782098</v>
      </c>
      <c r="D2576" s="89" t="s">
        <v>2673</v>
      </c>
      <c r="E2576" s="107" t="s">
        <v>1651</v>
      </c>
    </row>
    <row r="2577" spans="1:5" x14ac:dyDescent="0.25">
      <c r="A2577" s="89" t="s">
        <v>1746</v>
      </c>
      <c r="B2577" s="90" t="s">
        <v>1747</v>
      </c>
      <c r="C2577" s="93">
        <v>0.81668043006569102</v>
      </c>
      <c r="D2577" s="89" t="s">
        <v>2673</v>
      </c>
      <c r="E2577" s="107" t="s">
        <v>1651</v>
      </c>
    </row>
    <row r="2578" spans="1:5" x14ac:dyDescent="0.25">
      <c r="A2578" s="89" t="s">
        <v>2521</v>
      </c>
      <c r="B2578" s="90" t="s">
        <v>2522</v>
      </c>
      <c r="C2578" s="93">
        <v>0.81325305120740299</v>
      </c>
      <c r="D2578" s="89" t="s">
        <v>2673</v>
      </c>
      <c r="E2578" s="107" t="s">
        <v>1651</v>
      </c>
    </row>
    <row r="2579" spans="1:5" x14ac:dyDescent="0.25">
      <c r="A2579" s="89" t="s">
        <v>2523</v>
      </c>
      <c r="B2579" s="90" t="s">
        <v>2524</v>
      </c>
      <c r="C2579" s="93">
        <v>0.82351576016443395</v>
      </c>
      <c r="D2579" s="89" t="s">
        <v>2673</v>
      </c>
      <c r="E2579" s="107" t="s">
        <v>1651</v>
      </c>
    </row>
    <row r="2580" spans="1:5" x14ac:dyDescent="0.25">
      <c r="A2580" s="89" t="s">
        <v>2545</v>
      </c>
      <c r="B2580" s="90" t="s">
        <v>2546</v>
      </c>
      <c r="C2580" s="93">
        <v>0.81631257660464496</v>
      </c>
      <c r="D2580" s="89" t="s">
        <v>2673</v>
      </c>
      <c r="E2580" s="107" t="s">
        <v>1651</v>
      </c>
    </row>
    <row r="2581" spans="1:5" x14ac:dyDescent="0.25">
      <c r="A2581" s="89" t="s">
        <v>2551</v>
      </c>
      <c r="B2581" s="90" t="s">
        <v>2552</v>
      </c>
      <c r="C2581" s="93">
        <v>0.81635614164414305</v>
      </c>
      <c r="D2581" s="89" t="s">
        <v>2673</v>
      </c>
      <c r="E2581" s="107" t="s">
        <v>1651</v>
      </c>
    </row>
    <row r="2582" spans="1:5" x14ac:dyDescent="0.25">
      <c r="A2582" s="89" t="s">
        <v>2553</v>
      </c>
      <c r="B2582" s="90" t="s">
        <v>2554</v>
      </c>
      <c r="C2582" s="93">
        <v>0.80659329913840405</v>
      </c>
      <c r="D2582" s="89" t="s">
        <v>2673</v>
      </c>
      <c r="E2582" s="107" t="s">
        <v>1651</v>
      </c>
    </row>
    <row r="2583" spans="1:5" x14ac:dyDescent="0.25">
      <c r="A2583" s="89" t="s">
        <v>2561</v>
      </c>
      <c r="B2583" s="90" t="s">
        <v>2562</v>
      </c>
      <c r="C2583" s="93">
        <v>0.82304444746106398</v>
      </c>
      <c r="D2583" s="89" t="s">
        <v>2673</v>
      </c>
      <c r="E2583" s="107" t="s">
        <v>1651</v>
      </c>
    </row>
    <row r="2584" spans="1:5" x14ac:dyDescent="0.25">
      <c r="A2584" s="89" t="s">
        <v>2575</v>
      </c>
      <c r="B2584" s="90" t="s">
        <v>2576</v>
      </c>
      <c r="C2584" s="93">
        <v>0.82093455533707604</v>
      </c>
      <c r="D2584" s="89" t="s">
        <v>2673</v>
      </c>
      <c r="E2584" s="107" t="s">
        <v>1651</v>
      </c>
    </row>
    <row r="2585" spans="1:5" x14ac:dyDescent="0.25">
      <c r="A2585" s="89" t="s">
        <v>2591</v>
      </c>
      <c r="B2585" s="90" t="s">
        <v>2592</v>
      </c>
      <c r="C2585" s="93">
        <v>0.83003674591101495</v>
      </c>
      <c r="D2585" s="89" t="s">
        <v>2673</v>
      </c>
      <c r="E2585" s="107" t="s">
        <v>1651</v>
      </c>
    </row>
    <row r="2586" spans="1:5" x14ac:dyDescent="0.25">
      <c r="A2586" s="89" t="s">
        <v>2601</v>
      </c>
      <c r="B2586" s="90" t="s">
        <v>2602</v>
      </c>
      <c r="C2586" s="93">
        <v>0.83672782003643098</v>
      </c>
      <c r="D2586" s="89" t="s">
        <v>2673</v>
      </c>
      <c r="E2586" s="107" t="s">
        <v>1651</v>
      </c>
    </row>
    <row r="2587" spans="1:5" x14ac:dyDescent="0.25">
      <c r="A2587" s="89" t="s">
        <v>2603</v>
      </c>
      <c r="B2587" s="90" t="s">
        <v>2604</v>
      </c>
      <c r="C2587" s="93">
        <v>0.81232596300322502</v>
      </c>
      <c r="D2587" s="89" t="s">
        <v>2673</v>
      </c>
      <c r="E2587" s="107" t="s">
        <v>1651</v>
      </c>
    </row>
    <row r="2588" spans="1:5" x14ac:dyDescent="0.25">
      <c r="A2588" s="89" t="s">
        <v>2605</v>
      </c>
      <c r="B2588" s="90" t="s">
        <v>2606</v>
      </c>
      <c r="C2588" s="93">
        <v>0.83574752467139701</v>
      </c>
      <c r="D2588" s="89" t="s">
        <v>2673</v>
      </c>
      <c r="E2588" s="107" t="s">
        <v>1651</v>
      </c>
    </row>
    <row r="2589" spans="1:5" x14ac:dyDescent="0.25">
      <c r="A2589" s="89" t="s">
        <v>2609</v>
      </c>
      <c r="B2589" s="90" t="s">
        <v>2610</v>
      </c>
      <c r="C2589" s="93">
        <v>0.81061486275620798</v>
      </c>
      <c r="D2589" s="89" t="s">
        <v>2673</v>
      </c>
      <c r="E2589" s="107" t="s">
        <v>1651</v>
      </c>
    </row>
    <row r="2590" spans="1:5" x14ac:dyDescent="0.25">
      <c r="A2590" s="89" t="s">
        <v>2612</v>
      </c>
      <c r="B2590" s="90" t="s">
        <v>2613</v>
      </c>
      <c r="C2590" s="93">
        <v>0.81838438604394004</v>
      </c>
      <c r="D2590" s="89" t="s">
        <v>2673</v>
      </c>
      <c r="E2590" s="107" t="s">
        <v>1651</v>
      </c>
    </row>
    <row r="2591" spans="1:5" x14ac:dyDescent="0.25">
      <c r="A2591" s="89" t="s">
        <v>2626</v>
      </c>
      <c r="B2591" s="90" t="s">
        <v>2627</v>
      </c>
      <c r="C2591" s="93">
        <v>0.814797673770984</v>
      </c>
      <c r="D2591" s="89" t="s">
        <v>2673</v>
      </c>
      <c r="E2591" s="107" t="s">
        <v>1651</v>
      </c>
    </row>
    <row r="2592" spans="1:5" x14ac:dyDescent="0.25">
      <c r="A2592" s="89" t="s">
        <v>2632</v>
      </c>
      <c r="B2592" s="90" t="s">
        <v>2631</v>
      </c>
      <c r="C2592" s="93">
        <v>0.81908453498376599</v>
      </c>
      <c r="D2592" s="89" t="s">
        <v>2673</v>
      </c>
      <c r="E2592" s="107" t="s">
        <v>1651</v>
      </c>
    </row>
    <row r="2593" spans="1:5" x14ac:dyDescent="0.25">
      <c r="A2593" s="89" t="s">
        <v>2641</v>
      </c>
      <c r="B2593" s="90" t="s">
        <v>2642</v>
      </c>
      <c r="C2593" s="93">
        <v>0.816748030166081</v>
      </c>
      <c r="D2593" s="89" t="s">
        <v>2673</v>
      </c>
      <c r="E2593" s="107" t="s">
        <v>1651</v>
      </c>
    </row>
    <row r="2594" spans="1:5" x14ac:dyDescent="0.25">
      <c r="A2594" s="89" t="s">
        <v>2639</v>
      </c>
      <c r="B2594" s="90" t="s">
        <v>2640</v>
      </c>
      <c r="C2594" s="93">
        <v>0.82802068871930401</v>
      </c>
      <c r="D2594" s="89" t="s">
        <v>2673</v>
      </c>
      <c r="E2594" s="107" t="s">
        <v>1651</v>
      </c>
    </row>
    <row r="2595" spans="1:5" x14ac:dyDescent="0.25">
      <c r="A2595" s="89" t="s">
        <v>2679</v>
      </c>
      <c r="B2595" s="107" t="s">
        <v>2757</v>
      </c>
      <c r="C2595" s="93">
        <v>0.832120858097807</v>
      </c>
      <c r="D2595" s="89" t="s">
        <v>2673</v>
      </c>
      <c r="E2595" s="107" t="s">
        <v>4349</v>
      </c>
    </row>
    <row r="2596" spans="1:5" x14ac:dyDescent="0.25">
      <c r="A2596" s="89" t="s">
        <v>2673</v>
      </c>
      <c r="B2596" s="107" t="s">
        <v>1651</v>
      </c>
      <c r="C2596" s="93">
        <v>0.80796041622845505</v>
      </c>
      <c r="D2596" s="89" t="s">
        <v>2643</v>
      </c>
      <c r="E2596" s="90" t="s">
        <v>2644</v>
      </c>
    </row>
    <row r="2597" spans="1:5" x14ac:dyDescent="0.25">
      <c r="A2597" s="89" t="s">
        <v>2673</v>
      </c>
      <c r="B2597" s="107" t="s">
        <v>1651</v>
      </c>
      <c r="C2597" s="93">
        <v>0.81259213962319199</v>
      </c>
      <c r="D2597" s="89" t="s">
        <v>3537</v>
      </c>
      <c r="E2597" s="90" t="s">
        <v>3536</v>
      </c>
    </row>
    <row r="2598" spans="1:5" x14ac:dyDescent="0.25">
      <c r="A2598" s="89" t="s">
        <v>2673</v>
      </c>
      <c r="B2598" s="107" t="s">
        <v>1651</v>
      </c>
      <c r="C2598" s="93">
        <v>0.84305086594414003</v>
      </c>
      <c r="D2598" s="89" t="s">
        <v>2645</v>
      </c>
      <c r="E2598" s="90" t="s">
        <v>2646</v>
      </c>
    </row>
    <row r="2599" spans="1:5" x14ac:dyDescent="0.25">
      <c r="A2599" s="89" t="s">
        <v>2673</v>
      </c>
      <c r="B2599" s="107" t="s">
        <v>1651</v>
      </c>
      <c r="C2599" s="93">
        <v>0.80974361863601596</v>
      </c>
      <c r="D2599" s="89" t="s">
        <v>4027</v>
      </c>
      <c r="E2599" s="90" t="s">
        <v>4026</v>
      </c>
    </row>
    <row r="2600" spans="1:5" x14ac:dyDescent="0.25">
      <c r="A2600" s="89" t="s">
        <v>2673</v>
      </c>
      <c r="B2600" s="107" t="s">
        <v>1651</v>
      </c>
      <c r="C2600" s="93">
        <v>0.81533314627037601</v>
      </c>
      <c r="D2600" s="89" t="s">
        <v>3894</v>
      </c>
      <c r="E2600" s="90" t="s">
        <v>3893</v>
      </c>
    </row>
    <row r="2601" spans="1:5" x14ac:dyDescent="0.25">
      <c r="A2601" s="89" t="s">
        <v>2673</v>
      </c>
      <c r="B2601" s="107" t="s">
        <v>1651</v>
      </c>
      <c r="C2601" s="93">
        <v>0.81221867192640396</v>
      </c>
      <c r="D2601" s="89" t="s">
        <v>2944</v>
      </c>
      <c r="E2601" s="90" t="s">
        <v>2943</v>
      </c>
    </row>
    <row r="2602" spans="1:5" x14ac:dyDescent="0.25">
      <c r="A2602" s="89" t="s">
        <v>2673</v>
      </c>
      <c r="B2602" s="107" t="s">
        <v>1651</v>
      </c>
      <c r="C2602" s="93">
        <v>0.81443602721896302</v>
      </c>
      <c r="D2602" s="89" t="s">
        <v>2647</v>
      </c>
      <c r="E2602" s="90" t="s">
        <v>2648</v>
      </c>
    </row>
    <row r="2603" spans="1:5" x14ac:dyDescent="0.25">
      <c r="A2603" s="89" t="s">
        <v>2673</v>
      </c>
      <c r="B2603" s="107" t="s">
        <v>1651</v>
      </c>
      <c r="C2603" s="93">
        <v>0.814837516191255</v>
      </c>
      <c r="D2603" s="89" t="s">
        <v>4281</v>
      </c>
      <c r="E2603" s="90" t="s">
        <v>4280</v>
      </c>
    </row>
    <row r="2604" spans="1:5" x14ac:dyDescent="0.25">
      <c r="A2604" s="89" t="s">
        <v>2673</v>
      </c>
      <c r="B2604" s="107" t="s">
        <v>1651</v>
      </c>
      <c r="C2604" s="93">
        <v>0.82217973182098303</v>
      </c>
      <c r="D2604" s="89" t="s">
        <v>3408</v>
      </c>
      <c r="E2604" s="90" t="s">
        <v>2960</v>
      </c>
    </row>
    <row r="2605" spans="1:5" x14ac:dyDescent="0.25">
      <c r="A2605" s="89" t="s">
        <v>2673</v>
      </c>
      <c r="B2605" s="107" t="s">
        <v>1651</v>
      </c>
      <c r="C2605" s="93">
        <v>0.79530247478281202</v>
      </c>
      <c r="D2605" s="89" t="s">
        <v>4140</v>
      </c>
      <c r="E2605" s="90" t="s">
        <v>4139</v>
      </c>
    </row>
    <row r="2606" spans="1:5" x14ac:dyDescent="0.25">
      <c r="A2606" s="89" t="s">
        <v>2673</v>
      </c>
      <c r="B2606" s="107" t="s">
        <v>1651</v>
      </c>
      <c r="C2606" s="93">
        <v>0.82409372864754404</v>
      </c>
      <c r="D2606" s="89" t="s">
        <v>3532</v>
      </c>
      <c r="E2606" s="90" t="s">
        <v>3531</v>
      </c>
    </row>
    <row r="2607" spans="1:5" x14ac:dyDescent="0.25">
      <c r="A2607" s="89" t="s">
        <v>2673</v>
      </c>
      <c r="B2607" s="107" t="s">
        <v>1651</v>
      </c>
      <c r="C2607" s="93">
        <v>0.802947214074341</v>
      </c>
      <c r="D2607" s="89" t="s">
        <v>3904</v>
      </c>
      <c r="E2607" s="90" t="s">
        <v>3903</v>
      </c>
    </row>
    <row r="2608" spans="1:5" x14ac:dyDescent="0.25">
      <c r="A2608" s="89" t="s">
        <v>2673</v>
      </c>
      <c r="B2608" s="107" t="s">
        <v>1651</v>
      </c>
      <c r="C2608" s="93">
        <v>0.81098788526016896</v>
      </c>
      <c r="D2608" s="89" t="s">
        <v>3685</v>
      </c>
      <c r="E2608" s="90" t="s">
        <v>3684</v>
      </c>
    </row>
    <row r="2609" spans="1:5" x14ac:dyDescent="0.25">
      <c r="A2609" s="89" t="s">
        <v>2673</v>
      </c>
      <c r="B2609" s="107" t="s">
        <v>1651</v>
      </c>
      <c r="C2609" s="93">
        <v>0.79200170297290395</v>
      </c>
      <c r="D2609" s="89" t="s">
        <v>4307</v>
      </c>
      <c r="E2609" s="90" t="s">
        <v>3512</v>
      </c>
    </row>
    <row r="2610" spans="1:5" x14ac:dyDescent="0.25">
      <c r="A2610" s="89" t="s">
        <v>2673</v>
      </c>
      <c r="B2610" s="107" t="s">
        <v>1651</v>
      </c>
      <c r="C2610" s="93">
        <v>0.84008493784376304</v>
      </c>
      <c r="D2610" s="89" t="s">
        <v>2931</v>
      </c>
      <c r="E2610" s="90" t="s">
        <v>2886</v>
      </c>
    </row>
    <row r="2611" spans="1:5" x14ac:dyDescent="0.25">
      <c r="A2611" s="89" t="s">
        <v>2673</v>
      </c>
      <c r="B2611" s="107" t="s">
        <v>1651</v>
      </c>
      <c r="C2611" s="93">
        <v>0.83278902957211398</v>
      </c>
      <c r="D2611" s="89" t="s">
        <v>2649</v>
      </c>
      <c r="E2611" s="90" t="s">
        <v>2650</v>
      </c>
    </row>
    <row r="2612" spans="1:5" x14ac:dyDescent="0.25">
      <c r="A2612" s="89" t="s">
        <v>2679</v>
      </c>
      <c r="B2612" s="107" t="s">
        <v>2757</v>
      </c>
      <c r="C2612" s="93">
        <v>0.83323546281154603</v>
      </c>
      <c r="D2612" s="89" t="s">
        <v>4279</v>
      </c>
      <c r="E2612" s="90" t="s">
        <v>4278</v>
      </c>
    </row>
    <row r="2613" spans="1:5" x14ac:dyDescent="0.25">
      <c r="A2613" s="89" t="s">
        <v>2673</v>
      </c>
      <c r="B2613" s="107" t="s">
        <v>1651</v>
      </c>
      <c r="C2613" s="93">
        <v>0.82321019308638299</v>
      </c>
      <c r="D2613" s="89" t="s">
        <v>4279</v>
      </c>
      <c r="E2613" s="90" t="s">
        <v>4278</v>
      </c>
    </row>
    <row r="2614" spans="1:5" x14ac:dyDescent="0.25">
      <c r="A2614" s="89" t="s">
        <v>2679</v>
      </c>
      <c r="B2614" s="107" t="s">
        <v>2757</v>
      </c>
      <c r="C2614" s="93">
        <v>0.83501563562674297</v>
      </c>
      <c r="D2614" s="89" t="s">
        <v>2651</v>
      </c>
      <c r="E2614" s="90" t="s">
        <v>2652</v>
      </c>
    </row>
    <row r="2615" spans="1:5" x14ac:dyDescent="0.25">
      <c r="A2615" s="89" t="s">
        <v>2679</v>
      </c>
      <c r="B2615" s="107" t="s">
        <v>2757</v>
      </c>
      <c r="C2615" s="93">
        <v>0.80660811281421196</v>
      </c>
      <c r="D2615" s="89" t="s">
        <v>3572</v>
      </c>
      <c r="E2615" s="90" t="s">
        <v>3571</v>
      </c>
    </row>
    <row r="2616" spans="1:5" x14ac:dyDescent="0.25">
      <c r="A2616" s="89" t="s">
        <v>2673</v>
      </c>
      <c r="B2616" s="107" t="s">
        <v>1651</v>
      </c>
      <c r="C2616" s="93">
        <v>0.79755209807358096</v>
      </c>
      <c r="D2616" s="89" t="s">
        <v>3572</v>
      </c>
      <c r="E2616" s="90" t="s">
        <v>3571</v>
      </c>
    </row>
    <row r="2617" spans="1:5" x14ac:dyDescent="0.25">
      <c r="A2617" s="89" t="s">
        <v>2679</v>
      </c>
      <c r="B2617" s="107" t="s">
        <v>2757</v>
      </c>
      <c r="C2617" s="93">
        <v>0.835064168444549</v>
      </c>
      <c r="D2617" s="89" t="s">
        <v>2653</v>
      </c>
      <c r="E2617" s="90" t="s">
        <v>2654</v>
      </c>
    </row>
    <row r="2618" spans="1:5" x14ac:dyDescent="0.25">
      <c r="A2618" s="89" t="s">
        <v>2673</v>
      </c>
      <c r="B2618" s="107" t="s">
        <v>1651</v>
      </c>
      <c r="C2618" s="93">
        <v>0.81490371575116705</v>
      </c>
      <c r="D2618" s="89" t="s">
        <v>2653</v>
      </c>
      <c r="E2618" s="90" t="s">
        <v>2654</v>
      </c>
    </row>
    <row r="2619" spans="1:5" x14ac:dyDescent="0.25">
      <c r="A2619" s="89" t="s">
        <v>2679</v>
      </c>
      <c r="B2619" s="107" t="s">
        <v>2757</v>
      </c>
      <c r="C2619" s="93">
        <v>0.81570915710931302</v>
      </c>
      <c r="D2619" s="89" t="s">
        <v>2655</v>
      </c>
      <c r="E2619" s="90" t="s">
        <v>2656</v>
      </c>
    </row>
    <row r="2620" spans="1:5" x14ac:dyDescent="0.25">
      <c r="A2620" s="89" t="s">
        <v>2673</v>
      </c>
      <c r="B2620" s="107" t="s">
        <v>1651</v>
      </c>
      <c r="C2620" s="93">
        <v>0.80380258528196502</v>
      </c>
      <c r="D2620" s="89" t="s">
        <v>2655</v>
      </c>
      <c r="E2620" s="90" t="s">
        <v>2656</v>
      </c>
    </row>
    <row r="2621" spans="1:5" x14ac:dyDescent="0.25">
      <c r="A2621" s="89" t="s">
        <v>2679</v>
      </c>
      <c r="B2621" s="107" t="s">
        <v>2757</v>
      </c>
      <c r="C2621" s="93">
        <v>0.83803621591613697</v>
      </c>
      <c r="D2621" s="89" t="s">
        <v>2657</v>
      </c>
      <c r="E2621" s="90" t="s">
        <v>2658</v>
      </c>
    </row>
    <row r="2622" spans="1:5" x14ac:dyDescent="0.25">
      <c r="A2622" s="89" t="s">
        <v>2673</v>
      </c>
      <c r="B2622" s="107" t="s">
        <v>1651</v>
      </c>
      <c r="C2622" s="93">
        <v>0.83803999972452303</v>
      </c>
      <c r="D2622" s="89" t="s">
        <v>2657</v>
      </c>
      <c r="E2622" s="90" t="s">
        <v>2658</v>
      </c>
    </row>
    <row r="2623" spans="1:5" x14ac:dyDescent="0.25">
      <c r="A2623" s="89" t="s">
        <v>2679</v>
      </c>
      <c r="B2623" s="107" t="s">
        <v>2757</v>
      </c>
      <c r="C2623" s="93">
        <v>0.83398059803173796</v>
      </c>
      <c r="D2623" s="89" t="s">
        <v>3364</v>
      </c>
      <c r="E2623" s="90" t="s">
        <v>3363</v>
      </c>
    </row>
    <row r="2624" spans="1:5" x14ac:dyDescent="0.25">
      <c r="A2624" s="89" t="s">
        <v>2673</v>
      </c>
      <c r="B2624" s="107" t="s">
        <v>1651</v>
      </c>
      <c r="C2624" s="93">
        <v>0.82019461535276394</v>
      </c>
      <c r="D2624" s="89" t="s">
        <v>3364</v>
      </c>
      <c r="E2624" s="90" t="s">
        <v>3363</v>
      </c>
    </row>
    <row r="2625" spans="1:5" x14ac:dyDescent="0.25">
      <c r="A2625" s="105" t="s">
        <v>2679</v>
      </c>
      <c r="B2625" s="107" t="s">
        <v>2757</v>
      </c>
      <c r="C2625" s="105">
        <v>0.83538519078595097</v>
      </c>
      <c r="D2625" s="89" t="s">
        <v>4265</v>
      </c>
      <c r="E2625" s="90" t="s">
        <v>4264</v>
      </c>
    </row>
    <row r="2626" spans="1:5" x14ac:dyDescent="0.25">
      <c r="A2626" s="91" t="s">
        <v>2673</v>
      </c>
      <c r="B2626" s="108" t="s">
        <v>1651</v>
      </c>
      <c r="C2626" s="94">
        <v>0.81781529645611595</v>
      </c>
      <c r="D2626" s="91" t="s">
        <v>4265</v>
      </c>
      <c r="E2626" s="92" t="s">
        <v>4264</v>
      </c>
    </row>
  </sheetData>
  <sortState xmlns:xlrd2="http://schemas.microsoft.com/office/spreadsheetml/2017/richdata2" ref="A3:E2626">
    <sortCondition ref="E2:E2626"/>
  </sortState>
  <mergeCells count="2">
    <mergeCell ref="A1:B1"/>
    <mergeCell ref="D1:E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D99DD-B9EB-46CA-9F36-B1C830B784AB}">
  <dimension ref="A1:XFD28"/>
  <sheetViews>
    <sheetView workbookViewId="0">
      <selection activeCell="D18" sqref="D18"/>
    </sheetView>
  </sheetViews>
  <sheetFormatPr defaultColWidth="30" defaultRowHeight="15.5" customHeight="1" x14ac:dyDescent="0.25"/>
  <cols>
    <col min="1" max="1" width="13.81640625" style="72" customWidth="1"/>
    <col min="2" max="2" width="18.1796875" style="72" customWidth="1"/>
    <col min="3" max="16384" width="30" style="72"/>
  </cols>
  <sheetData>
    <row r="1" spans="1:16384" s="363" customFormat="1" ht="17.5" customHeight="1" x14ac:dyDescent="0.25">
      <c r="A1" s="367" t="s">
        <v>5572</v>
      </c>
      <c r="B1" s="368"/>
      <c r="C1" s="369"/>
      <c r="D1" s="368"/>
      <c r="E1" s="429"/>
      <c r="F1" s="430"/>
      <c r="G1" s="429"/>
      <c r="H1" s="430"/>
      <c r="I1" s="429"/>
      <c r="J1" s="430"/>
      <c r="K1" s="429"/>
      <c r="L1" s="430"/>
      <c r="M1" s="429"/>
      <c r="N1" s="430"/>
      <c r="O1" s="429"/>
      <c r="P1" s="430"/>
      <c r="Q1" s="429"/>
      <c r="R1" s="430"/>
      <c r="S1" s="429"/>
      <c r="T1" s="430"/>
      <c r="U1" s="429"/>
      <c r="V1" s="430"/>
      <c r="W1" s="429"/>
      <c r="X1" s="430"/>
      <c r="Y1" s="429"/>
      <c r="Z1" s="430"/>
      <c r="AA1" s="429"/>
      <c r="AB1" s="430"/>
      <c r="AC1" s="429"/>
      <c r="AD1" s="430"/>
      <c r="AE1" s="429"/>
      <c r="AF1" s="430"/>
      <c r="AG1" s="429"/>
      <c r="AH1" s="430"/>
      <c r="AI1" s="429"/>
      <c r="AJ1" s="430"/>
      <c r="AK1" s="429"/>
      <c r="AL1" s="430"/>
      <c r="AM1" s="429"/>
      <c r="AN1" s="430"/>
      <c r="AO1" s="429"/>
      <c r="AP1" s="430"/>
      <c r="AQ1" s="429"/>
      <c r="AR1" s="430"/>
      <c r="AS1" s="429"/>
      <c r="AT1" s="430"/>
      <c r="AU1" s="429"/>
      <c r="AV1" s="430"/>
      <c r="AW1" s="429"/>
      <c r="AX1" s="430"/>
      <c r="AY1" s="429"/>
      <c r="AZ1" s="430"/>
      <c r="BA1" s="429"/>
      <c r="BB1" s="430"/>
      <c r="BC1" s="429"/>
      <c r="BD1" s="430"/>
      <c r="BE1" s="429"/>
      <c r="BF1" s="430"/>
      <c r="BG1" s="429"/>
      <c r="BH1" s="430"/>
      <c r="BI1" s="429"/>
      <c r="BJ1" s="430"/>
      <c r="BK1" s="429"/>
      <c r="BL1" s="430"/>
      <c r="BM1" s="429"/>
      <c r="BN1" s="430"/>
      <c r="BO1" s="429"/>
      <c r="BP1" s="430"/>
      <c r="BQ1" s="429"/>
      <c r="BR1" s="430"/>
      <c r="BS1" s="429"/>
      <c r="BT1" s="430"/>
      <c r="BU1" s="429"/>
      <c r="BV1" s="430"/>
      <c r="BW1" s="429"/>
      <c r="BX1" s="430"/>
      <c r="BY1" s="429"/>
      <c r="BZ1" s="430"/>
      <c r="CA1" s="429"/>
      <c r="CB1" s="430"/>
      <c r="CC1" s="429"/>
      <c r="CD1" s="430"/>
      <c r="CE1" s="429"/>
      <c r="CF1" s="430"/>
      <c r="CG1" s="429"/>
      <c r="CH1" s="430"/>
      <c r="CI1" s="429"/>
      <c r="CJ1" s="430"/>
      <c r="CK1" s="429"/>
      <c r="CL1" s="430"/>
      <c r="CM1" s="429"/>
      <c r="CN1" s="430"/>
      <c r="CO1" s="429"/>
      <c r="CP1" s="430"/>
      <c r="CQ1" s="429"/>
      <c r="CR1" s="430"/>
      <c r="CS1" s="429"/>
      <c r="CT1" s="430"/>
      <c r="CU1" s="429"/>
      <c r="CV1" s="430"/>
      <c r="CW1" s="429"/>
      <c r="CX1" s="430"/>
      <c r="CY1" s="429"/>
      <c r="CZ1" s="430"/>
      <c r="DA1" s="429"/>
      <c r="DB1" s="430"/>
      <c r="DC1" s="429"/>
      <c r="DD1" s="430"/>
      <c r="DE1" s="429"/>
      <c r="DF1" s="430"/>
      <c r="DG1" s="429"/>
      <c r="DH1" s="430"/>
      <c r="DI1" s="429"/>
      <c r="DJ1" s="430"/>
      <c r="DK1" s="429"/>
      <c r="DL1" s="430"/>
      <c r="DM1" s="429"/>
      <c r="DN1" s="430"/>
      <c r="DO1" s="429"/>
      <c r="DP1" s="430"/>
      <c r="DQ1" s="429"/>
      <c r="DR1" s="430"/>
      <c r="DS1" s="429"/>
      <c r="DT1" s="430"/>
      <c r="DU1" s="429"/>
      <c r="DV1" s="430"/>
      <c r="DW1" s="429"/>
      <c r="DX1" s="430"/>
      <c r="DY1" s="429"/>
      <c r="DZ1" s="430"/>
      <c r="EA1" s="429"/>
      <c r="EB1" s="430"/>
      <c r="EC1" s="429"/>
      <c r="ED1" s="430"/>
      <c r="EE1" s="429"/>
      <c r="EF1" s="430"/>
      <c r="EG1" s="429"/>
      <c r="EH1" s="430"/>
      <c r="EI1" s="429"/>
      <c r="EJ1" s="430"/>
      <c r="EK1" s="429"/>
      <c r="EL1" s="430"/>
      <c r="EM1" s="429"/>
      <c r="EN1" s="430"/>
      <c r="EO1" s="429"/>
      <c r="EP1" s="430"/>
      <c r="EQ1" s="429"/>
      <c r="ER1" s="430"/>
      <c r="ES1" s="429"/>
      <c r="ET1" s="430"/>
      <c r="EU1" s="429"/>
      <c r="EV1" s="430"/>
      <c r="EW1" s="429"/>
      <c r="EX1" s="430"/>
      <c r="EY1" s="429"/>
      <c r="EZ1" s="430"/>
      <c r="FA1" s="429"/>
      <c r="FB1" s="430"/>
      <c r="FC1" s="429"/>
      <c r="FD1" s="430"/>
      <c r="FE1" s="429"/>
      <c r="FF1" s="430"/>
      <c r="FG1" s="429"/>
      <c r="FH1" s="430"/>
      <c r="FI1" s="429"/>
      <c r="FJ1" s="430"/>
      <c r="FK1" s="429"/>
      <c r="FL1" s="430"/>
      <c r="FM1" s="429"/>
      <c r="FN1" s="430"/>
      <c r="FO1" s="429"/>
      <c r="FP1" s="430"/>
      <c r="FQ1" s="429"/>
      <c r="FR1" s="430"/>
      <c r="FS1" s="429"/>
      <c r="FT1" s="430"/>
      <c r="FU1" s="429"/>
      <c r="FV1" s="430"/>
      <c r="FW1" s="429"/>
      <c r="FX1" s="430"/>
      <c r="FY1" s="429"/>
      <c r="FZ1" s="430"/>
      <c r="GA1" s="429"/>
      <c r="GB1" s="430"/>
      <c r="GC1" s="429"/>
      <c r="GD1" s="430"/>
      <c r="GE1" s="429"/>
      <c r="GF1" s="430"/>
      <c r="GG1" s="429"/>
      <c r="GH1" s="430"/>
      <c r="GI1" s="429"/>
      <c r="GJ1" s="430"/>
      <c r="GK1" s="429"/>
      <c r="GL1" s="430"/>
      <c r="GM1" s="429"/>
      <c r="GN1" s="430"/>
      <c r="GO1" s="429"/>
      <c r="GP1" s="430"/>
      <c r="GQ1" s="429"/>
      <c r="GR1" s="430"/>
      <c r="GS1" s="429"/>
      <c r="GT1" s="430"/>
      <c r="GU1" s="429"/>
      <c r="GV1" s="430"/>
      <c r="GW1" s="429"/>
      <c r="GX1" s="430"/>
      <c r="GY1" s="429"/>
      <c r="GZ1" s="430"/>
      <c r="HA1" s="429"/>
      <c r="HB1" s="430"/>
      <c r="HC1" s="429"/>
      <c r="HD1" s="430"/>
      <c r="HE1" s="429"/>
      <c r="HF1" s="430"/>
      <c r="HG1" s="429"/>
      <c r="HH1" s="430"/>
      <c r="HI1" s="429"/>
      <c r="HJ1" s="430"/>
      <c r="HK1" s="429"/>
      <c r="HL1" s="430"/>
      <c r="HM1" s="429"/>
      <c r="HN1" s="430"/>
      <c r="HO1" s="429"/>
      <c r="HP1" s="430"/>
      <c r="HQ1" s="429"/>
      <c r="HR1" s="430"/>
      <c r="HS1" s="429"/>
      <c r="HT1" s="430"/>
      <c r="HU1" s="429"/>
      <c r="HV1" s="430"/>
      <c r="HW1" s="429"/>
      <c r="HX1" s="430"/>
      <c r="HY1" s="429"/>
      <c r="HZ1" s="430"/>
      <c r="IA1" s="429"/>
      <c r="IB1" s="430"/>
      <c r="IC1" s="429"/>
      <c r="ID1" s="430"/>
      <c r="IE1" s="429"/>
      <c r="IF1" s="430"/>
      <c r="IG1" s="429"/>
      <c r="IH1" s="430"/>
      <c r="II1" s="429"/>
      <c r="IJ1" s="430"/>
      <c r="IK1" s="429"/>
      <c r="IL1" s="430"/>
      <c r="IM1" s="429"/>
      <c r="IN1" s="430"/>
      <c r="IO1" s="429"/>
      <c r="IP1" s="430"/>
      <c r="IQ1" s="429"/>
      <c r="IR1" s="430"/>
      <c r="IS1" s="429"/>
      <c r="IT1" s="430"/>
      <c r="IU1" s="429"/>
      <c r="IV1" s="430"/>
      <c r="IW1" s="429"/>
      <c r="IX1" s="430"/>
      <c r="IY1" s="429"/>
      <c r="IZ1" s="430"/>
      <c r="JA1" s="429"/>
      <c r="JB1" s="430"/>
      <c r="JC1" s="429"/>
      <c r="JD1" s="430"/>
      <c r="JE1" s="429"/>
      <c r="JF1" s="430"/>
      <c r="JG1" s="429"/>
      <c r="JH1" s="430"/>
      <c r="JI1" s="429"/>
      <c r="JJ1" s="430"/>
      <c r="JK1" s="429"/>
      <c r="JL1" s="430"/>
      <c r="JM1" s="429"/>
      <c r="JN1" s="430"/>
      <c r="JO1" s="429"/>
      <c r="JP1" s="430"/>
      <c r="JQ1" s="429"/>
      <c r="JR1" s="430"/>
      <c r="JS1" s="429"/>
      <c r="JT1" s="430"/>
      <c r="JU1" s="429"/>
      <c r="JV1" s="430"/>
      <c r="JW1" s="429"/>
      <c r="JX1" s="430"/>
      <c r="JY1" s="429"/>
      <c r="JZ1" s="430"/>
      <c r="KA1" s="429"/>
      <c r="KB1" s="430"/>
      <c r="KC1" s="429"/>
      <c r="KD1" s="430"/>
      <c r="KE1" s="429"/>
      <c r="KF1" s="430"/>
      <c r="KG1" s="429"/>
      <c r="KH1" s="430"/>
      <c r="KI1" s="429"/>
      <c r="KJ1" s="430"/>
      <c r="KK1" s="429"/>
      <c r="KL1" s="430"/>
      <c r="KM1" s="429"/>
      <c r="KN1" s="430"/>
      <c r="KO1" s="429"/>
      <c r="KP1" s="430"/>
      <c r="KQ1" s="429"/>
      <c r="KR1" s="430"/>
      <c r="KS1" s="429"/>
      <c r="KT1" s="430"/>
      <c r="KU1" s="429"/>
      <c r="KV1" s="430"/>
      <c r="KW1" s="429"/>
      <c r="KX1" s="430"/>
      <c r="KY1" s="429"/>
      <c r="KZ1" s="430"/>
      <c r="LA1" s="429"/>
      <c r="LB1" s="430"/>
      <c r="LC1" s="429"/>
      <c r="LD1" s="430"/>
      <c r="LE1" s="429"/>
      <c r="LF1" s="430"/>
      <c r="LG1" s="429"/>
      <c r="LH1" s="430"/>
      <c r="LI1" s="429"/>
      <c r="LJ1" s="430"/>
      <c r="LK1" s="429"/>
      <c r="LL1" s="430"/>
      <c r="LM1" s="429"/>
      <c r="LN1" s="430"/>
      <c r="LO1" s="429"/>
      <c r="LP1" s="430"/>
      <c r="LQ1" s="429"/>
      <c r="LR1" s="430"/>
      <c r="LS1" s="429"/>
      <c r="LT1" s="430"/>
      <c r="LU1" s="429"/>
      <c r="LV1" s="430"/>
      <c r="LW1" s="429"/>
      <c r="LX1" s="430"/>
      <c r="LY1" s="429"/>
      <c r="LZ1" s="430"/>
      <c r="MA1" s="429"/>
      <c r="MB1" s="430"/>
      <c r="MC1" s="429"/>
      <c r="MD1" s="430"/>
      <c r="ME1" s="429"/>
      <c r="MF1" s="430"/>
      <c r="MG1" s="429"/>
      <c r="MH1" s="430"/>
      <c r="MI1" s="429"/>
      <c r="MJ1" s="430"/>
      <c r="MK1" s="429"/>
      <c r="ML1" s="430"/>
      <c r="MM1" s="429"/>
      <c r="MN1" s="430"/>
      <c r="MO1" s="429"/>
      <c r="MP1" s="430"/>
      <c r="MQ1" s="429"/>
      <c r="MR1" s="430"/>
      <c r="MS1" s="429"/>
      <c r="MT1" s="430"/>
      <c r="MU1" s="429"/>
      <c r="MV1" s="430"/>
      <c r="MW1" s="429"/>
      <c r="MX1" s="430"/>
      <c r="MY1" s="429"/>
      <c r="MZ1" s="430"/>
      <c r="NA1" s="429"/>
      <c r="NB1" s="430"/>
      <c r="NC1" s="429"/>
      <c r="ND1" s="430"/>
      <c r="NE1" s="429"/>
      <c r="NF1" s="430"/>
      <c r="NG1" s="429"/>
      <c r="NH1" s="430"/>
      <c r="NI1" s="429"/>
      <c r="NJ1" s="430"/>
      <c r="NK1" s="429"/>
      <c r="NL1" s="430"/>
      <c r="NM1" s="429"/>
      <c r="NN1" s="430"/>
      <c r="NO1" s="429"/>
      <c r="NP1" s="430"/>
      <c r="NQ1" s="429"/>
      <c r="NR1" s="430"/>
      <c r="NS1" s="429"/>
      <c r="NT1" s="430"/>
      <c r="NU1" s="429"/>
      <c r="NV1" s="430"/>
      <c r="NW1" s="429"/>
      <c r="NX1" s="430"/>
      <c r="NY1" s="429"/>
      <c r="NZ1" s="430"/>
      <c r="OA1" s="429"/>
      <c r="OB1" s="430"/>
      <c r="OC1" s="429"/>
      <c r="OD1" s="430"/>
      <c r="OE1" s="429"/>
      <c r="OF1" s="430"/>
      <c r="OG1" s="429"/>
      <c r="OH1" s="430"/>
      <c r="OI1" s="429"/>
      <c r="OJ1" s="430"/>
      <c r="OK1" s="429"/>
      <c r="OL1" s="430"/>
      <c r="OM1" s="429"/>
      <c r="ON1" s="430"/>
      <c r="OO1" s="429"/>
      <c r="OP1" s="430"/>
      <c r="OQ1" s="429"/>
      <c r="OR1" s="430"/>
      <c r="OS1" s="429"/>
      <c r="OT1" s="430"/>
      <c r="OU1" s="429"/>
      <c r="OV1" s="430"/>
      <c r="OW1" s="429"/>
      <c r="OX1" s="430"/>
      <c r="OY1" s="429"/>
      <c r="OZ1" s="430"/>
      <c r="PA1" s="429"/>
      <c r="PB1" s="430"/>
      <c r="PC1" s="429"/>
      <c r="PD1" s="430"/>
      <c r="PE1" s="429"/>
      <c r="PF1" s="430"/>
      <c r="PG1" s="429"/>
      <c r="PH1" s="430"/>
      <c r="PI1" s="429"/>
      <c r="PJ1" s="430"/>
      <c r="PK1" s="429"/>
      <c r="PL1" s="430"/>
      <c r="PM1" s="429"/>
      <c r="PN1" s="430"/>
      <c r="PO1" s="429"/>
      <c r="PP1" s="430"/>
      <c r="PQ1" s="429"/>
      <c r="PR1" s="430"/>
      <c r="PS1" s="429"/>
      <c r="PT1" s="430"/>
      <c r="PU1" s="429"/>
      <c r="PV1" s="430"/>
      <c r="PW1" s="429"/>
      <c r="PX1" s="430"/>
      <c r="PY1" s="429"/>
      <c r="PZ1" s="430"/>
      <c r="QA1" s="429"/>
      <c r="QB1" s="430"/>
      <c r="QC1" s="429"/>
      <c r="QD1" s="430"/>
      <c r="QE1" s="429"/>
      <c r="QF1" s="430"/>
      <c r="QG1" s="429"/>
      <c r="QH1" s="430"/>
      <c r="QI1" s="429"/>
      <c r="QJ1" s="430"/>
      <c r="QK1" s="429"/>
      <c r="QL1" s="430"/>
      <c r="QM1" s="429"/>
      <c r="QN1" s="430"/>
      <c r="QO1" s="429"/>
      <c r="QP1" s="430"/>
      <c r="QQ1" s="429"/>
      <c r="QR1" s="430"/>
      <c r="QS1" s="429"/>
      <c r="QT1" s="430"/>
      <c r="QU1" s="429"/>
      <c r="QV1" s="430"/>
      <c r="QW1" s="429"/>
      <c r="QX1" s="430"/>
      <c r="QY1" s="429"/>
      <c r="QZ1" s="430"/>
      <c r="RA1" s="429"/>
      <c r="RB1" s="430"/>
      <c r="RC1" s="429"/>
      <c r="RD1" s="430"/>
      <c r="RE1" s="429"/>
      <c r="RF1" s="430"/>
      <c r="RG1" s="429"/>
      <c r="RH1" s="430"/>
      <c r="RI1" s="429"/>
      <c r="RJ1" s="430"/>
      <c r="RK1" s="429"/>
      <c r="RL1" s="430"/>
      <c r="RM1" s="429"/>
      <c r="RN1" s="430"/>
      <c r="RO1" s="429"/>
      <c r="RP1" s="430"/>
      <c r="RQ1" s="429"/>
      <c r="RR1" s="430"/>
      <c r="RS1" s="429"/>
      <c r="RT1" s="430"/>
      <c r="RU1" s="429"/>
      <c r="RV1" s="430"/>
      <c r="RW1" s="429"/>
      <c r="RX1" s="430"/>
      <c r="RY1" s="429"/>
      <c r="RZ1" s="430"/>
      <c r="SA1" s="429"/>
      <c r="SB1" s="430"/>
      <c r="SC1" s="429"/>
      <c r="SD1" s="430"/>
      <c r="SE1" s="429"/>
      <c r="SF1" s="430"/>
      <c r="SG1" s="429"/>
      <c r="SH1" s="430"/>
      <c r="SI1" s="429"/>
      <c r="SJ1" s="430"/>
      <c r="SK1" s="429"/>
      <c r="SL1" s="430"/>
      <c r="SM1" s="429"/>
      <c r="SN1" s="430"/>
      <c r="SO1" s="429"/>
      <c r="SP1" s="430"/>
      <c r="SQ1" s="429"/>
      <c r="SR1" s="430"/>
      <c r="SS1" s="429"/>
      <c r="ST1" s="430"/>
      <c r="SU1" s="429"/>
      <c r="SV1" s="430"/>
      <c r="SW1" s="429"/>
      <c r="SX1" s="430"/>
      <c r="SY1" s="429"/>
      <c r="SZ1" s="430"/>
      <c r="TA1" s="429"/>
      <c r="TB1" s="430"/>
      <c r="TC1" s="429"/>
      <c r="TD1" s="430"/>
      <c r="TE1" s="429"/>
      <c r="TF1" s="430"/>
      <c r="TG1" s="429"/>
      <c r="TH1" s="430"/>
      <c r="TI1" s="429"/>
      <c r="TJ1" s="430"/>
      <c r="TK1" s="429"/>
      <c r="TL1" s="430"/>
      <c r="TM1" s="429"/>
      <c r="TN1" s="430"/>
      <c r="TO1" s="429"/>
      <c r="TP1" s="430"/>
      <c r="TQ1" s="429"/>
      <c r="TR1" s="430"/>
      <c r="TS1" s="429"/>
      <c r="TT1" s="430"/>
      <c r="TU1" s="429"/>
      <c r="TV1" s="430"/>
      <c r="TW1" s="429"/>
      <c r="TX1" s="430"/>
      <c r="TY1" s="429"/>
      <c r="TZ1" s="430"/>
      <c r="UA1" s="429"/>
      <c r="UB1" s="430"/>
      <c r="UC1" s="429"/>
      <c r="UD1" s="430"/>
      <c r="UE1" s="429"/>
      <c r="UF1" s="430"/>
      <c r="UG1" s="429"/>
      <c r="UH1" s="430"/>
      <c r="UI1" s="429"/>
      <c r="UJ1" s="430"/>
      <c r="UK1" s="429"/>
      <c r="UL1" s="430"/>
      <c r="UM1" s="429"/>
      <c r="UN1" s="430"/>
      <c r="UO1" s="429"/>
      <c r="UP1" s="430"/>
      <c r="UQ1" s="429"/>
      <c r="UR1" s="430"/>
      <c r="US1" s="429"/>
      <c r="UT1" s="430"/>
      <c r="UU1" s="429"/>
      <c r="UV1" s="430"/>
      <c r="UW1" s="429"/>
      <c r="UX1" s="430"/>
      <c r="UY1" s="429"/>
      <c r="UZ1" s="430"/>
      <c r="VA1" s="429"/>
      <c r="VB1" s="430"/>
      <c r="VC1" s="429"/>
      <c r="VD1" s="430"/>
      <c r="VE1" s="429"/>
      <c r="VF1" s="430"/>
      <c r="VG1" s="429"/>
      <c r="VH1" s="430"/>
      <c r="VI1" s="429"/>
      <c r="VJ1" s="430"/>
      <c r="VK1" s="429"/>
      <c r="VL1" s="430"/>
      <c r="VM1" s="429"/>
      <c r="VN1" s="430"/>
      <c r="VO1" s="429"/>
      <c r="VP1" s="430"/>
      <c r="VQ1" s="429"/>
      <c r="VR1" s="430"/>
      <c r="VS1" s="429"/>
      <c r="VT1" s="430"/>
      <c r="VU1" s="429"/>
      <c r="VV1" s="430"/>
      <c r="VW1" s="429"/>
      <c r="VX1" s="430"/>
      <c r="VY1" s="429"/>
      <c r="VZ1" s="430"/>
      <c r="WA1" s="429"/>
      <c r="WB1" s="430"/>
      <c r="WC1" s="429"/>
      <c r="WD1" s="430"/>
      <c r="WE1" s="429"/>
      <c r="WF1" s="430"/>
      <c r="WG1" s="429"/>
      <c r="WH1" s="430"/>
      <c r="WI1" s="429"/>
      <c r="WJ1" s="430"/>
      <c r="WK1" s="429"/>
      <c r="WL1" s="430"/>
      <c r="WM1" s="429"/>
      <c r="WN1" s="430"/>
      <c r="WO1" s="429"/>
      <c r="WP1" s="430"/>
      <c r="WQ1" s="429"/>
      <c r="WR1" s="430"/>
      <c r="WS1" s="429"/>
      <c r="WT1" s="430"/>
      <c r="WU1" s="429"/>
      <c r="WV1" s="430"/>
      <c r="WW1" s="429"/>
      <c r="WX1" s="430"/>
      <c r="WY1" s="429"/>
      <c r="WZ1" s="430"/>
      <c r="XA1" s="429"/>
      <c r="XB1" s="430"/>
      <c r="XC1" s="429"/>
      <c r="XD1" s="430"/>
      <c r="XE1" s="429"/>
      <c r="XF1" s="430"/>
      <c r="XG1" s="429"/>
      <c r="XH1" s="430"/>
      <c r="XI1" s="429"/>
      <c r="XJ1" s="430"/>
      <c r="XK1" s="429"/>
      <c r="XL1" s="430"/>
      <c r="XM1" s="429"/>
      <c r="XN1" s="430"/>
      <c r="XO1" s="429"/>
      <c r="XP1" s="430"/>
      <c r="XQ1" s="429"/>
      <c r="XR1" s="430"/>
      <c r="XS1" s="429"/>
      <c r="XT1" s="430"/>
      <c r="XU1" s="429"/>
      <c r="XV1" s="430"/>
      <c r="XW1" s="429"/>
      <c r="XX1" s="430"/>
      <c r="XY1" s="429"/>
      <c r="XZ1" s="430"/>
      <c r="YA1" s="429"/>
      <c r="YB1" s="430"/>
      <c r="YC1" s="429"/>
      <c r="YD1" s="430"/>
      <c r="YE1" s="429"/>
      <c r="YF1" s="430"/>
      <c r="YG1" s="429"/>
      <c r="YH1" s="430"/>
      <c r="YI1" s="429"/>
      <c r="YJ1" s="430"/>
      <c r="YK1" s="429"/>
      <c r="YL1" s="430"/>
      <c r="YM1" s="429"/>
      <c r="YN1" s="430"/>
      <c r="YO1" s="429"/>
      <c r="YP1" s="430"/>
      <c r="YQ1" s="429"/>
      <c r="YR1" s="430"/>
      <c r="YS1" s="429"/>
      <c r="YT1" s="430"/>
      <c r="YU1" s="429"/>
      <c r="YV1" s="430"/>
      <c r="YW1" s="429"/>
      <c r="YX1" s="430"/>
      <c r="YY1" s="429"/>
      <c r="YZ1" s="430"/>
      <c r="ZA1" s="429"/>
      <c r="ZB1" s="430"/>
      <c r="ZC1" s="429"/>
      <c r="ZD1" s="430"/>
      <c r="ZE1" s="429"/>
      <c r="ZF1" s="430"/>
      <c r="ZG1" s="429"/>
      <c r="ZH1" s="430"/>
      <c r="ZI1" s="429"/>
      <c r="ZJ1" s="430"/>
      <c r="ZK1" s="429"/>
      <c r="ZL1" s="430"/>
      <c r="ZM1" s="429"/>
      <c r="ZN1" s="430"/>
      <c r="ZO1" s="429"/>
      <c r="ZP1" s="430"/>
      <c r="ZQ1" s="429"/>
      <c r="ZR1" s="430"/>
      <c r="ZS1" s="429"/>
      <c r="ZT1" s="430"/>
      <c r="ZU1" s="429"/>
      <c r="ZV1" s="430"/>
      <c r="ZW1" s="429"/>
      <c r="ZX1" s="430"/>
      <c r="ZY1" s="429"/>
      <c r="ZZ1" s="430"/>
      <c r="AAA1" s="429"/>
      <c r="AAB1" s="430"/>
      <c r="AAC1" s="429"/>
      <c r="AAD1" s="430"/>
      <c r="AAE1" s="429"/>
      <c r="AAF1" s="430"/>
      <c r="AAG1" s="429"/>
      <c r="AAH1" s="430"/>
      <c r="AAI1" s="429"/>
      <c r="AAJ1" s="430"/>
      <c r="AAK1" s="429"/>
      <c r="AAL1" s="430"/>
      <c r="AAM1" s="429"/>
      <c r="AAN1" s="430"/>
      <c r="AAO1" s="429"/>
      <c r="AAP1" s="430"/>
      <c r="AAQ1" s="429"/>
      <c r="AAR1" s="430"/>
      <c r="AAS1" s="429"/>
      <c r="AAT1" s="430"/>
      <c r="AAU1" s="429"/>
      <c r="AAV1" s="430"/>
      <c r="AAW1" s="429"/>
      <c r="AAX1" s="430"/>
      <c r="AAY1" s="429"/>
      <c r="AAZ1" s="430"/>
      <c r="ABA1" s="429"/>
      <c r="ABB1" s="430"/>
      <c r="ABC1" s="429"/>
      <c r="ABD1" s="430"/>
      <c r="ABE1" s="429"/>
      <c r="ABF1" s="430"/>
      <c r="ABG1" s="429"/>
      <c r="ABH1" s="430"/>
      <c r="ABI1" s="429"/>
      <c r="ABJ1" s="430"/>
      <c r="ABK1" s="429"/>
      <c r="ABL1" s="430"/>
      <c r="ABM1" s="429"/>
      <c r="ABN1" s="430"/>
      <c r="ABO1" s="429"/>
      <c r="ABP1" s="430"/>
      <c r="ABQ1" s="429"/>
      <c r="ABR1" s="430"/>
      <c r="ABS1" s="429"/>
      <c r="ABT1" s="430"/>
      <c r="ABU1" s="429"/>
      <c r="ABV1" s="430"/>
      <c r="ABW1" s="429"/>
      <c r="ABX1" s="430"/>
      <c r="ABY1" s="429"/>
      <c r="ABZ1" s="430"/>
      <c r="ACA1" s="429"/>
      <c r="ACB1" s="430"/>
      <c r="ACC1" s="429"/>
      <c r="ACD1" s="430"/>
      <c r="ACE1" s="429"/>
      <c r="ACF1" s="430"/>
      <c r="ACG1" s="429"/>
      <c r="ACH1" s="430"/>
      <c r="ACI1" s="429"/>
      <c r="ACJ1" s="430"/>
      <c r="ACK1" s="429"/>
      <c r="ACL1" s="430"/>
      <c r="ACM1" s="429"/>
      <c r="ACN1" s="430"/>
      <c r="ACO1" s="429"/>
      <c r="ACP1" s="430"/>
      <c r="ACQ1" s="429"/>
      <c r="ACR1" s="430"/>
      <c r="ACS1" s="429"/>
      <c r="ACT1" s="430"/>
      <c r="ACU1" s="429"/>
      <c r="ACV1" s="430"/>
      <c r="ACW1" s="429"/>
      <c r="ACX1" s="430"/>
      <c r="ACY1" s="429"/>
      <c r="ACZ1" s="430"/>
      <c r="ADA1" s="429"/>
      <c r="ADB1" s="430"/>
      <c r="ADC1" s="429"/>
      <c r="ADD1" s="430"/>
      <c r="ADE1" s="429"/>
      <c r="ADF1" s="430"/>
      <c r="ADG1" s="429"/>
      <c r="ADH1" s="430"/>
      <c r="ADI1" s="429"/>
      <c r="ADJ1" s="430"/>
      <c r="ADK1" s="429"/>
      <c r="ADL1" s="430"/>
      <c r="ADM1" s="429"/>
      <c r="ADN1" s="430"/>
      <c r="ADO1" s="429"/>
      <c r="ADP1" s="430"/>
      <c r="ADQ1" s="429"/>
      <c r="ADR1" s="430"/>
      <c r="ADS1" s="429"/>
      <c r="ADT1" s="430"/>
      <c r="ADU1" s="429"/>
      <c r="ADV1" s="430"/>
      <c r="ADW1" s="429"/>
      <c r="ADX1" s="430"/>
      <c r="ADY1" s="429"/>
      <c r="ADZ1" s="430"/>
      <c r="AEA1" s="429"/>
      <c r="AEB1" s="430"/>
      <c r="AEC1" s="429"/>
      <c r="AED1" s="430"/>
      <c r="AEE1" s="429"/>
      <c r="AEF1" s="430"/>
      <c r="AEG1" s="429"/>
      <c r="AEH1" s="430"/>
      <c r="AEI1" s="429"/>
      <c r="AEJ1" s="430"/>
      <c r="AEK1" s="429"/>
      <c r="AEL1" s="430"/>
      <c r="AEM1" s="429"/>
      <c r="AEN1" s="430"/>
      <c r="AEO1" s="429"/>
      <c r="AEP1" s="430"/>
      <c r="AEQ1" s="429"/>
      <c r="AER1" s="430"/>
      <c r="AES1" s="429"/>
      <c r="AET1" s="430"/>
      <c r="AEU1" s="429"/>
      <c r="AEV1" s="430"/>
      <c r="AEW1" s="429"/>
      <c r="AEX1" s="430"/>
      <c r="AEY1" s="429"/>
      <c r="AEZ1" s="430"/>
      <c r="AFA1" s="429"/>
      <c r="AFB1" s="430"/>
      <c r="AFC1" s="429"/>
      <c r="AFD1" s="430"/>
      <c r="AFE1" s="429"/>
      <c r="AFF1" s="430"/>
      <c r="AFG1" s="429"/>
      <c r="AFH1" s="430"/>
      <c r="AFI1" s="429"/>
      <c r="AFJ1" s="430"/>
      <c r="AFK1" s="429"/>
      <c r="AFL1" s="430"/>
      <c r="AFM1" s="429"/>
      <c r="AFN1" s="430"/>
      <c r="AFO1" s="429"/>
      <c r="AFP1" s="430"/>
      <c r="AFQ1" s="429"/>
      <c r="AFR1" s="430"/>
      <c r="AFS1" s="429"/>
      <c r="AFT1" s="430"/>
      <c r="AFU1" s="429"/>
      <c r="AFV1" s="430"/>
      <c r="AFW1" s="429"/>
      <c r="AFX1" s="430"/>
      <c r="AFY1" s="429"/>
      <c r="AFZ1" s="430"/>
      <c r="AGA1" s="429"/>
      <c r="AGB1" s="430"/>
      <c r="AGC1" s="429"/>
      <c r="AGD1" s="430"/>
      <c r="AGE1" s="429"/>
      <c r="AGF1" s="430"/>
      <c r="AGG1" s="429"/>
      <c r="AGH1" s="430"/>
      <c r="AGI1" s="429"/>
      <c r="AGJ1" s="430"/>
      <c r="AGK1" s="429"/>
      <c r="AGL1" s="430"/>
      <c r="AGM1" s="429"/>
      <c r="AGN1" s="430"/>
      <c r="AGO1" s="429"/>
      <c r="AGP1" s="430"/>
      <c r="AGQ1" s="429"/>
      <c r="AGR1" s="430"/>
      <c r="AGS1" s="429"/>
      <c r="AGT1" s="430"/>
      <c r="AGU1" s="429"/>
      <c r="AGV1" s="430"/>
      <c r="AGW1" s="429"/>
      <c r="AGX1" s="430"/>
      <c r="AGY1" s="429"/>
      <c r="AGZ1" s="430"/>
      <c r="AHA1" s="429"/>
      <c r="AHB1" s="430"/>
      <c r="AHC1" s="429"/>
      <c r="AHD1" s="430"/>
      <c r="AHE1" s="429"/>
      <c r="AHF1" s="430"/>
      <c r="AHG1" s="429"/>
      <c r="AHH1" s="430"/>
      <c r="AHI1" s="429"/>
      <c r="AHJ1" s="430"/>
      <c r="AHK1" s="429"/>
      <c r="AHL1" s="430"/>
      <c r="AHM1" s="429"/>
      <c r="AHN1" s="430"/>
      <c r="AHO1" s="429"/>
      <c r="AHP1" s="430"/>
      <c r="AHQ1" s="429"/>
      <c r="AHR1" s="430"/>
      <c r="AHS1" s="429"/>
      <c r="AHT1" s="430"/>
      <c r="AHU1" s="429"/>
      <c r="AHV1" s="430"/>
      <c r="AHW1" s="429"/>
      <c r="AHX1" s="430"/>
      <c r="AHY1" s="429"/>
      <c r="AHZ1" s="430"/>
      <c r="AIA1" s="429"/>
      <c r="AIB1" s="430"/>
      <c r="AIC1" s="429"/>
      <c r="AID1" s="430"/>
      <c r="AIE1" s="429"/>
      <c r="AIF1" s="430"/>
      <c r="AIG1" s="429"/>
      <c r="AIH1" s="430"/>
      <c r="AII1" s="429"/>
      <c r="AIJ1" s="430"/>
      <c r="AIK1" s="429"/>
      <c r="AIL1" s="430"/>
      <c r="AIM1" s="429"/>
      <c r="AIN1" s="430"/>
      <c r="AIO1" s="429"/>
      <c r="AIP1" s="430"/>
      <c r="AIQ1" s="429"/>
      <c r="AIR1" s="430"/>
      <c r="AIS1" s="429"/>
      <c r="AIT1" s="430"/>
      <c r="AIU1" s="429"/>
      <c r="AIV1" s="430"/>
      <c r="AIW1" s="429"/>
      <c r="AIX1" s="430"/>
      <c r="AIY1" s="429"/>
      <c r="AIZ1" s="430"/>
      <c r="AJA1" s="429"/>
      <c r="AJB1" s="430"/>
      <c r="AJC1" s="429"/>
      <c r="AJD1" s="430"/>
      <c r="AJE1" s="429"/>
      <c r="AJF1" s="430"/>
      <c r="AJG1" s="429"/>
      <c r="AJH1" s="430"/>
      <c r="AJI1" s="429"/>
      <c r="AJJ1" s="430"/>
      <c r="AJK1" s="429"/>
      <c r="AJL1" s="430"/>
      <c r="AJM1" s="429"/>
      <c r="AJN1" s="430"/>
      <c r="AJO1" s="429"/>
      <c r="AJP1" s="430"/>
      <c r="AJQ1" s="429"/>
      <c r="AJR1" s="430"/>
      <c r="AJS1" s="429"/>
      <c r="AJT1" s="430"/>
      <c r="AJU1" s="429"/>
      <c r="AJV1" s="430"/>
      <c r="AJW1" s="429"/>
      <c r="AJX1" s="430"/>
      <c r="AJY1" s="429"/>
      <c r="AJZ1" s="430"/>
      <c r="AKA1" s="429"/>
      <c r="AKB1" s="430"/>
      <c r="AKC1" s="429"/>
      <c r="AKD1" s="430"/>
      <c r="AKE1" s="429"/>
      <c r="AKF1" s="430"/>
      <c r="AKG1" s="429"/>
      <c r="AKH1" s="430"/>
      <c r="AKI1" s="429"/>
      <c r="AKJ1" s="430"/>
      <c r="AKK1" s="429"/>
      <c r="AKL1" s="430"/>
      <c r="AKM1" s="429"/>
      <c r="AKN1" s="430"/>
      <c r="AKO1" s="429"/>
      <c r="AKP1" s="430"/>
      <c r="AKQ1" s="429"/>
      <c r="AKR1" s="430"/>
      <c r="AKS1" s="429"/>
      <c r="AKT1" s="430"/>
      <c r="AKU1" s="429"/>
      <c r="AKV1" s="430"/>
      <c r="AKW1" s="429"/>
      <c r="AKX1" s="430"/>
      <c r="AKY1" s="429"/>
      <c r="AKZ1" s="430"/>
      <c r="ALA1" s="429"/>
      <c r="ALB1" s="430"/>
      <c r="ALC1" s="429"/>
      <c r="ALD1" s="430"/>
      <c r="ALE1" s="429"/>
      <c r="ALF1" s="430"/>
      <c r="ALG1" s="429"/>
      <c r="ALH1" s="430"/>
      <c r="ALI1" s="429"/>
      <c r="ALJ1" s="430"/>
      <c r="ALK1" s="429"/>
      <c r="ALL1" s="430"/>
      <c r="ALM1" s="429"/>
      <c r="ALN1" s="430"/>
      <c r="ALO1" s="429"/>
      <c r="ALP1" s="430"/>
      <c r="ALQ1" s="429"/>
      <c r="ALR1" s="430"/>
      <c r="ALS1" s="429"/>
      <c r="ALT1" s="430"/>
      <c r="ALU1" s="429"/>
      <c r="ALV1" s="430"/>
      <c r="ALW1" s="429"/>
      <c r="ALX1" s="430"/>
      <c r="ALY1" s="429"/>
      <c r="ALZ1" s="430"/>
      <c r="AMA1" s="429"/>
      <c r="AMB1" s="430"/>
      <c r="AMC1" s="429"/>
      <c r="AMD1" s="430"/>
      <c r="AME1" s="429"/>
      <c r="AMF1" s="430"/>
      <c r="AMG1" s="429"/>
      <c r="AMH1" s="430"/>
      <c r="AMI1" s="429"/>
      <c r="AMJ1" s="430"/>
      <c r="AMK1" s="429"/>
      <c r="AML1" s="430"/>
      <c r="AMM1" s="429"/>
      <c r="AMN1" s="430"/>
      <c r="AMO1" s="429"/>
      <c r="AMP1" s="430"/>
      <c r="AMQ1" s="429"/>
      <c r="AMR1" s="430"/>
      <c r="AMS1" s="429"/>
      <c r="AMT1" s="430"/>
      <c r="AMU1" s="429"/>
      <c r="AMV1" s="430"/>
      <c r="AMW1" s="429"/>
      <c r="AMX1" s="430"/>
      <c r="AMY1" s="429"/>
      <c r="AMZ1" s="430"/>
      <c r="ANA1" s="429"/>
      <c r="ANB1" s="430"/>
      <c r="ANC1" s="429"/>
      <c r="AND1" s="430"/>
      <c r="ANE1" s="429"/>
      <c r="ANF1" s="430"/>
      <c r="ANG1" s="429"/>
      <c r="ANH1" s="430"/>
      <c r="ANI1" s="429"/>
      <c r="ANJ1" s="430"/>
      <c r="ANK1" s="429"/>
      <c r="ANL1" s="430"/>
      <c r="ANM1" s="429"/>
      <c r="ANN1" s="430"/>
      <c r="ANO1" s="429"/>
      <c r="ANP1" s="430"/>
      <c r="ANQ1" s="429"/>
      <c r="ANR1" s="430"/>
      <c r="ANS1" s="429"/>
      <c r="ANT1" s="430"/>
      <c r="ANU1" s="429"/>
      <c r="ANV1" s="430"/>
      <c r="ANW1" s="429"/>
      <c r="ANX1" s="430"/>
      <c r="ANY1" s="429"/>
      <c r="ANZ1" s="430"/>
      <c r="AOA1" s="429"/>
      <c r="AOB1" s="430"/>
      <c r="AOC1" s="429"/>
      <c r="AOD1" s="430"/>
      <c r="AOE1" s="429"/>
      <c r="AOF1" s="430"/>
      <c r="AOG1" s="429"/>
      <c r="AOH1" s="430"/>
      <c r="AOI1" s="429"/>
      <c r="AOJ1" s="430"/>
      <c r="AOK1" s="429"/>
      <c r="AOL1" s="430"/>
      <c r="AOM1" s="429"/>
      <c r="AON1" s="430"/>
      <c r="AOO1" s="429"/>
      <c r="AOP1" s="430"/>
      <c r="AOQ1" s="429"/>
      <c r="AOR1" s="430"/>
      <c r="AOS1" s="429"/>
      <c r="AOT1" s="430"/>
      <c r="AOU1" s="429"/>
      <c r="AOV1" s="430"/>
      <c r="AOW1" s="429"/>
      <c r="AOX1" s="430"/>
      <c r="AOY1" s="429"/>
      <c r="AOZ1" s="430"/>
      <c r="APA1" s="429"/>
      <c r="APB1" s="430"/>
      <c r="APC1" s="429"/>
      <c r="APD1" s="430"/>
      <c r="APE1" s="429"/>
      <c r="APF1" s="430"/>
      <c r="APG1" s="429"/>
      <c r="APH1" s="430"/>
      <c r="API1" s="429"/>
      <c r="APJ1" s="430"/>
      <c r="APK1" s="429"/>
      <c r="APL1" s="430"/>
      <c r="APM1" s="429"/>
      <c r="APN1" s="430"/>
      <c r="APO1" s="429"/>
      <c r="APP1" s="430"/>
      <c r="APQ1" s="429"/>
      <c r="APR1" s="430"/>
      <c r="APS1" s="429"/>
      <c r="APT1" s="430"/>
      <c r="APU1" s="429"/>
      <c r="APV1" s="430"/>
      <c r="APW1" s="429"/>
      <c r="APX1" s="430"/>
      <c r="APY1" s="429"/>
      <c r="APZ1" s="430"/>
      <c r="AQA1" s="429"/>
      <c r="AQB1" s="430"/>
      <c r="AQC1" s="429"/>
      <c r="AQD1" s="430"/>
      <c r="AQE1" s="429"/>
      <c r="AQF1" s="430"/>
      <c r="AQG1" s="429"/>
      <c r="AQH1" s="430"/>
      <c r="AQI1" s="429"/>
      <c r="AQJ1" s="430"/>
      <c r="AQK1" s="429"/>
      <c r="AQL1" s="430"/>
      <c r="AQM1" s="429"/>
      <c r="AQN1" s="430"/>
      <c r="AQO1" s="429"/>
      <c r="AQP1" s="430"/>
      <c r="AQQ1" s="429"/>
      <c r="AQR1" s="430"/>
      <c r="AQS1" s="429"/>
      <c r="AQT1" s="430"/>
      <c r="AQU1" s="429"/>
      <c r="AQV1" s="430"/>
      <c r="AQW1" s="429"/>
      <c r="AQX1" s="430"/>
      <c r="AQY1" s="429"/>
      <c r="AQZ1" s="430"/>
      <c r="ARA1" s="429"/>
      <c r="ARB1" s="430"/>
      <c r="ARC1" s="429"/>
      <c r="ARD1" s="430"/>
      <c r="ARE1" s="429"/>
      <c r="ARF1" s="430"/>
      <c r="ARG1" s="429"/>
      <c r="ARH1" s="430"/>
      <c r="ARI1" s="429"/>
      <c r="ARJ1" s="430"/>
      <c r="ARK1" s="429"/>
      <c r="ARL1" s="430"/>
      <c r="ARM1" s="429"/>
      <c r="ARN1" s="430"/>
      <c r="ARO1" s="429"/>
      <c r="ARP1" s="430"/>
      <c r="ARQ1" s="429"/>
      <c r="ARR1" s="430"/>
      <c r="ARS1" s="429"/>
      <c r="ART1" s="430"/>
      <c r="ARU1" s="429"/>
      <c r="ARV1" s="430"/>
      <c r="ARW1" s="429"/>
      <c r="ARX1" s="430"/>
      <c r="ARY1" s="429"/>
      <c r="ARZ1" s="430"/>
      <c r="ASA1" s="429"/>
      <c r="ASB1" s="430"/>
      <c r="ASC1" s="429"/>
      <c r="ASD1" s="430"/>
      <c r="ASE1" s="429"/>
      <c r="ASF1" s="430"/>
      <c r="ASG1" s="429"/>
      <c r="ASH1" s="430"/>
      <c r="ASI1" s="429"/>
      <c r="ASJ1" s="430"/>
      <c r="ASK1" s="429"/>
      <c r="ASL1" s="430"/>
      <c r="ASM1" s="429"/>
      <c r="ASN1" s="430"/>
      <c r="ASO1" s="429"/>
      <c r="ASP1" s="430"/>
      <c r="ASQ1" s="429"/>
      <c r="ASR1" s="430"/>
      <c r="ASS1" s="429"/>
      <c r="AST1" s="430"/>
      <c r="ASU1" s="429"/>
      <c r="ASV1" s="430"/>
      <c r="ASW1" s="429"/>
      <c r="ASX1" s="430"/>
      <c r="ASY1" s="429"/>
      <c r="ASZ1" s="430"/>
      <c r="ATA1" s="429"/>
      <c r="ATB1" s="430"/>
      <c r="ATC1" s="429"/>
      <c r="ATD1" s="430"/>
      <c r="ATE1" s="429"/>
      <c r="ATF1" s="430"/>
      <c r="ATG1" s="429"/>
      <c r="ATH1" s="430"/>
      <c r="ATI1" s="429"/>
      <c r="ATJ1" s="430"/>
      <c r="ATK1" s="429"/>
      <c r="ATL1" s="430"/>
      <c r="ATM1" s="429"/>
      <c r="ATN1" s="430"/>
      <c r="ATO1" s="429"/>
      <c r="ATP1" s="430"/>
      <c r="ATQ1" s="429"/>
      <c r="ATR1" s="430"/>
      <c r="ATS1" s="429"/>
      <c r="ATT1" s="430"/>
      <c r="ATU1" s="429"/>
      <c r="ATV1" s="430"/>
      <c r="ATW1" s="429"/>
      <c r="ATX1" s="430"/>
      <c r="ATY1" s="429"/>
      <c r="ATZ1" s="430"/>
      <c r="AUA1" s="429"/>
      <c r="AUB1" s="430"/>
      <c r="AUC1" s="429"/>
      <c r="AUD1" s="430"/>
      <c r="AUE1" s="429"/>
      <c r="AUF1" s="430"/>
      <c r="AUG1" s="429"/>
      <c r="AUH1" s="430"/>
      <c r="AUI1" s="429"/>
      <c r="AUJ1" s="430"/>
      <c r="AUK1" s="429"/>
      <c r="AUL1" s="430"/>
      <c r="AUM1" s="429"/>
      <c r="AUN1" s="430"/>
      <c r="AUO1" s="429"/>
      <c r="AUP1" s="430"/>
      <c r="AUQ1" s="429"/>
      <c r="AUR1" s="430"/>
      <c r="AUS1" s="429"/>
      <c r="AUT1" s="430"/>
      <c r="AUU1" s="429"/>
      <c r="AUV1" s="430"/>
      <c r="AUW1" s="429"/>
      <c r="AUX1" s="430"/>
      <c r="AUY1" s="429"/>
      <c r="AUZ1" s="430"/>
      <c r="AVA1" s="429"/>
      <c r="AVB1" s="430"/>
      <c r="AVC1" s="429"/>
      <c r="AVD1" s="430"/>
      <c r="AVE1" s="429"/>
      <c r="AVF1" s="430"/>
      <c r="AVG1" s="429"/>
      <c r="AVH1" s="430"/>
      <c r="AVI1" s="429"/>
      <c r="AVJ1" s="430"/>
      <c r="AVK1" s="429"/>
      <c r="AVL1" s="430"/>
      <c r="AVM1" s="429"/>
      <c r="AVN1" s="430"/>
      <c r="AVO1" s="429"/>
      <c r="AVP1" s="430"/>
      <c r="AVQ1" s="429"/>
      <c r="AVR1" s="430"/>
      <c r="AVS1" s="429"/>
      <c r="AVT1" s="430"/>
      <c r="AVU1" s="429"/>
      <c r="AVV1" s="430"/>
      <c r="AVW1" s="429"/>
      <c r="AVX1" s="430"/>
      <c r="AVY1" s="429"/>
      <c r="AVZ1" s="430"/>
      <c r="AWA1" s="429"/>
      <c r="AWB1" s="430"/>
      <c r="AWC1" s="429"/>
      <c r="AWD1" s="430"/>
      <c r="AWE1" s="429"/>
      <c r="AWF1" s="430"/>
      <c r="AWG1" s="429"/>
      <c r="AWH1" s="430"/>
      <c r="AWI1" s="429"/>
      <c r="AWJ1" s="430"/>
      <c r="AWK1" s="429"/>
      <c r="AWL1" s="430"/>
      <c r="AWM1" s="429"/>
      <c r="AWN1" s="430"/>
      <c r="AWO1" s="429"/>
      <c r="AWP1" s="430"/>
      <c r="AWQ1" s="429"/>
      <c r="AWR1" s="430"/>
      <c r="AWS1" s="429"/>
      <c r="AWT1" s="430"/>
      <c r="AWU1" s="429"/>
      <c r="AWV1" s="430"/>
      <c r="AWW1" s="429"/>
      <c r="AWX1" s="430"/>
      <c r="AWY1" s="429"/>
      <c r="AWZ1" s="430"/>
      <c r="AXA1" s="429"/>
      <c r="AXB1" s="430"/>
      <c r="AXC1" s="429"/>
      <c r="AXD1" s="430"/>
      <c r="AXE1" s="429"/>
      <c r="AXF1" s="430"/>
      <c r="AXG1" s="429"/>
      <c r="AXH1" s="430"/>
      <c r="AXI1" s="429"/>
      <c r="AXJ1" s="430"/>
      <c r="AXK1" s="429"/>
      <c r="AXL1" s="430"/>
      <c r="AXM1" s="429"/>
      <c r="AXN1" s="430"/>
      <c r="AXO1" s="429"/>
      <c r="AXP1" s="430"/>
      <c r="AXQ1" s="429"/>
      <c r="AXR1" s="430"/>
      <c r="AXS1" s="429"/>
      <c r="AXT1" s="430"/>
      <c r="AXU1" s="429"/>
      <c r="AXV1" s="430"/>
      <c r="AXW1" s="429"/>
      <c r="AXX1" s="430"/>
      <c r="AXY1" s="429"/>
      <c r="AXZ1" s="430"/>
      <c r="AYA1" s="429"/>
      <c r="AYB1" s="430"/>
      <c r="AYC1" s="429"/>
      <c r="AYD1" s="430"/>
      <c r="AYE1" s="429"/>
      <c r="AYF1" s="430"/>
      <c r="AYG1" s="429"/>
      <c r="AYH1" s="430"/>
      <c r="AYI1" s="429"/>
      <c r="AYJ1" s="430"/>
      <c r="AYK1" s="429"/>
      <c r="AYL1" s="430"/>
      <c r="AYM1" s="429"/>
      <c r="AYN1" s="430"/>
      <c r="AYO1" s="429"/>
      <c r="AYP1" s="430"/>
      <c r="AYQ1" s="429"/>
      <c r="AYR1" s="430"/>
      <c r="AYS1" s="429"/>
      <c r="AYT1" s="430"/>
      <c r="AYU1" s="429"/>
      <c r="AYV1" s="430"/>
      <c r="AYW1" s="429"/>
      <c r="AYX1" s="430"/>
      <c r="AYY1" s="429"/>
      <c r="AYZ1" s="430"/>
      <c r="AZA1" s="429"/>
      <c r="AZB1" s="430"/>
      <c r="AZC1" s="429"/>
      <c r="AZD1" s="430"/>
      <c r="AZE1" s="429"/>
      <c r="AZF1" s="430"/>
      <c r="AZG1" s="429"/>
      <c r="AZH1" s="430"/>
      <c r="AZI1" s="429"/>
      <c r="AZJ1" s="430"/>
      <c r="AZK1" s="429"/>
      <c r="AZL1" s="430"/>
      <c r="AZM1" s="429"/>
      <c r="AZN1" s="430"/>
      <c r="AZO1" s="429"/>
      <c r="AZP1" s="430"/>
      <c r="AZQ1" s="429"/>
      <c r="AZR1" s="430"/>
      <c r="AZS1" s="429"/>
      <c r="AZT1" s="430"/>
      <c r="AZU1" s="429"/>
      <c r="AZV1" s="430"/>
      <c r="AZW1" s="429"/>
      <c r="AZX1" s="430"/>
      <c r="AZY1" s="429"/>
      <c r="AZZ1" s="430"/>
      <c r="BAA1" s="429"/>
      <c r="BAB1" s="430"/>
      <c r="BAC1" s="429"/>
      <c r="BAD1" s="430"/>
      <c r="BAE1" s="429"/>
      <c r="BAF1" s="430"/>
      <c r="BAG1" s="429"/>
      <c r="BAH1" s="430"/>
      <c r="BAI1" s="429"/>
      <c r="BAJ1" s="430"/>
      <c r="BAK1" s="429"/>
      <c r="BAL1" s="430"/>
      <c r="BAM1" s="429"/>
      <c r="BAN1" s="430"/>
      <c r="BAO1" s="429"/>
      <c r="BAP1" s="430"/>
      <c r="BAQ1" s="429"/>
      <c r="BAR1" s="430"/>
      <c r="BAS1" s="429"/>
      <c r="BAT1" s="430"/>
      <c r="BAU1" s="429"/>
      <c r="BAV1" s="430"/>
      <c r="BAW1" s="429"/>
      <c r="BAX1" s="430"/>
      <c r="BAY1" s="429"/>
      <c r="BAZ1" s="430"/>
      <c r="BBA1" s="429"/>
      <c r="BBB1" s="430"/>
      <c r="BBC1" s="429"/>
      <c r="BBD1" s="430"/>
      <c r="BBE1" s="429"/>
      <c r="BBF1" s="430"/>
      <c r="BBG1" s="429"/>
      <c r="BBH1" s="430"/>
      <c r="BBI1" s="429"/>
      <c r="BBJ1" s="430"/>
      <c r="BBK1" s="429"/>
      <c r="BBL1" s="430"/>
      <c r="BBM1" s="429"/>
      <c r="BBN1" s="430"/>
      <c r="BBO1" s="429"/>
      <c r="BBP1" s="430"/>
      <c r="BBQ1" s="429"/>
      <c r="BBR1" s="430"/>
      <c r="BBS1" s="429"/>
      <c r="BBT1" s="430"/>
      <c r="BBU1" s="429"/>
      <c r="BBV1" s="430"/>
      <c r="BBW1" s="429"/>
      <c r="BBX1" s="430"/>
      <c r="BBY1" s="429"/>
      <c r="BBZ1" s="430"/>
      <c r="BCA1" s="429"/>
      <c r="BCB1" s="430"/>
      <c r="BCC1" s="429"/>
      <c r="BCD1" s="430"/>
      <c r="BCE1" s="429"/>
      <c r="BCF1" s="430"/>
      <c r="BCG1" s="429"/>
      <c r="BCH1" s="430"/>
      <c r="BCI1" s="429"/>
      <c r="BCJ1" s="430"/>
      <c r="BCK1" s="429"/>
      <c r="BCL1" s="430"/>
      <c r="BCM1" s="429"/>
      <c r="BCN1" s="430"/>
      <c r="BCO1" s="429"/>
      <c r="BCP1" s="430"/>
      <c r="BCQ1" s="429"/>
      <c r="BCR1" s="430"/>
      <c r="BCS1" s="429"/>
      <c r="BCT1" s="430"/>
      <c r="BCU1" s="429"/>
      <c r="BCV1" s="430"/>
      <c r="BCW1" s="429"/>
      <c r="BCX1" s="430"/>
      <c r="BCY1" s="429"/>
      <c r="BCZ1" s="430"/>
      <c r="BDA1" s="429"/>
      <c r="BDB1" s="430"/>
      <c r="BDC1" s="429"/>
      <c r="BDD1" s="430"/>
      <c r="BDE1" s="429"/>
      <c r="BDF1" s="430"/>
      <c r="BDG1" s="429"/>
      <c r="BDH1" s="430"/>
      <c r="BDI1" s="429"/>
      <c r="BDJ1" s="430"/>
      <c r="BDK1" s="429"/>
      <c r="BDL1" s="430"/>
      <c r="BDM1" s="429"/>
      <c r="BDN1" s="430"/>
      <c r="BDO1" s="429"/>
      <c r="BDP1" s="430"/>
      <c r="BDQ1" s="429"/>
      <c r="BDR1" s="430"/>
      <c r="BDS1" s="429"/>
      <c r="BDT1" s="430"/>
      <c r="BDU1" s="429"/>
      <c r="BDV1" s="430"/>
      <c r="BDW1" s="429"/>
      <c r="BDX1" s="430"/>
      <c r="BDY1" s="429"/>
      <c r="BDZ1" s="430"/>
      <c r="BEA1" s="429"/>
      <c r="BEB1" s="430"/>
      <c r="BEC1" s="429"/>
      <c r="BED1" s="430"/>
      <c r="BEE1" s="429"/>
      <c r="BEF1" s="430"/>
      <c r="BEG1" s="429"/>
      <c r="BEH1" s="430"/>
      <c r="BEI1" s="429"/>
      <c r="BEJ1" s="430"/>
      <c r="BEK1" s="429"/>
      <c r="BEL1" s="430"/>
      <c r="BEM1" s="429"/>
      <c r="BEN1" s="430"/>
      <c r="BEO1" s="429"/>
      <c r="BEP1" s="430"/>
      <c r="BEQ1" s="429"/>
      <c r="BER1" s="430"/>
      <c r="BES1" s="429"/>
      <c r="BET1" s="430"/>
      <c r="BEU1" s="429"/>
      <c r="BEV1" s="430"/>
      <c r="BEW1" s="429"/>
      <c r="BEX1" s="430"/>
      <c r="BEY1" s="429"/>
      <c r="BEZ1" s="430"/>
      <c r="BFA1" s="429"/>
      <c r="BFB1" s="430"/>
      <c r="BFC1" s="429"/>
      <c r="BFD1" s="430"/>
      <c r="BFE1" s="429"/>
      <c r="BFF1" s="430"/>
      <c r="BFG1" s="429"/>
      <c r="BFH1" s="430"/>
      <c r="BFI1" s="429"/>
      <c r="BFJ1" s="430"/>
      <c r="BFK1" s="429"/>
      <c r="BFL1" s="430"/>
      <c r="BFM1" s="429"/>
      <c r="BFN1" s="430"/>
      <c r="BFO1" s="429"/>
      <c r="BFP1" s="430"/>
      <c r="BFQ1" s="429"/>
      <c r="BFR1" s="430"/>
      <c r="BFS1" s="429"/>
      <c r="BFT1" s="430"/>
      <c r="BFU1" s="429"/>
      <c r="BFV1" s="430"/>
      <c r="BFW1" s="429"/>
      <c r="BFX1" s="430"/>
      <c r="BFY1" s="429"/>
      <c r="BFZ1" s="430"/>
      <c r="BGA1" s="429"/>
      <c r="BGB1" s="430"/>
      <c r="BGC1" s="429"/>
      <c r="BGD1" s="430"/>
      <c r="BGE1" s="429"/>
      <c r="BGF1" s="430"/>
      <c r="BGG1" s="429"/>
      <c r="BGH1" s="430"/>
      <c r="BGI1" s="429"/>
      <c r="BGJ1" s="430"/>
      <c r="BGK1" s="429"/>
      <c r="BGL1" s="430"/>
      <c r="BGM1" s="429"/>
      <c r="BGN1" s="430"/>
      <c r="BGO1" s="429"/>
      <c r="BGP1" s="430"/>
      <c r="BGQ1" s="429"/>
      <c r="BGR1" s="430"/>
      <c r="BGS1" s="429"/>
      <c r="BGT1" s="430"/>
      <c r="BGU1" s="429"/>
      <c r="BGV1" s="430"/>
      <c r="BGW1" s="429"/>
      <c r="BGX1" s="430"/>
      <c r="BGY1" s="429"/>
      <c r="BGZ1" s="430"/>
      <c r="BHA1" s="429"/>
      <c r="BHB1" s="430"/>
      <c r="BHC1" s="429"/>
      <c r="BHD1" s="430"/>
      <c r="BHE1" s="429"/>
      <c r="BHF1" s="430"/>
      <c r="BHG1" s="429"/>
      <c r="BHH1" s="430"/>
      <c r="BHI1" s="429"/>
      <c r="BHJ1" s="430"/>
      <c r="BHK1" s="429"/>
      <c r="BHL1" s="430"/>
      <c r="BHM1" s="429"/>
      <c r="BHN1" s="430"/>
      <c r="BHO1" s="429"/>
      <c r="BHP1" s="430"/>
      <c r="BHQ1" s="429"/>
      <c r="BHR1" s="430"/>
      <c r="BHS1" s="429"/>
      <c r="BHT1" s="430"/>
      <c r="BHU1" s="429"/>
      <c r="BHV1" s="430"/>
      <c r="BHW1" s="429"/>
      <c r="BHX1" s="430"/>
      <c r="BHY1" s="429"/>
      <c r="BHZ1" s="430"/>
      <c r="BIA1" s="429"/>
      <c r="BIB1" s="430"/>
      <c r="BIC1" s="429"/>
      <c r="BID1" s="430"/>
      <c r="BIE1" s="429"/>
      <c r="BIF1" s="430"/>
      <c r="BIG1" s="429"/>
      <c r="BIH1" s="430"/>
      <c r="BII1" s="429"/>
      <c r="BIJ1" s="430"/>
      <c r="BIK1" s="429"/>
      <c r="BIL1" s="430"/>
      <c r="BIM1" s="429"/>
      <c r="BIN1" s="430"/>
      <c r="BIO1" s="429"/>
      <c r="BIP1" s="430"/>
      <c r="BIQ1" s="429"/>
      <c r="BIR1" s="430"/>
      <c r="BIS1" s="429"/>
      <c r="BIT1" s="430"/>
      <c r="BIU1" s="429"/>
      <c r="BIV1" s="430"/>
      <c r="BIW1" s="429"/>
      <c r="BIX1" s="430"/>
      <c r="BIY1" s="429"/>
      <c r="BIZ1" s="430"/>
      <c r="BJA1" s="429"/>
      <c r="BJB1" s="430"/>
      <c r="BJC1" s="429"/>
      <c r="BJD1" s="430"/>
      <c r="BJE1" s="429"/>
      <c r="BJF1" s="430"/>
      <c r="BJG1" s="429"/>
      <c r="BJH1" s="430"/>
      <c r="BJI1" s="429"/>
      <c r="BJJ1" s="430"/>
      <c r="BJK1" s="429"/>
      <c r="BJL1" s="430"/>
      <c r="BJM1" s="429"/>
      <c r="BJN1" s="430"/>
      <c r="BJO1" s="429"/>
      <c r="BJP1" s="430"/>
      <c r="BJQ1" s="429"/>
      <c r="BJR1" s="430"/>
      <c r="BJS1" s="429"/>
      <c r="BJT1" s="430"/>
      <c r="BJU1" s="429"/>
      <c r="BJV1" s="430"/>
      <c r="BJW1" s="429"/>
      <c r="BJX1" s="430"/>
      <c r="BJY1" s="429"/>
      <c r="BJZ1" s="430"/>
      <c r="BKA1" s="429"/>
      <c r="BKB1" s="430"/>
      <c r="BKC1" s="429"/>
      <c r="BKD1" s="430"/>
      <c r="BKE1" s="429"/>
      <c r="BKF1" s="430"/>
      <c r="BKG1" s="429"/>
      <c r="BKH1" s="430"/>
      <c r="BKI1" s="429"/>
      <c r="BKJ1" s="430"/>
      <c r="BKK1" s="429"/>
      <c r="BKL1" s="430"/>
      <c r="BKM1" s="429"/>
      <c r="BKN1" s="430"/>
      <c r="BKO1" s="429"/>
      <c r="BKP1" s="430"/>
      <c r="BKQ1" s="429"/>
      <c r="BKR1" s="430"/>
      <c r="BKS1" s="429"/>
      <c r="BKT1" s="430"/>
      <c r="BKU1" s="429"/>
      <c r="BKV1" s="430"/>
      <c r="BKW1" s="429"/>
      <c r="BKX1" s="430"/>
      <c r="BKY1" s="429"/>
      <c r="BKZ1" s="430"/>
      <c r="BLA1" s="429"/>
      <c r="BLB1" s="430"/>
      <c r="BLC1" s="429"/>
      <c r="BLD1" s="430"/>
      <c r="BLE1" s="429"/>
      <c r="BLF1" s="430"/>
      <c r="BLG1" s="429"/>
      <c r="BLH1" s="430"/>
      <c r="BLI1" s="429"/>
      <c r="BLJ1" s="430"/>
      <c r="BLK1" s="429"/>
      <c r="BLL1" s="430"/>
      <c r="BLM1" s="429"/>
      <c r="BLN1" s="430"/>
      <c r="BLO1" s="429"/>
      <c r="BLP1" s="430"/>
      <c r="BLQ1" s="429"/>
      <c r="BLR1" s="430"/>
      <c r="BLS1" s="429"/>
      <c r="BLT1" s="430"/>
      <c r="BLU1" s="429"/>
      <c r="BLV1" s="430"/>
      <c r="BLW1" s="429"/>
      <c r="BLX1" s="430"/>
      <c r="BLY1" s="429"/>
      <c r="BLZ1" s="430"/>
      <c r="BMA1" s="429"/>
      <c r="BMB1" s="430"/>
      <c r="BMC1" s="429"/>
      <c r="BMD1" s="430"/>
      <c r="BME1" s="429"/>
      <c r="BMF1" s="430"/>
      <c r="BMG1" s="429"/>
      <c r="BMH1" s="430"/>
      <c r="BMI1" s="429"/>
      <c r="BMJ1" s="430"/>
      <c r="BMK1" s="429"/>
      <c r="BML1" s="430"/>
      <c r="BMM1" s="429"/>
      <c r="BMN1" s="430"/>
      <c r="BMO1" s="429"/>
      <c r="BMP1" s="430"/>
      <c r="BMQ1" s="429"/>
      <c r="BMR1" s="430"/>
      <c r="BMS1" s="429"/>
      <c r="BMT1" s="430"/>
      <c r="BMU1" s="429"/>
      <c r="BMV1" s="430"/>
      <c r="BMW1" s="429"/>
      <c r="BMX1" s="430"/>
      <c r="BMY1" s="429"/>
      <c r="BMZ1" s="430"/>
      <c r="BNA1" s="429"/>
      <c r="BNB1" s="430"/>
      <c r="BNC1" s="429"/>
      <c r="BND1" s="430"/>
      <c r="BNE1" s="429"/>
      <c r="BNF1" s="430"/>
      <c r="BNG1" s="429"/>
      <c r="BNH1" s="430"/>
      <c r="BNI1" s="429"/>
      <c r="BNJ1" s="430"/>
      <c r="BNK1" s="429"/>
      <c r="BNL1" s="430"/>
      <c r="BNM1" s="429"/>
      <c r="BNN1" s="430"/>
      <c r="BNO1" s="429"/>
      <c r="BNP1" s="430"/>
      <c r="BNQ1" s="429"/>
      <c r="BNR1" s="430"/>
      <c r="BNS1" s="429"/>
      <c r="BNT1" s="430"/>
      <c r="BNU1" s="429"/>
      <c r="BNV1" s="430"/>
      <c r="BNW1" s="429"/>
      <c r="BNX1" s="430"/>
      <c r="BNY1" s="429"/>
      <c r="BNZ1" s="430"/>
      <c r="BOA1" s="429"/>
      <c r="BOB1" s="430"/>
      <c r="BOC1" s="429"/>
      <c r="BOD1" s="430"/>
      <c r="BOE1" s="429"/>
      <c r="BOF1" s="430"/>
      <c r="BOG1" s="429"/>
      <c r="BOH1" s="430"/>
      <c r="BOI1" s="429"/>
      <c r="BOJ1" s="430"/>
      <c r="BOK1" s="429"/>
      <c r="BOL1" s="430"/>
      <c r="BOM1" s="429"/>
      <c r="BON1" s="430"/>
      <c r="BOO1" s="429"/>
      <c r="BOP1" s="430"/>
      <c r="BOQ1" s="429"/>
      <c r="BOR1" s="430"/>
      <c r="BOS1" s="429"/>
      <c r="BOT1" s="430"/>
      <c r="BOU1" s="429"/>
      <c r="BOV1" s="430"/>
      <c r="BOW1" s="429"/>
      <c r="BOX1" s="430"/>
      <c r="BOY1" s="429"/>
      <c r="BOZ1" s="430"/>
      <c r="BPA1" s="429"/>
      <c r="BPB1" s="430"/>
      <c r="BPC1" s="429"/>
      <c r="BPD1" s="430"/>
      <c r="BPE1" s="429"/>
      <c r="BPF1" s="430"/>
      <c r="BPG1" s="429"/>
      <c r="BPH1" s="430"/>
      <c r="BPI1" s="429"/>
      <c r="BPJ1" s="430"/>
      <c r="BPK1" s="429"/>
      <c r="BPL1" s="430"/>
      <c r="BPM1" s="429"/>
      <c r="BPN1" s="430"/>
      <c r="BPO1" s="429"/>
      <c r="BPP1" s="430"/>
      <c r="BPQ1" s="429"/>
      <c r="BPR1" s="430"/>
      <c r="BPS1" s="429"/>
      <c r="BPT1" s="430"/>
      <c r="BPU1" s="429"/>
      <c r="BPV1" s="430"/>
      <c r="BPW1" s="429"/>
      <c r="BPX1" s="430"/>
      <c r="BPY1" s="429"/>
      <c r="BPZ1" s="430"/>
      <c r="BQA1" s="429"/>
      <c r="BQB1" s="430"/>
      <c r="BQC1" s="429"/>
      <c r="BQD1" s="430"/>
      <c r="BQE1" s="429"/>
      <c r="BQF1" s="430"/>
      <c r="BQG1" s="429"/>
      <c r="BQH1" s="430"/>
      <c r="BQI1" s="429"/>
      <c r="BQJ1" s="430"/>
      <c r="BQK1" s="429"/>
      <c r="BQL1" s="430"/>
      <c r="BQM1" s="429"/>
      <c r="BQN1" s="430"/>
      <c r="BQO1" s="429"/>
      <c r="BQP1" s="430"/>
      <c r="BQQ1" s="429"/>
      <c r="BQR1" s="430"/>
      <c r="BQS1" s="429"/>
      <c r="BQT1" s="430"/>
      <c r="BQU1" s="429"/>
      <c r="BQV1" s="430"/>
      <c r="BQW1" s="429"/>
      <c r="BQX1" s="430"/>
      <c r="BQY1" s="429"/>
      <c r="BQZ1" s="430"/>
      <c r="BRA1" s="429"/>
      <c r="BRB1" s="430"/>
      <c r="BRC1" s="429"/>
      <c r="BRD1" s="430"/>
      <c r="BRE1" s="429"/>
      <c r="BRF1" s="430"/>
      <c r="BRG1" s="429"/>
      <c r="BRH1" s="430"/>
      <c r="BRI1" s="429"/>
      <c r="BRJ1" s="430"/>
      <c r="BRK1" s="429"/>
      <c r="BRL1" s="430"/>
      <c r="BRM1" s="429"/>
      <c r="BRN1" s="430"/>
      <c r="BRO1" s="429"/>
      <c r="BRP1" s="430"/>
      <c r="BRQ1" s="429"/>
      <c r="BRR1" s="430"/>
      <c r="BRS1" s="429"/>
      <c r="BRT1" s="430"/>
      <c r="BRU1" s="429"/>
      <c r="BRV1" s="430"/>
      <c r="BRW1" s="429"/>
      <c r="BRX1" s="430"/>
      <c r="BRY1" s="429"/>
      <c r="BRZ1" s="430"/>
      <c r="BSA1" s="429"/>
      <c r="BSB1" s="430"/>
      <c r="BSC1" s="429"/>
      <c r="BSD1" s="430"/>
      <c r="BSE1" s="429"/>
      <c r="BSF1" s="430"/>
      <c r="BSG1" s="429"/>
      <c r="BSH1" s="430"/>
      <c r="BSI1" s="429"/>
      <c r="BSJ1" s="430"/>
      <c r="BSK1" s="429"/>
      <c r="BSL1" s="430"/>
      <c r="BSM1" s="429"/>
      <c r="BSN1" s="430"/>
      <c r="BSO1" s="429"/>
      <c r="BSP1" s="430"/>
      <c r="BSQ1" s="429"/>
      <c r="BSR1" s="430"/>
      <c r="BSS1" s="429"/>
      <c r="BST1" s="430"/>
      <c r="BSU1" s="429"/>
      <c r="BSV1" s="430"/>
      <c r="BSW1" s="429"/>
      <c r="BSX1" s="430"/>
      <c r="BSY1" s="429"/>
      <c r="BSZ1" s="430"/>
      <c r="BTA1" s="429"/>
      <c r="BTB1" s="430"/>
      <c r="BTC1" s="429"/>
      <c r="BTD1" s="430"/>
      <c r="BTE1" s="429"/>
      <c r="BTF1" s="430"/>
      <c r="BTG1" s="429"/>
      <c r="BTH1" s="430"/>
      <c r="BTI1" s="429"/>
      <c r="BTJ1" s="430"/>
      <c r="BTK1" s="429"/>
      <c r="BTL1" s="430"/>
      <c r="BTM1" s="429"/>
      <c r="BTN1" s="430"/>
      <c r="BTO1" s="429"/>
      <c r="BTP1" s="430"/>
      <c r="BTQ1" s="429"/>
      <c r="BTR1" s="430"/>
      <c r="BTS1" s="429"/>
      <c r="BTT1" s="430"/>
      <c r="BTU1" s="429"/>
      <c r="BTV1" s="430"/>
      <c r="BTW1" s="429"/>
      <c r="BTX1" s="430"/>
      <c r="BTY1" s="429"/>
      <c r="BTZ1" s="430"/>
      <c r="BUA1" s="429"/>
      <c r="BUB1" s="430"/>
      <c r="BUC1" s="429"/>
      <c r="BUD1" s="430"/>
      <c r="BUE1" s="429"/>
      <c r="BUF1" s="430"/>
      <c r="BUG1" s="429"/>
      <c r="BUH1" s="430"/>
      <c r="BUI1" s="429"/>
      <c r="BUJ1" s="430"/>
      <c r="BUK1" s="429"/>
      <c r="BUL1" s="430"/>
      <c r="BUM1" s="429"/>
      <c r="BUN1" s="430"/>
      <c r="BUO1" s="429"/>
      <c r="BUP1" s="430"/>
      <c r="BUQ1" s="429"/>
      <c r="BUR1" s="430"/>
      <c r="BUS1" s="429"/>
      <c r="BUT1" s="430"/>
      <c r="BUU1" s="429"/>
      <c r="BUV1" s="430"/>
      <c r="BUW1" s="429"/>
      <c r="BUX1" s="430"/>
      <c r="BUY1" s="429"/>
      <c r="BUZ1" s="430"/>
      <c r="BVA1" s="429"/>
      <c r="BVB1" s="430"/>
      <c r="BVC1" s="429"/>
      <c r="BVD1" s="430"/>
      <c r="BVE1" s="429"/>
      <c r="BVF1" s="430"/>
      <c r="BVG1" s="429"/>
      <c r="BVH1" s="430"/>
      <c r="BVI1" s="429"/>
      <c r="BVJ1" s="430"/>
      <c r="BVK1" s="429"/>
      <c r="BVL1" s="430"/>
      <c r="BVM1" s="429"/>
      <c r="BVN1" s="430"/>
      <c r="BVO1" s="429"/>
      <c r="BVP1" s="430"/>
      <c r="BVQ1" s="429"/>
      <c r="BVR1" s="430"/>
      <c r="BVS1" s="429"/>
      <c r="BVT1" s="430"/>
      <c r="BVU1" s="429"/>
      <c r="BVV1" s="430"/>
      <c r="BVW1" s="429"/>
      <c r="BVX1" s="430"/>
      <c r="BVY1" s="429"/>
      <c r="BVZ1" s="430"/>
      <c r="BWA1" s="429"/>
      <c r="BWB1" s="430"/>
      <c r="BWC1" s="429"/>
      <c r="BWD1" s="430"/>
      <c r="BWE1" s="429"/>
      <c r="BWF1" s="430"/>
      <c r="BWG1" s="429"/>
      <c r="BWH1" s="430"/>
      <c r="BWI1" s="429"/>
      <c r="BWJ1" s="430"/>
      <c r="BWK1" s="429"/>
      <c r="BWL1" s="430"/>
      <c r="BWM1" s="429"/>
      <c r="BWN1" s="430"/>
      <c r="BWO1" s="429"/>
      <c r="BWP1" s="430"/>
      <c r="BWQ1" s="429"/>
      <c r="BWR1" s="430"/>
      <c r="BWS1" s="429"/>
      <c r="BWT1" s="430"/>
      <c r="BWU1" s="429"/>
      <c r="BWV1" s="430"/>
      <c r="BWW1" s="429"/>
      <c r="BWX1" s="430"/>
      <c r="BWY1" s="429"/>
      <c r="BWZ1" s="430"/>
      <c r="BXA1" s="429"/>
      <c r="BXB1" s="430"/>
      <c r="BXC1" s="429"/>
      <c r="BXD1" s="430"/>
      <c r="BXE1" s="429"/>
      <c r="BXF1" s="430"/>
      <c r="BXG1" s="429"/>
      <c r="BXH1" s="430"/>
      <c r="BXI1" s="429"/>
      <c r="BXJ1" s="430"/>
      <c r="BXK1" s="429"/>
      <c r="BXL1" s="430"/>
      <c r="BXM1" s="429"/>
      <c r="BXN1" s="430"/>
      <c r="BXO1" s="429"/>
      <c r="BXP1" s="430"/>
      <c r="BXQ1" s="429"/>
      <c r="BXR1" s="430"/>
      <c r="BXS1" s="429"/>
      <c r="BXT1" s="430"/>
      <c r="BXU1" s="429"/>
      <c r="BXV1" s="430"/>
      <c r="BXW1" s="429"/>
      <c r="BXX1" s="430"/>
      <c r="BXY1" s="429"/>
      <c r="BXZ1" s="430"/>
      <c r="BYA1" s="429"/>
      <c r="BYB1" s="430"/>
      <c r="BYC1" s="429"/>
      <c r="BYD1" s="430"/>
      <c r="BYE1" s="429"/>
      <c r="BYF1" s="430"/>
      <c r="BYG1" s="429"/>
      <c r="BYH1" s="430"/>
      <c r="BYI1" s="429"/>
      <c r="BYJ1" s="430"/>
      <c r="BYK1" s="429"/>
      <c r="BYL1" s="430"/>
      <c r="BYM1" s="429"/>
      <c r="BYN1" s="430"/>
      <c r="BYO1" s="429"/>
      <c r="BYP1" s="430"/>
      <c r="BYQ1" s="429"/>
      <c r="BYR1" s="430"/>
      <c r="BYS1" s="429"/>
      <c r="BYT1" s="430"/>
      <c r="BYU1" s="429"/>
      <c r="BYV1" s="430"/>
      <c r="BYW1" s="429"/>
      <c r="BYX1" s="430"/>
      <c r="BYY1" s="429"/>
      <c r="BYZ1" s="430"/>
      <c r="BZA1" s="429"/>
      <c r="BZB1" s="430"/>
      <c r="BZC1" s="429"/>
      <c r="BZD1" s="430"/>
      <c r="BZE1" s="429"/>
      <c r="BZF1" s="430"/>
      <c r="BZG1" s="429"/>
      <c r="BZH1" s="430"/>
      <c r="BZI1" s="429"/>
      <c r="BZJ1" s="430"/>
      <c r="BZK1" s="429"/>
      <c r="BZL1" s="430"/>
      <c r="BZM1" s="429"/>
      <c r="BZN1" s="430"/>
      <c r="BZO1" s="429"/>
      <c r="BZP1" s="430"/>
      <c r="BZQ1" s="429"/>
      <c r="BZR1" s="430"/>
      <c r="BZS1" s="429"/>
      <c r="BZT1" s="430"/>
      <c r="BZU1" s="429"/>
      <c r="BZV1" s="430"/>
      <c r="BZW1" s="429"/>
      <c r="BZX1" s="430"/>
      <c r="BZY1" s="429"/>
      <c r="BZZ1" s="430"/>
      <c r="CAA1" s="429"/>
      <c r="CAB1" s="430"/>
      <c r="CAC1" s="429"/>
      <c r="CAD1" s="430"/>
      <c r="CAE1" s="429"/>
      <c r="CAF1" s="430"/>
      <c r="CAG1" s="429"/>
      <c r="CAH1" s="430"/>
      <c r="CAI1" s="429"/>
      <c r="CAJ1" s="430"/>
      <c r="CAK1" s="429"/>
      <c r="CAL1" s="430"/>
      <c r="CAM1" s="429"/>
      <c r="CAN1" s="430"/>
      <c r="CAO1" s="429"/>
      <c r="CAP1" s="430"/>
      <c r="CAQ1" s="429"/>
      <c r="CAR1" s="430"/>
      <c r="CAS1" s="429"/>
      <c r="CAT1" s="430"/>
      <c r="CAU1" s="429"/>
      <c r="CAV1" s="430"/>
      <c r="CAW1" s="429"/>
      <c r="CAX1" s="430"/>
      <c r="CAY1" s="429"/>
      <c r="CAZ1" s="430"/>
      <c r="CBA1" s="429"/>
      <c r="CBB1" s="430"/>
      <c r="CBC1" s="429"/>
      <c r="CBD1" s="430"/>
      <c r="CBE1" s="429"/>
      <c r="CBF1" s="430"/>
      <c r="CBG1" s="429"/>
      <c r="CBH1" s="430"/>
      <c r="CBI1" s="429"/>
      <c r="CBJ1" s="430"/>
      <c r="CBK1" s="429"/>
      <c r="CBL1" s="430"/>
      <c r="CBM1" s="429"/>
      <c r="CBN1" s="430"/>
      <c r="CBO1" s="429"/>
      <c r="CBP1" s="430"/>
      <c r="CBQ1" s="429"/>
      <c r="CBR1" s="430"/>
      <c r="CBS1" s="429"/>
      <c r="CBT1" s="430"/>
      <c r="CBU1" s="429"/>
      <c r="CBV1" s="430"/>
      <c r="CBW1" s="429"/>
      <c r="CBX1" s="430"/>
      <c r="CBY1" s="429"/>
      <c r="CBZ1" s="430"/>
      <c r="CCA1" s="429"/>
      <c r="CCB1" s="430"/>
      <c r="CCC1" s="429"/>
      <c r="CCD1" s="430"/>
      <c r="CCE1" s="429"/>
      <c r="CCF1" s="430"/>
      <c r="CCG1" s="429"/>
      <c r="CCH1" s="430"/>
      <c r="CCI1" s="429"/>
      <c r="CCJ1" s="430"/>
      <c r="CCK1" s="429"/>
      <c r="CCL1" s="430"/>
      <c r="CCM1" s="429"/>
      <c r="CCN1" s="430"/>
      <c r="CCO1" s="429"/>
      <c r="CCP1" s="430"/>
      <c r="CCQ1" s="429"/>
      <c r="CCR1" s="430"/>
      <c r="CCS1" s="429"/>
      <c r="CCT1" s="430"/>
      <c r="CCU1" s="429"/>
      <c r="CCV1" s="430"/>
      <c r="CCW1" s="429"/>
      <c r="CCX1" s="430"/>
      <c r="CCY1" s="429"/>
      <c r="CCZ1" s="430"/>
      <c r="CDA1" s="429"/>
      <c r="CDB1" s="430"/>
      <c r="CDC1" s="429"/>
      <c r="CDD1" s="430"/>
      <c r="CDE1" s="429"/>
      <c r="CDF1" s="430"/>
      <c r="CDG1" s="429"/>
      <c r="CDH1" s="430"/>
      <c r="CDI1" s="429"/>
      <c r="CDJ1" s="430"/>
      <c r="CDK1" s="429"/>
      <c r="CDL1" s="430"/>
      <c r="CDM1" s="429"/>
      <c r="CDN1" s="430"/>
      <c r="CDO1" s="429"/>
      <c r="CDP1" s="430"/>
      <c r="CDQ1" s="429"/>
      <c r="CDR1" s="430"/>
      <c r="CDS1" s="429"/>
      <c r="CDT1" s="430"/>
      <c r="CDU1" s="429"/>
      <c r="CDV1" s="430"/>
      <c r="CDW1" s="429"/>
      <c r="CDX1" s="430"/>
      <c r="CDY1" s="429"/>
      <c r="CDZ1" s="430"/>
      <c r="CEA1" s="429"/>
      <c r="CEB1" s="430"/>
      <c r="CEC1" s="429"/>
      <c r="CED1" s="430"/>
      <c r="CEE1" s="429"/>
      <c r="CEF1" s="430"/>
      <c r="CEG1" s="429"/>
      <c r="CEH1" s="430"/>
      <c r="CEI1" s="429"/>
      <c r="CEJ1" s="430"/>
      <c r="CEK1" s="429"/>
      <c r="CEL1" s="430"/>
      <c r="CEM1" s="429"/>
      <c r="CEN1" s="430"/>
      <c r="CEO1" s="429"/>
      <c r="CEP1" s="430"/>
      <c r="CEQ1" s="429"/>
      <c r="CER1" s="430"/>
      <c r="CES1" s="429"/>
      <c r="CET1" s="430"/>
      <c r="CEU1" s="429"/>
      <c r="CEV1" s="430"/>
      <c r="CEW1" s="429"/>
      <c r="CEX1" s="430"/>
      <c r="CEY1" s="429"/>
      <c r="CEZ1" s="430"/>
      <c r="CFA1" s="429"/>
      <c r="CFB1" s="430"/>
      <c r="CFC1" s="429"/>
      <c r="CFD1" s="430"/>
      <c r="CFE1" s="429"/>
      <c r="CFF1" s="430"/>
      <c r="CFG1" s="429"/>
      <c r="CFH1" s="430"/>
      <c r="CFI1" s="429"/>
      <c r="CFJ1" s="430"/>
      <c r="CFK1" s="429"/>
      <c r="CFL1" s="430"/>
      <c r="CFM1" s="429"/>
      <c r="CFN1" s="430"/>
      <c r="CFO1" s="429"/>
      <c r="CFP1" s="430"/>
      <c r="CFQ1" s="429"/>
      <c r="CFR1" s="430"/>
      <c r="CFS1" s="429"/>
      <c r="CFT1" s="430"/>
      <c r="CFU1" s="429"/>
      <c r="CFV1" s="430"/>
      <c r="CFW1" s="429"/>
      <c r="CFX1" s="430"/>
      <c r="CFY1" s="429"/>
      <c r="CFZ1" s="430"/>
      <c r="CGA1" s="429"/>
      <c r="CGB1" s="430"/>
      <c r="CGC1" s="429"/>
      <c r="CGD1" s="430"/>
      <c r="CGE1" s="429"/>
      <c r="CGF1" s="430"/>
      <c r="CGG1" s="429"/>
      <c r="CGH1" s="430"/>
      <c r="CGI1" s="429"/>
      <c r="CGJ1" s="430"/>
      <c r="CGK1" s="429"/>
      <c r="CGL1" s="430"/>
      <c r="CGM1" s="429"/>
      <c r="CGN1" s="430"/>
      <c r="CGO1" s="429"/>
      <c r="CGP1" s="430"/>
      <c r="CGQ1" s="429"/>
      <c r="CGR1" s="430"/>
      <c r="CGS1" s="429"/>
      <c r="CGT1" s="430"/>
      <c r="CGU1" s="429"/>
      <c r="CGV1" s="430"/>
      <c r="CGW1" s="429"/>
      <c r="CGX1" s="430"/>
      <c r="CGY1" s="429"/>
      <c r="CGZ1" s="430"/>
      <c r="CHA1" s="429"/>
      <c r="CHB1" s="430"/>
      <c r="CHC1" s="429"/>
      <c r="CHD1" s="430"/>
      <c r="CHE1" s="429"/>
      <c r="CHF1" s="430"/>
      <c r="CHG1" s="429"/>
      <c r="CHH1" s="430"/>
      <c r="CHI1" s="429"/>
      <c r="CHJ1" s="430"/>
      <c r="CHK1" s="429"/>
      <c r="CHL1" s="430"/>
      <c r="CHM1" s="429"/>
      <c r="CHN1" s="430"/>
      <c r="CHO1" s="429"/>
      <c r="CHP1" s="430"/>
      <c r="CHQ1" s="429"/>
      <c r="CHR1" s="430"/>
      <c r="CHS1" s="429"/>
      <c r="CHT1" s="430"/>
      <c r="CHU1" s="429"/>
      <c r="CHV1" s="430"/>
      <c r="CHW1" s="429"/>
      <c r="CHX1" s="430"/>
      <c r="CHY1" s="429"/>
      <c r="CHZ1" s="430"/>
      <c r="CIA1" s="429"/>
      <c r="CIB1" s="430"/>
      <c r="CIC1" s="429"/>
      <c r="CID1" s="430"/>
      <c r="CIE1" s="429"/>
      <c r="CIF1" s="430"/>
      <c r="CIG1" s="429"/>
      <c r="CIH1" s="430"/>
      <c r="CII1" s="429"/>
      <c r="CIJ1" s="430"/>
      <c r="CIK1" s="429"/>
      <c r="CIL1" s="430"/>
      <c r="CIM1" s="429"/>
      <c r="CIN1" s="430"/>
      <c r="CIO1" s="429"/>
      <c r="CIP1" s="430"/>
      <c r="CIQ1" s="429"/>
      <c r="CIR1" s="430"/>
      <c r="CIS1" s="429"/>
      <c r="CIT1" s="430"/>
      <c r="CIU1" s="429"/>
      <c r="CIV1" s="430"/>
      <c r="CIW1" s="429"/>
      <c r="CIX1" s="430"/>
      <c r="CIY1" s="429"/>
      <c r="CIZ1" s="430"/>
      <c r="CJA1" s="429"/>
      <c r="CJB1" s="430"/>
      <c r="CJC1" s="429"/>
      <c r="CJD1" s="430"/>
      <c r="CJE1" s="429"/>
      <c r="CJF1" s="430"/>
      <c r="CJG1" s="429"/>
      <c r="CJH1" s="430"/>
      <c r="CJI1" s="429"/>
      <c r="CJJ1" s="430"/>
      <c r="CJK1" s="429"/>
      <c r="CJL1" s="430"/>
      <c r="CJM1" s="429"/>
      <c r="CJN1" s="430"/>
      <c r="CJO1" s="429"/>
      <c r="CJP1" s="430"/>
      <c r="CJQ1" s="429"/>
      <c r="CJR1" s="430"/>
      <c r="CJS1" s="429"/>
      <c r="CJT1" s="430"/>
      <c r="CJU1" s="429"/>
      <c r="CJV1" s="430"/>
      <c r="CJW1" s="429"/>
      <c r="CJX1" s="430"/>
      <c r="CJY1" s="429"/>
      <c r="CJZ1" s="430"/>
      <c r="CKA1" s="429"/>
      <c r="CKB1" s="430"/>
      <c r="CKC1" s="429"/>
      <c r="CKD1" s="430"/>
      <c r="CKE1" s="429"/>
      <c r="CKF1" s="430"/>
      <c r="CKG1" s="429"/>
      <c r="CKH1" s="430"/>
      <c r="CKI1" s="429"/>
      <c r="CKJ1" s="430"/>
      <c r="CKK1" s="429"/>
      <c r="CKL1" s="430"/>
      <c r="CKM1" s="429"/>
      <c r="CKN1" s="430"/>
      <c r="CKO1" s="429"/>
      <c r="CKP1" s="430"/>
      <c r="CKQ1" s="429"/>
      <c r="CKR1" s="430"/>
      <c r="CKS1" s="429"/>
      <c r="CKT1" s="430"/>
      <c r="CKU1" s="429"/>
      <c r="CKV1" s="430"/>
      <c r="CKW1" s="429"/>
      <c r="CKX1" s="430"/>
      <c r="CKY1" s="429"/>
      <c r="CKZ1" s="430"/>
      <c r="CLA1" s="429"/>
      <c r="CLB1" s="430"/>
      <c r="CLC1" s="429"/>
      <c r="CLD1" s="430"/>
      <c r="CLE1" s="429"/>
      <c r="CLF1" s="430"/>
      <c r="CLG1" s="429"/>
      <c r="CLH1" s="430"/>
      <c r="CLI1" s="429"/>
      <c r="CLJ1" s="430"/>
      <c r="CLK1" s="429"/>
      <c r="CLL1" s="430"/>
      <c r="CLM1" s="429"/>
      <c r="CLN1" s="430"/>
      <c r="CLO1" s="429"/>
      <c r="CLP1" s="430"/>
      <c r="CLQ1" s="429"/>
      <c r="CLR1" s="430"/>
      <c r="CLS1" s="429"/>
      <c r="CLT1" s="430"/>
      <c r="CLU1" s="429"/>
      <c r="CLV1" s="430"/>
      <c r="CLW1" s="429"/>
      <c r="CLX1" s="430"/>
      <c r="CLY1" s="429"/>
      <c r="CLZ1" s="430"/>
      <c r="CMA1" s="429"/>
      <c r="CMB1" s="430"/>
      <c r="CMC1" s="429"/>
      <c r="CMD1" s="430"/>
      <c r="CME1" s="429"/>
      <c r="CMF1" s="430"/>
      <c r="CMG1" s="429"/>
      <c r="CMH1" s="430"/>
      <c r="CMI1" s="429"/>
      <c r="CMJ1" s="430"/>
      <c r="CMK1" s="429"/>
      <c r="CML1" s="430"/>
      <c r="CMM1" s="429"/>
      <c r="CMN1" s="430"/>
      <c r="CMO1" s="429"/>
      <c r="CMP1" s="430"/>
      <c r="CMQ1" s="429"/>
      <c r="CMR1" s="430"/>
      <c r="CMS1" s="429"/>
      <c r="CMT1" s="430"/>
      <c r="CMU1" s="429"/>
      <c r="CMV1" s="430"/>
      <c r="CMW1" s="429"/>
      <c r="CMX1" s="430"/>
      <c r="CMY1" s="429"/>
      <c r="CMZ1" s="430"/>
      <c r="CNA1" s="429"/>
      <c r="CNB1" s="430"/>
      <c r="CNC1" s="429"/>
      <c r="CND1" s="430"/>
      <c r="CNE1" s="429"/>
      <c r="CNF1" s="430"/>
      <c r="CNG1" s="429"/>
      <c r="CNH1" s="430"/>
      <c r="CNI1" s="429"/>
      <c r="CNJ1" s="430"/>
      <c r="CNK1" s="429"/>
      <c r="CNL1" s="430"/>
      <c r="CNM1" s="429"/>
      <c r="CNN1" s="430"/>
      <c r="CNO1" s="429"/>
      <c r="CNP1" s="430"/>
      <c r="CNQ1" s="429"/>
      <c r="CNR1" s="430"/>
      <c r="CNS1" s="429"/>
      <c r="CNT1" s="430"/>
      <c r="CNU1" s="429"/>
      <c r="CNV1" s="430"/>
      <c r="CNW1" s="429"/>
      <c r="CNX1" s="430"/>
      <c r="CNY1" s="429"/>
      <c r="CNZ1" s="430"/>
      <c r="COA1" s="429"/>
      <c r="COB1" s="430"/>
      <c r="COC1" s="429"/>
      <c r="COD1" s="430"/>
      <c r="COE1" s="429"/>
      <c r="COF1" s="430"/>
      <c r="COG1" s="429"/>
      <c r="COH1" s="430"/>
      <c r="COI1" s="429"/>
      <c r="COJ1" s="430"/>
      <c r="COK1" s="429"/>
      <c r="COL1" s="430"/>
      <c r="COM1" s="429"/>
      <c r="CON1" s="430"/>
      <c r="COO1" s="429"/>
      <c r="COP1" s="430"/>
      <c r="COQ1" s="429"/>
      <c r="COR1" s="430"/>
      <c r="COS1" s="429"/>
      <c r="COT1" s="430"/>
      <c r="COU1" s="429"/>
      <c r="COV1" s="430"/>
      <c r="COW1" s="429"/>
      <c r="COX1" s="430"/>
      <c r="COY1" s="429"/>
      <c r="COZ1" s="430"/>
      <c r="CPA1" s="429"/>
      <c r="CPB1" s="430"/>
      <c r="CPC1" s="429"/>
      <c r="CPD1" s="430"/>
      <c r="CPE1" s="429"/>
      <c r="CPF1" s="430"/>
      <c r="CPG1" s="429"/>
      <c r="CPH1" s="430"/>
      <c r="CPI1" s="429"/>
      <c r="CPJ1" s="430"/>
      <c r="CPK1" s="429"/>
      <c r="CPL1" s="430"/>
      <c r="CPM1" s="429"/>
      <c r="CPN1" s="430"/>
      <c r="CPO1" s="429"/>
      <c r="CPP1" s="430"/>
      <c r="CPQ1" s="429"/>
      <c r="CPR1" s="430"/>
      <c r="CPS1" s="429"/>
      <c r="CPT1" s="430"/>
      <c r="CPU1" s="429"/>
      <c r="CPV1" s="430"/>
      <c r="CPW1" s="429"/>
      <c r="CPX1" s="430"/>
      <c r="CPY1" s="429"/>
      <c r="CPZ1" s="430"/>
      <c r="CQA1" s="429"/>
      <c r="CQB1" s="430"/>
      <c r="CQC1" s="429"/>
      <c r="CQD1" s="430"/>
      <c r="CQE1" s="429"/>
      <c r="CQF1" s="430"/>
      <c r="CQG1" s="429"/>
      <c r="CQH1" s="430"/>
      <c r="CQI1" s="429"/>
      <c r="CQJ1" s="430"/>
      <c r="CQK1" s="429"/>
      <c r="CQL1" s="430"/>
      <c r="CQM1" s="429"/>
      <c r="CQN1" s="430"/>
      <c r="CQO1" s="429"/>
      <c r="CQP1" s="430"/>
      <c r="CQQ1" s="429"/>
      <c r="CQR1" s="430"/>
      <c r="CQS1" s="429"/>
      <c r="CQT1" s="430"/>
      <c r="CQU1" s="429"/>
      <c r="CQV1" s="430"/>
      <c r="CQW1" s="429"/>
      <c r="CQX1" s="430"/>
      <c r="CQY1" s="429"/>
      <c r="CQZ1" s="430"/>
      <c r="CRA1" s="429"/>
      <c r="CRB1" s="430"/>
      <c r="CRC1" s="429"/>
      <c r="CRD1" s="430"/>
      <c r="CRE1" s="429"/>
      <c r="CRF1" s="430"/>
      <c r="CRG1" s="429"/>
      <c r="CRH1" s="430"/>
      <c r="CRI1" s="429"/>
      <c r="CRJ1" s="430"/>
      <c r="CRK1" s="429"/>
      <c r="CRL1" s="430"/>
      <c r="CRM1" s="429"/>
      <c r="CRN1" s="430"/>
      <c r="CRO1" s="429"/>
      <c r="CRP1" s="430"/>
      <c r="CRQ1" s="429"/>
      <c r="CRR1" s="430"/>
      <c r="CRS1" s="429"/>
      <c r="CRT1" s="430"/>
      <c r="CRU1" s="429"/>
      <c r="CRV1" s="430"/>
      <c r="CRW1" s="429"/>
      <c r="CRX1" s="430"/>
      <c r="CRY1" s="429"/>
      <c r="CRZ1" s="430"/>
      <c r="CSA1" s="429"/>
      <c r="CSB1" s="430"/>
      <c r="CSC1" s="429"/>
      <c r="CSD1" s="430"/>
      <c r="CSE1" s="429"/>
      <c r="CSF1" s="430"/>
      <c r="CSG1" s="429"/>
      <c r="CSH1" s="430"/>
      <c r="CSI1" s="429"/>
      <c r="CSJ1" s="430"/>
      <c r="CSK1" s="429"/>
      <c r="CSL1" s="430"/>
      <c r="CSM1" s="429"/>
      <c r="CSN1" s="430"/>
      <c r="CSO1" s="429"/>
      <c r="CSP1" s="430"/>
      <c r="CSQ1" s="429"/>
      <c r="CSR1" s="430"/>
      <c r="CSS1" s="429"/>
      <c r="CST1" s="430"/>
      <c r="CSU1" s="429"/>
      <c r="CSV1" s="430"/>
      <c r="CSW1" s="429"/>
      <c r="CSX1" s="430"/>
      <c r="CSY1" s="429"/>
      <c r="CSZ1" s="430"/>
      <c r="CTA1" s="429"/>
      <c r="CTB1" s="430"/>
      <c r="CTC1" s="429"/>
      <c r="CTD1" s="430"/>
      <c r="CTE1" s="429"/>
      <c r="CTF1" s="430"/>
      <c r="CTG1" s="429"/>
      <c r="CTH1" s="430"/>
      <c r="CTI1" s="429"/>
      <c r="CTJ1" s="430"/>
      <c r="CTK1" s="429"/>
      <c r="CTL1" s="430"/>
      <c r="CTM1" s="429"/>
      <c r="CTN1" s="430"/>
      <c r="CTO1" s="429"/>
      <c r="CTP1" s="430"/>
      <c r="CTQ1" s="429"/>
      <c r="CTR1" s="430"/>
      <c r="CTS1" s="429"/>
      <c r="CTT1" s="430"/>
      <c r="CTU1" s="429"/>
      <c r="CTV1" s="430"/>
      <c r="CTW1" s="429"/>
      <c r="CTX1" s="430"/>
      <c r="CTY1" s="429"/>
      <c r="CTZ1" s="430"/>
      <c r="CUA1" s="429"/>
      <c r="CUB1" s="430"/>
      <c r="CUC1" s="429"/>
      <c r="CUD1" s="430"/>
      <c r="CUE1" s="429"/>
      <c r="CUF1" s="430"/>
      <c r="CUG1" s="429"/>
      <c r="CUH1" s="430"/>
      <c r="CUI1" s="429"/>
      <c r="CUJ1" s="430"/>
      <c r="CUK1" s="429"/>
      <c r="CUL1" s="430"/>
      <c r="CUM1" s="429"/>
      <c r="CUN1" s="430"/>
      <c r="CUO1" s="429"/>
      <c r="CUP1" s="430"/>
      <c r="CUQ1" s="429"/>
      <c r="CUR1" s="430"/>
      <c r="CUS1" s="429"/>
      <c r="CUT1" s="430"/>
      <c r="CUU1" s="429"/>
      <c r="CUV1" s="430"/>
      <c r="CUW1" s="429"/>
      <c r="CUX1" s="430"/>
      <c r="CUY1" s="429"/>
      <c r="CUZ1" s="430"/>
      <c r="CVA1" s="429"/>
      <c r="CVB1" s="430"/>
      <c r="CVC1" s="429"/>
      <c r="CVD1" s="430"/>
      <c r="CVE1" s="429"/>
      <c r="CVF1" s="430"/>
      <c r="CVG1" s="429"/>
      <c r="CVH1" s="430"/>
      <c r="CVI1" s="429"/>
      <c r="CVJ1" s="430"/>
      <c r="CVK1" s="429"/>
      <c r="CVL1" s="430"/>
      <c r="CVM1" s="429"/>
      <c r="CVN1" s="430"/>
      <c r="CVO1" s="429"/>
      <c r="CVP1" s="430"/>
      <c r="CVQ1" s="429"/>
      <c r="CVR1" s="430"/>
      <c r="CVS1" s="429"/>
      <c r="CVT1" s="430"/>
      <c r="CVU1" s="429"/>
      <c r="CVV1" s="430"/>
      <c r="CVW1" s="429"/>
      <c r="CVX1" s="430"/>
      <c r="CVY1" s="429"/>
      <c r="CVZ1" s="430"/>
      <c r="CWA1" s="429"/>
      <c r="CWB1" s="430"/>
      <c r="CWC1" s="429"/>
      <c r="CWD1" s="430"/>
      <c r="CWE1" s="429"/>
      <c r="CWF1" s="430"/>
      <c r="CWG1" s="429"/>
      <c r="CWH1" s="430"/>
      <c r="CWI1" s="429"/>
      <c r="CWJ1" s="430"/>
      <c r="CWK1" s="429"/>
      <c r="CWL1" s="430"/>
      <c r="CWM1" s="429"/>
      <c r="CWN1" s="430"/>
      <c r="CWO1" s="429"/>
      <c r="CWP1" s="430"/>
      <c r="CWQ1" s="429"/>
      <c r="CWR1" s="430"/>
      <c r="CWS1" s="429"/>
      <c r="CWT1" s="430"/>
      <c r="CWU1" s="429"/>
      <c r="CWV1" s="430"/>
      <c r="CWW1" s="429"/>
      <c r="CWX1" s="430"/>
      <c r="CWY1" s="429"/>
      <c r="CWZ1" s="430"/>
      <c r="CXA1" s="429"/>
      <c r="CXB1" s="430"/>
      <c r="CXC1" s="429"/>
      <c r="CXD1" s="430"/>
      <c r="CXE1" s="429"/>
      <c r="CXF1" s="430"/>
      <c r="CXG1" s="429"/>
      <c r="CXH1" s="430"/>
      <c r="CXI1" s="429"/>
      <c r="CXJ1" s="430"/>
      <c r="CXK1" s="429"/>
      <c r="CXL1" s="430"/>
      <c r="CXM1" s="429"/>
      <c r="CXN1" s="430"/>
      <c r="CXO1" s="429"/>
      <c r="CXP1" s="430"/>
      <c r="CXQ1" s="429"/>
      <c r="CXR1" s="430"/>
      <c r="CXS1" s="429"/>
      <c r="CXT1" s="430"/>
      <c r="CXU1" s="429"/>
      <c r="CXV1" s="430"/>
      <c r="CXW1" s="429"/>
      <c r="CXX1" s="430"/>
      <c r="CXY1" s="429"/>
      <c r="CXZ1" s="430"/>
      <c r="CYA1" s="429"/>
      <c r="CYB1" s="430"/>
      <c r="CYC1" s="429"/>
      <c r="CYD1" s="430"/>
      <c r="CYE1" s="429"/>
      <c r="CYF1" s="430"/>
      <c r="CYG1" s="429"/>
      <c r="CYH1" s="430"/>
      <c r="CYI1" s="429"/>
      <c r="CYJ1" s="430"/>
      <c r="CYK1" s="429"/>
      <c r="CYL1" s="430"/>
      <c r="CYM1" s="429"/>
      <c r="CYN1" s="430"/>
      <c r="CYO1" s="429"/>
      <c r="CYP1" s="430"/>
      <c r="CYQ1" s="429"/>
      <c r="CYR1" s="430"/>
      <c r="CYS1" s="429"/>
      <c r="CYT1" s="430"/>
      <c r="CYU1" s="429"/>
      <c r="CYV1" s="430"/>
      <c r="CYW1" s="429"/>
      <c r="CYX1" s="430"/>
      <c r="CYY1" s="429"/>
      <c r="CYZ1" s="430"/>
      <c r="CZA1" s="429"/>
      <c r="CZB1" s="430"/>
      <c r="CZC1" s="429"/>
      <c r="CZD1" s="430"/>
      <c r="CZE1" s="429"/>
      <c r="CZF1" s="430"/>
      <c r="CZG1" s="429"/>
      <c r="CZH1" s="430"/>
      <c r="CZI1" s="429"/>
      <c r="CZJ1" s="430"/>
      <c r="CZK1" s="429"/>
      <c r="CZL1" s="430"/>
      <c r="CZM1" s="429"/>
      <c r="CZN1" s="430"/>
      <c r="CZO1" s="429"/>
      <c r="CZP1" s="430"/>
      <c r="CZQ1" s="429"/>
      <c r="CZR1" s="430"/>
      <c r="CZS1" s="429"/>
      <c r="CZT1" s="430"/>
      <c r="CZU1" s="429"/>
      <c r="CZV1" s="430"/>
      <c r="CZW1" s="429"/>
      <c r="CZX1" s="430"/>
      <c r="CZY1" s="429"/>
      <c r="CZZ1" s="430"/>
      <c r="DAA1" s="429"/>
      <c r="DAB1" s="430"/>
      <c r="DAC1" s="429"/>
      <c r="DAD1" s="430"/>
      <c r="DAE1" s="429"/>
      <c r="DAF1" s="430"/>
      <c r="DAG1" s="429"/>
      <c r="DAH1" s="430"/>
      <c r="DAI1" s="429"/>
      <c r="DAJ1" s="430"/>
      <c r="DAK1" s="429"/>
      <c r="DAL1" s="430"/>
      <c r="DAM1" s="429"/>
      <c r="DAN1" s="430"/>
      <c r="DAO1" s="429"/>
      <c r="DAP1" s="430"/>
      <c r="DAQ1" s="429"/>
      <c r="DAR1" s="430"/>
      <c r="DAS1" s="429"/>
      <c r="DAT1" s="430"/>
      <c r="DAU1" s="429"/>
      <c r="DAV1" s="430"/>
      <c r="DAW1" s="429"/>
      <c r="DAX1" s="430"/>
      <c r="DAY1" s="429"/>
      <c r="DAZ1" s="430"/>
      <c r="DBA1" s="429"/>
      <c r="DBB1" s="430"/>
      <c r="DBC1" s="429"/>
      <c r="DBD1" s="430"/>
      <c r="DBE1" s="429"/>
      <c r="DBF1" s="430"/>
      <c r="DBG1" s="429"/>
      <c r="DBH1" s="430"/>
      <c r="DBI1" s="429"/>
      <c r="DBJ1" s="430"/>
      <c r="DBK1" s="429"/>
      <c r="DBL1" s="430"/>
      <c r="DBM1" s="429"/>
      <c r="DBN1" s="430"/>
      <c r="DBO1" s="429"/>
      <c r="DBP1" s="430"/>
      <c r="DBQ1" s="429"/>
      <c r="DBR1" s="430"/>
      <c r="DBS1" s="429"/>
      <c r="DBT1" s="430"/>
      <c r="DBU1" s="429"/>
      <c r="DBV1" s="430"/>
      <c r="DBW1" s="429"/>
      <c r="DBX1" s="430"/>
      <c r="DBY1" s="429"/>
      <c r="DBZ1" s="430"/>
      <c r="DCA1" s="429"/>
      <c r="DCB1" s="430"/>
      <c r="DCC1" s="429"/>
      <c r="DCD1" s="430"/>
      <c r="DCE1" s="429"/>
      <c r="DCF1" s="430"/>
      <c r="DCG1" s="429"/>
      <c r="DCH1" s="430"/>
      <c r="DCI1" s="429"/>
      <c r="DCJ1" s="430"/>
      <c r="DCK1" s="429"/>
      <c r="DCL1" s="430"/>
      <c r="DCM1" s="429"/>
      <c r="DCN1" s="430"/>
      <c r="DCO1" s="429"/>
      <c r="DCP1" s="430"/>
      <c r="DCQ1" s="429"/>
      <c r="DCR1" s="430"/>
      <c r="DCS1" s="429"/>
      <c r="DCT1" s="430"/>
      <c r="DCU1" s="429"/>
      <c r="DCV1" s="430"/>
      <c r="DCW1" s="429"/>
      <c r="DCX1" s="430"/>
      <c r="DCY1" s="429"/>
      <c r="DCZ1" s="430"/>
      <c r="DDA1" s="429"/>
      <c r="DDB1" s="430"/>
      <c r="DDC1" s="429"/>
      <c r="DDD1" s="430"/>
      <c r="DDE1" s="429"/>
      <c r="DDF1" s="430"/>
      <c r="DDG1" s="429"/>
      <c r="DDH1" s="430"/>
      <c r="DDI1" s="429"/>
      <c r="DDJ1" s="430"/>
      <c r="DDK1" s="429"/>
      <c r="DDL1" s="430"/>
      <c r="DDM1" s="429"/>
      <c r="DDN1" s="430"/>
      <c r="DDO1" s="429"/>
      <c r="DDP1" s="430"/>
      <c r="DDQ1" s="429"/>
      <c r="DDR1" s="430"/>
      <c r="DDS1" s="429"/>
      <c r="DDT1" s="430"/>
      <c r="DDU1" s="429"/>
      <c r="DDV1" s="430"/>
      <c r="DDW1" s="429"/>
      <c r="DDX1" s="430"/>
      <c r="DDY1" s="429"/>
      <c r="DDZ1" s="430"/>
      <c r="DEA1" s="429"/>
      <c r="DEB1" s="430"/>
      <c r="DEC1" s="429"/>
      <c r="DED1" s="430"/>
      <c r="DEE1" s="429"/>
      <c r="DEF1" s="430"/>
      <c r="DEG1" s="429"/>
      <c r="DEH1" s="430"/>
      <c r="DEI1" s="429"/>
      <c r="DEJ1" s="430"/>
      <c r="DEK1" s="429"/>
      <c r="DEL1" s="430"/>
      <c r="DEM1" s="429"/>
      <c r="DEN1" s="430"/>
      <c r="DEO1" s="429"/>
      <c r="DEP1" s="430"/>
      <c r="DEQ1" s="429"/>
      <c r="DER1" s="430"/>
      <c r="DES1" s="429"/>
      <c r="DET1" s="430"/>
      <c r="DEU1" s="429"/>
      <c r="DEV1" s="430"/>
      <c r="DEW1" s="429"/>
      <c r="DEX1" s="430"/>
      <c r="DEY1" s="429"/>
      <c r="DEZ1" s="430"/>
      <c r="DFA1" s="429"/>
      <c r="DFB1" s="430"/>
      <c r="DFC1" s="429"/>
      <c r="DFD1" s="430"/>
      <c r="DFE1" s="429"/>
      <c r="DFF1" s="430"/>
      <c r="DFG1" s="429"/>
      <c r="DFH1" s="430"/>
      <c r="DFI1" s="429"/>
      <c r="DFJ1" s="430"/>
      <c r="DFK1" s="429"/>
      <c r="DFL1" s="430"/>
      <c r="DFM1" s="429"/>
      <c r="DFN1" s="430"/>
      <c r="DFO1" s="429"/>
      <c r="DFP1" s="430"/>
      <c r="DFQ1" s="429"/>
      <c r="DFR1" s="430"/>
      <c r="DFS1" s="429"/>
      <c r="DFT1" s="430"/>
      <c r="DFU1" s="429"/>
      <c r="DFV1" s="430"/>
      <c r="DFW1" s="429"/>
      <c r="DFX1" s="430"/>
      <c r="DFY1" s="429"/>
      <c r="DFZ1" s="430"/>
      <c r="DGA1" s="429"/>
      <c r="DGB1" s="430"/>
      <c r="DGC1" s="429"/>
      <c r="DGD1" s="430"/>
      <c r="DGE1" s="429"/>
      <c r="DGF1" s="430"/>
      <c r="DGG1" s="429"/>
      <c r="DGH1" s="430"/>
      <c r="DGI1" s="429"/>
      <c r="DGJ1" s="430"/>
      <c r="DGK1" s="429"/>
      <c r="DGL1" s="430"/>
      <c r="DGM1" s="429"/>
      <c r="DGN1" s="430"/>
      <c r="DGO1" s="429"/>
      <c r="DGP1" s="430"/>
      <c r="DGQ1" s="429"/>
      <c r="DGR1" s="430"/>
      <c r="DGS1" s="429"/>
      <c r="DGT1" s="430"/>
      <c r="DGU1" s="429"/>
      <c r="DGV1" s="430"/>
      <c r="DGW1" s="429"/>
      <c r="DGX1" s="430"/>
      <c r="DGY1" s="429"/>
      <c r="DGZ1" s="430"/>
      <c r="DHA1" s="429"/>
      <c r="DHB1" s="430"/>
      <c r="DHC1" s="429"/>
      <c r="DHD1" s="430"/>
      <c r="DHE1" s="429"/>
      <c r="DHF1" s="430"/>
      <c r="DHG1" s="429"/>
      <c r="DHH1" s="430"/>
      <c r="DHI1" s="429"/>
      <c r="DHJ1" s="430"/>
      <c r="DHK1" s="429"/>
      <c r="DHL1" s="430"/>
      <c r="DHM1" s="429"/>
      <c r="DHN1" s="430"/>
      <c r="DHO1" s="429"/>
      <c r="DHP1" s="430"/>
      <c r="DHQ1" s="429"/>
      <c r="DHR1" s="430"/>
      <c r="DHS1" s="429"/>
      <c r="DHT1" s="430"/>
      <c r="DHU1" s="429"/>
      <c r="DHV1" s="430"/>
      <c r="DHW1" s="429"/>
      <c r="DHX1" s="430"/>
      <c r="DHY1" s="429"/>
      <c r="DHZ1" s="430"/>
      <c r="DIA1" s="429"/>
      <c r="DIB1" s="430"/>
      <c r="DIC1" s="429"/>
      <c r="DID1" s="430"/>
      <c r="DIE1" s="429"/>
      <c r="DIF1" s="430"/>
      <c r="DIG1" s="429"/>
      <c r="DIH1" s="430"/>
      <c r="DII1" s="429"/>
      <c r="DIJ1" s="430"/>
      <c r="DIK1" s="429"/>
      <c r="DIL1" s="430"/>
      <c r="DIM1" s="429"/>
      <c r="DIN1" s="430"/>
      <c r="DIO1" s="429"/>
      <c r="DIP1" s="430"/>
      <c r="DIQ1" s="429"/>
      <c r="DIR1" s="430"/>
      <c r="DIS1" s="429"/>
      <c r="DIT1" s="430"/>
      <c r="DIU1" s="429"/>
      <c r="DIV1" s="430"/>
      <c r="DIW1" s="429"/>
      <c r="DIX1" s="430"/>
      <c r="DIY1" s="429"/>
      <c r="DIZ1" s="430"/>
      <c r="DJA1" s="429"/>
      <c r="DJB1" s="430"/>
      <c r="DJC1" s="429"/>
      <c r="DJD1" s="430"/>
      <c r="DJE1" s="429"/>
      <c r="DJF1" s="430"/>
      <c r="DJG1" s="429"/>
      <c r="DJH1" s="430"/>
      <c r="DJI1" s="429"/>
      <c r="DJJ1" s="430"/>
      <c r="DJK1" s="429"/>
      <c r="DJL1" s="430"/>
      <c r="DJM1" s="429"/>
      <c r="DJN1" s="430"/>
      <c r="DJO1" s="429"/>
      <c r="DJP1" s="430"/>
      <c r="DJQ1" s="429"/>
      <c r="DJR1" s="430"/>
      <c r="DJS1" s="429"/>
      <c r="DJT1" s="430"/>
      <c r="DJU1" s="429"/>
      <c r="DJV1" s="430"/>
      <c r="DJW1" s="429"/>
      <c r="DJX1" s="430"/>
      <c r="DJY1" s="429"/>
      <c r="DJZ1" s="430"/>
      <c r="DKA1" s="429"/>
      <c r="DKB1" s="430"/>
      <c r="DKC1" s="429"/>
      <c r="DKD1" s="430"/>
      <c r="DKE1" s="429"/>
      <c r="DKF1" s="430"/>
      <c r="DKG1" s="429"/>
      <c r="DKH1" s="430"/>
      <c r="DKI1" s="429"/>
      <c r="DKJ1" s="430"/>
      <c r="DKK1" s="429"/>
      <c r="DKL1" s="430"/>
      <c r="DKM1" s="429"/>
      <c r="DKN1" s="430"/>
      <c r="DKO1" s="429"/>
      <c r="DKP1" s="430"/>
      <c r="DKQ1" s="429"/>
      <c r="DKR1" s="430"/>
      <c r="DKS1" s="429"/>
      <c r="DKT1" s="430"/>
      <c r="DKU1" s="429"/>
      <c r="DKV1" s="430"/>
      <c r="DKW1" s="429"/>
      <c r="DKX1" s="430"/>
      <c r="DKY1" s="429"/>
      <c r="DKZ1" s="430"/>
      <c r="DLA1" s="429"/>
      <c r="DLB1" s="430"/>
      <c r="DLC1" s="429"/>
      <c r="DLD1" s="430"/>
      <c r="DLE1" s="429"/>
      <c r="DLF1" s="430"/>
      <c r="DLG1" s="429"/>
      <c r="DLH1" s="430"/>
      <c r="DLI1" s="429"/>
      <c r="DLJ1" s="430"/>
      <c r="DLK1" s="429"/>
      <c r="DLL1" s="430"/>
      <c r="DLM1" s="429"/>
      <c r="DLN1" s="430"/>
      <c r="DLO1" s="429"/>
      <c r="DLP1" s="430"/>
      <c r="DLQ1" s="429"/>
      <c r="DLR1" s="430"/>
      <c r="DLS1" s="429"/>
      <c r="DLT1" s="430"/>
      <c r="DLU1" s="429"/>
      <c r="DLV1" s="430"/>
      <c r="DLW1" s="429"/>
      <c r="DLX1" s="430"/>
      <c r="DLY1" s="429"/>
      <c r="DLZ1" s="430"/>
      <c r="DMA1" s="429"/>
      <c r="DMB1" s="430"/>
      <c r="DMC1" s="429"/>
      <c r="DMD1" s="430"/>
      <c r="DME1" s="429"/>
      <c r="DMF1" s="430"/>
      <c r="DMG1" s="429"/>
      <c r="DMH1" s="430"/>
      <c r="DMI1" s="429"/>
      <c r="DMJ1" s="430"/>
      <c r="DMK1" s="429"/>
      <c r="DML1" s="430"/>
      <c r="DMM1" s="429"/>
      <c r="DMN1" s="430"/>
      <c r="DMO1" s="429"/>
      <c r="DMP1" s="430"/>
      <c r="DMQ1" s="429"/>
      <c r="DMR1" s="430"/>
      <c r="DMS1" s="429"/>
      <c r="DMT1" s="430"/>
      <c r="DMU1" s="429"/>
      <c r="DMV1" s="430"/>
      <c r="DMW1" s="429"/>
      <c r="DMX1" s="430"/>
      <c r="DMY1" s="429"/>
      <c r="DMZ1" s="430"/>
      <c r="DNA1" s="429"/>
      <c r="DNB1" s="430"/>
      <c r="DNC1" s="429"/>
      <c r="DND1" s="430"/>
      <c r="DNE1" s="429"/>
      <c r="DNF1" s="430"/>
      <c r="DNG1" s="429"/>
      <c r="DNH1" s="430"/>
      <c r="DNI1" s="429"/>
      <c r="DNJ1" s="430"/>
      <c r="DNK1" s="429"/>
      <c r="DNL1" s="430"/>
      <c r="DNM1" s="429"/>
      <c r="DNN1" s="430"/>
      <c r="DNO1" s="429"/>
      <c r="DNP1" s="430"/>
      <c r="DNQ1" s="429"/>
      <c r="DNR1" s="430"/>
      <c r="DNS1" s="429"/>
      <c r="DNT1" s="430"/>
      <c r="DNU1" s="429"/>
      <c r="DNV1" s="430"/>
      <c r="DNW1" s="429"/>
      <c r="DNX1" s="430"/>
      <c r="DNY1" s="429"/>
      <c r="DNZ1" s="430"/>
      <c r="DOA1" s="429"/>
      <c r="DOB1" s="430"/>
      <c r="DOC1" s="429"/>
      <c r="DOD1" s="430"/>
      <c r="DOE1" s="429"/>
      <c r="DOF1" s="430"/>
      <c r="DOG1" s="429"/>
      <c r="DOH1" s="430"/>
      <c r="DOI1" s="429"/>
      <c r="DOJ1" s="430"/>
      <c r="DOK1" s="429"/>
      <c r="DOL1" s="430"/>
      <c r="DOM1" s="429"/>
      <c r="DON1" s="430"/>
      <c r="DOO1" s="429"/>
      <c r="DOP1" s="430"/>
      <c r="DOQ1" s="429"/>
      <c r="DOR1" s="430"/>
      <c r="DOS1" s="429"/>
      <c r="DOT1" s="430"/>
      <c r="DOU1" s="429"/>
      <c r="DOV1" s="430"/>
      <c r="DOW1" s="429"/>
      <c r="DOX1" s="430"/>
      <c r="DOY1" s="429"/>
      <c r="DOZ1" s="430"/>
      <c r="DPA1" s="429"/>
      <c r="DPB1" s="430"/>
      <c r="DPC1" s="429"/>
      <c r="DPD1" s="430"/>
      <c r="DPE1" s="429"/>
      <c r="DPF1" s="430"/>
      <c r="DPG1" s="429"/>
      <c r="DPH1" s="430"/>
      <c r="DPI1" s="429"/>
      <c r="DPJ1" s="430"/>
      <c r="DPK1" s="429"/>
      <c r="DPL1" s="430"/>
      <c r="DPM1" s="429"/>
      <c r="DPN1" s="430"/>
      <c r="DPO1" s="429"/>
      <c r="DPP1" s="430"/>
      <c r="DPQ1" s="429"/>
      <c r="DPR1" s="430"/>
      <c r="DPS1" s="429"/>
      <c r="DPT1" s="430"/>
      <c r="DPU1" s="429"/>
      <c r="DPV1" s="430"/>
      <c r="DPW1" s="429"/>
      <c r="DPX1" s="430"/>
      <c r="DPY1" s="429"/>
      <c r="DPZ1" s="430"/>
      <c r="DQA1" s="429"/>
      <c r="DQB1" s="430"/>
      <c r="DQC1" s="429"/>
      <c r="DQD1" s="430"/>
      <c r="DQE1" s="429"/>
      <c r="DQF1" s="430"/>
      <c r="DQG1" s="429"/>
      <c r="DQH1" s="430"/>
      <c r="DQI1" s="429"/>
      <c r="DQJ1" s="430"/>
      <c r="DQK1" s="429"/>
      <c r="DQL1" s="430"/>
      <c r="DQM1" s="429"/>
      <c r="DQN1" s="430"/>
      <c r="DQO1" s="429"/>
      <c r="DQP1" s="430"/>
      <c r="DQQ1" s="429"/>
      <c r="DQR1" s="430"/>
      <c r="DQS1" s="429"/>
      <c r="DQT1" s="430"/>
      <c r="DQU1" s="429"/>
      <c r="DQV1" s="430"/>
      <c r="DQW1" s="429"/>
      <c r="DQX1" s="430"/>
      <c r="DQY1" s="429"/>
      <c r="DQZ1" s="430"/>
      <c r="DRA1" s="429"/>
      <c r="DRB1" s="430"/>
      <c r="DRC1" s="429"/>
      <c r="DRD1" s="430"/>
      <c r="DRE1" s="429"/>
      <c r="DRF1" s="430"/>
      <c r="DRG1" s="429"/>
      <c r="DRH1" s="430"/>
      <c r="DRI1" s="429"/>
      <c r="DRJ1" s="430"/>
      <c r="DRK1" s="429"/>
      <c r="DRL1" s="430"/>
      <c r="DRM1" s="429"/>
      <c r="DRN1" s="430"/>
      <c r="DRO1" s="429"/>
      <c r="DRP1" s="430"/>
      <c r="DRQ1" s="429"/>
      <c r="DRR1" s="430"/>
      <c r="DRS1" s="429"/>
      <c r="DRT1" s="430"/>
      <c r="DRU1" s="429"/>
      <c r="DRV1" s="430"/>
      <c r="DRW1" s="429"/>
      <c r="DRX1" s="430"/>
      <c r="DRY1" s="429"/>
      <c r="DRZ1" s="430"/>
      <c r="DSA1" s="429"/>
      <c r="DSB1" s="430"/>
      <c r="DSC1" s="429"/>
      <c r="DSD1" s="430"/>
      <c r="DSE1" s="429"/>
      <c r="DSF1" s="430"/>
      <c r="DSG1" s="429"/>
      <c r="DSH1" s="430"/>
      <c r="DSI1" s="429"/>
      <c r="DSJ1" s="430"/>
      <c r="DSK1" s="429"/>
      <c r="DSL1" s="430"/>
      <c r="DSM1" s="429"/>
      <c r="DSN1" s="430"/>
      <c r="DSO1" s="429"/>
      <c r="DSP1" s="430"/>
      <c r="DSQ1" s="429"/>
      <c r="DSR1" s="430"/>
      <c r="DSS1" s="429"/>
      <c r="DST1" s="430"/>
      <c r="DSU1" s="429"/>
      <c r="DSV1" s="430"/>
      <c r="DSW1" s="429"/>
      <c r="DSX1" s="430"/>
      <c r="DSY1" s="429"/>
      <c r="DSZ1" s="430"/>
      <c r="DTA1" s="429"/>
      <c r="DTB1" s="430"/>
      <c r="DTC1" s="429"/>
      <c r="DTD1" s="430"/>
      <c r="DTE1" s="429"/>
      <c r="DTF1" s="430"/>
      <c r="DTG1" s="429"/>
      <c r="DTH1" s="430"/>
      <c r="DTI1" s="429"/>
      <c r="DTJ1" s="430"/>
      <c r="DTK1" s="429"/>
      <c r="DTL1" s="430"/>
      <c r="DTM1" s="429"/>
      <c r="DTN1" s="430"/>
      <c r="DTO1" s="429"/>
      <c r="DTP1" s="430"/>
      <c r="DTQ1" s="429"/>
      <c r="DTR1" s="430"/>
      <c r="DTS1" s="429"/>
      <c r="DTT1" s="430"/>
      <c r="DTU1" s="429"/>
      <c r="DTV1" s="430"/>
      <c r="DTW1" s="429"/>
      <c r="DTX1" s="430"/>
      <c r="DTY1" s="429"/>
      <c r="DTZ1" s="430"/>
      <c r="DUA1" s="429"/>
      <c r="DUB1" s="430"/>
      <c r="DUC1" s="429"/>
      <c r="DUD1" s="430"/>
      <c r="DUE1" s="429"/>
      <c r="DUF1" s="430"/>
      <c r="DUG1" s="429"/>
      <c r="DUH1" s="430"/>
      <c r="DUI1" s="429"/>
      <c r="DUJ1" s="430"/>
      <c r="DUK1" s="429"/>
      <c r="DUL1" s="430"/>
      <c r="DUM1" s="429"/>
      <c r="DUN1" s="430"/>
      <c r="DUO1" s="429"/>
      <c r="DUP1" s="430"/>
      <c r="DUQ1" s="429"/>
      <c r="DUR1" s="430"/>
      <c r="DUS1" s="429"/>
      <c r="DUT1" s="430"/>
      <c r="DUU1" s="429"/>
      <c r="DUV1" s="430"/>
      <c r="DUW1" s="429"/>
      <c r="DUX1" s="430"/>
      <c r="DUY1" s="429"/>
      <c r="DUZ1" s="430"/>
      <c r="DVA1" s="429"/>
      <c r="DVB1" s="430"/>
      <c r="DVC1" s="429"/>
      <c r="DVD1" s="430"/>
      <c r="DVE1" s="429"/>
      <c r="DVF1" s="430"/>
      <c r="DVG1" s="429"/>
      <c r="DVH1" s="430"/>
      <c r="DVI1" s="429"/>
      <c r="DVJ1" s="430"/>
      <c r="DVK1" s="429"/>
      <c r="DVL1" s="430"/>
      <c r="DVM1" s="429"/>
      <c r="DVN1" s="430"/>
      <c r="DVO1" s="429"/>
      <c r="DVP1" s="430"/>
      <c r="DVQ1" s="429"/>
      <c r="DVR1" s="430"/>
      <c r="DVS1" s="429"/>
      <c r="DVT1" s="430"/>
      <c r="DVU1" s="429"/>
      <c r="DVV1" s="430"/>
      <c r="DVW1" s="429"/>
      <c r="DVX1" s="430"/>
      <c r="DVY1" s="429"/>
      <c r="DVZ1" s="430"/>
      <c r="DWA1" s="429"/>
      <c r="DWB1" s="430"/>
      <c r="DWC1" s="429"/>
      <c r="DWD1" s="430"/>
      <c r="DWE1" s="429"/>
      <c r="DWF1" s="430"/>
      <c r="DWG1" s="429"/>
      <c r="DWH1" s="430"/>
      <c r="DWI1" s="429"/>
      <c r="DWJ1" s="430"/>
      <c r="DWK1" s="429"/>
      <c r="DWL1" s="430"/>
      <c r="DWM1" s="429"/>
      <c r="DWN1" s="430"/>
      <c r="DWO1" s="429"/>
      <c r="DWP1" s="430"/>
      <c r="DWQ1" s="429"/>
      <c r="DWR1" s="430"/>
      <c r="DWS1" s="429"/>
      <c r="DWT1" s="430"/>
      <c r="DWU1" s="429"/>
      <c r="DWV1" s="430"/>
      <c r="DWW1" s="429"/>
      <c r="DWX1" s="430"/>
      <c r="DWY1" s="429"/>
      <c r="DWZ1" s="430"/>
      <c r="DXA1" s="429"/>
      <c r="DXB1" s="430"/>
      <c r="DXC1" s="429"/>
      <c r="DXD1" s="430"/>
      <c r="DXE1" s="429"/>
      <c r="DXF1" s="430"/>
      <c r="DXG1" s="429"/>
      <c r="DXH1" s="430"/>
      <c r="DXI1" s="429"/>
      <c r="DXJ1" s="430"/>
      <c r="DXK1" s="429"/>
      <c r="DXL1" s="430"/>
      <c r="DXM1" s="429"/>
      <c r="DXN1" s="430"/>
      <c r="DXO1" s="429"/>
      <c r="DXP1" s="430"/>
      <c r="DXQ1" s="429"/>
      <c r="DXR1" s="430"/>
      <c r="DXS1" s="429"/>
      <c r="DXT1" s="430"/>
      <c r="DXU1" s="429"/>
      <c r="DXV1" s="430"/>
      <c r="DXW1" s="429"/>
      <c r="DXX1" s="430"/>
      <c r="DXY1" s="429"/>
      <c r="DXZ1" s="430"/>
      <c r="DYA1" s="429"/>
      <c r="DYB1" s="430"/>
      <c r="DYC1" s="429"/>
      <c r="DYD1" s="430"/>
      <c r="DYE1" s="429"/>
      <c r="DYF1" s="430"/>
      <c r="DYG1" s="429"/>
      <c r="DYH1" s="430"/>
      <c r="DYI1" s="429"/>
      <c r="DYJ1" s="430"/>
      <c r="DYK1" s="429"/>
      <c r="DYL1" s="430"/>
      <c r="DYM1" s="429"/>
      <c r="DYN1" s="430"/>
      <c r="DYO1" s="429"/>
      <c r="DYP1" s="430"/>
      <c r="DYQ1" s="429"/>
      <c r="DYR1" s="430"/>
      <c r="DYS1" s="429"/>
      <c r="DYT1" s="430"/>
      <c r="DYU1" s="429"/>
      <c r="DYV1" s="430"/>
      <c r="DYW1" s="429"/>
      <c r="DYX1" s="430"/>
      <c r="DYY1" s="429"/>
      <c r="DYZ1" s="430"/>
      <c r="DZA1" s="429"/>
      <c r="DZB1" s="430"/>
      <c r="DZC1" s="429"/>
      <c r="DZD1" s="430"/>
      <c r="DZE1" s="429"/>
      <c r="DZF1" s="430"/>
      <c r="DZG1" s="429"/>
      <c r="DZH1" s="430"/>
      <c r="DZI1" s="429"/>
      <c r="DZJ1" s="430"/>
      <c r="DZK1" s="429"/>
      <c r="DZL1" s="430"/>
      <c r="DZM1" s="429"/>
      <c r="DZN1" s="430"/>
      <c r="DZO1" s="429"/>
      <c r="DZP1" s="430"/>
      <c r="DZQ1" s="429"/>
      <c r="DZR1" s="430"/>
      <c r="DZS1" s="429"/>
      <c r="DZT1" s="430"/>
      <c r="DZU1" s="429"/>
      <c r="DZV1" s="430"/>
      <c r="DZW1" s="429"/>
      <c r="DZX1" s="430"/>
      <c r="DZY1" s="429"/>
      <c r="DZZ1" s="430"/>
      <c r="EAA1" s="429"/>
      <c r="EAB1" s="430"/>
      <c r="EAC1" s="429"/>
      <c r="EAD1" s="430"/>
      <c r="EAE1" s="429"/>
      <c r="EAF1" s="430"/>
      <c r="EAG1" s="429"/>
      <c r="EAH1" s="430"/>
      <c r="EAI1" s="429"/>
      <c r="EAJ1" s="430"/>
      <c r="EAK1" s="429"/>
      <c r="EAL1" s="430"/>
      <c r="EAM1" s="429"/>
      <c r="EAN1" s="430"/>
      <c r="EAO1" s="429"/>
      <c r="EAP1" s="430"/>
      <c r="EAQ1" s="429"/>
      <c r="EAR1" s="430"/>
      <c r="EAS1" s="429"/>
      <c r="EAT1" s="430"/>
      <c r="EAU1" s="429"/>
      <c r="EAV1" s="430"/>
      <c r="EAW1" s="429"/>
      <c r="EAX1" s="430"/>
      <c r="EAY1" s="429"/>
      <c r="EAZ1" s="430"/>
      <c r="EBA1" s="429"/>
      <c r="EBB1" s="430"/>
      <c r="EBC1" s="429"/>
      <c r="EBD1" s="430"/>
      <c r="EBE1" s="429"/>
      <c r="EBF1" s="430"/>
      <c r="EBG1" s="429"/>
      <c r="EBH1" s="430"/>
      <c r="EBI1" s="429"/>
      <c r="EBJ1" s="430"/>
      <c r="EBK1" s="429"/>
      <c r="EBL1" s="430"/>
      <c r="EBM1" s="429"/>
      <c r="EBN1" s="430"/>
      <c r="EBO1" s="429"/>
      <c r="EBP1" s="430"/>
      <c r="EBQ1" s="429"/>
      <c r="EBR1" s="430"/>
      <c r="EBS1" s="429"/>
      <c r="EBT1" s="430"/>
      <c r="EBU1" s="429"/>
      <c r="EBV1" s="430"/>
      <c r="EBW1" s="429"/>
      <c r="EBX1" s="430"/>
      <c r="EBY1" s="429"/>
      <c r="EBZ1" s="430"/>
      <c r="ECA1" s="429"/>
      <c r="ECB1" s="430"/>
      <c r="ECC1" s="429"/>
      <c r="ECD1" s="430"/>
      <c r="ECE1" s="429"/>
      <c r="ECF1" s="430"/>
      <c r="ECG1" s="429"/>
      <c r="ECH1" s="430"/>
      <c r="ECI1" s="429"/>
      <c r="ECJ1" s="430"/>
      <c r="ECK1" s="429"/>
      <c r="ECL1" s="430"/>
      <c r="ECM1" s="429"/>
      <c r="ECN1" s="430"/>
      <c r="ECO1" s="429"/>
      <c r="ECP1" s="430"/>
      <c r="ECQ1" s="429"/>
      <c r="ECR1" s="430"/>
      <c r="ECS1" s="429"/>
      <c r="ECT1" s="430"/>
      <c r="ECU1" s="429"/>
      <c r="ECV1" s="430"/>
      <c r="ECW1" s="429"/>
      <c r="ECX1" s="430"/>
      <c r="ECY1" s="429"/>
      <c r="ECZ1" s="430"/>
      <c r="EDA1" s="429"/>
      <c r="EDB1" s="430"/>
      <c r="EDC1" s="429"/>
      <c r="EDD1" s="430"/>
      <c r="EDE1" s="429"/>
      <c r="EDF1" s="430"/>
      <c r="EDG1" s="429"/>
      <c r="EDH1" s="430"/>
      <c r="EDI1" s="429"/>
      <c r="EDJ1" s="430"/>
      <c r="EDK1" s="429"/>
      <c r="EDL1" s="430"/>
      <c r="EDM1" s="429"/>
      <c r="EDN1" s="430"/>
      <c r="EDO1" s="429"/>
      <c r="EDP1" s="430"/>
      <c r="EDQ1" s="429"/>
      <c r="EDR1" s="430"/>
      <c r="EDS1" s="429"/>
      <c r="EDT1" s="430"/>
      <c r="EDU1" s="429"/>
      <c r="EDV1" s="430"/>
      <c r="EDW1" s="429"/>
      <c r="EDX1" s="430"/>
      <c r="EDY1" s="429"/>
      <c r="EDZ1" s="430"/>
      <c r="EEA1" s="429"/>
      <c r="EEB1" s="430"/>
      <c r="EEC1" s="429"/>
      <c r="EED1" s="430"/>
      <c r="EEE1" s="429"/>
      <c r="EEF1" s="430"/>
      <c r="EEG1" s="429"/>
      <c r="EEH1" s="430"/>
      <c r="EEI1" s="429"/>
      <c r="EEJ1" s="430"/>
      <c r="EEK1" s="429"/>
      <c r="EEL1" s="430"/>
      <c r="EEM1" s="429"/>
      <c r="EEN1" s="430"/>
      <c r="EEO1" s="429"/>
      <c r="EEP1" s="430"/>
      <c r="EEQ1" s="429"/>
      <c r="EER1" s="430"/>
      <c r="EES1" s="429"/>
      <c r="EET1" s="430"/>
      <c r="EEU1" s="429"/>
      <c r="EEV1" s="430"/>
      <c r="EEW1" s="429"/>
      <c r="EEX1" s="430"/>
      <c r="EEY1" s="429"/>
      <c r="EEZ1" s="430"/>
      <c r="EFA1" s="429"/>
      <c r="EFB1" s="430"/>
      <c r="EFC1" s="429"/>
      <c r="EFD1" s="430"/>
      <c r="EFE1" s="429"/>
      <c r="EFF1" s="430"/>
      <c r="EFG1" s="429"/>
      <c r="EFH1" s="430"/>
      <c r="EFI1" s="429"/>
      <c r="EFJ1" s="430"/>
      <c r="EFK1" s="429"/>
      <c r="EFL1" s="430"/>
      <c r="EFM1" s="429"/>
      <c r="EFN1" s="430"/>
      <c r="EFO1" s="429"/>
      <c r="EFP1" s="430"/>
      <c r="EFQ1" s="429"/>
      <c r="EFR1" s="430"/>
      <c r="EFS1" s="429"/>
      <c r="EFT1" s="430"/>
      <c r="EFU1" s="429"/>
      <c r="EFV1" s="430"/>
      <c r="EFW1" s="429"/>
      <c r="EFX1" s="430"/>
      <c r="EFY1" s="429"/>
      <c r="EFZ1" s="430"/>
      <c r="EGA1" s="429"/>
      <c r="EGB1" s="430"/>
      <c r="EGC1" s="429"/>
      <c r="EGD1" s="430"/>
      <c r="EGE1" s="429"/>
      <c r="EGF1" s="430"/>
      <c r="EGG1" s="429"/>
      <c r="EGH1" s="430"/>
      <c r="EGI1" s="429"/>
      <c r="EGJ1" s="430"/>
      <c r="EGK1" s="429"/>
      <c r="EGL1" s="430"/>
      <c r="EGM1" s="429"/>
      <c r="EGN1" s="430"/>
      <c r="EGO1" s="429"/>
      <c r="EGP1" s="430"/>
      <c r="EGQ1" s="429"/>
      <c r="EGR1" s="430"/>
      <c r="EGS1" s="429"/>
      <c r="EGT1" s="430"/>
      <c r="EGU1" s="429"/>
      <c r="EGV1" s="430"/>
      <c r="EGW1" s="429"/>
      <c r="EGX1" s="430"/>
      <c r="EGY1" s="429"/>
      <c r="EGZ1" s="430"/>
      <c r="EHA1" s="429"/>
      <c r="EHB1" s="430"/>
      <c r="EHC1" s="429"/>
      <c r="EHD1" s="430"/>
      <c r="EHE1" s="429"/>
      <c r="EHF1" s="430"/>
      <c r="EHG1" s="429"/>
      <c r="EHH1" s="430"/>
      <c r="EHI1" s="429"/>
      <c r="EHJ1" s="430"/>
      <c r="EHK1" s="429"/>
      <c r="EHL1" s="430"/>
      <c r="EHM1" s="429"/>
      <c r="EHN1" s="430"/>
      <c r="EHO1" s="429"/>
      <c r="EHP1" s="430"/>
      <c r="EHQ1" s="429"/>
      <c r="EHR1" s="430"/>
      <c r="EHS1" s="429"/>
      <c r="EHT1" s="430"/>
      <c r="EHU1" s="429"/>
      <c r="EHV1" s="430"/>
      <c r="EHW1" s="429"/>
      <c r="EHX1" s="430"/>
      <c r="EHY1" s="429"/>
      <c r="EHZ1" s="430"/>
      <c r="EIA1" s="429"/>
      <c r="EIB1" s="430"/>
      <c r="EIC1" s="429"/>
      <c r="EID1" s="430"/>
      <c r="EIE1" s="429"/>
      <c r="EIF1" s="430"/>
      <c r="EIG1" s="429"/>
      <c r="EIH1" s="430"/>
      <c r="EII1" s="429"/>
      <c r="EIJ1" s="430"/>
      <c r="EIK1" s="429"/>
      <c r="EIL1" s="430"/>
      <c r="EIM1" s="429"/>
      <c r="EIN1" s="430"/>
      <c r="EIO1" s="429"/>
      <c r="EIP1" s="430"/>
      <c r="EIQ1" s="429"/>
      <c r="EIR1" s="430"/>
      <c r="EIS1" s="429"/>
      <c r="EIT1" s="430"/>
      <c r="EIU1" s="429"/>
      <c r="EIV1" s="430"/>
      <c r="EIW1" s="429"/>
      <c r="EIX1" s="430"/>
      <c r="EIY1" s="429"/>
      <c r="EIZ1" s="430"/>
      <c r="EJA1" s="429"/>
      <c r="EJB1" s="430"/>
      <c r="EJC1" s="429"/>
      <c r="EJD1" s="430"/>
      <c r="EJE1" s="429"/>
      <c r="EJF1" s="430"/>
      <c r="EJG1" s="429"/>
      <c r="EJH1" s="430"/>
      <c r="EJI1" s="429"/>
      <c r="EJJ1" s="430"/>
      <c r="EJK1" s="429"/>
      <c r="EJL1" s="430"/>
      <c r="EJM1" s="429"/>
      <c r="EJN1" s="430"/>
      <c r="EJO1" s="429"/>
      <c r="EJP1" s="430"/>
      <c r="EJQ1" s="429"/>
      <c r="EJR1" s="430"/>
      <c r="EJS1" s="429"/>
      <c r="EJT1" s="430"/>
      <c r="EJU1" s="429"/>
      <c r="EJV1" s="430"/>
      <c r="EJW1" s="429"/>
      <c r="EJX1" s="430"/>
      <c r="EJY1" s="429"/>
      <c r="EJZ1" s="430"/>
      <c r="EKA1" s="429"/>
      <c r="EKB1" s="430"/>
      <c r="EKC1" s="429"/>
      <c r="EKD1" s="430"/>
      <c r="EKE1" s="429"/>
      <c r="EKF1" s="430"/>
      <c r="EKG1" s="429"/>
      <c r="EKH1" s="430"/>
      <c r="EKI1" s="429"/>
      <c r="EKJ1" s="430"/>
      <c r="EKK1" s="429"/>
      <c r="EKL1" s="430"/>
      <c r="EKM1" s="429"/>
      <c r="EKN1" s="430"/>
      <c r="EKO1" s="429"/>
      <c r="EKP1" s="430"/>
      <c r="EKQ1" s="429"/>
      <c r="EKR1" s="430"/>
      <c r="EKS1" s="429"/>
      <c r="EKT1" s="430"/>
      <c r="EKU1" s="429"/>
      <c r="EKV1" s="430"/>
      <c r="EKW1" s="429"/>
      <c r="EKX1" s="430"/>
      <c r="EKY1" s="429"/>
      <c r="EKZ1" s="430"/>
      <c r="ELA1" s="429"/>
      <c r="ELB1" s="430"/>
      <c r="ELC1" s="429"/>
      <c r="ELD1" s="430"/>
      <c r="ELE1" s="429"/>
      <c r="ELF1" s="430"/>
      <c r="ELG1" s="429"/>
      <c r="ELH1" s="430"/>
      <c r="ELI1" s="429"/>
      <c r="ELJ1" s="430"/>
      <c r="ELK1" s="429"/>
      <c r="ELL1" s="430"/>
      <c r="ELM1" s="429"/>
      <c r="ELN1" s="430"/>
      <c r="ELO1" s="429"/>
      <c r="ELP1" s="430"/>
      <c r="ELQ1" s="429"/>
      <c r="ELR1" s="430"/>
      <c r="ELS1" s="429"/>
      <c r="ELT1" s="430"/>
      <c r="ELU1" s="429"/>
      <c r="ELV1" s="430"/>
      <c r="ELW1" s="429"/>
      <c r="ELX1" s="430"/>
      <c r="ELY1" s="429"/>
      <c r="ELZ1" s="430"/>
      <c r="EMA1" s="429"/>
      <c r="EMB1" s="430"/>
      <c r="EMC1" s="429"/>
      <c r="EMD1" s="430"/>
      <c r="EME1" s="429"/>
      <c r="EMF1" s="430"/>
      <c r="EMG1" s="429"/>
      <c r="EMH1" s="430"/>
      <c r="EMI1" s="429"/>
      <c r="EMJ1" s="430"/>
      <c r="EMK1" s="429"/>
      <c r="EML1" s="430"/>
      <c r="EMM1" s="429"/>
      <c r="EMN1" s="430"/>
      <c r="EMO1" s="429"/>
      <c r="EMP1" s="430"/>
      <c r="EMQ1" s="429"/>
      <c r="EMR1" s="430"/>
      <c r="EMS1" s="429"/>
      <c r="EMT1" s="430"/>
      <c r="EMU1" s="429"/>
      <c r="EMV1" s="430"/>
      <c r="EMW1" s="429"/>
      <c r="EMX1" s="430"/>
      <c r="EMY1" s="429"/>
      <c r="EMZ1" s="430"/>
      <c r="ENA1" s="429"/>
      <c r="ENB1" s="430"/>
      <c r="ENC1" s="429"/>
      <c r="END1" s="430"/>
      <c r="ENE1" s="429"/>
      <c r="ENF1" s="430"/>
      <c r="ENG1" s="429"/>
      <c r="ENH1" s="430"/>
      <c r="ENI1" s="429"/>
      <c r="ENJ1" s="430"/>
      <c r="ENK1" s="429"/>
      <c r="ENL1" s="430"/>
      <c r="ENM1" s="429"/>
      <c r="ENN1" s="430"/>
      <c r="ENO1" s="429"/>
      <c r="ENP1" s="430"/>
      <c r="ENQ1" s="429"/>
      <c r="ENR1" s="430"/>
      <c r="ENS1" s="429"/>
      <c r="ENT1" s="430"/>
      <c r="ENU1" s="429"/>
      <c r="ENV1" s="430"/>
      <c r="ENW1" s="429"/>
      <c r="ENX1" s="430"/>
      <c r="ENY1" s="429"/>
      <c r="ENZ1" s="430"/>
      <c r="EOA1" s="429"/>
      <c r="EOB1" s="430"/>
      <c r="EOC1" s="429"/>
      <c r="EOD1" s="430"/>
      <c r="EOE1" s="429"/>
      <c r="EOF1" s="430"/>
      <c r="EOG1" s="429"/>
      <c r="EOH1" s="430"/>
      <c r="EOI1" s="429"/>
      <c r="EOJ1" s="430"/>
      <c r="EOK1" s="429"/>
      <c r="EOL1" s="430"/>
      <c r="EOM1" s="429"/>
      <c r="EON1" s="430"/>
      <c r="EOO1" s="429"/>
      <c r="EOP1" s="430"/>
      <c r="EOQ1" s="429"/>
      <c r="EOR1" s="430"/>
      <c r="EOS1" s="429"/>
      <c r="EOT1" s="430"/>
      <c r="EOU1" s="429"/>
      <c r="EOV1" s="430"/>
      <c r="EOW1" s="429"/>
      <c r="EOX1" s="430"/>
      <c r="EOY1" s="429"/>
      <c r="EOZ1" s="430"/>
      <c r="EPA1" s="429"/>
      <c r="EPB1" s="430"/>
      <c r="EPC1" s="429"/>
      <c r="EPD1" s="430"/>
      <c r="EPE1" s="429"/>
      <c r="EPF1" s="430"/>
      <c r="EPG1" s="429"/>
      <c r="EPH1" s="430"/>
      <c r="EPI1" s="429"/>
      <c r="EPJ1" s="430"/>
      <c r="EPK1" s="429"/>
      <c r="EPL1" s="430"/>
      <c r="EPM1" s="429"/>
      <c r="EPN1" s="430"/>
      <c r="EPO1" s="429"/>
      <c r="EPP1" s="430"/>
      <c r="EPQ1" s="429"/>
      <c r="EPR1" s="430"/>
      <c r="EPS1" s="429"/>
      <c r="EPT1" s="430"/>
      <c r="EPU1" s="429"/>
      <c r="EPV1" s="430"/>
      <c r="EPW1" s="429"/>
      <c r="EPX1" s="430"/>
      <c r="EPY1" s="429"/>
      <c r="EPZ1" s="430"/>
      <c r="EQA1" s="429"/>
      <c r="EQB1" s="430"/>
      <c r="EQC1" s="429"/>
      <c r="EQD1" s="430"/>
      <c r="EQE1" s="429"/>
      <c r="EQF1" s="430"/>
      <c r="EQG1" s="429"/>
      <c r="EQH1" s="430"/>
      <c r="EQI1" s="429"/>
      <c r="EQJ1" s="430"/>
      <c r="EQK1" s="429"/>
      <c r="EQL1" s="430"/>
      <c r="EQM1" s="429"/>
      <c r="EQN1" s="430"/>
      <c r="EQO1" s="429"/>
      <c r="EQP1" s="430"/>
      <c r="EQQ1" s="429"/>
      <c r="EQR1" s="430"/>
      <c r="EQS1" s="429"/>
      <c r="EQT1" s="430"/>
      <c r="EQU1" s="429"/>
      <c r="EQV1" s="430"/>
      <c r="EQW1" s="429"/>
      <c r="EQX1" s="430"/>
      <c r="EQY1" s="429"/>
      <c r="EQZ1" s="430"/>
      <c r="ERA1" s="429"/>
      <c r="ERB1" s="430"/>
      <c r="ERC1" s="429"/>
      <c r="ERD1" s="430"/>
      <c r="ERE1" s="429"/>
      <c r="ERF1" s="430"/>
      <c r="ERG1" s="429"/>
      <c r="ERH1" s="430"/>
      <c r="ERI1" s="429"/>
      <c r="ERJ1" s="430"/>
      <c r="ERK1" s="429"/>
      <c r="ERL1" s="430"/>
      <c r="ERM1" s="429"/>
      <c r="ERN1" s="430"/>
      <c r="ERO1" s="429"/>
      <c r="ERP1" s="430"/>
      <c r="ERQ1" s="429"/>
      <c r="ERR1" s="430"/>
      <c r="ERS1" s="429"/>
      <c r="ERT1" s="430"/>
      <c r="ERU1" s="429"/>
      <c r="ERV1" s="430"/>
      <c r="ERW1" s="429"/>
      <c r="ERX1" s="430"/>
      <c r="ERY1" s="429"/>
      <c r="ERZ1" s="430"/>
      <c r="ESA1" s="429"/>
      <c r="ESB1" s="430"/>
      <c r="ESC1" s="429"/>
      <c r="ESD1" s="430"/>
      <c r="ESE1" s="429"/>
      <c r="ESF1" s="430"/>
      <c r="ESG1" s="429"/>
      <c r="ESH1" s="430"/>
      <c r="ESI1" s="429"/>
      <c r="ESJ1" s="430"/>
      <c r="ESK1" s="429"/>
      <c r="ESL1" s="430"/>
      <c r="ESM1" s="429"/>
      <c r="ESN1" s="430"/>
      <c r="ESO1" s="429"/>
      <c r="ESP1" s="430"/>
      <c r="ESQ1" s="429"/>
      <c r="ESR1" s="430"/>
      <c r="ESS1" s="429"/>
      <c r="EST1" s="430"/>
      <c r="ESU1" s="429"/>
      <c r="ESV1" s="430"/>
      <c r="ESW1" s="429"/>
      <c r="ESX1" s="430"/>
      <c r="ESY1" s="429"/>
      <c r="ESZ1" s="430"/>
      <c r="ETA1" s="429"/>
      <c r="ETB1" s="430"/>
      <c r="ETC1" s="429"/>
      <c r="ETD1" s="430"/>
      <c r="ETE1" s="429"/>
      <c r="ETF1" s="430"/>
      <c r="ETG1" s="429"/>
      <c r="ETH1" s="430"/>
      <c r="ETI1" s="429"/>
      <c r="ETJ1" s="430"/>
      <c r="ETK1" s="429"/>
      <c r="ETL1" s="430"/>
      <c r="ETM1" s="429"/>
      <c r="ETN1" s="430"/>
      <c r="ETO1" s="429"/>
      <c r="ETP1" s="430"/>
      <c r="ETQ1" s="429"/>
      <c r="ETR1" s="430"/>
      <c r="ETS1" s="429"/>
      <c r="ETT1" s="430"/>
      <c r="ETU1" s="429"/>
      <c r="ETV1" s="430"/>
      <c r="ETW1" s="429"/>
      <c r="ETX1" s="430"/>
      <c r="ETY1" s="429"/>
      <c r="ETZ1" s="430"/>
      <c r="EUA1" s="429"/>
      <c r="EUB1" s="430"/>
      <c r="EUC1" s="429"/>
      <c r="EUD1" s="430"/>
      <c r="EUE1" s="429"/>
      <c r="EUF1" s="430"/>
      <c r="EUG1" s="429"/>
      <c r="EUH1" s="430"/>
      <c r="EUI1" s="429"/>
      <c r="EUJ1" s="430"/>
      <c r="EUK1" s="429"/>
      <c r="EUL1" s="430"/>
      <c r="EUM1" s="429"/>
      <c r="EUN1" s="430"/>
      <c r="EUO1" s="429"/>
      <c r="EUP1" s="430"/>
      <c r="EUQ1" s="429"/>
      <c r="EUR1" s="430"/>
      <c r="EUS1" s="429"/>
      <c r="EUT1" s="430"/>
      <c r="EUU1" s="429"/>
      <c r="EUV1" s="430"/>
      <c r="EUW1" s="429"/>
      <c r="EUX1" s="430"/>
      <c r="EUY1" s="429"/>
      <c r="EUZ1" s="430"/>
      <c r="EVA1" s="429"/>
      <c r="EVB1" s="430"/>
      <c r="EVC1" s="429"/>
      <c r="EVD1" s="430"/>
      <c r="EVE1" s="429"/>
      <c r="EVF1" s="430"/>
      <c r="EVG1" s="429"/>
      <c r="EVH1" s="430"/>
      <c r="EVI1" s="429"/>
      <c r="EVJ1" s="430"/>
      <c r="EVK1" s="429"/>
      <c r="EVL1" s="430"/>
      <c r="EVM1" s="429"/>
      <c r="EVN1" s="430"/>
      <c r="EVO1" s="429"/>
      <c r="EVP1" s="430"/>
      <c r="EVQ1" s="429"/>
      <c r="EVR1" s="430"/>
      <c r="EVS1" s="429"/>
      <c r="EVT1" s="430"/>
      <c r="EVU1" s="429"/>
      <c r="EVV1" s="430"/>
      <c r="EVW1" s="429"/>
      <c r="EVX1" s="430"/>
      <c r="EVY1" s="429"/>
      <c r="EVZ1" s="430"/>
      <c r="EWA1" s="429"/>
      <c r="EWB1" s="430"/>
      <c r="EWC1" s="429"/>
      <c r="EWD1" s="430"/>
      <c r="EWE1" s="429"/>
      <c r="EWF1" s="430"/>
      <c r="EWG1" s="429"/>
      <c r="EWH1" s="430"/>
      <c r="EWI1" s="429"/>
      <c r="EWJ1" s="430"/>
      <c r="EWK1" s="429"/>
      <c r="EWL1" s="430"/>
      <c r="EWM1" s="429"/>
      <c r="EWN1" s="430"/>
      <c r="EWO1" s="429"/>
      <c r="EWP1" s="430"/>
      <c r="EWQ1" s="429"/>
      <c r="EWR1" s="430"/>
      <c r="EWS1" s="429"/>
      <c r="EWT1" s="430"/>
      <c r="EWU1" s="429"/>
      <c r="EWV1" s="430"/>
      <c r="EWW1" s="429"/>
      <c r="EWX1" s="430"/>
      <c r="EWY1" s="429"/>
      <c r="EWZ1" s="430"/>
      <c r="EXA1" s="429"/>
      <c r="EXB1" s="430"/>
      <c r="EXC1" s="429"/>
      <c r="EXD1" s="430"/>
      <c r="EXE1" s="429"/>
      <c r="EXF1" s="430"/>
      <c r="EXG1" s="429"/>
      <c r="EXH1" s="430"/>
      <c r="EXI1" s="429"/>
      <c r="EXJ1" s="430"/>
      <c r="EXK1" s="429"/>
      <c r="EXL1" s="430"/>
      <c r="EXM1" s="429"/>
      <c r="EXN1" s="430"/>
      <c r="EXO1" s="429"/>
      <c r="EXP1" s="430"/>
      <c r="EXQ1" s="429"/>
      <c r="EXR1" s="430"/>
      <c r="EXS1" s="429"/>
      <c r="EXT1" s="430"/>
      <c r="EXU1" s="429"/>
      <c r="EXV1" s="430"/>
      <c r="EXW1" s="429"/>
      <c r="EXX1" s="430"/>
      <c r="EXY1" s="429"/>
      <c r="EXZ1" s="430"/>
      <c r="EYA1" s="429"/>
      <c r="EYB1" s="430"/>
      <c r="EYC1" s="429"/>
      <c r="EYD1" s="430"/>
      <c r="EYE1" s="429"/>
      <c r="EYF1" s="430"/>
      <c r="EYG1" s="429"/>
      <c r="EYH1" s="430"/>
      <c r="EYI1" s="429"/>
      <c r="EYJ1" s="430"/>
      <c r="EYK1" s="429"/>
      <c r="EYL1" s="430"/>
      <c r="EYM1" s="429"/>
      <c r="EYN1" s="430"/>
      <c r="EYO1" s="429"/>
      <c r="EYP1" s="430"/>
      <c r="EYQ1" s="429"/>
      <c r="EYR1" s="430"/>
      <c r="EYS1" s="429"/>
      <c r="EYT1" s="430"/>
      <c r="EYU1" s="429"/>
      <c r="EYV1" s="430"/>
      <c r="EYW1" s="429"/>
      <c r="EYX1" s="430"/>
      <c r="EYY1" s="429"/>
      <c r="EYZ1" s="430"/>
      <c r="EZA1" s="429"/>
      <c r="EZB1" s="430"/>
      <c r="EZC1" s="429"/>
      <c r="EZD1" s="430"/>
      <c r="EZE1" s="429"/>
      <c r="EZF1" s="430"/>
      <c r="EZG1" s="429"/>
      <c r="EZH1" s="430"/>
      <c r="EZI1" s="429"/>
      <c r="EZJ1" s="430"/>
      <c r="EZK1" s="429"/>
      <c r="EZL1" s="430"/>
      <c r="EZM1" s="429"/>
      <c r="EZN1" s="430"/>
      <c r="EZO1" s="429"/>
      <c r="EZP1" s="430"/>
      <c r="EZQ1" s="429"/>
      <c r="EZR1" s="430"/>
      <c r="EZS1" s="429"/>
      <c r="EZT1" s="430"/>
      <c r="EZU1" s="429"/>
      <c r="EZV1" s="430"/>
      <c r="EZW1" s="429"/>
      <c r="EZX1" s="430"/>
      <c r="EZY1" s="429"/>
      <c r="EZZ1" s="430"/>
      <c r="FAA1" s="429"/>
      <c r="FAB1" s="430"/>
      <c r="FAC1" s="429"/>
      <c r="FAD1" s="430"/>
      <c r="FAE1" s="429"/>
      <c r="FAF1" s="430"/>
      <c r="FAG1" s="429"/>
      <c r="FAH1" s="430"/>
      <c r="FAI1" s="429"/>
      <c r="FAJ1" s="430"/>
      <c r="FAK1" s="429"/>
      <c r="FAL1" s="430"/>
      <c r="FAM1" s="429"/>
      <c r="FAN1" s="430"/>
      <c r="FAO1" s="429"/>
      <c r="FAP1" s="430"/>
      <c r="FAQ1" s="429"/>
      <c r="FAR1" s="430"/>
      <c r="FAS1" s="429"/>
      <c r="FAT1" s="430"/>
      <c r="FAU1" s="429"/>
      <c r="FAV1" s="430"/>
      <c r="FAW1" s="429"/>
      <c r="FAX1" s="430"/>
      <c r="FAY1" s="429"/>
      <c r="FAZ1" s="430"/>
      <c r="FBA1" s="429"/>
      <c r="FBB1" s="430"/>
      <c r="FBC1" s="429"/>
      <c r="FBD1" s="430"/>
      <c r="FBE1" s="429"/>
      <c r="FBF1" s="430"/>
      <c r="FBG1" s="429"/>
      <c r="FBH1" s="430"/>
      <c r="FBI1" s="429"/>
      <c r="FBJ1" s="430"/>
      <c r="FBK1" s="429"/>
      <c r="FBL1" s="430"/>
      <c r="FBM1" s="429"/>
      <c r="FBN1" s="430"/>
      <c r="FBO1" s="429"/>
      <c r="FBP1" s="430"/>
      <c r="FBQ1" s="429"/>
      <c r="FBR1" s="430"/>
      <c r="FBS1" s="429"/>
      <c r="FBT1" s="430"/>
      <c r="FBU1" s="429"/>
      <c r="FBV1" s="430"/>
      <c r="FBW1" s="429"/>
      <c r="FBX1" s="430"/>
      <c r="FBY1" s="429"/>
      <c r="FBZ1" s="430"/>
      <c r="FCA1" s="429"/>
      <c r="FCB1" s="430"/>
      <c r="FCC1" s="429"/>
      <c r="FCD1" s="430"/>
      <c r="FCE1" s="429"/>
      <c r="FCF1" s="430"/>
      <c r="FCG1" s="429"/>
      <c r="FCH1" s="430"/>
      <c r="FCI1" s="429"/>
      <c r="FCJ1" s="430"/>
      <c r="FCK1" s="429"/>
      <c r="FCL1" s="430"/>
      <c r="FCM1" s="429"/>
      <c r="FCN1" s="430"/>
      <c r="FCO1" s="429"/>
      <c r="FCP1" s="430"/>
      <c r="FCQ1" s="429"/>
      <c r="FCR1" s="430"/>
      <c r="FCS1" s="429"/>
      <c r="FCT1" s="430"/>
      <c r="FCU1" s="429"/>
      <c r="FCV1" s="430"/>
      <c r="FCW1" s="429"/>
      <c r="FCX1" s="430"/>
      <c r="FCY1" s="429"/>
      <c r="FCZ1" s="430"/>
      <c r="FDA1" s="429"/>
      <c r="FDB1" s="430"/>
      <c r="FDC1" s="429"/>
      <c r="FDD1" s="430"/>
      <c r="FDE1" s="429"/>
      <c r="FDF1" s="430"/>
      <c r="FDG1" s="429"/>
      <c r="FDH1" s="430"/>
      <c r="FDI1" s="429"/>
      <c r="FDJ1" s="430"/>
      <c r="FDK1" s="429"/>
      <c r="FDL1" s="430"/>
      <c r="FDM1" s="429"/>
      <c r="FDN1" s="430"/>
      <c r="FDO1" s="429"/>
      <c r="FDP1" s="430"/>
      <c r="FDQ1" s="429"/>
      <c r="FDR1" s="430"/>
      <c r="FDS1" s="429"/>
      <c r="FDT1" s="430"/>
      <c r="FDU1" s="429"/>
      <c r="FDV1" s="430"/>
      <c r="FDW1" s="429"/>
      <c r="FDX1" s="430"/>
      <c r="FDY1" s="429"/>
      <c r="FDZ1" s="430"/>
      <c r="FEA1" s="429"/>
      <c r="FEB1" s="430"/>
      <c r="FEC1" s="429"/>
      <c r="FED1" s="430"/>
      <c r="FEE1" s="429"/>
      <c r="FEF1" s="430"/>
      <c r="FEG1" s="429"/>
      <c r="FEH1" s="430"/>
      <c r="FEI1" s="429"/>
      <c r="FEJ1" s="430"/>
      <c r="FEK1" s="429"/>
      <c r="FEL1" s="430"/>
      <c r="FEM1" s="429"/>
      <c r="FEN1" s="430"/>
      <c r="FEO1" s="429"/>
      <c r="FEP1" s="430"/>
      <c r="FEQ1" s="429"/>
      <c r="FER1" s="430"/>
      <c r="FES1" s="429"/>
      <c r="FET1" s="430"/>
      <c r="FEU1" s="429"/>
      <c r="FEV1" s="430"/>
      <c r="FEW1" s="429"/>
      <c r="FEX1" s="430"/>
      <c r="FEY1" s="429"/>
      <c r="FEZ1" s="430"/>
      <c r="FFA1" s="429"/>
      <c r="FFB1" s="430"/>
      <c r="FFC1" s="429"/>
      <c r="FFD1" s="430"/>
      <c r="FFE1" s="429"/>
      <c r="FFF1" s="430"/>
      <c r="FFG1" s="429"/>
      <c r="FFH1" s="430"/>
      <c r="FFI1" s="429"/>
      <c r="FFJ1" s="430"/>
      <c r="FFK1" s="429"/>
      <c r="FFL1" s="430"/>
      <c r="FFM1" s="429"/>
      <c r="FFN1" s="430"/>
      <c r="FFO1" s="429"/>
      <c r="FFP1" s="430"/>
      <c r="FFQ1" s="429"/>
      <c r="FFR1" s="430"/>
      <c r="FFS1" s="429"/>
      <c r="FFT1" s="430"/>
      <c r="FFU1" s="429"/>
      <c r="FFV1" s="430"/>
      <c r="FFW1" s="429"/>
      <c r="FFX1" s="430"/>
      <c r="FFY1" s="429"/>
      <c r="FFZ1" s="430"/>
      <c r="FGA1" s="429"/>
      <c r="FGB1" s="430"/>
      <c r="FGC1" s="429"/>
      <c r="FGD1" s="430"/>
      <c r="FGE1" s="429"/>
      <c r="FGF1" s="430"/>
      <c r="FGG1" s="429"/>
      <c r="FGH1" s="430"/>
      <c r="FGI1" s="429"/>
      <c r="FGJ1" s="430"/>
      <c r="FGK1" s="429"/>
      <c r="FGL1" s="430"/>
      <c r="FGM1" s="429"/>
      <c r="FGN1" s="430"/>
      <c r="FGO1" s="429"/>
      <c r="FGP1" s="430"/>
      <c r="FGQ1" s="429"/>
      <c r="FGR1" s="430"/>
      <c r="FGS1" s="429"/>
      <c r="FGT1" s="430"/>
      <c r="FGU1" s="429"/>
      <c r="FGV1" s="430"/>
      <c r="FGW1" s="429"/>
      <c r="FGX1" s="430"/>
      <c r="FGY1" s="429"/>
      <c r="FGZ1" s="430"/>
      <c r="FHA1" s="429"/>
      <c r="FHB1" s="430"/>
      <c r="FHC1" s="429"/>
      <c r="FHD1" s="430"/>
      <c r="FHE1" s="429"/>
      <c r="FHF1" s="430"/>
      <c r="FHG1" s="429"/>
      <c r="FHH1" s="430"/>
      <c r="FHI1" s="429"/>
      <c r="FHJ1" s="430"/>
      <c r="FHK1" s="429"/>
      <c r="FHL1" s="430"/>
      <c r="FHM1" s="429"/>
      <c r="FHN1" s="430"/>
      <c r="FHO1" s="429"/>
      <c r="FHP1" s="430"/>
      <c r="FHQ1" s="429"/>
      <c r="FHR1" s="430"/>
      <c r="FHS1" s="429"/>
      <c r="FHT1" s="430"/>
      <c r="FHU1" s="429"/>
      <c r="FHV1" s="430"/>
      <c r="FHW1" s="429"/>
      <c r="FHX1" s="430"/>
      <c r="FHY1" s="429"/>
      <c r="FHZ1" s="430"/>
      <c r="FIA1" s="429"/>
      <c r="FIB1" s="430"/>
      <c r="FIC1" s="429"/>
      <c r="FID1" s="430"/>
      <c r="FIE1" s="429"/>
      <c r="FIF1" s="430"/>
      <c r="FIG1" s="429"/>
      <c r="FIH1" s="430"/>
      <c r="FII1" s="429"/>
      <c r="FIJ1" s="430"/>
      <c r="FIK1" s="429"/>
      <c r="FIL1" s="430"/>
      <c r="FIM1" s="429"/>
      <c r="FIN1" s="430"/>
      <c r="FIO1" s="429"/>
      <c r="FIP1" s="430"/>
      <c r="FIQ1" s="429"/>
      <c r="FIR1" s="430"/>
      <c r="FIS1" s="429"/>
      <c r="FIT1" s="430"/>
      <c r="FIU1" s="429"/>
      <c r="FIV1" s="430"/>
      <c r="FIW1" s="429"/>
      <c r="FIX1" s="430"/>
      <c r="FIY1" s="429"/>
      <c r="FIZ1" s="430"/>
      <c r="FJA1" s="429"/>
      <c r="FJB1" s="430"/>
      <c r="FJC1" s="429"/>
      <c r="FJD1" s="430"/>
      <c r="FJE1" s="429"/>
      <c r="FJF1" s="430"/>
      <c r="FJG1" s="429"/>
      <c r="FJH1" s="430"/>
      <c r="FJI1" s="429"/>
      <c r="FJJ1" s="430"/>
      <c r="FJK1" s="429"/>
      <c r="FJL1" s="430"/>
      <c r="FJM1" s="429"/>
      <c r="FJN1" s="430"/>
      <c r="FJO1" s="429"/>
      <c r="FJP1" s="430"/>
      <c r="FJQ1" s="429"/>
      <c r="FJR1" s="430"/>
      <c r="FJS1" s="429"/>
      <c r="FJT1" s="430"/>
      <c r="FJU1" s="429"/>
      <c r="FJV1" s="430"/>
      <c r="FJW1" s="429"/>
      <c r="FJX1" s="430"/>
      <c r="FJY1" s="429"/>
      <c r="FJZ1" s="430"/>
      <c r="FKA1" s="429"/>
      <c r="FKB1" s="430"/>
      <c r="FKC1" s="429"/>
      <c r="FKD1" s="430"/>
      <c r="FKE1" s="429"/>
      <c r="FKF1" s="430"/>
      <c r="FKG1" s="429"/>
      <c r="FKH1" s="430"/>
      <c r="FKI1" s="429"/>
      <c r="FKJ1" s="430"/>
      <c r="FKK1" s="429"/>
      <c r="FKL1" s="430"/>
      <c r="FKM1" s="429"/>
      <c r="FKN1" s="430"/>
      <c r="FKO1" s="429"/>
      <c r="FKP1" s="430"/>
      <c r="FKQ1" s="429"/>
      <c r="FKR1" s="430"/>
      <c r="FKS1" s="429"/>
      <c r="FKT1" s="430"/>
      <c r="FKU1" s="429"/>
      <c r="FKV1" s="430"/>
      <c r="FKW1" s="429"/>
      <c r="FKX1" s="430"/>
      <c r="FKY1" s="429"/>
      <c r="FKZ1" s="430"/>
      <c r="FLA1" s="429"/>
      <c r="FLB1" s="430"/>
      <c r="FLC1" s="429"/>
      <c r="FLD1" s="430"/>
      <c r="FLE1" s="429"/>
      <c r="FLF1" s="430"/>
      <c r="FLG1" s="429"/>
      <c r="FLH1" s="430"/>
      <c r="FLI1" s="429"/>
      <c r="FLJ1" s="430"/>
      <c r="FLK1" s="429"/>
      <c r="FLL1" s="430"/>
      <c r="FLM1" s="429"/>
      <c r="FLN1" s="430"/>
      <c r="FLO1" s="429"/>
      <c r="FLP1" s="430"/>
      <c r="FLQ1" s="429"/>
      <c r="FLR1" s="430"/>
      <c r="FLS1" s="429"/>
      <c r="FLT1" s="430"/>
      <c r="FLU1" s="429"/>
      <c r="FLV1" s="430"/>
      <c r="FLW1" s="429"/>
      <c r="FLX1" s="430"/>
      <c r="FLY1" s="429"/>
      <c r="FLZ1" s="430"/>
      <c r="FMA1" s="429"/>
      <c r="FMB1" s="430"/>
      <c r="FMC1" s="429"/>
      <c r="FMD1" s="430"/>
      <c r="FME1" s="429"/>
      <c r="FMF1" s="430"/>
      <c r="FMG1" s="429"/>
      <c r="FMH1" s="430"/>
      <c r="FMI1" s="429"/>
      <c r="FMJ1" s="430"/>
      <c r="FMK1" s="429"/>
      <c r="FML1" s="430"/>
      <c r="FMM1" s="429"/>
      <c r="FMN1" s="430"/>
      <c r="FMO1" s="429"/>
      <c r="FMP1" s="430"/>
      <c r="FMQ1" s="429"/>
      <c r="FMR1" s="430"/>
      <c r="FMS1" s="429"/>
      <c r="FMT1" s="430"/>
      <c r="FMU1" s="429"/>
      <c r="FMV1" s="430"/>
      <c r="FMW1" s="429"/>
      <c r="FMX1" s="430"/>
      <c r="FMY1" s="429"/>
      <c r="FMZ1" s="430"/>
      <c r="FNA1" s="429"/>
      <c r="FNB1" s="430"/>
      <c r="FNC1" s="429"/>
      <c r="FND1" s="430"/>
      <c r="FNE1" s="429"/>
      <c r="FNF1" s="430"/>
      <c r="FNG1" s="429"/>
      <c r="FNH1" s="430"/>
      <c r="FNI1" s="429"/>
      <c r="FNJ1" s="430"/>
      <c r="FNK1" s="429"/>
      <c r="FNL1" s="430"/>
      <c r="FNM1" s="429"/>
      <c r="FNN1" s="430"/>
      <c r="FNO1" s="429"/>
      <c r="FNP1" s="430"/>
      <c r="FNQ1" s="429"/>
      <c r="FNR1" s="430"/>
      <c r="FNS1" s="429"/>
      <c r="FNT1" s="430"/>
      <c r="FNU1" s="429"/>
      <c r="FNV1" s="430"/>
      <c r="FNW1" s="429"/>
      <c r="FNX1" s="430"/>
      <c r="FNY1" s="429"/>
      <c r="FNZ1" s="430"/>
      <c r="FOA1" s="429"/>
      <c r="FOB1" s="430"/>
      <c r="FOC1" s="429"/>
      <c r="FOD1" s="430"/>
      <c r="FOE1" s="429"/>
      <c r="FOF1" s="430"/>
      <c r="FOG1" s="429"/>
      <c r="FOH1" s="430"/>
      <c r="FOI1" s="429"/>
      <c r="FOJ1" s="430"/>
      <c r="FOK1" s="429"/>
      <c r="FOL1" s="430"/>
      <c r="FOM1" s="429"/>
      <c r="FON1" s="430"/>
      <c r="FOO1" s="429"/>
      <c r="FOP1" s="430"/>
      <c r="FOQ1" s="429"/>
      <c r="FOR1" s="430"/>
      <c r="FOS1" s="429"/>
      <c r="FOT1" s="430"/>
      <c r="FOU1" s="429"/>
      <c r="FOV1" s="430"/>
      <c r="FOW1" s="429"/>
      <c r="FOX1" s="430"/>
      <c r="FOY1" s="429"/>
      <c r="FOZ1" s="430"/>
      <c r="FPA1" s="429"/>
      <c r="FPB1" s="430"/>
      <c r="FPC1" s="429"/>
      <c r="FPD1" s="430"/>
      <c r="FPE1" s="429"/>
      <c r="FPF1" s="430"/>
      <c r="FPG1" s="429"/>
      <c r="FPH1" s="430"/>
      <c r="FPI1" s="429"/>
      <c r="FPJ1" s="430"/>
      <c r="FPK1" s="429"/>
      <c r="FPL1" s="430"/>
      <c r="FPM1" s="429"/>
      <c r="FPN1" s="430"/>
      <c r="FPO1" s="429"/>
      <c r="FPP1" s="430"/>
      <c r="FPQ1" s="429"/>
      <c r="FPR1" s="430"/>
      <c r="FPS1" s="429"/>
      <c r="FPT1" s="430"/>
      <c r="FPU1" s="429"/>
      <c r="FPV1" s="430"/>
      <c r="FPW1" s="429"/>
      <c r="FPX1" s="430"/>
      <c r="FPY1" s="429"/>
      <c r="FPZ1" s="430"/>
      <c r="FQA1" s="429"/>
      <c r="FQB1" s="430"/>
      <c r="FQC1" s="429"/>
      <c r="FQD1" s="430"/>
      <c r="FQE1" s="429"/>
      <c r="FQF1" s="430"/>
      <c r="FQG1" s="429"/>
      <c r="FQH1" s="430"/>
      <c r="FQI1" s="429"/>
      <c r="FQJ1" s="430"/>
      <c r="FQK1" s="429"/>
      <c r="FQL1" s="430"/>
      <c r="FQM1" s="429"/>
      <c r="FQN1" s="430"/>
      <c r="FQO1" s="429"/>
      <c r="FQP1" s="430"/>
      <c r="FQQ1" s="429"/>
      <c r="FQR1" s="430"/>
      <c r="FQS1" s="429"/>
      <c r="FQT1" s="430"/>
      <c r="FQU1" s="429"/>
      <c r="FQV1" s="430"/>
      <c r="FQW1" s="429"/>
      <c r="FQX1" s="430"/>
      <c r="FQY1" s="429"/>
      <c r="FQZ1" s="430"/>
      <c r="FRA1" s="429"/>
      <c r="FRB1" s="430"/>
      <c r="FRC1" s="429"/>
      <c r="FRD1" s="430"/>
      <c r="FRE1" s="429"/>
      <c r="FRF1" s="430"/>
      <c r="FRG1" s="429"/>
      <c r="FRH1" s="430"/>
      <c r="FRI1" s="429"/>
      <c r="FRJ1" s="430"/>
      <c r="FRK1" s="429"/>
      <c r="FRL1" s="430"/>
      <c r="FRM1" s="429"/>
      <c r="FRN1" s="430"/>
      <c r="FRO1" s="429"/>
      <c r="FRP1" s="430"/>
      <c r="FRQ1" s="429"/>
      <c r="FRR1" s="430"/>
      <c r="FRS1" s="429"/>
      <c r="FRT1" s="430"/>
      <c r="FRU1" s="429"/>
      <c r="FRV1" s="430"/>
      <c r="FRW1" s="429"/>
      <c r="FRX1" s="430"/>
      <c r="FRY1" s="429"/>
      <c r="FRZ1" s="430"/>
      <c r="FSA1" s="429"/>
      <c r="FSB1" s="430"/>
      <c r="FSC1" s="429"/>
      <c r="FSD1" s="430"/>
      <c r="FSE1" s="429"/>
      <c r="FSF1" s="430"/>
      <c r="FSG1" s="429"/>
      <c r="FSH1" s="430"/>
      <c r="FSI1" s="429"/>
      <c r="FSJ1" s="430"/>
      <c r="FSK1" s="429"/>
      <c r="FSL1" s="430"/>
      <c r="FSM1" s="429"/>
      <c r="FSN1" s="430"/>
      <c r="FSO1" s="429"/>
      <c r="FSP1" s="430"/>
      <c r="FSQ1" s="429"/>
      <c r="FSR1" s="430"/>
      <c r="FSS1" s="429"/>
      <c r="FST1" s="430"/>
      <c r="FSU1" s="429"/>
      <c r="FSV1" s="430"/>
      <c r="FSW1" s="429"/>
      <c r="FSX1" s="430"/>
      <c r="FSY1" s="429"/>
      <c r="FSZ1" s="430"/>
      <c r="FTA1" s="429"/>
      <c r="FTB1" s="430"/>
      <c r="FTC1" s="429"/>
      <c r="FTD1" s="430"/>
      <c r="FTE1" s="429"/>
      <c r="FTF1" s="430"/>
      <c r="FTG1" s="429"/>
      <c r="FTH1" s="430"/>
      <c r="FTI1" s="429"/>
      <c r="FTJ1" s="430"/>
      <c r="FTK1" s="429"/>
      <c r="FTL1" s="430"/>
      <c r="FTM1" s="429"/>
      <c r="FTN1" s="430"/>
      <c r="FTO1" s="429"/>
      <c r="FTP1" s="430"/>
      <c r="FTQ1" s="429"/>
      <c r="FTR1" s="430"/>
      <c r="FTS1" s="429"/>
      <c r="FTT1" s="430"/>
      <c r="FTU1" s="429"/>
      <c r="FTV1" s="430"/>
      <c r="FTW1" s="429"/>
      <c r="FTX1" s="430"/>
      <c r="FTY1" s="429"/>
      <c r="FTZ1" s="430"/>
      <c r="FUA1" s="429"/>
      <c r="FUB1" s="430"/>
      <c r="FUC1" s="429"/>
      <c r="FUD1" s="430"/>
      <c r="FUE1" s="429"/>
      <c r="FUF1" s="430"/>
      <c r="FUG1" s="429"/>
      <c r="FUH1" s="430"/>
      <c r="FUI1" s="429"/>
      <c r="FUJ1" s="430"/>
      <c r="FUK1" s="429"/>
      <c r="FUL1" s="430"/>
      <c r="FUM1" s="429"/>
      <c r="FUN1" s="430"/>
      <c r="FUO1" s="429"/>
      <c r="FUP1" s="430"/>
      <c r="FUQ1" s="429"/>
      <c r="FUR1" s="430"/>
      <c r="FUS1" s="429"/>
      <c r="FUT1" s="430"/>
      <c r="FUU1" s="429"/>
      <c r="FUV1" s="430"/>
      <c r="FUW1" s="429"/>
      <c r="FUX1" s="430"/>
      <c r="FUY1" s="429"/>
      <c r="FUZ1" s="430"/>
      <c r="FVA1" s="429"/>
      <c r="FVB1" s="430"/>
      <c r="FVC1" s="429"/>
      <c r="FVD1" s="430"/>
      <c r="FVE1" s="429"/>
      <c r="FVF1" s="430"/>
      <c r="FVG1" s="429"/>
      <c r="FVH1" s="430"/>
      <c r="FVI1" s="429"/>
      <c r="FVJ1" s="430"/>
      <c r="FVK1" s="429"/>
      <c r="FVL1" s="430"/>
      <c r="FVM1" s="429"/>
      <c r="FVN1" s="430"/>
      <c r="FVO1" s="429"/>
      <c r="FVP1" s="430"/>
      <c r="FVQ1" s="429"/>
      <c r="FVR1" s="430"/>
      <c r="FVS1" s="429"/>
      <c r="FVT1" s="430"/>
      <c r="FVU1" s="429"/>
      <c r="FVV1" s="430"/>
      <c r="FVW1" s="429"/>
      <c r="FVX1" s="430"/>
      <c r="FVY1" s="429"/>
      <c r="FVZ1" s="430"/>
      <c r="FWA1" s="429"/>
      <c r="FWB1" s="430"/>
      <c r="FWC1" s="429"/>
      <c r="FWD1" s="430"/>
      <c r="FWE1" s="429"/>
      <c r="FWF1" s="430"/>
      <c r="FWG1" s="429"/>
      <c r="FWH1" s="430"/>
      <c r="FWI1" s="429"/>
      <c r="FWJ1" s="430"/>
      <c r="FWK1" s="429"/>
      <c r="FWL1" s="430"/>
      <c r="FWM1" s="429"/>
      <c r="FWN1" s="430"/>
      <c r="FWO1" s="429"/>
      <c r="FWP1" s="430"/>
      <c r="FWQ1" s="429"/>
      <c r="FWR1" s="430"/>
      <c r="FWS1" s="429"/>
      <c r="FWT1" s="430"/>
      <c r="FWU1" s="429"/>
      <c r="FWV1" s="430"/>
      <c r="FWW1" s="429"/>
      <c r="FWX1" s="430"/>
      <c r="FWY1" s="429"/>
      <c r="FWZ1" s="430"/>
      <c r="FXA1" s="429"/>
      <c r="FXB1" s="430"/>
      <c r="FXC1" s="429"/>
      <c r="FXD1" s="430"/>
      <c r="FXE1" s="429"/>
      <c r="FXF1" s="430"/>
      <c r="FXG1" s="429"/>
      <c r="FXH1" s="430"/>
      <c r="FXI1" s="429"/>
      <c r="FXJ1" s="430"/>
      <c r="FXK1" s="429"/>
      <c r="FXL1" s="430"/>
      <c r="FXM1" s="429"/>
      <c r="FXN1" s="430"/>
      <c r="FXO1" s="429"/>
      <c r="FXP1" s="430"/>
      <c r="FXQ1" s="429"/>
      <c r="FXR1" s="430"/>
      <c r="FXS1" s="429"/>
      <c r="FXT1" s="430"/>
      <c r="FXU1" s="429"/>
      <c r="FXV1" s="430"/>
      <c r="FXW1" s="429"/>
      <c r="FXX1" s="430"/>
      <c r="FXY1" s="429"/>
      <c r="FXZ1" s="430"/>
      <c r="FYA1" s="429"/>
      <c r="FYB1" s="430"/>
      <c r="FYC1" s="429"/>
      <c r="FYD1" s="430"/>
      <c r="FYE1" s="429"/>
      <c r="FYF1" s="430"/>
      <c r="FYG1" s="429"/>
      <c r="FYH1" s="430"/>
      <c r="FYI1" s="429"/>
      <c r="FYJ1" s="430"/>
      <c r="FYK1" s="429"/>
      <c r="FYL1" s="430"/>
      <c r="FYM1" s="429"/>
      <c r="FYN1" s="430"/>
      <c r="FYO1" s="429"/>
      <c r="FYP1" s="430"/>
      <c r="FYQ1" s="429"/>
      <c r="FYR1" s="430"/>
      <c r="FYS1" s="429"/>
      <c r="FYT1" s="430"/>
      <c r="FYU1" s="429"/>
      <c r="FYV1" s="430"/>
      <c r="FYW1" s="429"/>
      <c r="FYX1" s="430"/>
      <c r="FYY1" s="429"/>
      <c r="FYZ1" s="430"/>
      <c r="FZA1" s="429"/>
      <c r="FZB1" s="430"/>
      <c r="FZC1" s="429"/>
      <c r="FZD1" s="430"/>
      <c r="FZE1" s="429"/>
      <c r="FZF1" s="430"/>
      <c r="FZG1" s="429"/>
      <c r="FZH1" s="430"/>
      <c r="FZI1" s="429"/>
      <c r="FZJ1" s="430"/>
      <c r="FZK1" s="429"/>
      <c r="FZL1" s="430"/>
      <c r="FZM1" s="429"/>
      <c r="FZN1" s="430"/>
      <c r="FZO1" s="429"/>
      <c r="FZP1" s="430"/>
      <c r="FZQ1" s="429"/>
      <c r="FZR1" s="430"/>
      <c r="FZS1" s="429"/>
      <c r="FZT1" s="430"/>
      <c r="FZU1" s="429"/>
      <c r="FZV1" s="430"/>
      <c r="FZW1" s="429"/>
      <c r="FZX1" s="430"/>
      <c r="FZY1" s="429"/>
      <c r="FZZ1" s="430"/>
      <c r="GAA1" s="429"/>
      <c r="GAB1" s="430"/>
      <c r="GAC1" s="429"/>
      <c r="GAD1" s="430"/>
      <c r="GAE1" s="429"/>
      <c r="GAF1" s="430"/>
      <c r="GAG1" s="429"/>
      <c r="GAH1" s="430"/>
      <c r="GAI1" s="429"/>
      <c r="GAJ1" s="430"/>
      <c r="GAK1" s="429"/>
      <c r="GAL1" s="430"/>
      <c r="GAM1" s="429"/>
      <c r="GAN1" s="430"/>
      <c r="GAO1" s="429"/>
      <c r="GAP1" s="430"/>
      <c r="GAQ1" s="429"/>
      <c r="GAR1" s="430"/>
      <c r="GAS1" s="429"/>
      <c r="GAT1" s="430"/>
      <c r="GAU1" s="429"/>
      <c r="GAV1" s="430"/>
      <c r="GAW1" s="429"/>
      <c r="GAX1" s="430"/>
      <c r="GAY1" s="429"/>
      <c r="GAZ1" s="430"/>
      <c r="GBA1" s="429"/>
      <c r="GBB1" s="430"/>
      <c r="GBC1" s="429"/>
      <c r="GBD1" s="430"/>
      <c r="GBE1" s="429"/>
      <c r="GBF1" s="430"/>
      <c r="GBG1" s="429"/>
      <c r="GBH1" s="430"/>
      <c r="GBI1" s="429"/>
      <c r="GBJ1" s="430"/>
      <c r="GBK1" s="429"/>
      <c r="GBL1" s="430"/>
      <c r="GBM1" s="429"/>
      <c r="GBN1" s="430"/>
      <c r="GBO1" s="429"/>
      <c r="GBP1" s="430"/>
      <c r="GBQ1" s="429"/>
      <c r="GBR1" s="430"/>
      <c r="GBS1" s="429"/>
      <c r="GBT1" s="430"/>
      <c r="GBU1" s="429"/>
      <c r="GBV1" s="430"/>
      <c r="GBW1" s="429"/>
      <c r="GBX1" s="430"/>
      <c r="GBY1" s="429"/>
      <c r="GBZ1" s="430"/>
      <c r="GCA1" s="429"/>
      <c r="GCB1" s="430"/>
      <c r="GCC1" s="429"/>
      <c r="GCD1" s="430"/>
      <c r="GCE1" s="429"/>
      <c r="GCF1" s="430"/>
      <c r="GCG1" s="429"/>
      <c r="GCH1" s="430"/>
      <c r="GCI1" s="429"/>
      <c r="GCJ1" s="430"/>
      <c r="GCK1" s="429"/>
      <c r="GCL1" s="430"/>
      <c r="GCM1" s="429"/>
      <c r="GCN1" s="430"/>
      <c r="GCO1" s="429"/>
      <c r="GCP1" s="430"/>
      <c r="GCQ1" s="429"/>
      <c r="GCR1" s="430"/>
      <c r="GCS1" s="429"/>
      <c r="GCT1" s="430"/>
      <c r="GCU1" s="429"/>
      <c r="GCV1" s="430"/>
      <c r="GCW1" s="429"/>
      <c r="GCX1" s="430"/>
      <c r="GCY1" s="429"/>
      <c r="GCZ1" s="430"/>
      <c r="GDA1" s="429"/>
      <c r="GDB1" s="430"/>
      <c r="GDC1" s="429"/>
      <c r="GDD1" s="430"/>
      <c r="GDE1" s="429"/>
      <c r="GDF1" s="430"/>
      <c r="GDG1" s="429"/>
      <c r="GDH1" s="430"/>
      <c r="GDI1" s="429"/>
      <c r="GDJ1" s="430"/>
      <c r="GDK1" s="429"/>
      <c r="GDL1" s="430"/>
      <c r="GDM1" s="429"/>
      <c r="GDN1" s="430"/>
      <c r="GDO1" s="429"/>
      <c r="GDP1" s="430"/>
      <c r="GDQ1" s="429"/>
      <c r="GDR1" s="430"/>
      <c r="GDS1" s="429"/>
      <c r="GDT1" s="430"/>
      <c r="GDU1" s="429"/>
      <c r="GDV1" s="430"/>
      <c r="GDW1" s="429"/>
      <c r="GDX1" s="430"/>
      <c r="GDY1" s="429"/>
      <c r="GDZ1" s="430"/>
      <c r="GEA1" s="429"/>
      <c r="GEB1" s="430"/>
      <c r="GEC1" s="429"/>
      <c r="GED1" s="430"/>
      <c r="GEE1" s="429"/>
      <c r="GEF1" s="430"/>
      <c r="GEG1" s="429"/>
      <c r="GEH1" s="430"/>
      <c r="GEI1" s="429"/>
      <c r="GEJ1" s="430"/>
      <c r="GEK1" s="429"/>
      <c r="GEL1" s="430"/>
      <c r="GEM1" s="429"/>
      <c r="GEN1" s="430"/>
      <c r="GEO1" s="429"/>
      <c r="GEP1" s="430"/>
      <c r="GEQ1" s="429"/>
      <c r="GER1" s="430"/>
      <c r="GES1" s="429"/>
      <c r="GET1" s="430"/>
      <c r="GEU1" s="429"/>
      <c r="GEV1" s="430"/>
      <c r="GEW1" s="429"/>
      <c r="GEX1" s="430"/>
      <c r="GEY1" s="429"/>
      <c r="GEZ1" s="430"/>
      <c r="GFA1" s="429"/>
      <c r="GFB1" s="430"/>
      <c r="GFC1" s="429"/>
      <c r="GFD1" s="430"/>
      <c r="GFE1" s="429"/>
      <c r="GFF1" s="430"/>
      <c r="GFG1" s="429"/>
      <c r="GFH1" s="430"/>
      <c r="GFI1" s="429"/>
      <c r="GFJ1" s="430"/>
      <c r="GFK1" s="429"/>
      <c r="GFL1" s="430"/>
      <c r="GFM1" s="429"/>
      <c r="GFN1" s="430"/>
      <c r="GFO1" s="429"/>
      <c r="GFP1" s="430"/>
      <c r="GFQ1" s="429"/>
      <c r="GFR1" s="430"/>
      <c r="GFS1" s="429"/>
      <c r="GFT1" s="430"/>
      <c r="GFU1" s="429"/>
      <c r="GFV1" s="430"/>
      <c r="GFW1" s="429"/>
      <c r="GFX1" s="430"/>
      <c r="GFY1" s="429"/>
      <c r="GFZ1" s="430"/>
      <c r="GGA1" s="429"/>
      <c r="GGB1" s="430"/>
      <c r="GGC1" s="429"/>
      <c r="GGD1" s="430"/>
      <c r="GGE1" s="429"/>
      <c r="GGF1" s="430"/>
      <c r="GGG1" s="429"/>
      <c r="GGH1" s="430"/>
      <c r="GGI1" s="429"/>
      <c r="GGJ1" s="430"/>
      <c r="GGK1" s="429"/>
      <c r="GGL1" s="430"/>
      <c r="GGM1" s="429"/>
      <c r="GGN1" s="430"/>
      <c r="GGO1" s="429"/>
      <c r="GGP1" s="430"/>
      <c r="GGQ1" s="429"/>
      <c r="GGR1" s="430"/>
      <c r="GGS1" s="429"/>
      <c r="GGT1" s="430"/>
      <c r="GGU1" s="429"/>
      <c r="GGV1" s="430"/>
      <c r="GGW1" s="429"/>
      <c r="GGX1" s="430"/>
      <c r="GGY1" s="429"/>
      <c r="GGZ1" s="430"/>
      <c r="GHA1" s="429"/>
      <c r="GHB1" s="430"/>
      <c r="GHC1" s="429"/>
      <c r="GHD1" s="430"/>
      <c r="GHE1" s="429"/>
      <c r="GHF1" s="430"/>
      <c r="GHG1" s="429"/>
      <c r="GHH1" s="430"/>
      <c r="GHI1" s="429"/>
      <c r="GHJ1" s="430"/>
      <c r="GHK1" s="429"/>
      <c r="GHL1" s="430"/>
      <c r="GHM1" s="429"/>
      <c r="GHN1" s="430"/>
      <c r="GHO1" s="429"/>
      <c r="GHP1" s="430"/>
      <c r="GHQ1" s="429"/>
      <c r="GHR1" s="430"/>
      <c r="GHS1" s="429"/>
      <c r="GHT1" s="430"/>
      <c r="GHU1" s="429"/>
      <c r="GHV1" s="430"/>
      <c r="GHW1" s="429"/>
      <c r="GHX1" s="430"/>
      <c r="GHY1" s="429"/>
      <c r="GHZ1" s="430"/>
      <c r="GIA1" s="429"/>
      <c r="GIB1" s="430"/>
      <c r="GIC1" s="429"/>
      <c r="GID1" s="430"/>
      <c r="GIE1" s="429"/>
      <c r="GIF1" s="430"/>
      <c r="GIG1" s="429"/>
      <c r="GIH1" s="430"/>
      <c r="GII1" s="429"/>
      <c r="GIJ1" s="430"/>
      <c r="GIK1" s="429"/>
      <c r="GIL1" s="430"/>
      <c r="GIM1" s="429"/>
      <c r="GIN1" s="430"/>
      <c r="GIO1" s="429"/>
      <c r="GIP1" s="430"/>
      <c r="GIQ1" s="429"/>
      <c r="GIR1" s="430"/>
      <c r="GIS1" s="429"/>
      <c r="GIT1" s="430"/>
      <c r="GIU1" s="429"/>
      <c r="GIV1" s="430"/>
      <c r="GIW1" s="429"/>
      <c r="GIX1" s="430"/>
      <c r="GIY1" s="429"/>
      <c r="GIZ1" s="430"/>
      <c r="GJA1" s="429"/>
      <c r="GJB1" s="430"/>
      <c r="GJC1" s="429"/>
      <c r="GJD1" s="430"/>
      <c r="GJE1" s="429"/>
      <c r="GJF1" s="430"/>
      <c r="GJG1" s="429"/>
      <c r="GJH1" s="430"/>
      <c r="GJI1" s="429"/>
      <c r="GJJ1" s="430"/>
      <c r="GJK1" s="429"/>
      <c r="GJL1" s="430"/>
      <c r="GJM1" s="429"/>
      <c r="GJN1" s="430"/>
      <c r="GJO1" s="429"/>
      <c r="GJP1" s="430"/>
      <c r="GJQ1" s="429"/>
      <c r="GJR1" s="430"/>
      <c r="GJS1" s="429"/>
      <c r="GJT1" s="430"/>
      <c r="GJU1" s="429"/>
      <c r="GJV1" s="430"/>
      <c r="GJW1" s="429"/>
      <c r="GJX1" s="430"/>
      <c r="GJY1" s="429"/>
      <c r="GJZ1" s="430"/>
      <c r="GKA1" s="429"/>
      <c r="GKB1" s="430"/>
      <c r="GKC1" s="429"/>
      <c r="GKD1" s="430"/>
      <c r="GKE1" s="429"/>
      <c r="GKF1" s="430"/>
      <c r="GKG1" s="429"/>
      <c r="GKH1" s="430"/>
      <c r="GKI1" s="429"/>
      <c r="GKJ1" s="430"/>
      <c r="GKK1" s="429"/>
      <c r="GKL1" s="430"/>
      <c r="GKM1" s="429"/>
      <c r="GKN1" s="430"/>
      <c r="GKO1" s="429"/>
      <c r="GKP1" s="430"/>
      <c r="GKQ1" s="429"/>
      <c r="GKR1" s="430"/>
      <c r="GKS1" s="429"/>
      <c r="GKT1" s="430"/>
      <c r="GKU1" s="429"/>
      <c r="GKV1" s="430"/>
      <c r="GKW1" s="429"/>
      <c r="GKX1" s="430"/>
      <c r="GKY1" s="429"/>
      <c r="GKZ1" s="430"/>
      <c r="GLA1" s="429"/>
      <c r="GLB1" s="430"/>
      <c r="GLC1" s="429"/>
      <c r="GLD1" s="430"/>
      <c r="GLE1" s="429"/>
      <c r="GLF1" s="430"/>
      <c r="GLG1" s="429"/>
      <c r="GLH1" s="430"/>
      <c r="GLI1" s="429"/>
      <c r="GLJ1" s="430"/>
      <c r="GLK1" s="429"/>
      <c r="GLL1" s="430"/>
      <c r="GLM1" s="429"/>
      <c r="GLN1" s="430"/>
      <c r="GLO1" s="429"/>
      <c r="GLP1" s="430"/>
      <c r="GLQ1" s="429"/>
      <c r="GLR1" s="430"/>
      <c r="GLS1" s="429"/>
      <c r="GLT1" s="430"/>
      <c r="GLU1" s="429"/>
      <c r="GLV1" s="430"/>
      <c r="GLW1" s="429"/>
      <c r="GLX1" s="430"/>
      <c r="GLY1" s="429"/>
      <c r="GLZ1" s="430"/>
      <c r="GMA1" s="429"/>
      <c r="GMB1" s="430"/>
      <c r="GMC1" s="429"/>
      <c r="GMD1" s="430"/>
      <c r="GME1" s="429"/>
      <c r="GMF1" s="430"/>
      <c r="GMG1" s="429"/>
      <c r="GMH1" s="430"/>
      <c r="GMI1" s="429"/>
      <c r="GMJ1" s="430"/>
      <c r="GMK1" s="429"/>
      <c r="GML1" s="430"/>
      <c r="GMM1" s="429"/>
      <c r="GMN1" s="430"/>
      <c r="GMO1" s="429"/>
      <c r="GMP1" s="430"/>
      <c r="GMQ1" s="429"/>
      <c r="GMR1" s="430"/>
      <c r="GMS1" s="429"/>
      <c r="GMT1" s="430"/>
      <c r="GMU1" s="429"/>
      <c r="GMV1" s="430"/>
      <c r="GMW1" s="429"/>
      <c r="GMX1" s="430"/>
      <c r="GMY1" s="429"/>
      <c r="GMZ1" s="430"/>
      <c r="GNA1" s="429"/>
      <c r="GNB1" s="430"/>
      <c r="GNC1" s="429"/>
      <c r="GND1" s="430"/>
      <c r="GNE1" s="429"/>
      <c r="GNF1" s="430"/>
      <c r="GNG1" s="429"/>
      <c r="GNH1" s="430"/>
      <c r="GNI1" s="429"/>
      <c r="GNJ1" s="430"/>
      <c r="GNK1" s="429"/>
      <c r="GNL1" s="430"/>
      <c r="GNM1" s="429"/>
      <c r="GNN1" s="430"/>
      <c r="GNO1" s="429"/>
      <c r="GNP1" s="430"/>
      <c r="GNQ1" s="429"/>
      <c r="GNR1" s="430"/>
      <c r="GNS1" s="429"/>
      <c r="GNT1" s="430"/>
      <c r="GNU1" s="429"/>
      <c r="GNV1" s="430"/>
      <c r="GNW1" s="429"/>
      <c r="GNX1" s="430"/>
      <c r="GNY1" s="429"/>
      <c r="GNZ1" s="430"/>
      <c r="GOA1" s="429"/>
      <c r="GOB1" s="430"/>
      <c r="GOC1" s="429"/>
      <c r="GOD1" s="430"/>
      <c r="GOE1" s="429"/>
      <c r="GOF1" s="430"/>
      <c r="GOG1" s="429"/>
      <c r="GOH1" s="430"/>
      <c r="GOI1" s="429"/>
      <c r="GOJ1" s="430"/>
      <c r="GOK1" s="429"/>
      <c r="GOL1" s="430"/>
      <c r="GOM1" s="429"/>
      <c r="GON1" s="430"/>
      <c r="GOO1" s="429"/>
      <c r="GOP1" s="430"/>
      <c r="GOQ1" s="429"/>
      <c r="GOR1" s="430"/>
      <c r="GOS1" s="429"/>
      <c r="GOT1" s="430"/>
      <c r="GOU1" s="429"/>
      <c r="GOV1" s="430"/>
      <c r="GOW1" s="429"/>
      <c r="GOX1" s="430"/>
      <c r="GOY1" s="429"/>
      <c r="GOZ1" s="430"/>
      <c r="GPA1" s="429"/>
      <c r="GPB1" s="430"/>
      <c r="GPC1" s="429"/>
      <c r="GPD1" s="430"/>
      <c r="GPE1" s="429"/>
      <c r="GPF1" s="430"/>
      <c r="GPG1" s="429"/>
      <c r="GPH1" s="430"/>
      <c r="GPI1" s="429"/>
      <c r="GPJ1" s="430"/>
      <c r="GPK1" s="429"/>
      <c r="GPL1" s="430"/>
      <c r="GPM1" s="429"/>
      <c r="GPN1" s="430"/>
      <c r="GPO1" s="429"/>
      <c r="GPP1" s="430"/>
      <c r="GPQ1" s="429"/>
      <c r="GPR1" s="430"/>
      <c r="GPS1" s="429"/>
      <c r="GPT1" s="430"/>
      <c r="GPU1" s="429"/>
      <c r="GPV1" s="430"/>
      <c r="GPW1" s="429"/>
      <c r="GPX1" s="430"/>
      <c r="GPY1" s="429"/>
      <c r="GPZ1" s="430"/>
      <c r="GQA1" s="429"/>
      <c r="GQB1" s="430"/>
      <c r="GQC1" s="429"/>
      <c r="GQD1" s="430"/>
      <c r="GQE1" s="429"/>
      <c r="GQF1" s="430"/>
      <c r="GQG1" s="429"/>
      <c r="GQH1" s="430"/>
      <c r="GQI1" s="429"/>
      <c r="GQJ1" s="430"/>
      <c r="GQK1" s="429"/>
      <c r="GQL1" s="430"/>
      <c r="GQM1" s="429"/>
      <c r="GQN1" s="430"/>
      <c r="GQO1" s="429"/>
      <c r="GQP1" s="430"/>
      <c r="GQQ1" s="429"/>
      <c r="GQR1" s="430"/>
      <c r="GQS1" s="429"/>
      <c r="GQT1" s="430"/>
      <c r="GQU1" s="429"/>
      <c r="GQV1" s="430"/>
      <c r="GQW1" s="429"/>
      <c r="GQX1" s="430"/>
      <c r="GQY1" s="429"/>
      <c r="GQZ1" s="430"/>
      <c r="GRA1" s="429"/>
      <c r="GRB1" s="430"/>
      <c r="GRC1" s="429"/>
      <c r="GRD1" s="430"/>
      <c r="GRE1" s="429"/>
      <c r="GRF1" s="430"/>
      <c r="GRG1" s="429"/>
      <c r="GRH1" s="430"/>
      <c r="GRI1" s="429"/>
      <c r="GRJ1" s="430"/>
      <c r="GRK1" s="429"/>
      <c r="GRL1" s="430"/>
      <c r="GRM1" s="429"/>
      <c r="GRN1" s="430"/>
      <c r="GRO1" s="429"/>
      <c r="GRP1" s="430"/>
      <c r="GRQ1" s="429"/>
      <c r="GRR1" s="430"/>
      <c r="GRS1" s="429"/>
      <c r="GRT1" s="430"/>
      <c r="GRU1" s="429"/>
      <c r="GRV1" s="430"/>
      <c r="GRW1" s="429"/>
      <c r="GRX1" s="430"/>
      <c r="GRY1" s="429"/>
      <c r="GRZ1" s="430"/>
      <c r="GSA1" s="429"/>
      <c r="GSB1" s="430"/>
      <c r="GSC1" s="429"/>
      <c r="GSD1" s="430"/>
      <c r="GSE1" s="429"/>
      <c r="GSF1" s="430"/>
      <c r="GSG1" s="429"/>
      <c r="GSH1" s="430"/>
      <c r="GSI1" s="429"/>
      <c r="GSJ1" s="430"/>
      <c r="GSK1" s="429"/>
      <c r="GSL1" s="430"/>
      <c r="GSM1" s="429"/>
      <c r="GSN1" s="430"/>
      <c r="GSO1" s="429"/>
      <c r="GSP1" s="430"/>
      <c r="GSQ1" s="429"/>
      <c r="GSR1" s="430"/>
      <c r="GSS1" s="429"/>
      <c r="GST1" s="430"/>
      <c r="GSU1" s="429"/>
      <c r="GSV1" s="430"/>
      <c r="GSW1" s="429"/>
      <c r="GSX1" s="430"/>
      <c r="GSY1" s="429"/>
      <c r="GSZ1" s="430"/>
      <c r="GTA1" s="429"/>
      <c r="GTB1" s="430"/>
      <c r="GTC1" s="429"/>
      <c r="GTD1" s="430"/>
      <c r="GTE1" s="429"/>
      <c r="GTF1" s="430"/>
      <c r="GTG1" s="429"/>
      <c r="GTH1" s="430"/>
      <c r="GTI1" s="429"/>
      <c r="GTJ1" s="430"/>
      <c r="GTK1" s="429"/>
      <c r="GTL1" s="430"/>
      <c r="GTM1" s="429"/>
      <c r="GTN1" s="430"/>
      <c r="GTO1" s="429"/>
      <c r="GTP1" s="430"/>
      <c r="GTQ1" s="429"/>
      <c r="GTR1" s="430"/>
      <c r="GTS1" s="429"/>
      <c r="GTT1" s="430"/>
      <c r="GTU1" s="429"/>
      <c r="GTV1" s="430"/>
      <c r="GTW1" s="429"/>
      <c r="GTX1" s="430"/>
      <c r="GTY1" s="429"/>
      <c r="GTZ1" s="430"/>
      <c r="GUA1" s="429"/>
      <c r="GUB1" s="430"/>
      <c r="GUC1" s="429"/>
      <c r="GUD1" s="430"/>
      <c r="GUE1" s="429"/>
      <c r="GUF1" s="430"/>
      <c r="GUG1" s="429"/>
      <c r="GUH1" s="430"/>
      <c r="GUI1" s="429"/>
      <c r="GUJ1" s="430"/>
      <c r="GUK1" s="429"/>
      <c r="GUL1" s="430"/>
      <c r="GUM1" s="429"/>
      <c r="GUN1" s="430"/>
      <c r="GUO1" s="429"/>
      <c r="GUP1" s="430"/>
      <c r="GUQ1" s="429"/>
      <c r="GUR1" s="430"/>
      <c r="GUS1" s="429"/>
      <c r="GUT1" s="430"/>
      <c r="GUU1" s="429"/>
      <c r="GUV1" s="430"/>
      <c r="GUW1" s="429"/>
      <c r="GUX1" s="430"/>
      <c r="GUY1" s="429"/>
      <c r="GUZ1" s="430"/>
      <c r="GVA1" s="429"/>
      <c r="GVB1" s="430"/>
      <c r="GVC1" s="429"/>
      <c r="GVD1" s="430"/>
      <c r="GVE1" s="429"/>
      <c r="GVF1" s="430"/>
      <c r="GVG1" s="429"/>
      <c r="GVH1" s="430"/>
      <c r="GVI1" s="429"/>
      <c r="GVJ1" s="430"/>
      <c r="GVK1" s="429"/>
      <c r="GVL1" s="430"/>
      <c r="GVM1" s="429"/>
      <c r="GVN1" s="430"/>
      <c r="GVO1" s="429"/>
      <c r="GVP1" s="430"/>
      <c r="GVQ1" s="429"/>
      <c r="GVR1" s="430"/>
      <c r="GVS1" s="429"/>
      <c r="GVT1" s="430"/>
      <c r="GVU1" s="429"/>
      <c r="GVV1" s="430"/>
      <c r="GVW1" s="429"/>
      <c r="GVX1" s="430"/>
      <c r="GVY1" s="429"/>
      <c r="GVZ1" s="430"/>
      <c r="GWA1" s="429"/>
      <c r="GWB1" s="430"/>
      <c r="GWC1" s="429"/>
      <c r="GWD1" s="430"/>
      <c r="GWE1" s="429"/>
      <c r="GWF1" s="430"/>
      <c r="GWG1" s="429"/>
      <c r="GWH1" s="430"/>
      <c r="GWI1" s="429"/>
      <c r="GWJ1" s="430"/>
      <c r="GWK1" s="429"/>
      <c r="GWL1" s="430"/>
      <c r="GWM1" s="429"/>
      <c r="GWN1" s="430"/>
      <c r="GWO1" s="429"/>
      <c r="GWP1" s="430"/>
      <c r="GWQ1" s="429"/>
      <c r="GWR1" s="430"/>
      <c r="GWS1" s="429"/>
      <c r="GWT1" s="430"/>
      <c r="GWU1" s="429"/>
      <c r="GWV1" s="430"/>
      <c r="GWW1" s="429"/>
      <c r="GWX1" s="430"/>
      <c r="GWY1" s="429"/>
      <c r="GWZ1" s="430"/>
      <c r="GXA1" s="429"/>
      <c r="GXB1" s="430"/>
      <c r="GXC1" s="429"/>
      <c r="GXD1" s="430"/>
      <c r="GXE1" s="429"/>
      <c r="GXF1" s="430"/>
      <c r="GXG1" s="429"/>
      <c r="GXH1" s="430"/>
      <c r="GXI1" s="429"/>
      <c r="GXJ1" s="430"/>
      <c r="GXK1" s="429"/>
      <c r="GXL1" s="430"/>
      <c r="GXM1" s="429"/>
      <c r="GXN1" s="430"/>
      <c r="GXO1" s="429"/>
      <c r="GXP1" s="430"/>
      <c r="GXQ1" s="429"/>
      <c r="GXR1" s="430"/>
      <c r="GXS1" s="429"/>
      <c r="GXT1" s="430"/>
      <c r="GXU1" s="429"/>
      <c r="GXV1" s="430"/>
      <c r="GXW1" s="429"/>
      <c r="GXX1" s="430"/>
      <c r="GXY1" s="429"/>
      <c r="GXZ1" s="430"/>
      <c r="GYA1" s="429"/>
      <c r="GYB1" s="430"/>
      <c r="GYC1" s="429"/>
      <c r="GYD1" s="430"/>
      <c r="GYE1" s="429"/>
      <c r="GYF1" s="430"/>
      <c r="GYG1" s="429"/>
      <c r="GYH1" s="430"/>
      <c r="GYI1" s="429"/>
      <c r="GYJ1" s="430"/>
      <c r="GYK1" s="429"/>
      <c r="GYL1" s="430"/>
      <c r="GYM1" s="429"/>
      <c r="GYN1" s="430"/>
      <c r="GYO1" s="429"/>
      <c r="GYP1" s="430"/>
      <c r="GYQ1" s="429"/>
      <c r="GYR1" s="430"/>
      <c r="GYS1" s="429"/>
      <c r="GYT1" s="430"/>
      <c r="GYU1" s="429"/>
      <c r="GYV1" s="430"/>
      <c r="GYW1" s="429"/>
      <c r="GYX1" s="430"/>
      <c r="GYY1" s="429"/>
      <c r="GYZ1" s="430"/>
      <c r="GZA1" s="429"/>
      <c r="GZB1" s="430"/>
      <c r="GZC1" s="429"/>
      <c r="GZD1" s="430"/>
      <c r="GZE1" s="429"/>
      <c r="GZF1" s="430"/>
      <c r="GZG1" s="429"/>
      <c r="GZH1" s="430"/>
      <c r="GZI1" s="429"/>
      <c r="GZJ1" s="430"/>
      <c r="GZK1" s="429"/>
      <c r="GZL1" s="430"/>
      <c r="GZM1" s="429"/>
      <c r="GZN1" s="430"/>
      <c r="GZO1" s="429"/>
      <c r="GZP1" s="430"/>
      <c r="GZQ1" s="429"/>
      <c r="GZR1" s="430"/>
      <c r="GZS1" s="429"/>
      <c r="GZT1" s="430"/>
      <c r="GZU1" s="429"/>
      <c r="GZV1" s="430"/>
      <c r="GZW1" s="429"/>
      <c r="GZX1" s="430"/>
      <c r="GZY1" s="429"/>
      <c r="GZZ1" s="430"/>
      <c r="HAA1" s="429"/>
      <c r="HAB1" s="430"/>
      <c r="HAC1" s="429"/>
      <c r="HAD1" s="430"/>
      <c r="HAE1" s="429"/>
      <c r="HAF1" s="430"/>
      <c r="HAG1" s="429"/>
      <c r="HAH1" s="430"/>
      <c r="HAI1" s="429"/>
      <c r="HAJ1" s="430"/>
      <c r="HAK1" s="429"/>
      <c r="HAL1" s="430"/>
      <c r="HAM1" s="429"/>
      <c r="HAN1" s="430"/>
      <c r="HAO1" s="429"/>
      <c r="HAP1" s="430"/>
      <c r="HAQ1" s="429"/>
      <c r="HAR1" s="430"/>
      <c r="HAS1" s="429"/>
      <c r="HAT1" s="430"/>
      <c r="HAU1" s="429"/>
      <c r="HAV1" s="430"/>
      <c r="HAW1" s="429"/>
      <c r="HAX1" s="430"/>
      <c r="HAY1" s="429"/>
      <c r="HAZ1" s="430"/>
      <c r="HBA1" s="429"/>
      <c r="HBB1" s="430"/>
      <c r="HBC1" s="429"/>
      <c r="HBD1" s="430"/>
      <c r="HBE1" s="429"/>
      <c r="HBF1" s="430"/>
      <c r="HBG1" s="429"/>
      <c r="HBH1" s="430"/>
      <c r="HBI1" s="429"/>
      <c r="HBJ1" s="430"/>
      <c r="HBK1" s="429"/>
      <c r="HBL1" s="430"/>
      <c r="HBM1" s="429"/>
      <c r="HBN1" s="430"/>
      <c r="HBO1" s="429"/>
      <c r="HBP1" s="430"/>
      <c r="HBQ1" s="429"/>
      <c r="HBR1" s="430"/>
      <c r="HBS1" s="429"/>
      <c r="HBT1" s="430"/>
      <c r="HBU1" s="429"/>
      <c r="HBV1" s="430"/>
      <c r="HBW1" s="429"/>
      <c r="HBX1" s="430"/>
      <c r="HBY1" s="429"/>
      <c r="HBZ1" s="430"/>
      <c r="HCA1" s="429"/>
      <c r="HCB1" s="430"/>
      <c r="HCC1" s="429"/>
      <c r="HCD1" s="430"/>
      <c r="HCE1" s="429"/>
      <c r="HCF1" s="430"/>
      <c r="HCG1" s="429"/>
      <c r="HCH1" s="430"/>
      <c r="HCI1" s="429"/>
      <c r="HCJ1" s="430"/>
      <c r="HCK1" s="429"/>
      <c r="HCL1" s="430"/>
      <c r="HCM1" s="429"/>
      <c r="HCN1" s="430"/>
      <c r="HCO1" s="429"/>
      <c r="HCP1" s="430"/>
      <c r="HCQ1" s="429"/>
      <c r="HCR1" s="430"/>
      <c r="HCS1" s="429"/>
      <c r="HCT1" s="430"/>
      <c r="HCU1" s="429"/>
      <c r="HCV1" s="430"/>
      <c r="HCW1" s="429"/>
      <c r="HCX1" s="430"/>
      <c r="HCY1" s="429"/>
      <c r="HCZ1" s="430"/>
      <c r="HDA1" s="429"/>
      <c r="HDB1" s="430"/>
      <c r="HDC1" s="429"/>
      <c r="HDD1" s="430"/>
      <c r="HDE1" s="429"/>
      <c r="HDF1" s="430"/>
      <c r="HDG1" s="429"/>
      <c r="HDH1" s="430"/>
      <c r="HDI1" s="429"/>
      <c r="HDJ1" s="430"/>
      <c r="HDK1" s="429"/>
      <c r="HDL1" s="430"/>
      <c r="HDM1" s="429"/>
      <c r="HDN1" s="430"/>
      <c r="HDO1" s="429"/>
      <c r="HDP1" s="430"/>
      <c r="HDQ1" s="429"/>
      <c r="HDR1" s="430"/>
      <c r="HDS1" s="429"/>
      <c r="HDT1" s="430"/>
      <c r="HDU1" s="429"/>
      <c r="HDV1" s="430"/>
      <c r="HDW1" s="429"/>
      <c r="HDX1" s="430"/>
      <c r="HDY1" s="429"/>
      <c r="HDZ1" s="430"/>
      <c r="HEA1" s="429"/>
      <c r="HEB1" s="430"/>
      <c r="HEC1" s="429"/>
      <c r="HED1" s="430"/>
      <c r="HEE1" s="429"/>
      <c r="HEF1" s="430"/>
      <c r="HEG1" s="429"/>
      <c r="HEH1" s="430"/>
      <c r="HEI1" s="429"/>
      <c r="HEJ1" s="430"/>
      <c r="HEK1" s="429"/>
      <c r="HEL1" s="430"/>
      <c r="HEM1" s="429"/>
      <c r="HEN1" s="430"/>
      <c r="HEO1" s="429"/>
      <c r="HEP1" s="430"/>
      <c r="HEQ1" s="429"/>
      <c r="HER1" s="430"/>
      <c r="HES1" s="429"/>
      <c r="HET1" s="430"/>
      <c r="HEU1" s="429"/>
      <c r="HEV1" s="430"/>
      <c r="HEW1" s="429"/>
      <c r="HEX1" s="430"/>
      <c r="HEY1" s="429"/>
      <c r="HEZ1" s="430"/>
      <c r="HFA1" s="429"/>
      <c r="HFB1" s="430"/>
      <c r="HFC1" s="429"/>
      <c r="HFD1" s="430"/>
      <c r="HFE1" s="429"/>
      <c r="HFF1" s="430"/>
      <c r="HFG1" s="429"/>
      <c r="HFH1" s="430"/>
      <c r="HFI1" s="429"/>
      <c r="HFJ1" s="430"/>
      <c r="HFK1" s="429"/>
      <c r="HFL1" s="430"/>
      <c r="HFM1" s="429"/>
      <c r="HFN1" s="430"/>
      <c r="HFO1" s="429"/>
      <c r="HFP1" s="430"/>
      <c r="HFQ1" s="429"/>
      <c r="HFR1" s="430"/>
      <c r="HFS1" s="429"/>
      <c r="HFT1" s="430"/>
      <c r="HFU1" s="429"/>
      <c r="HFV1" s="430"/>
      <c r="HFW1" s="429"/>
      <c r="HFX1" s="430"/>
      <c r="HFY1" s="429"/>
      <c r="HFZ1" s="430"/>
      <c r="HGA1" s="429"/>
      <c r="HGB1" s="430"/>
      <c r="HGC1" s="429"/>
      <c r="HGD1" s="430"/>
      <c r="HGE1" s="429"/>
      <c r="HGF1" s="430"/>
      <c r="HGG1" s="429"/>
      <c r="HGH1" s="430"/>
      <c r="HGI1" s="429"/>
      <c r="HGJ1" s="430"/>
      <c r="HGK1" s="429"/>
      <c r="HGL1" s="430"/>
      <c r="HGM1" s="429"/>
      <c r="HGN1" s="430"/>
      <c r="HGO1" s="429"/>
      <c r="HGP1" s="430"/>
      <c r="HGQ1" s="429"/>
      <c r="HGR1" s="430"/>
      <c r="HGS1" s="429"/>
      <c r="HGT1" s="430"/>
      <c r="HGU1" s="429"/>
      <c r="HGV1" s="430"/>
      <c r="HGW1" s="429"/>
      <c r="HGX1" s="430"/>
      <c r="HGY1" s="429"/>
      <c r="HGZ1" s="430"/>
      <c r="HHA1" s="429"/>
      <c r="HHB1" s="430"/>
      <c r="HHC1" s="429"/>
      <c r="HHD1" s="430"/>
      <c r="HHE1" s="429"/>
      <c r="HHF1" s="430"/>
      <c r="HHG1" s="429"/>
      <c r="HHH1" s="430"/>
      <c r="HHI1" s="429"/>
      <c r="HHJ1" s="430"/>
      <c r="HHK1" s="429"/>
      <c r="HHL1" s="430"/>
      <c r="HHM1" s="429"/>
      <c r="HHN1" s="430"/>
      <c r="HHO1" s="429"/>
      <c r="HHP1" s="430"/>
      <c r="HHQ1" s="429"/>
      <c r="HHR1" s="430"/>
      <c r="HHS1" s="429"/>
      <c r="HHT1" s="430"/>
      <c r="HHU1" s="429"/>
      <c r="HHV1" s="430"/>
      <c r="HHW1" s="429"/>
      <c r="HHX1" s="430"/>
      <c r="HHY1" s="429"/>
      <c r="HHZ1" s="430"/>
      <c r="HIA1" s="429"/>
      <c r="HIB1" s="430"/>
      <c r="HIC1" s="429"/>
      <c r="HID1" s="430"/>
      <c r="HIE1" s="429"/>
      <c r="HIF1" s="430"/>
      <c r="HIG1" s="429"/>
      <c r="HIH1" s="430"/>
      <c r="HII1" s="429"/>
      <c r="HIJ1" s="430"/>
      <c r="HIK1" s="429"/>
      <c r="HIL1" s="430"/>
      <c r="HIM1" s="429"/>
      <c r="HIN1" s="430"/>
      <c r="HIO1" s="429"/>
      <c r="HIP1" s="430"/>
      <c r="HIQ1" s="429"/>
      <c r="HIR1" s="430"/>
      <c r="HIS1" s="429"/>
      <c r="HIT1" s="430"/>
      <c r="HIU1" s="429"/>
      <c r="HIV1" s="430"/>
      <c r="HIW1" s="429"/>
      <c r="HIX1" s="430"/>
      <c r="HIY1" s="429"/>
      <c r="HIZ1" s="430"/>
      <c r="HJA1" s="429"/>
      <c r="HJB1" s="430"/>
      <c r="HJC1" s="429"/>
      <c r="HJD1" s="430"/>
      <c r="HJE1" s="429"/>
      <c r="HJF1" s="430"/>
      <c r="HJG1" s="429"/>
      <c r="HJH1" s="430"/>
      <c r="HJI1" s="429"/>
      <c r="HJJ1" s="430"/>
      <c r="HJK1" s="429"/>
      <c r="HJL1" s="430"/>
      <c r="HJM1" s="429"/>
      <c r="HJN1" s="430"/>
      <c r="HJO1" s="429"/>
      <c r="HJP1" s="430"/>
      <c r="HJQ1" s="429"/>
      <c r="HJR1" s="430"/>
      <c r="HJS1" s="429"/>
      <c r="HJT1" s="430"/>
      <c r="HJU1" s="429"/>
      <c r="HJV1" s="430"/>
      <c r="HJW1" s="429"/>
      <c r="HJX1" s="430"/>
      <c r="HJY1" s="429"/>
      <c r="HJZ1" s="430"/>
      <c r="HKA1" s="429"/>
      <c r="HKB1" s="430"/>
      <c r="HKC1" s="429"/>
      <c r="HKD1" s="430"/>
      <c r="HKE1" s="429"/>
      <c r="HKF1" s="430"/>
      <c r="HKG1" s="429"/>
      <c r="HKH1" s="430"/>
      <c r="HKI1" s="429"/>
      <c r="HKJ1" s="430"/>
      <c r="HKK1" s="429"/>
      <c r="HKL1" s="430"/>
      <c r="HKM1" s="429"/>
      <c r="HKN1" s="430"/>
      <c r="HKO1" s="429"/>
      <c r="HKP1" s="430"/>
      <c r="HKQ1" s="429"/>
      <c r="HKR1" s="430"/>
      <c r="HKS1" s="429"/>
      <c r="HKT1" s="430"/>
      <c r="HKU1" s="429"/>
      <c r="HKV1" s="430"/>
      <c r="HKW1" s="429"/>
      <c r="HKX1" s="430"/>
      <c r="HKY1" s="429"/>
      <c r="HKZ1" s="430"/>
      <c r="HLA1" s="429"/>
      <c r="HLB1" s="430"/>
      <c r="HLC1" s="429"/>
      <c r="HLD1" s="430"/>
      <c r="HLE1" s="429"/>
      <c r="HLF1" s="430"/>
      <c r="HLG1" s="429"/>
      <c r="HLH1" s="430"/>
      <c r="HLI1" s="429"/>
      <c r="HLJ1" s="430"/>
      <c r="HLK1" s="429"/>
      <c r="HLL1" s="430"/>
      <c r="HLM1" s="429"/>
      <c r="HLN1" s="430"/>
      <c r="HLO1" s="429"/>
      <c r="HLP1" s="430"/>
      <c r="HLQ1" s="429"/>
      <c r="HLR1" s="430"/>
      <c r="HLS1" s="429"/>
      <c r="HLT1" s="430"/>
      <c r="HLU1" s="429"/>
      <c r="HLV1" s="430"/>
      <c r="HLW1" s="429"/>
      <c r="HLX1" s="430"/>
      <c r="HLY1" s="429"/>
      <c r="HLZ1" s="430"/>
      <c r="HMA1" s="429"/>
      <c r="HMB1" s="430"/>
      <c r="HMC1" s="429"/>
      <c r="HMD1" s="430"/>
      <c r="HME1" s="429"/>
      <c r="HMF1" s="430"/>
      <c r="HMG1" s="429"/>
      <c r="HMH1" s="430"/>
      <c r="HMI1" s="429"/>
      <c r="HMJ1" s="430"/>
      <c r="HMK1" s="429"/>
      <c r="HML1" s="430"/>
      <c r="HMM1" s="429"/>
      <c r="HMN1" s="430"/>
      <c r="HMO1" s="429"/>
      <c r="HMP1" s="430"/>
      <c r="HMQ1" s="429"/>
      <c r="HMR1" s="430"/>
      <c r="HMS1" s="429"/>
      <c r="HMT1" s="430"/>
      <c r="HMU1" s="429"/>
      <c r="HMV1" s="430"/>
      <c r="HMW1" s="429"/>
      <c r="HMX1" s="430"/>
      <c r="HMY1" s="429"/>
      <c r="HMZ1" s="430"/>
      <c r="HNA1" s="429"/>
      <c r="HNB1" s="430"/>
      <c r="HNC1" s="429"/>
      <c r="HND1" s="430"/>
      <c r="HNE1" s="429"/>
      <c r="HNF1" s="430"/>
      <c r="HNG1" s="429"/>
      <c r="HNH1" s="430"/>
      <c r="HNI1" s="429"/>
      <c r="HNJ1" s="430"/>
      <c r="HNK1" s="429"/>
      <c r="HNL1" s="430"/>
      <c r="HNM1" s="429"/>
      <c r="HNN1" s="430"/>
      <c r="HNO1" s="429"/>
      <c r="HNP1" s="430"/>
      <c r="HNQ1" s="429"/>
      <c r="HNR1" s="430"/>
      <c r="HNS1" s="429"/>
      <c r="HNT1" s="430"/>
      <c r="HNU1" s="429"/>
      <c r="HNV1" s="430"/>
      <c r="HNW1" s="429"/>
      <c r="HNX1" s="430"/>
      <c r="HNY1" s="429"/>
      <c r="HNZ1" s="430"/>
      <c r="HOA1" s="429"/>
      <c r="HOB1" s="430"/>
      <c r="HOC1" s="429"/>
      <c r="HOD1" s="430"/>
      <c r="HOE1" s="429"/>
      <c r="HOF1" s="430"/>
      <c r="HOG1" s="429"/>
      <c r="HOH1" s="430"/>
      <c r="HOI1" s="429"/>
      <c r="HOJ1" s="430"/>
      <c r="HOK1" s="429"/>
      <c r="HOL1" s="430"/>
      <c r="HOM1" s="429"/>
      <c r="HON1" s="430"/>
      <c r="HOO1" s="429"/>
      <c r="HOP1" s="430"/>
      <c r="HOQ1" s="429"/>
      <c r="HOR1" s="430"/>
      <c r="HOS1" s="429"/>
      <c r="HOT1" s="430"/>
      <c r="HOU1" s="429"/>
      <c r="HOV1" s="430"/>
      <c r="HOW1" s="429"/>
      <c r="HOX1" s="430"/>
      <c r="HOY1" s="429"/>
      <c r="HOZ1" s="430"/>
      <c r="HPA1" s="429"/>
      <c r="HPB1" s="430"/>
      <c r="HPC1" s="429"/>
      <c r="HPD1" s="430"/>
      <c r="HPE1" s="429"/>
      <c r="HPF1" s="430"/>
      <c r="HPG1" s="429"/>
      <c r="HPH1" s="430"/>
      <c r="HPI1" s="429"/>
      <c r="HPJ1" s="430"/>
      <c r="HPK1" s="429"/>
      <c r="HPL1" s="430"/>
      <c r="HPM1" s="429"/>
      <c r="HPN1" s="430"/>
      <c r="HPO1" s="429"/>
      <c r="HPP1" s="430"/>
      <c r="HPQ1" s="429"/>
      <c r="HPR1" s="430"/>
      <c r="HPS1" s="429"/>
      <c r="HPT1" s="430"/>
      <c r="HPU1" s="429"/>
      <c r="HPV1" s="430"/>
      <c r="HPW1" s="429"/>
      <c r="HPX1" s="430"/>
      <c r="HPY1" s="429"/>
      <c r="HPZ1" s="430"/>
      <c r="HQA1" s="429"/>
      <c r="HQB1" s="430"/>
      <c r="HQC1" s="429"/>
      <c r="HQD1" s="430"/>
      <c r="HQE1" s="429"/>
      <c r="HQF1" s="430"/>
      <c r="HQG1" s="429"/>
      <c r="HQH1" s="430"/>
      <c r="HQI1" s="429"/>
      <c r="HQJ1" s="430"/>
      <c r="HQK1" s="429"/>
      <c r="HQL1" s="430"/>
      <c r="HQM1" s="429"/>
      <c r="HQN1" s="430"/>
      <c r="HQO1" s="429"/>
      <c r="HQP1" s="430"/>
      <c r="HQQ1" s="429"/>
      <c r="HQR1" s="430"/>
      <c r="HQS1" s="429"/>
      <c r="HQT1" s="430"/>
      <c r="HQU1" s="429"/>
      <c r="HQV1" s="430"/>
      <c r="HQW1" s="429"/>
      <c r="HQX1" s="430"/>
      <c r="HQY1" s="429"/>
      <c r="HQZ1" s="430"/>
      <c r="HRA1" s="429"/>
      <c r="HRB1" s="430"/>
      <c r="HRC1" s="429"/>
      <c r="HRD1" s="430"/>
      <c r="HRE1" s="429"/>
      <c r="HRF1" s="430"/>
      <c r="HRG1" s="429"/>
      <c r="HRH1" s="430"/>
      <c r="HRI1" s="429"/>
      <c r="HRJ1" s="430"/>
      <c r="HRK1" s="429"/>
      <c r="HRL1" s="430"/>
      <c r="HRM1" s="429"/>
      <c r="HRN1" s="430"/>
      <c r="HRO1" s="429"/>
      <c r="HRP1" s="430"/>
      <c r="HRQ1" s="429"/>
      <c r="HRR1" s="430"/>
      <c r="HRS1" s="429"/>
      <c r="HRT1" s="430"/>
      <c r="HRU1" s="429"/>
      <c r="HRV1" s="430"/>
      <c r="HRW1" s="429"/>
      <c r="HRX1" s="430"/>
      <c r="HRY1" s="429"/>
      <c r="HRZ1" s="430"/>
      <c r="HSA1" s="429"/>
      <c r="HSB1" s="430"/>
      <c r="HSC1" s="429"/>
      <c r="HSD1" s="430"/>
      <c r="HSE1" s="429"/>
      <c r="HSF1" s="430"/>
      <c r="HSG1" s="429"/>
      <c r="HSH1" s="430"/>
      <c r="HSI1" s="429"/>
      <c r="HSJ1" s="430"/>
      <c r="HSK1" s="429"/>
      <c r="HSL1" s="430"/>
      <c r="HSM1" s="429"/>
      <c r="HSN1" s="430"/>
      <c r="HSO1" s="429"/>
      <c r="HSP1" s="430"/>
      <c r="HSQ1" s="429"/>
      <c r="HSR1" s="430"/>
      <c r="HSS1" s="429"/>
      <c r="HST1" s="430"/>
      <c r="HSU1" s="429"/>
      <c r="HSV1" s="430"/>
      <c r="HSW1" s="429"/>
      <c r="HSX1" s="430"/>
      <c r="HSY1" s="429"/>
      <c r="HSZ1" s="430"/>
      <c r="HTA1" s="429"/>
      <c r="HTB1" s="430"/>
      <c r="HTC1" s="429"/>
      <c r="HTD1" s="430"/>
      <c r="HTE1" s="429"/>
      <c r="HTF1" s="430"/>
      <c r="HTG1" s="429"/>
      <c r="HTH1" s="430"/>
      <c r="HTI1" s="429"/>
      <c r="HTJ1" s="430"/>
      <c r="HTK1" s="429"/>
      <c r="HTL1" s="430"/>
      <c r="HTM1" s="429"/>
      <c r="HTN1" s="430"/>
      <c r="HTO1" s="429"/>
      <c r="HTP1" s="430"/>
      <c r="HTQ1" s="429"/>
      <c r="HTR1" s="430"/>
      <c r="HTS1" s="429"/>
      <c r="HTT1" s="430"/>
      <c r="HTU1" s="429"/>
      <c r="HTV1" s="430"/>
      <c r="HTW1" s="429"/>
      <c r="HTX1" s="430"/>
      <c r="HTY1" s="429"/>
      <c r="HTZ1" s="430"/>
      <c r="HUA1" s="429"/>
      <c r="HUB1" s="430"/>
      <c r="HUC1" s="429"/>
      <c r="HUD1" s="430"/>
      <c r="HUE1" s="429"/>
      <c r="HUF1" s="430"/>
      <c r="HUG1" s="429"/>
      <c r="HUH1" s="430"/>
      <c r="HUI1" s="429"/>
      <c r="HUJ1" s="430"/>
      <c r="HUK1" s="429"/>
      <c r="HUL1" s="430"/>
      <c r="HUM1" s="429"/>
      <c r="HUN1" s="430"/>
      <c r="HUO1" s="429"/>
      <c r="HUP1" s="430"/>
      <c r="HUQ1" s="429"/>
      <c r="HUR1" s="430"/>
      <c r="HUS1" s="429"/>
      <c r="HUT1" s="430"/>
      <c r="HUU1" s="429"/>
      <c r="HUV1" s="430"/>
      <c r="HUW1" s="429"/>
      <c r="HUX1" s="430"/>
      <c r="HUY1" s="429"/>
      <c r="HUZ1" s="430"/>
      <c r="HVA1" s="429"/>
      <c r="HVB1" s="430"/>
      <c r="HVC1" s="429"/>
      <c r="HVD1" s="430"/>
      <c r="HVE1" s="429"/>
      <c r="HVF1" s="430"/>
      <c r="HVG1" s="429"/>
      <c r="HVH1" s="430"/>
      <c r="HVI1" s="429"/>
      <c r="HVJ1" s="430"/>
      <c r="HVK1" s="429"/>
      <c r="HVL1" s="430"/>
      <c r="HVM1" s="429"/>
      <c r="HVN1" s="430"/>
      <c r="HVO1" s="429"/>
      <c r="HVP1" s="430"/>
      <c r="HVQ1" s="429"/>
      <c r="HVR1" s="430"/>
      <c r="HVS1" s="429"/>
      <c r="HVT1" s="430"/>
      <c r="HVU1" s="429"/>
      <c r="HVV1" s="430"/>
      <c r="HVW1" s="429"/>
      <c r="HVX1" s="430"/>
      <c r="HVY1" s="429"/>
      <c r="HVZ1" s="430"/>
      <c r="HWA1" s="429"/>
      <c r="HWB1" s="430"/>
      <c r="HWC1" s="429"/>
      <c r="HWD1" s="430"/>
      <c r="HWE1" s="429"/>
      <c r="HWF1" s="430"/>
      <c r="HWG1" s="429"/>
      <c r="HWH1" s="430"/>
      <c r="HWI1" s="429"/>
      <c r="HWJ1" s="430"/>
      <c r="HWK1" s="429"/>
      <c r="HWL1" s="430"/>
      <c r="HWM1" s="429"/>
      <c r="HWN1" s="430"/>
      <c r="HWO1" s="429"/>
      <c r="HWP1" s="430"/>
      <c r="HWQ1" s="429"/>
      <c r="HWR1" s="430"/>
      <c r="HWS1" s="429"/>
      <c r="HWT1" s="430"/>
      <c r="HWU1" s="429"/>
      <c r="HWV1" s="430"/>
      <c r="HWW1" s="429"/>
      <c r="HWX1" s="430"/>
      <c r="HWY1" s="429"/>
      <c r="HWZ1" s="430"/>
      <c r="HXA1" s="429"/>
      <c r="HXB1" s="430"/>
      <c r="HXC1" s="429"/>
      <c r="HXD1" s="430"/>
      <c r="HXE1" s="429"/>
      <c r="HXF1" s="430"/>
      <c r="HXG1" s="429"/>
      <c r="HXH1" s="430"/>
      <c r="HXI1" s="429"/>
      <c r="HXJ1" s="430"/>
      <c r="HXK1" s="429"/>
      <c r="HXL1" s="430"/>
      <c r="HXM1" s="429"/>
      <c r="HXN1" s="430"/>
      <c r="HXO1" s="429"/>
      <c r="HXP1" s="430"/>
      <c r="HXQ1" s="429"/>
      <c r="HXR1" s="430"/>
      <c r="HXS1" s="429"/>
      <c r="HXT1" s="430"/>
      <c r="HXU1" s="429"/>
      <c r="HXV1" s="430"/>
      <c r="HXW1" s="429"/>
      <c r="HXX1" s="430"/>
      <c r="HXY1" s="429"/>
      <c r="HXZ1" s="430"/>
      <c r="HYA1" s="429"/>
      <c r="HYB1" s="430"/>
      <c r="HYC1" s="429"/>
      <c r="HYD1" s="430"/>
      <c r="HYE1" s="429"/>
      <c r="HYF1" s="430"/>
      <c r="HYG1" s="429"/>
      <c r="HYH1" s="430"/>
      <c r="HYI1" s="429"/>
      <c r="HYJ1" s="430"/>
      <c r="HYK1" s="429"/>
      <c r="HYL1" s="430"/>
      <c r="HYM1" s="429"/>
      <c r="HYN1" s="430"/>
      <c r="HYO1" s="429"/>
      <c r="HYP1" s="430"/>
      <c r="HYQ1" s="429"/>
      <c r="HYR1" s="430"/>
      <c r="HYS1" s="429"/>
      <c r="HYT1" s="430"/>
      <c r="HYU1" s="429"/>
      <c r="HYV1" s="430"/>
      <c r="HYW1" s="429"/>
      <c r="HYX1" s="430"/>
      <c r="HYY1" s="429"/>
      <c r="HYZ1" s="430"/>
      <c r="HZA1" s="429"/>
      <c r="HZB1" s="430"/>
      <c r="HZC1" s="429"/>
      <c r="HZD1" s="430"/>
      <c r="HZE1" s="429"/>
      <c r="HZF1" s="430"/>
      <c r="HZG1" s="429"/>
      <c r="HZH1" s="430"/>
      <c r="HZI1" s="429"/>
      <c r="HZJ1" s="430"/>
      <c r="HZK1" s="429"/>
      <c r="HZL1" s="430"/>
      <c r="HZM1" s="429"/>
      <c r="HZN1" s="430"/>
      <c r="HZO1" s="429"/>
      <c r="HZP1" s="430"/>
      <c r="HZQ1" s="429"/>
      <c r="HZR1" s="430"/>
      <c r="HZS1" s="429"/>
      <c r="HZT1" s="430"/>
      <c r="HZU1" s="429"/>
      <c r="HZV1" s="430"/>
      <c r="HZW1" s="429"/>
      <c r="HZX1" s="430"/>
      <c r="HZY1" s="429"/>
      <c r="HZZ1" s="430"/>
      <c r="IAA1" s="429"/>
      <c r="IAB1" s="430"/>
      <c r="IAC1" s="429"/>
      <c r="IAD1" s="430"/>
      <c r="IAE1" s="429"/>
      <c r="IAF1" s="430"/>
      <c r="IAG1" s="429"/>
      <c r="IAH1" s="430"/>
      <c r="IAI1" s="429"/>
      <c r="IAJ1" s="430"/>
      <c r="IAK1" s="429"/>
      <c r="IAL1" s="430"/>
      <c r="IAM1" s="429"/>
      <c r="IAN1" s="430"/>
      <c r="IAO1" s="429"/>
      <c r="IAP1" s="430"/>
      <c r="IAQ1" s="429"/>
      <c r="IAR1" s="430"/>
      <c r="IAS1" s="429"/>
      <c r="IAT1" s="430"/>
      <c r="IAU1" s="429"/>
      <c r="IAV1" s="430"/>
      <c r="IAW1" s="429"/>
      <c r="IAX1" s="430"/>
      <c r="IAY1" s="429"/>
      <c r="IAZ1" s="430"/>
      <c r="IBA1" s="429"/>
      <c r="IBB1" s="430"/>
      <c r="IBC1" s="429"/>
      <c r="IBD1" s="430"/>
      <c r="IBE1" s="429"/>
      <c r="IBF1" s="430"/>
      <c r="IBG1" s="429"/>
      <c r="IBH1" s="430"/>
      <c r="IBI1" s="429"/>
      <c r="IBJ1" s="430"/>
      <c r="IBK1" s="429"/>
      <c r="IBL1" s="430"/>
      <c r="IBM1" s="429"/>
      <c r="IBN1" s="430"/>
      <c r="IBO1" s="429"/>
      <c r="IBP1" s="430"/>
      <c r="IBQ1" s="429"/>
      <c r="IBR1" s="430"/>
      <c r="IBS1" s="429"/>
      <c r="IBT1" s="430"/>
      <c r="IBU1" s="429"/>
      <c r="IBV1" s="430"/>
      <c r="IBW1" s="429"/>
      <c r="IBX1" s="430"/>
      <c r="IBY1" s="429"/>
      <c r="IBZ1" s="430"/>
      <c r="ICA1" s="429"/>
      <c r="ICB1" s="430"/>
      <c r="ICC1" s="429"/>
      <c r="ICD1" s="430"/>
      <c r="ICE1" s="429"/>
      <c r="ICF1" s="430"/>
      <c r="ICG1" s="429"/>
      <c r="ICH1" s="430"/>
      <c r="ICI1" s="429"/>
      <c r="ICJ1" s="430"/>
      <c r="ICK1" s="429"/>
      <c r="ICL1" s="430"/>
      <c r="ICM1" s="429"/>
      <c r="ICN1" s="430"/>
      <c r="ICO1" s="429"/>
      <c r="ICP1" s="430"/>
      <c r="ICQ1" s="429"/>
      <c r="ICR1" s="430"/>
      <c r="ICS1" s="429"/>
      <c r="ICT1" s="430"/>
      <c r="ICU1" s="429"/>
      <c r="ICV1" s="430"/>
      <c r="ICW1" s="429"/>
      <c r="ICX1" s="430"/>
      <c r="ICY1" s="429"/>
      <c r="ICZ1" s="430"/>
      <c r="IDA1" s="429"/>
      <c r="IDB1" s="430"/>
      <c r="IDC1" s="429"/>
      <c r="IDD1" s="430"/>
      <c r="IDE1" s="429"/>
      <c r="IDF1" s="430"/>
      <c r="IDG1" s="429"/>
      <c r="IDH1" s="430"/>
      <c r="IDI1" s="429"/>
      <c r="IDJ1" s="430"/>
      <c r="IDK1" s="429"/>
      <c r="IDL1" s="430"/>
      <c r="IDM1" s="429"/>
      <c r="IDN1" s="430"/>
      <c r="IDO1" s="429"/>
      <c r="IDP1" s="430"/>
      <c r="IDQ1" s="429"/>
      <c r="IDR1" s="430"/>
      <c r="IDS1" s="429"/>
      <c r="IDT1" s="430"/>
      <c r="IDU1" s="429"/>
      <c r="IDV1" s="430"/>
      <c r="IDW1" s="429"/>
      <c r="IDX1" s="430"/>
      <c r="IDY1" s="429"/>
      <c r="IDZ1" s="430"/>
      <c r="IEA1" s="429"/>
      <c r="IEB1" s="430"/>
      <c r="IEC1" s="429"/>
      <c r="IED1" s="430"/>
      <c r="IEE1" s="429"/>
      <c r="IEF1" s="430"/>
      <c r="IEG1" s="429"/>
      <c r="IEH1" s="430"/>
      <c r="IEI1" s="429"/>
      <c r="IEJ1" s="430"/>
      <c r="IEK1" s="429"/>
      <c r="IEL1" s="430"/>
      <c r="IEM1" s="429"/>
      <c r="IEN1" s="430"/>
      <c r="IEO1" s="429"/>
      <c r="IEP1" s="430"/>
      <c r="IEQ1" s="429"/>
      <c r="IER1" s="430"/>
      <c r="IES1" s="429"/>
      <c r="IET1" s="430"/>
      <c r="IEU1" s="429"/>
      <c r="IEV1" s="430"/>
      <c r="IEW1" s="429"/>
      <c r="IEX1" s="430"/>
      <c r="IEY1" s="429"/>
      <c r="IEZ1" s="430"/>
      <c r="IFA1" s="429"/>
      <c r="IFB1" s="430"/>
      <c r="IFC1" s="429"/>
      <c r="IFD1" s="430"/>
      <c r="IFE1" s="429"/>
      <c r="IFF1" s="430"/>
      <c r="IFG1" s="429"/>
      <c r="IFH1" s="430"/>
      <c r="IFI1" s="429"/>
      <c r="IFJ1" s="430"/>
      <c r="IFK1" s="429"/>
      <c r="IFL1" s="430"/>
      <c r="IFM1" s="429"/>
      <c r="IFN1" s="430"/>
      <c r="IFO1" s="429"/>
      <c r="IFP1" s="430"/>
      <c r="IFQ1" s="429"/>
      <c r="IFR1" s="430"/>
      <c r="IFS1" s="429"/>
      <c r="IFT1" s="430"/>
      <c r="IFU1" s="429"/>
      <c r="IFV1" s="430"/>
      <c r="IFW1" s="429"/>
      <c r="IFX1" s="430"/>
      <c r="IFY1" s="429"/>
      <c r="IFZ1" s="430"/>
      <c r="IGA1" s="429"/>
      <c r="IGB1" s="430"/>
      <c r="IGC1" s="429"/>
      <c r="IGD1" s="430"/>
      <c r="IGE1" s="429"/>
      <c r="IGF1" s="430"/>
      <c r="IGG1" s="429"/>
      <c r="IGH1" s="430"/>
      <c r="IGI1" s="429"/>
      <c r="IGJ1" s="430"/>
      <c r="IGK1" s="429"/>
      <c r="IGL1" s="430"/>
      <c r="IGM1" s="429"/>
      <c r="IGN1" s="430"/>
      <c r="IGO1" s="429"/>
      <c r="IGP1" s="430"/>
      <c r="IGQ1" s="429"/>
      <c r="IGR1" s="430"/>
      <c r="IGS1" s="429"/>
      <c r="IGT1" s="430"/>
      <c r="IGU1" s="429"/>
      <c r="IGV1" s="430"/>
      <c r="IGW1" s="429"/>
      <c r="IGX1" s="430"/>
      <c r="IGY1" s="429"/>
      <c r="IGZ1" s="430"/>
      <c r="IHA1" s="429"/>
      <c r="IHB1" s="430"/>
      <c r="IHC1" s="429"/>
      <c r="IHD1" s="430"/>
      <c r="IHE1" s="429"/>
      <c r="IHF1" s="430"/>
      <c r="IHG1" s="429"/>
      <c r="IHH1" s="430"/>
      <c r="IHI1" s="429"/>
      <c r="IHJ1" s="430"/>
      <c r="IHK1" s="429"/>
      <c r="IHL1" s="430"/>
      <c r="IHM1" s="429"/>
      <c r="IHN1" s="430"/>
      <c r="IHO1" s="429"/>
      <c r="IHP1" s="430"/>
      <c r="IHQ1" s="429"/>
      <c r="IHR1" s="430"/>
      <c r="IHS1" s="429"/>
      <c r="IHT1" s="430"/>
      <c r="IHU1" s="429"/>
      <c r="IHV1" s="430"/>
      <c r="IHW1" s="429"/>
      <c r="IHX1" s="430"/>
      <c r="IHY1" s="429"/>
      <c r="IHZ1" s="430"/>
      <c r="IIA1" s="429"/>
      <c r="IIB1" s="430"/>
      <c r="IIC1" s="429"/>
      <c r="IID1" s="430"/>
      <c r="IIE1" s="429"/>
      <c r="IIF1" s="430"/>
      <c r="IIG1" s="429"/>
      <c r="IIH1" s="430"/>
      <c r="III1" s="429"/>
      <c r="IIJ1" s="430"/>
      <c r="IIK1" s="429"/>
      <c r="IIL1" s="430"/>
      <c r="IIM1" s="429"/>
      <c r="IIN1" s="430"/>
      <c r="IIO1" s="429"/>
      <c r="IIP1" s="430"/>
      <c r="IIQ1" s="429"/>
      <c r="IIR1" s="430"/>
      <c r="IIS1" s="429"/>
      <c r="IIT1" s="430"/>
      <c r="IIU1" s="429"/>
      <c r="IIV1" s="430"/>
      <c r="IIW1" s="429"/>
      <c r="IIX1" s="430"/>
      <c r="IIY1" s="429"/>
      <c r="IIZ1" s="430"/>
      <c r="IJA1" s="429"/>
      <c r="IJB1" s="430"/>
      <c r="IJC1" s="429"/>
      <c r="IJD1" s="430"/>
      <c r="IJE1" s="429"/>
      <c r="IJF1" s="430"/>
      <c r="IJG1" s="429"/>
      <c r="IJH1" s="430"/>
      <c r="IJI1" s="429"/>
      <c r="IJJ1" s="430"/>
      <c r="IJK1" s="429"/>
      <c r="IJL1" s="430"/>
      <c r="IJM1" s="429"/>
      <c r="IJN1" s="430"/>
      <c r="IJO1" s="429"/>
      <c r="IJP1" s="430"/>
      <c r="IJQ1" s="429"/>
      <c r="IJR1" s="430"/>
      <c r="IJS1" s="429"/>
      <c r="IJT1" s="430"/>
      <c r="IJU1" s="429"/>
      <c r="IJV1" s="430"/>
      <c r="IJW1" s="429"/>
      <c r="IJX1" s="430"/>
      <c r="IJY1" s="429"/>
      <c r="IJZ1" s="430"/>
      <c r="IKA1" s="429"/>
      <c r="IKB1" s="430"/>
      <c r="IKC1" s="429"/>
      <c r="IKD1" s="430"/>
      <c r="IKE1" s="429"/>
      <c r="IKF1" s="430"/>
      <c r="IKG1" s="429"/>
      <c r="IKH1" s="430"/>
      <c r="IKI1" s="429"/>
      <c r="IKJ1" s="430"/>
      <c r="IKK1" s="429"/>
      <c r="IKL1" s="430"/>
      <c r="IKM1" s="429"/>
      <c r="IKN1" s="430"/>
      <c r="IKO1" s="429"/>
      <c r="IKP1" s="430"/>
      <c r="IKQ1" s="429"/>
      <c r="IKR1" s="430"/>
      <c r="IKS1" s="429"/>
      <c r="IKT1" s="430"/>
      <c r="IKU1" s="429"/>
      <c r="IKV1" s="430"/>
      <c r="IKW1" s="429"/>
      <c r="IKX1" s="430"/>
      <c r="IKY1" s="429"/>
      <c r="IKZ1" s="430"/>
      <c r="ILA1" s="429"/>
      <c r="ILB1" s="430"/>
      <c r="ILC1" s="429"/>
      <c r="ILD1" s="430"/>
      <c r="ILE1" s="429"/>
      <c r="ILF1" s="430"/>
      <c r="ILG1" s="429"/>
      <c r="ILH1" s="430"/>
      <c r="ILI1" s="429"/>
      <c r="ILJ1" s="430"/>
      <c r="ILK1" s="429"/>
      <c r="ILL1" s="430"/>
      <c r="ILM1" s="429"/>
      <c r="ILN1" s="430"/>
      <c r="ILO1" s="429"/>
      <c r="ILP1" s="430"/>
      <c r="ILQ1" s="429"/>
      <c r="ILR1" s="430"/>
      <c r="ILS1" s="429"/>
      <c r="ILT1" s="430"/>
      <c r="ILU1" s="429"/>
      <c r="ILV1" s="430"/>
      <c r="ILW1" s="429"/>
      <c r="ILX1" s="430"/>
      <c r="ILY1" s="429"/>
      <c r="ILZ1" s="430"/>
      <c r="IMA1" s="429"/>
      <c r="IMB1" s="430"/>
      <c r="IMC1" s="429"/>
      <c r="IMD1" s="430"/>
      <c r="IME1" s="429"/>
      <c r="IMF1" s="430"/>
      <c r="IMG1" s="429"/>
      <c r="IMH1" s="430"/>
      <c r="IMI1" s="429"/>
      <c r="IMJ1" s="430"/>
      <c r="IMK1" s="429"/>
      <c r="IML1" s="430"/>
      <c r="IMM1" s="429"/>
      <c r="IMN1" s="430"/>
      <c r="IMO1" s="429"/>
      <c r="IMP1" s="430"/>
      <c r="IMQ1" s="429"/>
      <c r="IMR1" s="430"/>
      <c r="IMS1" s="429"/>
      <c r="IMT1" s="430"/>
      <c r="IMU1" s="429"/>
      <c r="IMV1" s="430"/>
      <c r="IMW1" s="429"/>
      <c r="IMX1" s="430"/>
      <c r="IMY1" s="429"/>
      <c r="IMZ1" s="430"/>
      <c r="INA1" s="429"/>
      <c r="INB1" s="430"/>
      <c r="INC1" s="429"/>
      <c r="IND1" s="430"/>
      <c r="INE1" s="429"/>
      <c r="INF1" s="430"/>
      <c r="ING1" s="429"/>
      <c r="INH1" s="430"/>
      <c r="INI1" s="429"/>
      <c r="INJ1" s="430"/>
      <c r="INK1" s="429"/>
      <c r="INL1" s="430"/>
      <c r="INM1" s="429"/>
      <c r="INN1" s="430"/>
      <c r="INO1" s="429"/>
      <c r="INP1" s="430"/>
      <c r="INQ1" s="429"/>
      <c r="INR1" s="430"/>
      <c r="INS1" s="429"/>
      <c r="INT1" s="430"/>
      <c r="INU1" s="429"/>
      <c r="INV1" s="430"/>
      <c r="INW1" s="429"/>
      <c r="INX1" s="430"/>
      <c r="INY1" s="429"/>
      <c r="INZ1" s="430"/>
      <c r="IOA1" s="429"/>
      <c r="IOB1" s="430"/>
      <c r="IOC1" s="429"/>
      <c r="IOD1" s="430"/>
      <c r="IOE1" s="429"/>
      <c r="IOF1" s="430"/>
      <c r="IOG1" s="429"/>
      <c r="IOH1" s="430"/>
      <c r="IOI1" s="429"/>
      <c r="IOJ1" s="430"/>
      <c r="IOK1" s="429"/>
      <c r="IOL1" s="430"/>
      <c r="IOM1" s="429"/>
      <c r="ION1" s="430"/>
      <c r="IOO1" s="429"/>
      <c r="IOP1" s="430"/>
      <c r="IOQ1" s="429"/>
      <c r="IOR1" s="430"/>
      <c r="IOS1" s="429"/>
      <c r="IOT1" s="430"/>
      <c r="IOU1" s="429"/>
      <c r="IOV1" s="430"/>
      <c r="IOW1" s="429"/>
      <c r="IOX1" s="430"/>
      <c r="IOY1" s="429"/>
      <c r="IOZ1" s="430"/>
      <c r="IPA1" s="429"/>
      <c r="IPB1" s="430"/>
      <c r="IPC1" s="429"/>
      <c r="IPD1" s="430"/>
      <c r="IPE1" s="429"/>
      <c r="IPF1" s="430"/>
      <c r="IPG1" s="429"/>
      <c r="IPH1" s="430"/>
      <c r="IPI1" s="429"/>
      <c r="IPJ1" s="430"/>
      <c r="IPK1" s="429"/>
      <c r="IPL1" s="430"/>
      <c r="IPM1" s="429"/>
      <c r="IPN1" s="430"/>
      <c r="IPO1" s="429"/>
      <c r="IPP1" s="430"/>
      <c r="IPQ1" s="429"/>
      <c r="IPR1" s="430"/>
      <c r="IPS1" s="429"/>
      <c r="IPT1" s="430"/>
      <c r="IPU1" s="429"/>
      <c r="IPV1" s="430"/>
      <c r="IPW1" s="429"/>
      <c r="IPX1" s="430"/>
      <c r="IPY1" s="429"/>
      <c r="IPZ1" s="430"/>
      <c r="IQA1" s="429"/>
      <c r="IQB1" s="430"/>
      <c r="IQC1" s="429"/>
      <c r="IQD1" s="430"/>
      <c r="IQE1" s="429"/>
      <c r="IQF1" s="430"/>
      <c r="IQG1" s="429"/>
      <c r="IQH1" s="430"/>
      <c r="IQI1" s="429"/>
      <c r="IQJ1" s="430"/>
      <c r="IQK1" s="429"/>
      <c r="IQL1" s="430"/>
      <c r="IQM1" s="429"/>
      <c r="IQN1" s="430"/>
      <c r="IQO1" s="429"/>
      <c r="IQP1" s="430"/>
      <c r="IQQ1" s="429"/>
      <c r="IQR1" s="430"/>
      <c r="IQS1" s="429"/>
      <c r="IQT1" s="430"/>
      <c r="IQU1" s="429"/>
      <c r="IQV1" s="430"/>
      <c r="IQW1" s="429"/>
      <c r="IQX1" s="430"/>
      <c r="IQY1" s="429"/>
      <c r="IQZ1" s="430"/>
      <c r="IRA1" s="429"/>
      <c r="IRB1" s="430"/>
      <c r="IRC1" s="429"/>
      <c r="IRD1" s="430"/>
      <c r="IRE1" s="429"/>
      <c r="IRF1" s="430"/>
      <c r="IRG1" s="429"/>
      <c r="IRH1" s="430"/>
      <c r="IRI1" s="429"/>
      <c r="IRJ1" s="430"/>
      <c r="IRK1" s="429"/>
      <c r="IRL1" s="430"/>
      <c r="IRM1" s="429"/>
      <c r="IRN1" s="430"/>
      <c r="IRO1" s="429"/>
      <c r="IRP1" s="430"/>
      <c r="IRQ1" s="429"/>
      <c r="IRR1" s="430"/>
      <c r="IRS1" s="429"/>
      <c r="IRT1" s="430"/>
      <c r="IRU1" s="429"/>
      <c r="IRV1" s="430"/>
      <c r="IRW1" s="429"/>
      <c r="IRX1" s="430"/>
      <c r="IRY1" s="429"/>
      <c r="IRZ1" s="430"/>
      <c r="ISA1" s="429"/>
      <c r="ISB1" s="430"/>
      <c r="ISC1" s="429"/>
      <c r="ISD1" s="430"/>
      <c r="ISE1" s="429"/>
      <c r="ISF1" s="430"/>
      <c r="ISG1" s="429"/>
      <c r="ISH1" s="430"/>
      <c r="ISI1" s="429"/>
      <c r="ISJ1" s="430"/>
      <c r="ISK1" s="429"/>
      <c r="ISL1" s="430"/>
      <c r="ISM1" s="429"/>
      <c r="ISN1" s="430"/>
      <c r="ISO1" s="429"/>
      <c r="ISP1" s="430"/>
      <c r="ISQ1" s="429"/>
      <c r="ISR1" s="430"/>
      <c r="ISS1" s="429"/>
      <c r="IST1" s="430"/>
      <c r="ISU1" s="429"/>
      <c r="ISV1" s="430"/>
      <c r="ISW1" s="429"/>
      <c r="ISX1" s="430"/>
      <c r="ISY1" s="429"/>
      <c r="ISZ1" s="430"/>
      <c r="ITA1" s="429"/>
      <c r="ITB1" s="430"/>
      <c r="ITC1" s="429"/>
      <c r="ITD1" s="430"/>
      <c r="ITE1" s="429"/>
      <c r="ITF1" s="430"/>
      <c r="ITG1" s="429"/>
      <c r="ITH1" s="430"/>
      <c r="ITI1" s="429"/>
      <c r="ITJ1" s="430"/>
      <c r="ITK1" s="429"/>
      <c r="ITL1" s="430"/>
      <c r="ITM1" s="429"/>
      <c r="ITN1" s="430"/>
      <c r="ITO1" s="429"/>
      <c r="ITP1" s="430"/>
      <c r="ITQ1" s="429"/>
      <c r="ITR1" s="430"/>
      <c r="ITS1" s="429"/>
      <c r="ITT1" s="430"/>
      <c r="ITU1" s="429"/>
      <c r="ITV1" s="430"/>
      <c r="ITW1" s="429"/>
      <c r="ITX1" s="430"/>
      <c r="ITY1" s="429"/>
      <c r="ITZ1" s="430"/>
      <c r="IUA1" s="429"/>
      <c r="IUB1" s="430"/>
      <c r="IUC1" s="429"/>
      <c r="IUD1" s="430"/>
      <c r="IUE1" s="429"/>
      <c r="IUF1" s="430"/>
      <c r="IUG1" s="429"/>
      <c r="IUH1" s="430"/>
      <c r="IUI1" s="429"/>
      <c r="IUJ1" s="430"/>
      <c r="IUK1" s="429"/>
      <c r="IUL1" s="430"/>
      <c r="IUM1" s="429"/>
      <c r="IUN1" s="430"/>
      <c r="IUO1" s="429"/>
      <c r="IUP1" s="430"/>
      <c r="IUQ1" s="429"/>
      <c r="IUR1" s="430"/>
      <c r="IUS1" s="429"/>
      <c r="IUT1" s="430"/>
      <c r="IUU1" s="429"/>
      <c r="IUV1" s="430"/>
      <c r="IUW1" s="429"/>
      <c r="IUX1" s="430"/>
      <c r="IUY1" s="429"/>
      <c r="IUZ1" s="430"/>
      <c r="IVA1" s="429"/>
      <c r="IVB1" s="430"/>
      <c r="IVC1" s="429"/>
      <c r="IVD1" s="430"/>
      <c r="IVE1" s="429"/>
      <c r="IVF1" s="430"/>
      <c r="IVG1" s="429"/>
      <c r="IVH1" s="430"/>
      <c r="IVI1" s="429"/>
      <c r="IVJ1" s="430"/>
      <c r="IVK1" s="429"/>
      <c r="IVL1" s="430"/>
      <c r="IVM1" s="429"/>
      <c r="IVN1" s="430"/>
      <c r="IVO1" s="429"/>
      <c r="IVP1" s="430"/>
      <c r="IVQ1" s="429"/>
      <c r="IVR1" s="430"/>
      <c r="IVS1" s="429"/>
      <c r="IVT1" s="430"/>
      <c r="IVU1" s="429"/>
      <c r="IVV1" s="430"/>
      <c r="IVW1" s="429"/>
      <c r="IVX1" s="430"/>
      <c r="IVY1" s="429"/>
      <c r="IVZ1" s="430"/>
      <c r="IWA1" s="429"/>
      <c r="IWB1" s="430"/>
      <c r="IWC1" s="429"/>
      <c r="IWD1" s="430"/>
      <c r="IWE1" s="429"/>
      <c r="IWF1" s="430"/>
      <c r="IWG1" s="429"/>
      <c r="IWH1" s="430"/>
      <c r="IWI1" s="429"/>
      <c r="IWJ1" s="430"/>
      <c r="IWK1" s="429"/>
      <c r="IWL1" s="430"/>
      <c r="IWM1" s="429"/>
      <c r="IWN1" s="430"/>
      <c r="IWO1" s="429"/>
      <c r="IWP1" s="430"/>
      <c r="IWQ1" s="429"/>
      <c r="IWR1" s="430"/>
      <c r="IWS1" s="429"/>
      <c r="IWT1" s="430"/>
      <c r="IWU1" s="429"/>
      <c r="IWV1" s="430"/>
      <c r="IWW1" s="429"/>
      <c r="IWX1" s="430"/>
      <c r="IWY1" s="429"/>
      <c r="IWZ1" s="430"/>
      <c r="IXA1" s="429"/>
      <c r="IXB1" s="430"/>
      <c r="IXC1" s="429"/>
      <c r="IXD1" s="430"/>
      <c r="IXE1" s="429"/>
      <c r="IXF1" s="430"/>
      <c r="IXG1" s="429"/>
      <c r="IXH1" s="430"/>
      <c r="IXI1" s="429"/>
      <c r="IXJ1" s="430"/>
      <c r="IXK1" s="429"/>
      <c r="IXL1" s="430"/>
      <c r="IXM1" s="429"/>
      <c r="IXN1" s="430"/>
      <c r="IXO1" s="429"/>
      <c r="IXP1" s="430"/>
      <c r="IXQ1" s="429"/>
      <c r="IXR1" s="430"/>
      <c r="IXS1" s="429"/>
      <c r="IXT1" s="430"/>
      <c r="IXU1" s="429"/>
      <c r="IXV1" s="430"/>
      <c r="IXW1" s="429"/>
      <c r="IXX1" s="430"/>
      <c r="IXY1" s="429"/>
      <c r="IXZ1" s="430"/>
      <c r="IYA1" s="429"/>
      <c r="IYB1" s="430"/>
      <c r="IYC1" s="429"/>
      <c r="IYD1" s="430"/>
      <c r="IYE1" s="429"/>
      <c r="IYF1" s="430"/>
      <c r="IYG1" s="429"/>
      <c r="IYH1" s="430"/>
      <c r="IYI1" s="429"/>
      <c r="IYJ1" s="430"/>
      <c r="IYK1" s="429"/>
      <c r="IYL1" s="430"/>
      <c r="IYM1" s="429"/>
      <c r="IYN1" s="430"/>
      <c r="IYO1" s="429"/>
      <c r="IYP1" s="430"/>
      <c r="IYQ1" s="429"/>
      <c r="IYR1" s="430"/>
      <c r="IYS1" s="429"/>
      <c r="IYT1" s="430"/>
      <c r="IYU1" s="429"/>
      <c r="IYV1" s="430"/>
      <c r="IYW1" s="429"/>
      <c r="IYX1" s="430"/>
      <c r="IYY1" s="429"/>
      <c r="IYZ1" s="430"/>
      <c r="IZA1" s="429"/>
      <c r="IZB1" s="430"/>
      <c r="IZC1" s="429"/>
      <c r="IZD1" s="430"/>
      <c r="IZE1" s="429"/>
      <c r="IZF1" s="430"/>
      <c r="IZG1" s="429"/>
      <c r="IZH1" s="430"/>
      <c r="IZI1" s="429"/>
      <c r="IZJ1" s="430"/>
      <c r="IZK1" s="429"/>
      <c r="IZL1" s="430"/>
      <c r="IZM1" s="429"/>
      <c r="IZN1" s="430"/>
      <c r="IZO1" s="429"/>
      <c r="IZP1" s="430"/>
      <c r="IZQ1" s="429"/>
      <c r="IZR1" s="430"/>
      <c r="IZS1" s="429"/>
      <c r="IZT1" s="430"/>
      <c r="IZU1" s="429"/>
      <c r="IZV1" s="430"/>
      <c r="IZW1" s="429"/>
      <c r="IZX1" s="430"/>
      <c r="IZY1" s="429"/>
      <c r="IZZ1" s="430"/>
      <c r="JAA1" s="429"/>
      <c r="JAB1" s="430"/>
      <c r="JAC1" s="429"/>
      <c r="JAD1" s="430"/>
      <c r="JAE1" s="429"/>
      <c r="JAF1" s="430"/>
      <c r="JAG1" s="429"/>
      <c r="JAH1" s="430"/>
      <c r="JAI1" s="429"/>
      <c r="JAJ1" s="430"/>
      <c r="JAK1" s="429"/>
      <c r="JAL1" s="430"/>
      <c r="JAM1" s="429"/>
      <c r="JAN1" s="430"/>
      <c r="JAO1" s="429"/>
      <c r="JAP1" s="430"/>
      <c r="JAQ1" s="429"/>
      <c r="JAR1" s="430"/>
      <c r="JAS1" s="429"/>
      <c r="JAT1" s="430"/>
      <c r="JAU1" s="429"/>
      <c r="JAV1" s="430"/>
      <c r="JAW1" s="429"/>
      <c r="JAX1" s="430"/>
      <c r="JAY1" s="429"/>
      <c r="JAZ1" s="430"/>
      <c r="JBA1" s="429"/>
      <c r="JBB1" s="430"/>
      <c r="JBC1" s="429"/>
      <c r="JBD1" s="430"/>
      <c r="JBE1" s="429"/>
      <c r="JBF1" s="430"/>
      <c r="JBG1" s="429"/>
      <c r="JBH1" s="430"/>
      <c r="JBI1" s="429"/>
      <c r="JBJ1" s="430"/>
      <c r="JBK1" s="429"/>
      <c r="JBL1" s="430"/>
      <c r="JBM1" s="429"/>
      <c r="JBN1" s="430"/>
      <c r="JBO1" s="429"/>
      <c r="JBP1" s="430"/>
      <c r="JBQ1" s="429"/>
      <c r="JBR1" s="430"/>
      <c r="JBS1" s="429"/>
      <c r="JBT1" s="430"/>
      <c r="JBU1" s="429"/>
      <c r="JBV1" s="430"/>
      <c r="JBW1" s="429"/>
      <c r="JBX1" s="430"/>
      <c r="JBY1" s="429"/>
      <c r="JBZ1" s="430"/>
      <c r="JCA1" s="429"/>
      <c r="JCB1" s="430"/>
      <c r="JCC1" s="429"/>
      <c r="JCD1" s="430"/>
      <c r="JCE1" s="429"/>
      <c r="JCF1" s="430"/>
      <c r="JCG1" s="429"/>
      <c r="JCH1" s="430"/>
      <c r="JCI1" s="429"/>
      <c r="JCJ1" s="430"/>
      <c r="JCK1" s="429"/>
      <c r="JCL1" s="430"/>
      <c r="JCM1" s="429"/>
      <c r="JCN1" s="430"/>
      <c r="JCO1" s="429"/>
      <c r="JCP1" s="430"/>
      <c r="JCQ1" s="429"/>
      <c r="JCR1" s="430"/>
      <c r="JCS1" s="429"/>
      <c r="JCT1" s="430"/>
      <c r="JCU1" s="429"/>
      <c r="JCV1" s="430"/>
      <c r="JCW1" s="429"/>
      <c r="JCX1" s="430"/>
      <c r="JCY1" s="429"/>
      <c r="JCZ1" s="430"/>
      <c r="JDA1" s="429"/>
      <c r="JDB1" s="430"/>
      <c r="JDC1" s="429"/>
      <c r="JDD1" s="430"/>
      <c r="JDE1" s="429"/>
      <c r="JDF1" s="430"/>
      <c r="JDG1" s="429"/>
      <c r="JDH1" s="430"/>
      <c r="JDI1" s="429"/>
      <c r="JDJ1" s="430"/>
      <c r="JDK1" s="429"/>
      <c r="JDL1" s="430"/>
      <c r="JDM1" s="429"/>
      <c r="JDN1" s="430"/>
      <c r="JDO1" s="429"/>
      <c r="JDP1" s="430"/>
      <c r="JDQ1" s="429"/>
      <c r="JDR1" s="430"/>
      <c r="JDS1" s="429"/>
      <c r="JDT1" s="430"/>
      <c r="JDU1" s="429"/>
      <c r="JDV1" s="430"/>
      <c r="JDW1" s="429"/>
      <c r="JDX1" s="430"/>
      <c r="JDY1" s="429"/>
      <c r="JDZ1" s="430"/>
      <c r="JEA1" s="429"/>
      <c r="JEB1" s="430"/>
      <c r="JEC1" s="429"/>
      <c r="JED1" s="430"/>
      <c r="JEE1" s="429"/>
      <c r="JEF1" s="430"/>
      <c r="JEG1" s="429"/>
      <c r="JEH1" s="430"/>
      <c r="JEI1" s="429"/>
      <c r="JEJ1" s="430"/>
      <c r="JEK1" s="429"/>
      <c r="JEL1" s="430"/>
      <c r="JEM1" s="429"/>
      <c r="JEN1" s="430"/>
      <c r="JEO1" s="429"/>
      <c r="JEP1" s="430"/>
      <c r="JEQ1" s="429"/>
      <c r="JER1" s="430"/>
      <c r="JES1" s="429"/>
      <c r="JET1" s="430"/>
      <c r="JEU1" s="429"/>
      <c r="JEV1" s="430"/>
      <c r="JEW1" s="429"/>
      <c r="JEX1" s="430"/>
      <c r="JEY1" s="429"/>
      <c r="JEZ1" s="430"/>
      <c r="JFA1" s="429"/>
      <c r="JFB1" s="430"/>
      <c r="JFC1" s="429"/>
      <c r="JFD1" s="430"/>
      <c r="JFE1" s="429"/>
      <c r="JFF1" s="430"/>
      <c r="JFG1" s="429"/>
      <c r="JFH1" s="430"/>
      <c r="JFI1" s="429"/>
      <c r="JFJ1" s="430"/>
      <c r="JFK1" s="429"/>
      <c r="JFL1" s="430"/>
      <c r="JFM1" s="429"/>
      <c r="JFN1" s="430"/>
      <c r="JFO1" s="429"/>
      <c r="JFP1" s="430"/>
      <c r="JFQ1" s="429"/>
      <c r="JFR1" s="430"/>
      <c r="JFS1" s="429"/>
      <c r="JFT1" s="430"/>
      <c r="JFU1" s="429"/>
      <c r="JFV1" s="430"/>
      <c r="JFW1" s="429"/>
      <c r="JFX1" s="430"/>
      <c r="JFY1" s="429"/>
      <c r="JFZ1" s="430"/>
      <c r="JGA1" s="429"/>
      <c r="JGB1" s="430"/>
      <c r="JGC1" s="429"/>
      <c r="JGD1" s="430"/>
      <c r="JGE1" s="429"/>
      <c r="JGF1" s="430"/>
      <c r="JGG1" s="429"/>
      <c r="JGH1" s="430"/>
      <c r="JGI1" s="429"/>
      <c r="JGJ1" s="430"/>
      <c r="JGK1" s="429"/>
      <c r="JGL1" s="430"/>
      <c r="JGM1" s="429"/>
      <c r="JGN1" s="430"/>
      <c r="JGO1" s="429"/>
      <c r="JGP1" s="430"/>
      <c r="JGQ1" s="429"/>
      <c r="JGR1" s="430"/>
      <c r="JGS1" s="429"/>
      <c r="JGT1" s="430"/>
      <c r="JGU1" s="429"/>
      <c r="JGV1" s="430"/>
      <c r="JGW1" s="429"/>
      <c r="JGX1" s="430"/>
      <c r="JGY1" s="429"/>
      <c r="JGZ1" s="430"/>
      <c r="JHA1" s="429"/>
      <c r="JHB1" s="430"/>
      <c r="JHC1" s="429"/>
      <c r="JHD1" s="430"/>
      <c r="JHE1" s="429"/>
      <c r="JHF1" s="430"/>
      <c r="JHG1" s="429"/>
      <c r="JHH1" s="430"/>
      <c r="JHI1" s="429"/>
      <c r="JHJ1" s="430"/>
      <c r="JHK1" s="429"/>
      <c r="JHL1" s="430"/>
      <c r="JHM1" s="429"/>
      <c r="JHN1" s="430"/>
      <c r="JHO1" s="429"/>
      <c r="JHP1" s="430"/>
      <c r="JHQ1" s="429"/>
      <c r="JHR1" s="430"/>
      <c r="JHS1" s="429"/>
      <c r="JHT1" s="430"/>
      <c r="JHU1" s="429"/>
      <c r="JHV1" s="430"/>
      <c r="JHW1" s="429"/>
      <c r="JHX1" s="430"/>
      <c r="JHY1" s="429"/>
      <c r="JHZ1" s="430"/>
      <c r="JIA1" s="429"/>
      <c r="JIB1" s="430"/>
      <c r="JIC1" s="429"/>
      <c r="JID1" s="430"/>
      <c r="JIE1" s="429"/>
      <c r="JIF1" s="430"/>
      <c r="JIG1" s="429"/>
      <c r="JIH1" s="430"/>
      <c r="JII1" s="429"/>
      <c r="JIJ1" s="430"/>
      <c r="JIK1" s="429"/>
      <c r="JIL1" s="430"/>
      <c r="JIM1" s="429"/>
      <c r="JIN1" s="430"/>
      <c r="JIO1" s="429"/>
      <c r="JIP1" s="430"/>
      <c r="JIQ1" s="429"/>
      <c r="JIR1" s="430"/>
      <c r="JIS1" s="429"/>
      <c r="JIT1" s="430"/>
      <c r="JIU1" s="429"/>
      <c r="JIV1" s="430"/>
      <c r="JIW1" s="429"/>
      <c r="JIX1" s="430"/>
      <c r="JIY1" s="429"/>
      <c r="JIZ1" s="430"/>
      <c r="JJA1" s="429"/>
      <c r="JJB1" s="430"/>
      <c r="JJC1" s="429"/>
      <c r="JJD1" s="430"/>
      <c r="JJE1" s="429"/>
      <c r="JJF1" s="430"/>
      <c r="JJG1" s="429"/>
      <c r="JJH1" s="430"/>
      <c r="JJI1" s="429"/>
      <c r="JJJ1" s="430"/>
      <c r="JJK1" s="429"/>
      <c r="JJL1" s="430"/>
      <c r="JJM1" s="429"/>
      <c r="JJN1" s="430"/>
      <c r="JJO1" s="429"/>
      <c r="JJP1" s="430"/>
      <c r="JJQ1" s="429"/>
      <c r="JJR1" s="430"/>
      <c r="JJS1" s="429"/>
      <c r="JJT1" s="430"/>
      <c r="JJU1" s="429"/>
      <c r="JJV1" s="430"/>
      <c r="JJW1" s="429"/>
      <c r="JJX1" s="430"/>
      <c r="JJY1" s="429"/>
      <c r="JJZ1" s="430"/>
      <c r="JKA1" s="429"/>
      <c r="JKB1" s="430"/>
      <c r="JKC1" s="429"/>
      <c r="JKD1" s="430"/>
      <c r="JKE1" s="429"/>
      <c r="JKF1" s="430"/>
      <c r="JKG1" s="429"/>
      <c r="JKH1" s="430"/>
      <c r="JKI1" s="429"/>
      <c r="JKJ1" s="430"/>
      <c r="JKK1" s="429"/>
      <c r="JKL1" s="430"/>
      <c r="JKM1" s="429"/>
      <c r="JKN1" s="430"/>
      <c r="JKO1" s="429"/>
      <c r="JKP1" s="430"/>
      <c r="JKQ1" s="429"/>
      <c r="JKR1" s="430"/>
      <c r="JKS1" s="429"/>
      <c r="JKT1" s="430"/>
      <c r="JKU1" s="429"/>
      <c r="JKV1" s="430"/>
      <c r="JKW1" s="429"/>
      <c r="JKX1" s="430"/>
      <c r="JKY1" s="429"/>
      <c r="JKZ1" s="430"/>
      <c r="JLA1" s="429"/>
      <c r="JLB1" s="430"/>
      <c r="JLC1" s="429"/>
      <c r="JLD1" s="430"/>
      <c r="JLE1" s="429"/>
      <c r="JLF1" s="430"/>
      <c r="JLG1" s="429"/>
      <c r="JLH1" s="430"/>
      <c r="JLI1" s="429"/>
      <c r="JLJ1" s="430"/>
      <c r="JLK1" s="429"/>
      <c r="JLL1" s="430"/>
      <c r="JLM1" s="429"/>
      <c r="JLN1" s="430"/>
      <c r="JLO1" s="429"/>
      <c r="JLP1" s="430"/>
      <c r="JLQ1" s="429"/>
      <c r="JLR1" s="430"/>
      <c r="JLS1" s="429"/>
      <c r="JLT1" s="430"/>
      <c r="JLU1" s="429"/>
      <c r="JLV1" s="430"/>
      <c r="JLW1" s="429"/>
      <c r="JLX1" s="430"/>
      <c r="JLY1" s="429"/>
      <c r="JLZ1" s="430"/>
      <c r="JMA1" s="429"/>
      <c r="JMB1" s="430"/>
      <c r="JMC1" s="429"/>
      <c r="JMD1" s="430"/>
      <c r="JME1" s="429"/>
      <c r="JMF1" s="430"/>
      <c r="JMG1" s="429"/>
      <c r="JMH1" s="430"/>
      <c r="JMI1" s="429"/>
      <c r="JMJ1" s="430"/>
      <c r="JMK1" s="429"/>
      <c r="JML1" s="430"/>
      <c r="JMM1" s="429"/>
      <c r="JMN1" s="430"/>
      <c r="JMO1" s="429"/>
      <c r="JMP1" s="430"/>
      <c r="JMQ1" s="429"/>
      <c r="JMR1" s="430"/>
      <c r="JMS1" s="429"/>
      <c r="JMT1" s="430"/>
      <c r="JMU1" s="429"/>
      <c r="JMV1" s="430"/>
      <c r="JMW1" s="429"/>
      <c r="JMX1" s="430"/>
      <c r="JMY1" s="429"/>
      <c r="JMZ1" s="430"/>
      <c r="JNA1" s="429"/>
      <c r="JNB1" s="430"/>
      <c r="JNC1" s="429"/>
      <c r="JND1" s="430"/>
      <c r="JNE1" s="429"/>
      <c r="JNF1" s="430"/>
      <c r="JNG1" s="429"/>
      <c r="JNH1" s="430"/>
      <c r="JNI1" s="429"/>
      <c r="JNJ1" s="430"/>
      <c r="JNK1" s="429"/>
      <c r="JNL1" s="430"/>
      <c r="JNM1" s="429"/>
      <c r="JNN1" s="430"/>
      <c r="JNO1" s="429"/>
      <c r="JNP1" s="430"/>
      <c r="JNQ1" s="429"/>
      <c r="JNR1" s="430"/>
      <c r="JNS1" s="429"/>
      <c r="JNT1" s="430"/>
      <c r="JNU1" s="429"/>
      <c r="JNV1" s="430"/>
      <c r="JNW1" s="429"/>
      <c r="JNX1" s="430"/>
      <c r="JNY1" s="429"/>
      <c r="JNZ1" s="430"/>
      <c r="JOA1" s="429"/>
      <c r="JOB1" s="430"/>
      <c r="JOC1" s="429"/>
      <c r="JOD1" s="430"/>
      <c r="JOE1" s="429"/>
      <c r="JOF1" s="430"/>
      <c r="JOG1" s="429"/>
      <c r="JOH1" s="430"/>
      <c r="JOI1" s="429"/>
      <c r="JOJ1" s="430"/>
      <c r="JOK1" s="429"/>
      <c r="JOL1" s="430"/>
      <c r="JOM1" s="429"/>
      <c r="JON1" s="430"/>
      <c r="JOO1" s="429"/>
      <c r="JOP1" s="430"/>
      <c r="JOQ1" s="429"/>
      <c r="JOR1" s="430"/>
      <c r="JOS1" s="429"/>
      <c r="JOT1" s="430"/>
      <c r="JOU1" s="429"/>
      <c r="JOV1" s="430"/>
      <c r="JOW1" s="429"/>
      <c r="JOX1" s="430"/>
      <c r="JOY1" s="429"/>
      <c r="JOZ1" s="430"/>
      <c r="JPA1" s="429"/>
      <c r="JPB1" s="430"/>
      <c r="JPC1" s="429"/>
      <c r="JPD1" s="430"/>
      <c r="JPE1" s="429"/>
      <c r="JPF1" s="430"/>
      <c r="JPG1" s="429"/>
      <c r="JPH1" s="430"/>
      <c r="JPI1" s="429"/>
      <c r="JPJ1" s="430"/>
      <c r="JPK1" s="429"/>
      <c r="JPL1" s="430"/>
      <c r="JPM1" s="429"/>
      <c r="JPN1" s="430"/>
      <c r="JPO1" s="429"/>
      <c r="JPP1" s="430"/>
      <c r="JPQ1" s="429"/>
      <c r="JPR1" s="430"/>
      <c r="JPS1" s="429"/>
      <c r="JPT1" s="430"/>
      <c r="JPU1" s="429"/>
      <c r="JPV1" s="430"/>
      <c r="JPW1" s="429"/>
      <c r="JPX1" s="430"/>
      <c r="JPY1" s="429"/>
      <c r="JPZ1" s="430"/>
      <c r="JQA1" s="429"/>
      <c r="JQB1" s="430"/>
      <c r="JQC1" s="429"/>
      <c r="JQD1" s="430"/>
      <c r="JQE1" s="429"/>
      <c r="JQF1" s="430"/>
      <c r="JQG1" s="429"/>
      <c r="JQH1" s="430"/>
      <c r="JQI1" s="429"/>
      <c r="JQJ1" s="430"/>
      <c r="JQK1" s="429"/>
      <c r="JQL1" s="430"/>
      <c r="JQM1" s="429"/>
      <c r="JQN1" s="430"/>
      <c r="JQO1" s="429"/>
      <c r="JQP1" s="430"/>
      <c r="JQQ1" s="429"/>
      <c r="JQR1" s="430"/>
      <c r="JQS1" s="429"/>
      <c r="JQT1" s="430"/>
      <c r="JQU1" s="429"/>
      <c r="JQV1" s="430"/>
      <c r="JQW1" s="429"/>
      <c r="JQX1" s="430"/>
      <c r="JQY1" s="429"/>
      <c r="JQZ1" s="430"/>
      <c r="JRA1" s="429"/>
      <c r="JRB1" s="430"/>
      <c r="JRC1" s="429"/>
      <c r="JRD1" s="430"/>
      <c r="JRE1" s="429"/>
      <c r="JRF1" s="430"/>
      <c r="JRG1" s="429"/>
      <c r="JRH1" s="430"/>
      <c r="JRI1" s="429"/>
      <c r="JRJ1" s="430"/>
      <c r="JRK1" s="429"/>
      <c r="JRL1" s="430"/>
      <c r="JRM1" s="429"/>
      <c r="JRN1" s="430"/>
      <c r="JRO1" s="429"/>
      <c r="JRP1" s="430"/>
      <c r="JRQ1" s="429"/>
      <c r="JRR1" s="430"/>
      <c r="JRS1" s="429"/>
      <c r="JRT1" s="430"/>
      <c r="JRU1" s="429"/>
      <c r="JRV1" s="430"/>
      <c r="JRW1" s="429"/>
      <c r="JRX1" s="430"/>
      <c r="JRY1" s="429"/>
      <c r="JRZ1" s="430"/>
      <c r="JSA1" s="429"/>
      <c r="JSB1" s="430"/>
      <c r="JSC1" s="429"/>
      <c r="JSD1" s="430"/>
      <c r="JSE1" s="429"/>
      <c r="JSF1" s="430"/>
      <c r="JSG1" s="429"/>
      <c r="JSH1" s="430"/>
      <c r="JSI1" s="429"/>
      <c r="JSJ1" s="430"/>
      <c r="JSK1" s="429"/>
      <c r="JSL1" s="430"/>
      <c r="JSM1" s="429"/>
      <c r="JSN1" s="430"/>
      <c r="JSO1" s="429"/>
      <c r="JSP1" s="430"/>
      <c r="JSQ1" s="429"/>
      <c r="JSR1" s="430"/>
      <c r="JSS1" s="429"/>
      <c r="JST1" s="430"/>
      <c r="JSU1" s="429"/>
      <c r="JSV1" s="430"/>
      <c r="JSW1" s="429"/>
      <c r="JSX1" s="430"/>
      <c r="JSY1" s="429"/>
      <c r="JSZ1" s="430"/>
      <c r="JTA1" s="429"/>
      <c r="JTB1" s="430"/>
      <c r="JTC1" s="429"/>
      <c r="JTD1" s="430"/>
      <c r="JTE1" s="429"/>
      <c r="JTF1" s="430"/>
      <c r="JTG1" s="429"/>
      <c r="JTH1" s="430"/>
      <c r="JTI1" s="429"/>
      <c r="JTJ1" s="430"/>
      <c r="JTK1" s="429"/>
      <c r="JTL1" s="430"/>
      <c r="JTM1" s="429"/>
      <c r="JTN1" s="430"/>
      <c r="JTO1" s="429"/>
      <c r="JTP1" s="430"/>
      <c r="JTQ1" s="429"/>
      <c r="JTR1" s="430"/>
      <c r="JTS1" s="429"/>
      <c r="JTT1" s="430"/>
      <c r="JTU1" s="429"/>
      <c r="JTV1" s="430"/>
      <c r="JTW1" s="429"/>
      <c r="JTX1" s="430"/>
      <c r="JTY1" s="429"/>
      <c r="JTZ1" s="430"/>
      <c r="JUA1" s="429"/>
      <c r="JUB1" s="430"/>
      <c r="JUC1" s="429"/>
      <c r="JUD1" s="430"/>
      <c r="JUE1" s="429"/>
      <c r="JUF1" s="430"/>
      <c r="JUG1" s="429"/>
      <c r="JUH1" s="430"/>
      <c r="JUI1" s="429"/>
      <c r="JUJ1" s="430"/>
      <c r="JUK1" s="429"/>
      <c r="JUL1" s="430"/>
      <c r="JUM1" s="429"/>
      <c r="JUN1" s="430"/>
      <c r="JUO1" s="429"/>
      <c r="JUP1" s="430"/>
      <c r="JUQ1" s="429"/>
      <c r="JUR1" s="430"/>
      <c r="JUS1" s="429"/>
      <c r="JUT1" s="430"/>
      <c r="JUU1" s="429"/>
      <c r="JUV1" s="430"/>
      <c r="JUW1" s="429"/>
      <c r="JUX1" s="430"/>
      <c r="JUY1" s="429"/>
      <c r="JUZ1" s="430"/>
      <c r="JVA1" s="429"/>
      <c r="JVB1" s="430"/>
      <c r="JVC1" s="429"/>
      <c r="JVD1" s="430"/>
      <c r="JVE1" s="429"/>
      <c r="JVF1" s="430"/>
      <c r="JVG1" s="429"/>
      <c r="JVH1" s="430"/>
      <c r="JVI1" s="429"/>
      <c r="JVJ1" s="430"/>
      <c r="JVK1" s="429"/>
      <c r="JVL1" s="430"/>
      <c r="JVM1" s="429"/>
      <c r="JVN1" s="430"/>
      <c r="JVO1" s="429"/>
      <c r="JVP1" s="430"/>
      <c r="JVQ1" s="429"/>
      <c r="JVR1" s="430"/>
      <c r="JVS1" s="429"/>
      <c r="JVT1" s="430"/>
      <c r="JVU1" s="429"/>
      <c r="JVV1" s="430"/>
      <c r="JVW1" s="429"/>
      <c r="JVX1" s="430"/>
      <c r="JVY1" s="429"/>
      <c r="JVZ1" s="430"/>
      <c r="JWA1" s="429"/>
      <c r="JWB1" s="430"/>
      <c r="JWC1" s="429"/>
      <c r="JWD1" s="430"/>
      <c r="JWE1" s="429"/>
      <c r="JWF1" s="430"/>
      <c r="JWG1" s="429"/>
      <c r="JWH1" s="430"/>
      <c r="JWI1" s="429"/>
      <c r="JWJ1" s="430"/>
      <c r="JWK1" s="429"/>
      <c r="JWL1" s="430"/>
      <c r="JWM1" s="429"/>
      <c r="JWN1" s="430"/>
      <c r="JWO1" s="429"/>
      <c r="JWP1" s="430"/>
      <c r="JWQ1" s="429"/>
      <c r="JWR1" s="430"/>
      <c r="JWS1" s="429"/>
      <c r="JWT1" s="430"/>
      <c r="JWU1" s="429"/>
      <c r="JWV1" s="430"/>
      <c r="JWW1" s="429"/>
      <c r="JWX1" s="430"/>
      <c r="JWY1" s="429"/>
      <c r="JWZ1" s="430"/>
      <c r="JXA1" s="429"/>
      <c r="JXB1" s="430"/>
      <c r="JXC1" s="429"/>
      <c r="JXD1" s="430"/>
      <c r="JXE1" s="429"/>
      <c r="JXF1" s="430"/>
      <c r="JXG1" s="429"/>
      <c r="JXH1" s="430"/>
      <c r="JXI1" s="429"/>
      <c r="JXJ1" s="430"/>
      <c r="JXK1" s="429"/>
      <c r="JXL1" s="430"/>
      <c r="JXM1" s="429"/>
      <c r="JXN1" s="430"/>
      <c r="JXO1" s="429"/>
      <c r="JXP1" s="430"/>
      <c r="JXQ1" s="429"/>
      <c r="JXR1" s="430"/>
      <c r="JXS1" s="429"/>
      <c r="JXT1" s="430"/>
      <c r="JXU1" s="429"/>
      <c r="JXV1" s="430"/>
      <c r="JXW1" s="429"/>
      <c r="JXX1" s="430"/>
      <c r="JXY1" s="429"/>
      <c r="JXZ1" s="430"/>
      <c r="JYA1" s="429"/>
      <c r="JYB1" s="430"/>
      <c r="JYC1" s="429"/>
      <c r="JYD1" s="430"/>
      <c r="JYE1" s="429"/>
      <c r="JYF1" s="430"/>
      <c r="JYG1" s="429"/>
      <c r="JYH1" s="430"/>
      <c r="JYI1" s="429"/>
      <c r="JYJ1" s="430"/>
      <c r="JYK1" s="429"/>
      <c r="JYL1" s="430"/>
      <c r="JYM1" s="429"/>
      <c r="JYN1" s="430"/>
      <c r="JYO1" s="429"/>
      <c r="JYP1" s="430"/>
      <c r="JYQ1" s="429"/>
      <c r="JYR1" s="430"/>
      <c r="JYS1" s="429"/>
      <c r="JYT1" s="430"/>
      <c r="JYU1" s="429"/>
      <c r="JYV1" s="430"/>
      <c r="JYW1" s="429"/>
      <c r="JYX1" s="430"/>
      <c r="JYY1" s="429"/>
      <c r="JYZ1" s="430"/>
      <c r="JZA1" s="429"/>
      <c r="JZB1" s="430"/>
      <c r="JZC1" s="429"/>
      <c r="JZD1" s="430"/>
      <c r="JZE1" s="429"/>
      <c r="JZF1" s="430"/>
      <c r="JZG1" s="429"/>
      <c r="JZH1" s="430"/>
      <c r="JZI1" s="429"/>
      <c r="JZJ1" s="430"/>
      <c r="JZK1" s="429"/>
      <c r="JZL1" s="430"/>
      <c r="JZM1" s="429"/>
      <c r="JZN1" s="430"/>
      <c r="JZO1" s="429"/>
      <c r="JZP1" s="430"/>
      <c r="JZQ1" s="429"/>
      <c r="JZR1" s="430"/>
      <c r="JZS1" s="429"/>
      <c r="JZT1" s="430"/>
      <c r="JZU1" s="429"/>
      <c r="JZV1" s="430"/>
      <c r="JZW1" s="429"/>
      <c r="JZX1" s="430"/>
      <c r="JZY1" s="429"/>
      <c r="JZZ1" s="430"/>
      <c r="KAA1" s="429"/>
      <c r="KAB1" s="430"/>
      <c r="KAC1" s="429"/>
      <c r="KAD1" s="430"/>
      <c r="KAE1" s="429"/>
      <c r="KAF1" s="430"/>
      <c r="KAG1" s="429"/>
      <c r="KAH1" s="430"/>
      <c r="KAI1" s="429"/>
      <c r="KAJ1" s="430"/>
      <c r="KAK1" s="429"/>
      <c r="KAL1" s="430"/>
      <c r="KAM1" s="429"/>
      <c r="KAN1" s="430"/>
      <c r="KAO1" s="429"/>
      <c r="KAP1" s="430"/>
      <c r="KAQ1" s="429"/>
      <c r="KAR1" s="430"/>
      <c r="KAS1" s="429"/>
      <c r="KAT1" s="430"/>
      <c r="KAU1" s="429"/>
      <c r="KAV1" s="430"/>
      <c r="KAW1" s="429"/>
      <c r="KAX1" s="430"/>
      <c r="KAY1" s="429"/>
      <c r="KAZ1" s="430"/>
      <c r="KBA1" s="429"/>
      <c r="KBB1" s="430"/>
      <c r="KBC1" s="429"/>
      <c r="KBD1" s="430"/>
      <c r="KBE1" s="429"/>
      <c r="KBF1" s="430"/>
      <c r="KBG1" s="429"/>
      <c r="KBH1" s="430"/>
      <c r="KBI1" s="429"/>
      <c r="KBJ1" s="430"/>
      <c r="KBK1" s="429"/>
      <c r="KBL1" s="430"/>
      <c r="KBM1" s="429"/>
      <c r="KBN1" s="430"/>
      <c r="KBO1" s="429"/>
      <c r="KBP1" s="430"/>
      <c r="KBQ1" s="429"/>
      <c r="KBR1" s="430"/>
      <c r="KBS1" s="429"/>
      <c r="KBT1" s="430"/>
      <c r="KBU1" s="429"/>
      <c r="KBV1" s="430"/>
      <c r="KBW1" s="429"/>
      <c r="KBX1" s="430"/>
      <c r="KBY1" s="429"/>
      <c r="KBZ1" s="430"/>
      <c r="KCA1" s="429"/>
      <c r="KCB1" s="430"/>
      <c r="KCC1" s="429"/>
      <c r="KCD1" s="430"/>
      <c r="KCE1" s="429"/>
      <c r="KCF1" s="430"/>
      <c r="KCG1" s="429"/>
      <c r="KCH1" s="430"/>
      <c r="KCI1" s="429"/>
      <c r="KCJ1" s="430"/>
      <c r="KCK1" s="429"/>
      <c r="KCL1" s="430"/>
      <c r="KCM1" s="429"/>
      <c r="KCN1" s="430"/>
      <c r="KCO1" s="429"/>
      <c r="KCP1" s="430"/>
      <c r="KCQ1" s="429"/>
      <c r="KCR1" s="430"/>
      <c r="KCS1" s="429"/>
      <c r="KCT1" s="430"/>
      <c r="KCU1" s="429"/>
      <c r="KCV1" s="430"/>
      <c r="KCW1" s="429"/>
      <c r="KCX1" s="430"/>
      <c r="KCY1" s="429"/>
      <c r="KCZ1" s="430"/>
      <c r="KDA1" s="429"/>
      <c r="KDB1" s="430"/>
      <c r="KDC1" s="429"/>
      <c r="KDD1" s="430"/>
      <c r="KDE1" s="429"/>
      <c r="KDF1" s="430"/>
      <c r="KDG1" s="429"/>
      <c r="KDH1" s="430"/>
      <c r="KDI1" s="429"/>
      <c r="KDJ1" s="430"/>
      <c r="KDK1" s="429"/>
      <c r="KDL1" s="430"/>
      <c r="KDM1" s="429"/>
      <c r="KDN1" s="430"/>
      <c r="KDO1" s="429"/>
      <c r="KDP1" s="430"/>
      <c r="KDQ1" s="429"/>
      <c r="KDR1" s="430"/>
      <c r="KDS1" s="429"/>
      <c r="KDT1" s="430"/>
      <c r="KDU1" s="429"/>
      <c r="KDV1" s="430"/>
      <c r="KDW1" s="429"/>
      <c r="KDX1" s="430"/>
      <c r="KDY1" s="429"/>
      <c r="KDZ1" s="430"/>
      <c r="KEA1" s="429"/>
      <c r="KEB1" s="430"/>
      <c r="KEC1" s="429"/>
      <c r="KED1" s="430"/>
      <c r="KEE1" s="429"/>
      <c r="KEF1" s="430"/>
      <c r="KEG1" s="429"/>
      <c r="KEH1" s="430"/>
      <c r="KEI1" s="429"/>
      <c r="KEJ1" s="430"/>
      <c r="KEK1" s="429"/>
      <c r="KEL1" s="430"/>
      <c r="KEM1" s="429"/>
      <c r="KEN1" s="430"/>
      <c r="KEO1" s="429"/>
      <c r="KEP1" s="430"/>
      <c r="KEQ1" s="429"/>
      <c r="KER1" s="430"/>
      <c r="KES1" s="429"/>
      <c r="KET1" s="430"/>
      <c r="KEU1" s="429"/>
      <c r="KEV1" s="430"/>
      <c r="KEW1" s="429"/>
      <c r="KEX1" s="430"/>
      <c r="KEY1" s="429"/>
      <c r="KEZ1" s="430"/>
      <c r="KFA1" s="429"/>
      <c r="KFB1" s="430"/>
      <c r="KFC1" s="429"/>
      <c r="KFD1" s="430"/>
      <c r="KFE1" s="429"/>
      <c r="KFF1" s="430"/>
      <c r="KFG1" s="429"/>
      <c r="KFH1" s="430"/>
      <c r="KFI1" s="429"/>
      <c r="KFJ1" s="430"/>
      <c r="KFK1" s="429"/>
      <c r="KFL1" s="430"/>
      <c r="KFM1" s="429"/>
      <c r="KFN1" s="430"/>
      <c r="KFO1" s="429"/>
      <c r="KFP1" s="430"/>
      <c r="KFQ1" s="429"/>
      <c r="KFR1" s="430"/>
      <c r="KFS1" s="429"/>
      <c r="KFT1" s="430"/>
      <c r="KFU1" s="429"/>
      <c r="KFV1" s="430"/>
      <c r="KFW1" s="429"/>
      <c r="KFX1" s="430"/>
      <c r="KFY1" s="429"/>
      <c r="KFZ1" s="430"/>
      <c r="KGA1" s="429"/>
      <c r="KGB1" s="430"/>
      <c r="KGC1" s="429"/>
      <c r="KGD1" s="430"/>
      <c r="KGE1" s="429"/>
      <c r="KGF1" s="430"/>
      <c r="KGG1" s="429"/>
      <c r="KGH1" s="430"/>
      <c r="KGI1" s="429"/>
      <c r="KGJ1" s="430"/>
      <c r="KGK1" s="429"/>
      <c r="KGL1" s="430"/>
      <c r="KGM1" s="429"/>
      <c r="KGN1" s="430"/>
      <c r="KGO1" s="429"/>
      <c r="KGP1" s="430"/>
      <c r="KGQ1" s="429"/>
      <c r="KGR1" s="430"/>
      <c r="KGS1" s="429"/>
      <c r="KGT1" s="430"/>
      <c r="KGU1" s="429"/>
      <c r="KGV1" s="430"/>
      <c r="KGW1" s="429"/>
      <c r="KGX1" s="430"/>
      <c r="KGY1" s="429"/>
      <c r="KGZ1" s="430"/>
      <c r="KHA1" s="429"/>
      <c r="KHB1" s="430"/>
      <c r="KHC1" s="429"/>
      <c r="KHD1" s="430"/>
      <c r="KHE1" s="429"/>
      <c r="KHF1" s="430"/>
      <c r="KHG1" s="429"/>
      <c r="KHH1" s="430"/>
      <c r="KHI1" s="429"/>
      <c r="KHJ1" s="430"/>
      <c r="KHK1" s="429"/>
      <c r="KHL1" s="430"/>
      <c r="KHM1" s="429"/>
      <c r="KHN1" s="430"/>
      <c r="KHO1" s="429"/>
      <c r="KHP1" s="430"/>
      <c r="KHQ1" s="429"/>
      <c r="KHR1" s="430"/>
      <c r="KHS1" s="429"/>
      <c r="KHT1" s="430"/>
      <c r="KHU1" s="429"/>
      <c r="KHV1" s="430"/>
      <c r="KHW1" s="429"/>
      <c r="KHX1" s="430"/>
      <c r="KHY1" s="429"/>
      <c r="KHZ1" s="430"/>
      <c r="KIA1" s="429"/>
      <c r="KIB1" s="430"/>
      <c r="KIC1" s="429"/>
      <c r="KID1" s="430"/>
      <c r="KIE1" s="429"/>
      <c r="KIF1" s="430"/>
      <c r="KIG1" s="429"/>
      <c r="KIH1" s="430"/>
      <c r="KII1" s="429"/>
      <c r="KIJ1" s="430"/>
      <c r="KIK1" s="429"/>
      <c r="KIL1" s="430"/>
      <c r="KIM1" s="429"/>
      <c r="KIN1" s="430"/>
      <c r="KIO1" s="429"/>
      <c r="KIP1" s="430"/>
      <c r="KIQ1" s="429"/>
      <c r="KIR1" s="430"/>
      <c r="KIS1" s="429"/>
      <c r="KIT1" s="430"/>
      <c r="KIU1" s="429"/>
      <c r="KIV1" s="430"/>
      <c r="KIW1" s="429"/>
      <c r="KIX1" s="430"/>
      <c r="KIY1" s="429"/>
      <c r="KIZ1" s="430"/>
      <c r="KJA1" s="429"/>
      <c r="KJB1" s="430"/>
      <c r="KJC1" s="429"/>
      <c r="KJD1" s="430"/>
      <c r="KJE1" s="429"/>
      <c r="KJF1" s="430"/>
      <c r="KJG1" s="429"/>
      <c r="KJH1" s="430"/>
      <c r="KJI1" s="429"/>
      <c r="KJJ1" s="430"/>
      <c r="KJK1" s="429"/>
      <c r="KJL1" s="430"/>
      <c r="KJM1" s="429"/>
      <c r="KJN1" s="430"/>
      <c r="KJO1" s="429"/>
      <c r="KJP1" s="430"/>
      <c r="KJQ1" s="429"/>
      <c r="KJR1" s="430"/>
      <c r="KJS1" s="429"/>
      <c r="KJT1" s="430"/>
      <c r="KJU1" s="429"/>
      <c r="KJV1" s="430"/>
      <c r="KJW1" s="429"/>
      <c r="KJX1" s="430"/>
      <c r="KJY1" s="429"/>
      <c r="KJZ1" s="430"/>
      <c r="KKA1" s="429"/>
      <c r="KKB1" s="430"/>
      <c r="KKC1" s="429"/>
      <c r="KKD1" s="430"/>
      <c r="KKE1" s="429"/>
      <c r="KKF1" s="430"/>
      <c r="KKG1" s="429"/>
      <c r="KKH1" s="430"/>
      <c r="KKI1" s="429"/>
      <c r="KKJ1" s="430"/>
      <c r="KKK1" s="429"/>
      <c r="KKL1" s="430"/>
      <c r="KKM1" s="429"/>
      <c r="KKN1" s="430"/>
      <c r="KKO1" s="429"/>
      <c r="KKP1" s="430"/>
      <c r="KKQ1" s="429"/>
      <c r="KKR1" s="430"/>
      <c r="KKS1" s="429"/>
      <c r="KKT1" s="430"/>
      <c r="KKU1" s="429"/>
      <c r="KKV1" s="430"/>
      <c r="KKW1" s="429"/>
      <c r="KKX1" s="430"/>
      <c r="KKY1" s="429"/>
      <c r="KKZ1" s="430"/>
      <c r="KLA1" s="429"/>
      <c r="KLB1" s="430"/>
      <c r="KLC1" s="429"/>
      <c r="KLD1" s="430"/>
      <c r="KLE1" s="429"/>
      <c r="KLF1" s="430"/>
      <c r="KLG1" s="429"/>
      <c r="KLH1" s="430"/>
      <c r="KLI1" s="429"/>
      <c r="KLJ1" s="430"/>
      <c r="KLK1" s="429"/>
      <c r="KLL1" s="430"/>
      <c r="KLM1" s="429"/>
      <c r="KLN1" s="430"/>
      <c r="KLO1" s="429"/>
      <c r="KLP1" s="430"/>
      <c r="KLQ1" s="429"/>
      <c r="KLR1" s="430"/>
      <c r="KLS1" s="429"/>
      <c r="KLT1" s="430"/>
      <c r="KLU1" s="429"/>
      <c r="KLV1" s="430"/>
      <c r="KLW1" s="429"/>
      <c r="KLX1" s="430"/>
      <c r="KLY1" s="429"/>
      <c r="KLZ1" s="430"/>
      <c r="KMA1" s="429"/>
      <c r="KMB1" s="430"/>
      <c r="KMC1" s="429"/>
      <c r="KMD1" s="430"/>
      <c r="KME1" s="429"/>
      <c r="KMF1" s="430"/>
      <c r="KMG1" s="429"/>
      <c r="KMH1" s="430"/>
      <c r="KMI1" s="429"/>
      <c r="KMJ1" s="430"/>
      <c r="KMK1" s="429"/>
      <c r="KML1" s="430"/>
      <c r="KMM1" s="429"/>
      <c r="KMN1" s="430"/>
      <c r="KMO1" s="429"/>
      <c r="KMP1" s="430"/>
      <c r="KMQ1" s="429"/>
      <c r="KMR1" s="430"/>
      <c r="KMS1" s="429"/>
      <c r="KMT1" s="430"/>
      <c r="KMU1" s="429"/>
      <c r="KMV1" s="430"/>
      <c r="KMW1" s="429"/>
      <c r="KMX1" s="430"/>
      <c r="KMY1" s="429"/>
      <c r="KMZ1" s="430"/>
      <c r="KNA1" s="429"/>
      <c r="KNB1" s="430"/>
      <c r="KNC1" s="429"/>
      <c r="KND1" s="430"/>
      <c r="KNE1" s="429"/>
      <c r="KNF1" s="430"/>
      <c r="KNG1" s="429"/>
      <c r="KNH1" s="430"/>
      <c r="KNI1" s="429"/>
      <c r="KNJ1" s="430"/>
      <c r="KNK1" s="429"/>
      <c r="KNL1" s="430"/>
      <c r="KNM1" s="429"/>
      <c r="KNN1" s="430"/>
      <c r="KNO1" s="429"/>
      <c r="KNP1" s="430"/>
      <c r="KNQ1" s="429"/>
      <c r="KNR1" s="430"/>
      <c r="KNS1" s="429"/>
      <c r="KNT1" s="430"/>
      <c r="KNU1" s="429"/>
      <c r="KNV1" s="430"/>
      <c r="KNW1" s="429"/>
      <c r="KNX1" s="430"/>
      <c r="KNY1" s="429"/>
      <c r="KNZ1" s="430"/>
      <c r="KOA1" s="429"/>
      <c r="KOB1" s="430"/>
      <c r="KOC1" s="429"/>
      <c r="KOD1" s="430"/>
      <c r="KOE1" s="429"/>
      <c r="KOF1" s="430"/>
      <c r="KOG1" s="429"/>
      <c r="KOH1" s="430"/>
      <c r="KOI1" s="429"/>
      <c r="KOJ1" s="430"/>
      <c r="KOK1" s="429"/>
      <c r="KOL1" s="430"/>
      <c r="KOM1" s="429"/>
      <c r="KON1" s="430"/>
      <c r="KOO1" s="429"/>
      <c r="KOP1" s="430"/>
      <c r="KOQ1" s="429"/>
      <c r="KOR1" s="430"/>
      <c r="KOS1" s="429"/>
      <c r="KOT1" s="430"/>
      <c r="KOU1" s="429"/>
      <c r="KOV1" s="430"/>
      <c r="KOW1" s="429"/>
      <c r="KOX1" s="430"/>
      <c r="KOY1" s="429"/>
      <c r="KOZ1" s="430"/>
      <c r="KPA1" s="429"/>
      <c r="KPB1" s="430"/>
      <c r="KPC1" s="429"/>
      <c r="KPD1" s="430"/>
      <c r="KPE1" s="429"/>
      <c r="KPF1" s="430"/>
      <c r="KPG1" s="429"/>
      <c r="KPH1" s="430"/>
      <c r="KPI1" s="429"/>
      <c r="KPJ1" s="430"/>
      <c r="KPK1" s="429"/>
      <c r="KPL1" s="430"/>
      <c r="KPM1" s="429"/>
      <c r="KPN1" s="430"/>
      <c r="KPO1" s="429"/>
      <c r="KPP1" s="430"/>
      <c r="KPQ1" s="429"/>
      <c r="KPR1" s="430"/>
      <c r="KPS1" s="429"/>
      <c r="KPT1" s="430"/>
      <c r="KPU1" s="429"/>
      <c r="KPV1" s="430"/>
      <c r="KPW1" s="429"/>
      <c r="KPX1" s="430"/>
      <c r="KPY1" s="429"/>
      <c r="KPZ1" s="430"/>
      <c r="KQA1" s="429"/>
      <c r="KQB1" s="430"/>
      <c r="KQC1" s="429"/>
      <c r="KQD1" s="430"/>
      <c r="KQE1" s="429"/>
      <c r="KQF1" s="430"/>
      <c r="KQG1" s="429"/>
      <c r="KQH1" s="430"/>
      <c r="KQI1" s="429"/>
      <c r="KQJ1" s="430"/>
      <c r="KQK1" s="429"/>
      <c r="KQL1" s="430"/>
      <c r="KQM1" s="429"/>
      <c r="KQN1" s="430"/>
      <c r="KQO1" s="429"/>
      <c r="KQP1" s="430"/>
      <c r="KQQ1" s="429"/>
      <c r="KQR1" s="430"/>
      <c r="KQS1" s="429"/>
      <c r="KQT1" s="430"/>
      <c r="KQU1" s="429"/>
      <c r="KQV1" s="430"/>
      <c r="KQW1" s="429"/>
      <c r="KQX1" s="430"/>
      <c r="KQY1" s="429"/>
      <c r="KQZ1" s="430"/>
      <c r="KRA1" s="429"/>
      <c r="KRB1" s="430"/>
      <c r="KRC1" s="429"/>
      <c r="KRD1" s="430"/>
      <c r="KRE1" s="429"/>
      <c r="KRF1" s="430"/>
      <c r="KRG1" s="429"/>
      <c r="KRH1" s="430"/>
      <c r="KRI1" s="429"/>
      <c r="KRJ1" s="430"/>
      <c r="KRK1" s="429"/>
      <c r="KRL1" s="430"/>
      <c r="KRM1" s="429"/>
      <c r="KRN1" s="430"/>
      <c r="KRO1" s="429"/>
      <c r="KRP1" s="430"/>
      <c r="KRQ1" s="429"/>
      <c r="KRR1" s="430"/>
      <c r="KRS1" s="429"/>
      <c r="KRT1" s="430"/>
      <c r="KRU1" s="429"/>
      <c r="KRV1" s="430"/>
      <c r="KRW1" s="429"/>
      <c r="KRX1" s="430"/>
      <c r="KRY1" s="429"/>
      <c r="KRZ1" s="430"/>
      <c r="KSA1" s="429"/>
      <c r="KSB1" s="430"/>
      <c r="KSC1" s="429"/>
      <c r="KSD1" s="430"/>
      <c r="KSE1" s="429"/>
      <c r="KSF1" s="430"/>
      <c r="KSG1" s="429"/>
      <c r="KSH1" s="430"/>
      <c r="KSI1" s="429"/>
      <c r="KSJ1" s="430"/>
      <c r="KSK1" s="429"/>
      <c r="KSL1" s="430"/>
      <c r="KSM1" s="429"/>
      <c r="KSN1" s="430"/>
      <c r="KSO1" s="429"/>
      <c r="KSP1" s="430"/>
      <c r="KSQ1" s="429"/>
      <c r="KSR1" s="430"/>
      <c r="KSS1" s="429"/>
      <c r="KST1" s="430"/>
      <c r="KSU1" s="429"/>
      <c r="KSV1" s="430"/>
      <c r="KSW1" s="429"/>
      <c r="KSX1" s="430"/>
      <c r="KSY1" s="429"/>
      <c r="KSZ1" s="430"/>
      <c r="KTA1" s="429"/>
      <c r="KTB1" s="430"/>
      <c r="KTC1" s="429"/>
      <c r="KTD1" s="430"/>
      <c r="KTE1" s="429"/>
      <c r="KTF1" s="430"/>
      <c r="KTG1" s="429"/>
      <c r="KTH1" s="430"/>
      <c r="KTI1" s="429"/>
      <c r="KTJ1" s="430"/>
      <c r="KTK1" s="429"/>
      <c r="KTL1" s="430"/>
      <c r="KTM1" s="429"/>
      <c r="KTN1" s="430"/>
      <c r="KTO1" s="429"/>
      <c r="KTP1" s="430"/>
      <c r="KTQ1" s="429"/>
      <c r="KTR1" s="430"/>
      <c r="KTS1" s="429"/>
      <c r="KTT1" s="430"/>
      <c r="KTU1" s="429"/>
      <c r="KTV1" s="430"/>
      <c r="KTW1" s="429"/>
      <c r="KTX1" s="430"/>
      <c r="KTY1" s="429"/>
      <c r="KTZ1" s="430"/>
      <c r="KUA1" s="429"/>
      <c r="KUB1" s="430"/>
      <c r="KUC1" s="429"/>
      <c r="KUD1" s="430"/>
      <c r="KUE1" s="429"/>
      <c r="KUF1" s="430"/>
      <c r="KUG1" s="429"/>
      <c r="KUH1" s="430"/>
      <c r="KUI1" s="429"/>
      <c r="KUJ1" s="430"/>
      <c r="KUK1" s="429"/>
      <c r="KUL1" s="430"/>
      <c r="KUM1" s="429"/>
      <c r="KUN1" s="430"/>
      <c r="KUO1" s="429"/>
      <c r="KUP1" s="430"/>
      <c r="KUQ1" s="429"/>
      <c r="KUR1" s="430"/>
      <c r="KUS1" s="429"/>
      <c r="KUT1" s="430"/>
      <c r="KUU1" s="429"/>
      <c r="KUV1" s="430"/>
      <c r="KUW1" s="429"/>
      <c r="KUX1" s="430"/>
      <c r="KUY1" s="429"/>
      <c r="KUZ1" s="430"/>
      <c r="KVA1" s="429"/>
      <c r="KVB1" s="430"/>
      <c r="KVC1" s="429"/>
      <c r="KVD1" s="430"/>
      <c r="KVE1" s="429"/>
      <c r="KVF1" s="430"/>
      <c r="KVG1" s="429"/>
      <c r="KVH1" s="430"/>
      <c r="KVI1" s="429"/>
      <c r="KVJ1" s="430"/>
      <c r="KVK1" s="429"/>
      <c r="KVL1" s="430"/>
      <c r="KVM1" s="429"/>
      <c r="KVN1" s="430"/>
      <c r="KVO1" s="429"/>
      <c r="KVP1" s="430"/>
      <c r="KVQ1" s="429"/>
      <c r="KVR1" s="430"/>
      <c r="KVS1" s="429"/>
      <c r="KVT1" s="430"/>
      <c r="KVU1" s="429"/>
      <c r="KVV1" s="430"/>
      <c r="KVW1" s="429"/>
      <c r="KVX1" s="430"/>
      <c r="KVY1" s="429"/>
      <c r="KVZ1" s="430"/>
      <c r="KWA1" s="429"/>
      <c r="KWB1" s="430"/>
      <c r="KWC1" s="429"/>
      <c r="KWD1" s="430"/>
      <c r="KWE1" s="429"/>
      <c r="KWF1" s="430"/>
      <c r="KWG1" s="429"/>
      <c r="KWH1" s="430"/>
      <c r="KWI1" s="429"/>
      <c r="KWJ1" s="430"/>
      <c r="KWK1" s="429"/>
      <c r="KWL1" s="430"/>
      <c r="KWM1" s="429"/>
      <c r="KWN1" s="430"/>
      <c r="KWO1" s="429"/>
      <c r="KWP1" s="430"/>
      <c r="KWQ1" s="429"/>
      <c r="KWR1" s="430"/>
      <c r="KWS1" s="429"/>
      <c r="KWT1" s="430"/>
      <c r="KWU1" s="429"/>
      <c r="KWV1" s="430"/>
      <c r="KWW1" s="429"/>
      <c r="KWX1" s="430"/>
      <c r="KWY1" s="429"/>
      <c r="KWZ1" s="430"/>
      <c r="KXA1" s="429"/>
      <c r="KXB1" s="430"/>
      <c r="KXC1" s="429"/>
      <c r="KXD1" s="430"/>
      <c r="KXE1" s="429"/>
      <c r="KXF1" s="430"/>
      <c r="KXG1" s="429"/>
      <c r="KXH1" s="430"/>
      <c r="KXI1" s="429"/>
      <c r="KXJ1" s="430"/>
      <c r="KXK1" s="429"/>
      <c r="KXL1" s="430"/>
      <c r="KXM1" s="429"/>
      <c r="KXN1" s="430"/>
      <c r="KXO1" s="429"/>
      <c r="KXP1" s="430"/>
      <c r="KXQ1" s="429"/>
      <c r="KXR1" s="430"/>
      <c r="KXS1" s="429"/>
      <c r="KXT1" s="430"/>
      <c r="KXU1" s="429"/>
      <c r="KXV1" s="430"/>
      <c r="KXW1" s="429"/>
      <c r="KXX1" s="430"/>
      <c r="KXY1" s="429"/>
      <c r="KXZ1" s="430"/>
      <c r="KYA1" s="429"/>
      <c r="KYB1" s="430"/>
      <c r="KYC1" s="429"/>
      <c r="KYD1" s="430"/>
      <c r="KYE1" s="429"/>
      <c r="KYF1" s="430"/>
      <c r="KYG1" s="429"/>
      <c r="KYH1" s="430"/>
      <c r="KYI1" s="429"/>
      <c r="KYJ1" s="430"/>
      <c r="KYK1" s="429"/>
      <c r="KYL1" s="430"/>
      <c r="KYM1" s="429"/>
      <c r="KYN1" s="430"/>
      <c r="KYO1" s="429"/>
      <c r="KYP1" s="430"/>
      <c r="KYQ1" s="429"/>
      <c r="KYR1" s="430"/>
      <c r="KYS1" s="429"/>
      <c r="KYT1" s="430"/>
      <c r="KYU1" s="429"/>
      <c r="KYV1" s="430"/>
      <c r="KYW1" s="429"/>
      <c r="KYX1" s="430"/>
      <c r="KYY1" s="429"/>
      <c r="KYZ1" s="430"/>
      <c r="KZA1" s="429"/>
      <c r="KZB1" s="430"/>
      <c r="KZC1" s="429"/>
      <c r="KZD1" s="430"/>
      <c r="KZE1" s="429"/>
      <c r="KZF1" s="430"/>
      <c r="KZG1" s="429"/>
      <c r="KZH1" s="430"/>
      <c r="KZI1" s="429"/>
      <c r="KZJ1" s="430"/>
      <c r="KZK1" s="429"/>
      <c r="KZL1" s="430"/>
      <c r="KZM1" s="429"/>
      <c r="KZN1" s="430"/>
      <c r="KZO1" s="429"/>
      <c r="KZP1" s="430"/>
      <c r="KZQ1" s="429"/>
      <c r="KZR1" s="430"/>
      <c r="KZS1" s="429"/>
      <c r="KZT1" s="430"/>
      <c r="KZU1" s="429"/>
      <c r="KZV1" s="430"/>
      <c r="KZW1" s="429"/>
      <c r="KZX1" s="430"/>
      <c r="KZY1" s="429"/>
      <c r="KZZ1" s="430"/>
      <c r="LAA1" s="429"/>
      <c r="LAB1" s="430"/>
      <c r="LAC1" s="429"/>
      <c r="LAD1" s="430"/>
      <c r="LAE1" s="429"/>
      <c r="LAF1" s="430"/>
      <c r="LAG1" s="429"/>
      <c r="LAH1" s="430"/>
      <c r="LAI1" s="429"/>
      <c r="LAJ1" s="430"/>
      <c r="LAK1" s="429"/>
      <c r="LAL1" s="430"/>
      <c r="LAM1" s="429"/>
      <c r="LAN1" s="430"/>
      <c r="LAO1" s="429"/>
      <c r="LAP1" s="430"/>
      <c r="LAQ1" s="429"/>
      <c r="LAR1" s="430"/>
      <c r="LAS1" s="429"/>
      <c r="LAT1" s="430"/>
      <c r="LAU1" s="429"/>
      <c r="LAV1" s="430"/>
      <c r="LAW1" s="429"/>
      <c r="LAX1" s="430"/>
      <c r="LAY1" s="429"/>
      <c r="LAZ1" s="430"/>
      <c r="LBA1" s="429"/>
      <c r="LBB1" s="430"/>
      <c r="LBC1" s="429"/>
      <c r="LBD1" s="430"/>
      <c r="LBE1" s="429"/>
      <c r="LBF1" s="430"/>
      <c r="LBG1" s="429"/>
      <c r="LBH1" s="430"/>
      <c r="LBI1" s="429"/>
      <c r="LBJ1" s="430"/>
      <c r="LBK1" s="429"/>
      <c r="LBL1" s="430"/>
      <c r="LBM1" s="429"/>
      <c r="LBN1" s="430"/>
      <c r="LBO1" s="429"/>
      <c r="LBP1" s="430"/>
      <c r="LBQ1" s="429"/>
      <c r="LBR1" s="430"/>
      <c r="LBS1" s="429"/>
      <c r="LBT1" s="430"/>
      <c r="LBU1" s="429"/>
      <c r="LBV1" s="430"/>
      <c r="LBW1" s="429"/>
      <c r="LBX1" s="430"/>
      <c r="LBY1" s="429"/>
      <c r="LBZ1" s="430"/>
      <c r="LCA1" s="429"/>
      <c r="LCB1" s="430"/>
      <c r="LCC1" s="429"/>
      <c r="LCD1" s="430"/>
      <c r="LCE1" s="429"/>
      <c r="LCF1" s="430"/>
      <c r="LCG1" s="429"/>
      <c r="LCH1" s="430"/>
      <c r="LCI1" s="429"/>
      <c r="LCJ1" s="430"/>
      <c r="LCK1" s="429"/>
      <c r="LCL1" s="430"/>
      <c r="LCM1" s="429"/>
      <c r="LCN1" s="430"/>
      <c r="LCO1" s="429"/>
      <c r="LCP1" s="430"/>
      <c r="LCQ1" s="429"/>
      <c r="LCR1" s="430"/>
      <c r="LCS1" s="429"/>
      <c r="LCT1" s="430"/>
      <c r="LCU1" s="429"/>
      <c r="LCV1" s="430"/>
      <c r="LCW1" s="429"/>
      <c r="LCX1" s="430"/>
      <c r="LCY1" s="429"/>
      <c r="LCZ1" s="430"/>
      <c r="LDA1" s="429"/>
      <c r="LDB1" s="430"/>
      <c r="LDC1" s="429"/>
      <c r="LDD1" s="430"/>
      <c r="LDE1" s="429"/>
      <c r="LDF1" s="430"/>
      <c r="LDG1" s="429"/>
      <c r="LDH1" s="430"/>
      <c r="LDI1" s="429"/>
      <c r="LDJ1" s="430"/>
      <c r="LDK1" s="429"/>
      <c r="LDL1" s="430"/>
      <c r="LDM1" s="429"/>
      <c r="LDN1" s="430"/>
      <c r="LDO1" s="429"/>
      <c r="LDP1" s="430"/>
      <c r="LDQ1" s="429"/>
      <c r="LDR1" s="430"/>
      <c r="LDS1" s="429"/>
      <c r="LDT1" s="430"/>
      <c r="LDU1" s="429"/>
      <c r="LDV1" s="430"/>
      <c r="LDW1" s="429"/>
      <c r="LDX1" s="430"/>
      <c r="LDY1" s="429"/>
      <c r="LDZ1" s="430"/>
      <c r="LEA1" s="429"/>
      <c r="LEB1" s="430"/>
      <c r="LEC1" s="429"/>
      <c r="LED1" s="430"/>
      <c r="LEE1" s="429"/>
      <c r="LEF1" s="430"/>
      <c r="LEG1" s="429"/>
      <c r="LEH1" s="430"/>
      <c r="LEI1" s="429"/>
      <c r="LEJ1" s="430"/>
      <c r="LEK1" s="429"/>
      <c r="LEL1" s="430"/>
      <c r="LEM1" s="429"/>
      <c r="LEN1" s="430"/>
      <c r="LEO1" s="429"/>
      <c r="LEP1" s="430"/>
      <c r="LEQ1" s="429"/>
      <c r="LER1" s="430"/>
      <c r="LES1" s="429"/>
      <c r="LET1" s="430"/>
      <c r="LEU1" s="429"/>
      <c r="LEV1" s="430"/>
      <c r="LEW1" s="429"/>
      <c r="LEX1" s="430"/>
      <c r="LEY1" s="429"/>
      <c r="LEZ1" s="430"/>
      <c r="LFA1" s="429"/>
      <c r="LFB1" s="430"/>
      <c r="LFC1" s="429"/>
      <c r="LFD1" s="430"/>
      <c r="LFE1" s="429"/>
      <c r="LFF1" s="430"/>
      <c r="LFG1" s="429"/>
      <c r="LFH1" s="430"/>
      <c r="LFI1" s="429"/>
      <c r="LFJ1" s="430"/>
      <c r="LFK1" s="429"/>
      <c r="LFL1" s="430"/>
      <c r="LFM1" s="429"/>
      <c r="LFN1" s="430"/>
      <c r="LFO1" s="429"/>
      <c r="LFP1" s="430"/>
      <c r="LFQ1" s="429"/>
      <c r="LFR1" s="430"/>
      <c r="LFS1" s="429"/>
      <c r="LFT1" s="430"/>
      <c r="LFU1" s="429"/>
      <c r="LFV1" s="430"/>
      <c r="LFW1" s="429"/>
      <c r="LFX1" s="430"/>
      <c r="LFY1" s="429"/>
      <c r="LFZ1" s="430"/>
      <c r="LGA1" s="429"/>
      <c r="LGB1" s="430"/>
      <c r="LGC1" s="429"/>
      <c r="LGD1" s="430"/>
      <c r="LGE1" s="429"/>
      <c r="LGF1" s="430"/>
      <c r="LGG1" s="429"/>
      <c r="LGH1" s="430"/>
      <c r="LGI1" s="429"/>
      <c r="LGJ1" s="430"/>
      <c r="LGK1" s="429"/>
      <c r="LGL1" s="430"/>
      <c r="LGM1" s="429"/>
      <c r="LGN1" s="430"/>
      <c r="LGO1" s="429"/>
      <c r="LGP1" s="430"/>
      <c r="LGQ1" s="429"/>
      <c r="LGR1" s="430"/>
      <c r="LGS1" s="429"/>
      <c r="LGT1" s="430"/>
      <c r="LGU1" s="429"/>
      <c r="LGV1" s="430"/>
      <c r="LGW1" s="429"/>
      <c r="LGX1" s="430"/>
      <c r="LGY1" s="429"/>
      <c r="LGZ1" s="430"/>
      <c r="LHA1" s="429"/>
      <c r="LHB1" s="430"/>
      <c r="LHC1" s="429"/>
      <c r="LHD1" s="430"/>
      <c r="LHE1" s="429"/>
      <c r="LHF1" s="430"/>
      <c r="LHG1" s="429"/>
      <c r="LHH1" s="430"/>
      <c r="LHI1" s="429"/>
      <c r="LHJ1" s="430"/>
      <c r="LHK1" s="429"/>
      <c r="LHL1" s="430"/>
      <c r="LHM1" s="429"/>
      <c r="LHN1" s="430"/>
      <c r="LHO1" s="429"/>
      <c r="LHP1" s="430"/>
      <c r="LHQ1" s="429"/>
      <c r="LHR1" s="430"/>
      <c r="LHS1" s="429"/>
      <c r="LHT1" s="430"/>
      <c r="LHU1" s="429"/>
      <c r="LHV1" s="430"/>
      <c r="LHW1" s="429"/>
      <c r="LHX1" s="430"/>
      <c r="LHY1" s="429"/>
      <c r="LHZ1" s="430"/>
      <c r="LIA1" s="429"/>
      <c r="LIB1" s="430"/>
      <c r="LIC1" s="429"/>
      <c r="LID1" s="430"/>
      <c r="LIE1" s="429"/>
      <c r="LIF1" s="430"/>
      <c r="LIG1" s="429"/>
      <c r="LIH1" s="430"/>
      <c r="LII1" s="429"/>
      <c r="LIJ1" s="430"/>
      <c r="LIK1" s="429"/>
      <c r="LIL1" s="430"/>
      <c r="LIM1" s="429"/>
      <c r="LIN1" s="430"/>
      <c r="LIO1" s="429"/>
      <c r="LIP1" s="430"/>
      <c r="LIQ1" s="429"/>
      <c r="LIR1" s="430"/>
      <c r="LIS1" s="429"/>
      <c r="LIT1" s="430"/>
      <c r="LIU1" s="429"/>
      <c r="LIV1" s="430"/>
      <c r="LIW1" s="429"/>
      <c r="LIX1" s="430"/>
      <c r="LIY1" s="429"/>
      <c r="LIZ1" s="430"/>
      <c r="LJA1" s="429"/>
      <c r="LJB1" s="430"/>
      <c r="LJC1" s="429"/>
      <c r="LJD1" s="430"/>
      <c r="LJE1" s="429"/>
      <c r="LJF1" s="430"/>
      <c r="LJG1" s="429"/>
      <c r="LJH1" s="430"/>
      <c r="LJI1" s="429"/>
      <c r="LJJ1" s="430"/>
      <c r="LJK1" s="429"/>
      <c r="LJL1" s="430"/>
      <c r="LJM1" s="429"/>
      <c r="LJN1" s="430"/>
      <c r="LJO1" s="429"/>
      <c r="LJP1" s="430"/>
      <c r="LJQ1" s="429"/>
      <c r="LJR1" s="430"/>
      <c r="LJS1" s="429"/>
      <c r="LJT1" s="430"/>
      <c r="LJU1" s="429"/>
      <c r="LJV1" s="430"/>
      <c r="LJW1" s="429"/>
      <c r="LJX1" s="430"/>
      <c r="LJY1" s="429"/>
      <c r="LJZ1" s="430"/>
      <c r="LKA1" s="429"/>
      <c r="LKB1" s="430"/>
      <c r="LKC1" s="429"/>
      <c r="LKD1" s="430"/>
      <c r="LKE1" s="429"/>
      <c r="LKF1" s="430"/>
      <c r="LKG1" s="429"/>
      <c r="LKH1" s="430"/>
      <c r="LKI1" s="429"/>
      <c r="LKJ1" s="430"/>
      <c r="LKK1" s="429"/>
      <c r="LKL1" s="430"/>
      <c r="LKM1" s="429"/>
      <c r="LKN1" s="430"/>
      <c r="LKO1" s="429"/>
      <c r="LKP1" s="430"/>
      <c r="LKQ1" s="429"/>
      <c r="LKR1" s="430"/>
      <c r="LKS1" s="429"/>
      <c r="LKT1" s="430"/>
      <c r="LKU1" s="429"/>
      <c r="LKV1" s="430"/>
      <c r="LKW1" s="429"/>
      <c r="LKX1" s="430"/>
      <c r="LKY1" s="429"/>
      <c r="LKZ1" s="430"/>
      <c r="LLA1" s="429"/>
      <c r="LLB1" s="430"/>
      <c r="LLC1" s="429"/>
      <c r="LLD1" s="430"/>
      <c r="LLE1" s="429"/>
      <c r="LLF1" s="430"/>
      <c r="LLG1" s="429"/>
      <c r="LLH1" s="430"/>
      <c r="LLI1" s="429"/>
      <c r="LLJ1" s="430"/>
      <c r="LLK1" s="429"/>
      <c r="LLL1" s="430"/>
      <c r="LLM1" s="429"/>
      <c r="LLN1" s="430"/>
      <c r="LLO1" s="429"/>
      <c r="LLP1" s="430"/>
      <c r="LLQ1" s="429"/>
      <c r="LLR1" s="430"/>
      <c r="LLS1" s="429"/>
      <c r="LLT1" s="430"/>
      <c r="LLU1" s="429"/>
      <c r="LLV1" s="430"/>
      <c r="LLW1" s="429"/>
      <c r="LLX1" s="430"/>
      <c r="LLY1" s="429"/>
      <c r="LLZ1" s="430"/>
      <c r="LMA1" s="429"/>
      <c r="LMB1" s="430"/>
      <c r="LMC1" s="429"/>
      <c r="LMD1" s="430"/>
      <c r="LME1" s="429"/>
      <c r="LMF1" s="430"/>
      <c r="LMG1" s="429"/>
      <c r="LMH1" s="430"/>
      <c r="LMI1" s="429"/>
      <c r="LMJ1" s="430"/>
      <c r="LMK1" s="429"/>
      <c r="LML1" s="430"/>
      <c r="LMM1" s="429"/>
      <c r="LMN1" s="430"/>
      <c r="LMO1" s="429"/>
      <c r="LMP1" s="430"/>
      <c r="LMQ1" s="429"/>
      <c r="LMR1" s="430"/>
      <c r="LMS1" s="429"/>
      <c r="LMT1" s="430"/>
      <c r="LMU1" s="429"/>
      <c r="LMV1" s="430"/>
      <c r="LMW1" s="429"/>
      <c r="LMX1" s="430"/>
      <c r="LMY1" s="429"/>
      <c r="LMZ1" s="430"/>
      <c r="LNA1" s="429"/>
      <c r="LNB1" s="430"/>
      <c r="LNC1" s="429"/>
      <c r="LND1" s="430"/>
      <c r="LNE1" s="429"/>
      <c r="LNF1" s="430"/>
      <c r="LNG1" s="429"/>
      <c r="LNH1" s="430"/>
      <c r="LNI1" s="429"/>
      <c r="LNJ1" s="430"/>
      <c r="LNK1" s="429"/>
      <c r="LNL1" s="430"/>
      <c r="LNM1" s="429"/>
      <c r="LNN1" s="430"/>
      <c r="LNO1" s="429"/>
      <c r="LNP1" s="430"/>
      <c r="LNQ1" s="429"/>
      <c r="LNR1" s="430"/>
      <c r="LNS1" s="429"/>
      <c r="LNT1" s="430"/>
      <c r="LNU1" s="429"/>
      <c r="LNV1" s="430"/>
      <c r="LNW1" s="429"/>
      <c r="LNX1" s="430"/>
      <c r="LNY1" s="429"/>
      <c r="LNZ1" s="430"/>
      <c r="LOA1" s="429"/>
      <c r="LOB1" s="430"/>
      <c r="LOC1" s="429"/>
      <c r="LOD1" s="430"/>
      <c r="LOE1" s="429"/>
      <c r="LOF1" s="430"/>
      <c r="LOG1" s="429"/>
      <c r="LOH1" s="430"/>
      <c r="LOI1" s="429"/>
      <c r="LOJ1" s="430"/>
      <c r="LOK1" s="429"/>
      <c r="LOL1" s="430"/>
      <c r="LOM1" s="429"/>
      <c r="LON1" s="430"/>
      <c r="LOO1" s="429"/>
      <c r="LOP1" s="430"/>
      <c r="LOQ1" s="429"/>
      <c r="LOR1" s="430"/>
      <c r="LOS1" s="429"/>
      <c r="LOT1" s="430"/>
      <c r="LOU1" s="429"/>
      <c r="LOV1" s="430"/>
      <c r="LOW1" s="429"/>
      <c r="LOX1" s="430"/>
      <c r="LOY1" s="429"/>
      <c r="LOZ1" s="430"/>
      <c r="LPA1" s="429"/>
      <c r="LPB1" s="430"/>
      <c r="LPC1" s="429"/>
      <c r="LPD1" s="430"/>
      <c r="LPE1" s="429"/>
      <c r="LPF1" s="430"/>
      <c r="LPG1" s="429"/>
      <c r="LPH1" s="430"/>
      <c r="LPI1" s="429"/>
      <c r="LPJ1" s="430"/>
      <c r="LPK1" s="429"/>
      <c r="LPL1" s="430"/>
      <c r="LPM1" s="429"/>
      <c r="LPN1" s="430"/>
      <c r="LPO1" s="429"/>
      <c r="LPP1" s="430"/>
      <c r="LPQ1" s="429"/>
      <c r="LPR1" s="430"/>
      <c r="LPS1" s="429"/>
      <c r="LPT1" s="430"/>
      <c r="LPU1" s="429"/>
      <c r="LPV1" s="430"/>
      <c r="LPW1" s="429"/>
      <c r="LPX1" s="430"/>
      <c r="LPY1" s="429"/>
      <c r="LPZ1" s="430"/>
      <c r="LQA1" s="429"/>
      <c r="LQB1" s="430"/>
      <c r="LQC1" s="429"/>
      <c r="LQD1" s="430"/>
      <c r="LQE1" s="429"/>
      <c r="LQF1" s="430"/>
      <c r="LQG1" s="429"/>
      <c r="LQH1" s="430"/>
      <c r="LQI1" s="429"/>
      <c r="LQJ1" s="430"/>
      <c r="LQK1" s="429"/>
      <c r="LQL1" s="430"/>
      <c r="LQM1" s="429"/>
      <c r="LQN1" s="430"/>
      <c r="LQO1" s="429"/>
      <c r="LQP1" s="430"/>
      <c r="LQQ1" s="429"/>
      <c r="LQR1" s="430"/>
      <c r="LQS1" s="429"/>
      <c r="LQT1" s="430"/>
      <c r="LQU1" s="429"/>
      <c r="LQV1" s="430"/>
      <c r="LQW1" s="429"/>
      <c r="LQX1" s="430"/>
      <c r="LQY1" s="429"/>
      <c r="LQZ1" s="430"/>
      <c r="LRA1" s="429"/>
      <c r="LRB1" s="430"/>
      <c r="LRC1" s="429"/>
      <c r="LRD1" s="430"/>
      <c r="LRE1" s="429"/>
      <c r="LRF1" s="430"/>
      <c r="LRG1" s="429"/>
      <c r="LRH1" s="430"/>
      <c r="LRI1" s="429"/>
      <c r="LRJ1" s="430"/>
      <c r="LRK1" s="429"/>
      <c r="LRL1" s="430"/>
      <c r="LRM1" s="429"/>
      <c r="LRN1" s="430"/>
      <c r="LRO1" s="429"/>
      <c r="LRP1" s="430"/>
      <c r="LRQ1" s="429"/>
      <c r="LRR1" s="430"/>
      <c r="LRS1" s="429"/>
      <c r="LRT1" s="430"/>
      <c r="LRU1" s="429"/>
      <c r="LRV1" s="430"/>
      <c r="LRW1" s="429"/>
      <c r="LRX1" s="430"/>
      <c r="LRY1" s="429"/>
      <c r="LRZ1" s="430"/>
      <c r="LSA1" s="429"/>
      <c r="LSB1" s="430"/>
      <c r="LSC1" s="429"/>
      <c r="LSD1" s="430"/>
      <c r="LSE1" s="429"/>
      <c r="LSF1" s="430"/>
      <c r="LSG1" s="429"/>
      <c r="LSH1" s="430"/>
      <c r="LSI1" s="429"/>
      <c r="LSJ1" s="430"/>
      <c r="LSK1" s="429"/>
      <c r="LSL1" s="430"/>
      <c r="LSM1" s="429"/>
      <c r="LSN1" s="430"/>
      <c r="LSO1" s="429"/>
      <c r="LSP1" s="430"/>
      <c r="LSQ1" s="429"/>
      <c r="LSR1" s="430"/>
      <c r="LSS1" s="429"/>
      <c r="LST1" s="430"/>
      <c r="LSU1" s="429"/>
      <c r="LSV1" s="430"/>
      <c r="LSW1" s="429"/>
      <c r="LSX1" s="430"/>
      <c r="LSY1" s="429"/>
      <c r="LSZ1" s="430"/>
      <c r="LTA1" s="429"/>
      <c r="LTB1" s="430"/>
      <c r="LTC1" s="429"/>
      <c r="LTD1" s="430"/>
      <c r="LTE1" s="429"/>
      <c r="LTF1" s="430"/>
      <c r="LTG1" s="429"/>
      <c r="LTH1" s="430"/>
      <c r="LTI1" s="429"/>
      <c r="LTJ1" s="430"/>
      <c r="LTK1" s="429"/>
      <c r="LTL1" s="430"/>
      <c r="LTM1" s="429"/>
      <c r="LTN1" s="430"/>
      <c r="LTO1" s="429"/>
      <c r="LTP1" s="430"/>
      <c r="LTQ1" s="429"/>
      <c r="LTR1" s="430"/>
      <c r="LTS1" s="429"/>
      <c r="LTT1" s="430"/>
      <c r="LTU1" s="429"/>
      <c r="LTV1" s="430"/>
      <c r="LTW1" s="429"/>
      <c r="LTX1" s="430"/>
      <c r="LTY1" s="429"/>
      <c r="LTZ1" s="430"/>
      <c r="LUA1" s="429"/>
      <c r="LUB1" s="430"/>
      <c r="LUC1" s="429"/>
      <c r="LUD1" s="430"/>
      <c r="LUE1" s="429"/>
      <c r="LUF1" s="430"/>
      <c r="LUG1" s="429"/>
      <c r="LUH1" s="430"/>
      <c r="LUI1" s="429"/>
      <c r="LUJ1" s="430"/>
      <c r="LUK1" s="429"/>
      <c r="LUL1" s="430"/>
      <c r="LUM1" s="429"/>
      <c r="LUN1" s="430"/>
      <c r="LUO1" s="429"/>
      <c r="LUP1" s="430"/>
      <c r="LUQ1" s="429"/>
      <c r="LUR1" s="430"/>
      <c r="LUS1" s="429"/>
      <c r="LUT1" s="430"/>
      <c r="LUU1" s="429"/>
      <c r="LUV1" s="430"/>
      <c r="LUW1" s="429"/>
      <c r="LUX1" s="430"/>
      <c r="LUY1" s="429"/>
      <c r="LUZ1" s="430"/>
      <c r="LVA1" s="429"/>
      <c r="LVB1" s="430"/>
      <c r="LVC1" s="429"/>
      <c r="LVD1" s="430"/>
      <c r="LVE1" s="429"/>
      <c r="LVF1" s="430"/>
      <c r="LVG1" s="429"/>
      <c r="LVH1" s="430"/>
      <c r="LVI1" s="429"/>
      <c r="LVJ1" s="430"/>
      <c r="LVK1" s="429"/>
      <c r="LVL1" s="430"/>
      <c r="LVM1" s="429"/>
      <c r="LVN1" s="430"/>
      <c r="LVO1" s="429"/>
      <c r="LVP1" s="430"/>
      <c r="LVQ1" s="429"/>
      <c r="LVR1" s="430"/>
      <c r="LVS1" s="429"/>
      <c r="LVT1" s="430"/>
      <c r="LVU1" s="429"/>
      <c r="LVV1" s="430"/>
      <c r="LVW1" s="429"/>
      <c r="LVX1" s="430"/>
      <c r="LVY1" s="429"/>
      <c r="LVZ1" s="430"/>
      <c r="LWA1" s="429"/>
      <c r="LWB1" s="430"/>
      <c r="LWC1" s="429"/>
      <c r="LWD1" s="430"/>
      <c r="LWE1" s="429"/>
      <c r="LWF1" s="430"/>
      <c r="LWG1" s="429"/>
      <c r="LWH1" s="430"/>
      <c r="LWI1" s="429"/>
      <c r="LWJ1" s="430"/>
      <c r="LWK1" s="429"/>
      <c r="LWL1" s="430"/>
      <c r="LWM1" s="429"/>
      <c r="LWN1" s="430"/>
      <c r="LWO1" s="429"/>
      <c r="LWP1" s="430"/>
      <c r="LWQ1" s="429"/>
      <c r="LWR1" s="430"/>
      <c r="LWS1" s="429"/>
      <c r="LWT1" s="430"/>
      <c r="LWU1" s="429"/>
      <c r="LWV1" s="430"/>
      <c r="LWW1" s="429"/>
      <c r="LWX1" s="430"/>
      <c r="LWY1" s="429"/>
      <c r="LWZ1" s="430"/>
      <c r="LXA1" s="429"/>
      <c r="LXB1" s="430"/>
      <c r="LXC1" s="429"/>
      <c r="LXD1" s="430"/>
      <c r="LXE1" s="429"/>
      <c r="LXF1" s="430"/>
      <c r="LXG1" s="429"/>
      <c r="LXH1" s="430"/>
      <c r="LXI1" s="429"/>
      <c r="LXJ1" s="430"/>
      <c r="LXK1" s="429"/>
      <c r="LXL1" s="430"/>
      <c r="LXM1" s="429"/>
      <c r="LXN1" s="430"/>
      <c r="LXO1" s="429"/>
      <c r="LXP1" s="430"/>
      <c r="LXQ1" s="429"/>
      <c r="LXR1" s="430"/>
      <c r="LXS1" s="429"/>
      <c r="LXT1" s="430"/>
      <c r="LXU1" s="429"/>
      <c r="LXV1" s="430"/>
      <c r="LXW1" s="429"/>
      <c r="LXX1" s="430"/>
      <c r="LXY1" s="429"/>
      <c r="LXZ1" s="430"/>
      <c r="LYA1" s="429"/>
      <c r="LYB1" s="430"/>
      <c r="LYC1" s="429"/>
      <c r="LYD1" s="430"/>
      <c r="LYE1" s="429"/>
      <c r="LYF1" s="430"/>
      <c r="LYG1" s="429"/>
      <c r="LYH1" s="430"/>
      <c r="LYI1" s="429"/>
      <c r="LYJ1" s="430"/>
      <c r="LYK1" s="429"/>
      <c r="LYL1" s="430"/>
      <c r="LYM1" s="429"/>
      <c r="LYN1" s="430"/>
      <c r="LYO1" s="429"/>
      <c r="LYP1" s="430"/>
      <c r="LYQ1" s="429"/>
      <c r="LYR1" s="430"/>
      <c r="LYS1" s="429"/>
      <c r="LYT1" s="430"/>
      <c r="LYU1" s="429"/>
      <c r="LYV1" s="430"/>
      <c r="LYW1" s="429"/>
      <c r="LYX1" s="430"/>
      <c r="LYY1" s="429"/>
      <c r="LYZ1" s="430"/>
      <c r="LZA1" s="429"/>
      <c r="LZB1" s="430"/>
      <c r="LZC1" s="429"/>
      <c r="LZD1" s="430"/>
      <c r="LZE1" s="429"/>
      <c r="LZF1" s="430"/>
      <c r="LZG1" s="429"/>
      <c r="LZH1" s="430"/>
      <c r="LZI1" s="429"/>
      <c r="LZJ1" s="430"/>
      <c r="LZK1" s="429"/>
      <c r="LZL1" s="430"/>
      <c r="LZM1" s="429"/>
      <c r="LZN1" s="430"/>
      <c r="LZO1" s="429"/>
      <c r="LZP1" s="430"/>
      <c r="LZQ1" s="429"/>
      <c r="LZR1" s="430"/>
      <c r="LZS1" s="429"/>
      <c r="LZT1" s="430"/>
      <c r="LZU1" s="429"/>
      <c r="LZV1" s="430"/>
      <c r="LZW1" s="429"/>
      <c r="LZX1" s="430"/>
      <c r="LZY1" s="429"/>
      <c r="LZZ1" s="430"/>
      <c r="MAA1" s="429"/>
      <c r="MAB1" s="430"/>
      <c r="MAC1" s="429"/>
      <c r="MAD1" s="430"/>
      <c r="MAE1" s="429"/>
      <c r="MAF1" s="430"/>
      <c r="MAG1" s="429"/>
      <c r="MAH1" s="430"/>
      <c r="MAI1" s="429"/>
      <c r="MAJ1" s="430"/>
      <c r="MAK1" s="429"/>
      <c r="MAL1" s="430"/>
      <c r="MAM1" s="429"/>
      <c r="MAN1" s="430"/>
      <c r="MAO1" s="429"/>
      <c r="MAP1" s="430"/>
      <c r="MAQ1" s="429"/>
      <c r="MAR1" s="430"/>
      <c r="MAS1" s="429"/>
      <c r="MAT1" s="430"/>
      <c r="MAU1" s="429"/>
      <c r="MAV1" s="430"/>
      <c r="MAW1" s="429"/>
      <c r="MAX1" s="430"/>
      <c r="MAY1" s="429"/>
      <c r="MAZ1" s="430"/>
      <c r="MBA1" s="429"/>
      <c r="MBB1" s="430"/>
      <c r="MBC1" s="429"/>
      <c r="MBD1" s="430"/>
      <c r="MBE1" s="429"/>
      <c r="MBF1" s="430"/>
      <c r="MBG1" s="429"/>
      <c r="MBH1" s="430"/>
      <c r="MBI1" s="429"/>
      <c r="MBJ1" s="430"/>
      <c r="MBK1" s="429"/>
      <c r="MBL1" s="430"/>
      <c r="MBM1" s="429"/>
      <c r="MBN1" s="430"/>
      <c r="MBO1" s="429"/>
      <c r="MBP1" s="430"/>
      <c r="MBQ1" s="429"/>
      <c r="MBR1" s="430"/>
      <c r="MBS1" s="429"/>
      <c r="MBT1" s="430"/>
      <c r="MBU1" s="429"/>
      <c r="MBV1" s="430"/>
      <c r="MBW1" s="429"/>
      <c r="MBX1" s="430"/>
      <c r="MBY1" s="429"/>
      <c r="MBZ1" s="430"/>
      <c r="MCA1" s="429"/>
      <c r="MCB1" s="430"/>
      <c r="MCC1" s="429"/>
      <c r="MCD1" s="430"/>
      <c r="MCE1" s="429"/>
      <c r="MCF1" s="430"/>
      <c r="MCG1" s="429"/>
      <c r="MCH1" s="430"/>
      <c r="MCI1" s="429"/>
      <c r="MCJ1" s="430"/>
      <c r="MCK1" s="429"/>
      <c r="MCL1" s="430"/>
      <c r="MCM1" s="429"/>
      <c r="MCN1" s="430"/>
      <c r="MCO1" s="429"/>
      <c r="MCP1" s="430"/>
      <c r="MCQ1" s="429"/>
      <c r="MCR1" s="430"/>
      <c r="MCS1" s="429"/>
      <c r="MCT1" s="430"/>
      <c r="MCU1" s="429"/>
      <c r="MCV1" s="430"/>
      <c r="MCW1" s="429"/>
      <c r="MCX1" s="430"/>
      <c r="MCY1" s="429"/>
      <c r="MCZ1" s="430"/>
      <c r="MDA1" s="429"/>
      <c r="MDB1" s="430"/>
      <c r="MDC1" s="429"/>
      <c r="MDD1" s="430"/>
      <c r="MDE1" s="429"/>
      <c r="MDF1" s="430"/>
      <c r="MDG1" s="429"/>
      <c r="MDH1" s="430"/>
      <c r="MDI1" s="429"/>
      <c r="MDJ1" s="430"/>
      <c r="MDK1" s="429"/>
      <c r="MDL1" s="430"/>
      <c r="MDM1" s="429"/>
      <c r="MDN1" s="430"/>
      <c r="MDO1" s="429"/>
      <c r="MDP1" s="430"/>
      <c r="MDQ1" s="429"/>
      <c r="MDR1" s="430"/>
      <c r="MDS1" s="429"/>
      <c r="MDT1" s="430"/>
      <c r="MDU1" s="429"/>
      <c r="MDV1" s="430"/>
      <c r="MDW1" s="429"/>
      <c r="MDX1" s="430"/>
      <c r="MDY1" s="429"/>
      <c r="MDZ1" s="430"/>
      <c r="MEA1" s="429"/>
      <c r="MEB1" s="430"/>
      <c r="MEC1" s="429"/>
      <c r="MED1" s="430"/>
      <c r="MEE1" s="429"/>
      <c r="MEF1" s="430"/>
      <c r="MEG1" s="429"/>
      <c r="MEH1" s="430"/>
      <c r="MEI1" s="429"/>
      <c r="MEJ1" s="430"/>
      <c r="MEK1" s="429"/>
      <c r="MEL1" s="430"/>
      <c r="MEM1" s="429"/>
      <c r="MEN1" s="430"/>
      <c r="MEO1" s="429"/>
      <c r="MEP1" s="430"/>
      <c r="MEQ1" s="429"/>
      <c r="MER1" s="430"/>
      <c r="MES1" s="429"/>
      <c r="MET1" s="430"/>
      <c r="MEU1" s="429"/>
      <c r="MEV1" s="430"/>
      <c r="MEW1" s="429"/>
      <c r="MEX1" s="430"/>
      <c r="MEY1" s="429"/>
      <c r="MEZ1" s="430"/>
      <c r="MFA1" s="429"/>
      <c r="MFB1" s="430"/>
      <c r="MFC1" s="429"/>
      <c r="MFD1" s="430"/>
      <c r="MFE1" s="429"/>
      <c r="MFF1" s="430"/>
      <c r="MFG1" s="429"/>
      <c r="MFH1" s="430"/>
      <c r="MFI1" s="429"/>
      <c r="MFJ1" s="430"/>
      <c r="MFK1" s="429"/>
      <c r="MFL1" s="430"/>
      <c r="MFM1" s="429"/>
      <c r="MFN1" s="430"/>
      <c r="MFO1" s="429"/>
      <c r="MFP1" s="430"/>
      <c r="MFQ1" s="429"/>
      <c r="MFR1" s="430"/>
      <c r="MFS1" s="429"/>
      <c r="MFT1" s="430"/>
      <c r="MFU1" s="429"/>
      <c r="MFV1" s="430"/>
      <c r="MFW1" s="429"/>
      <c r="MFX1" s="430"/>
      <c r="MFY1" s="429"/>
      <c r="MFZ1" s="430"/>
      <c r="MGA1" s="429"/>
      <c r="MGB1" s="430"/>
      <c r="MGC1" s="429"/>
      <c r="MGD1" s="430"/>
      <c r="MGE1" s="429"/>
      <c r="MGF1" s="430"/>
      <c r="MGG1" s="429"/>
      <c r="MGH1" s="430"/>
      <c r="MGI1" s="429"/>
      <c r="MGJ1" s="430"/>
      <c r="MGK1" s="429"/>
      <c r="MGL1" s="430"/>
      <c r="MGM1" s="429"/>
      <c r="MGN1" s="430"/>
      <c r="MGO1" s="429"/>
      <c r="MGP1" s="430"/>
      <c r="MGQ1" s="429"/>
      <c r="MGR1" s="430"/>
      <c r="MGS1" s="429"/>
      <c r="MGT1" s="430"/>
      <c r="MGU1" s="429"/>
      <c r="MGV1" s="430"/>
      <c r="MGW1" s="429"/>
      <c r="MGX1" s="430"/>
      <c r="MGY1" s="429"/>
      <c r="MGZ1" s="430"/>
      <c r="MHA1" s="429"/>
      <c r="MHB1" s="430"/>
      <c r="MHC1" s="429"/>
      <c r="MHD1" s="430"/>
      <c r="MHE1" s="429"/>
      <c r="MHF1" s="430"/>
      <c r="MHG1" s="429"/>
      <c r="MHH1" s="430"/>
      <c r="MHI1" s="429"/>
      <c r="MHJ1" s="430"/>
      <c r="MHK1" s="429"/>
      <c r="MHL1" s="430"/>
      <c r="MHM1" s="429"/>
      <c r="MHN1" s="430"/>
      <c r="MHO1" s="429"/>
      <c r="MHP1" s="430"/>
      <c r="MHQ1" s="429"/>
      <c r="MHR1" s="430"/>
      <c r="MHS1" s="429"/>
      <c r="MHT1" s="430"/>
      <c r="MHU1" s="429"/>
      <c r="MHV1" s="430"/>
      <c r="MHW1" s="429"/>
      <c r="MHX1" s="430"/>
      <c r="MHY1" s="429"/>
      <c r="MHZ1" s="430"/>
      <c r="MIA1" s="429"/>
      <c r="MIB1" s="430"/>
      <c r="MIC1" s="429"/>
      <c r="MID1" s="430"/>
      <c r="MIE1" s="429"/>
      <c r="MIF1" s="430"/>
      <c r="MIG1" s="429"/>
      <c r="MIH1" s="430"/>
      <c r="MII1" s="429"/>
      <c r="MIJ1" s="430"/>
      <c r="MIK1" s="429"/>
      <c r="MIL1" s="430"/>
      <c r="MIM1" s="429"/>
      <c r="MIN1" s="430"/>
      <c r="MIO1" s="429"/>
      <c r="MIP1" s="430"/>
      <c r="MIQ1" s="429"/>
      <c r="MIR1" s="430"/>
      <c r="MIS1" s="429"/>
      <c r="MIT1" s="430"/>
      <c r="MIU1" s="429"/>
      <c r="MIV1" s="430"/>
      <c r="MIW1" s="429"/>
      <c r="MIX1" s="430"/>
      <c r="MIY1" s="429"/>
      <c r="MIZ1" s="430"/>
      <c r="MJA1" s="429"/>
      <c r="MJB1" s="430"/>
      <c r="MJC1" s="429"/>
      <c r="MJD1" s="430"/>
      <c r="MJE1" s="429"/>
      <c r="MJF1" s="430"/>
      <c r="MJG1" s="429"/>
      <c r="MJH1" s="430"/>
      <c r="MJI1" s="429"/>
      <c r="MJJ1" s="430"/>
      <c r="MJK1" s="429"/>
      <c r="MJL1" s="430"/>
      <c r="MJM1" s="429"/>
      <c r="MJN1" s="430"/>
      <c r="MJO1" s="429"/>
      <c r="MJP1" s="430"/>
      <c r="MJQ1" s="429"/>
      <c r="MJR1" s="430"/>
      <c r="MJS1" s="429"/>
      <c r="MJT1" s="430"/>
      <c r="MJU1" s="429"/>
      <c r="MJV1" s="430"/>
      <c r="MJW1" s="429"/>
      <c r="MJX1" s="430"/>
      <c r="MJY1" s="429"/>
      <c r="MJZ1" s="430"/>
      <c r="MKA1" s="429"/>
      <c r="MKB1" s="430"/>
      <c r="MKC1" s="429"/>
      <c r="MKD1" s="430"/>
      <c r="MKE1" s="429"/>
      <c r="MKF1" s="430"/>
      <c r="MKG1" s="429"/>
      <c r="MKH1" s="430"/>
      <c r="MKI1" s="429"/>
      <c r="MKJ1" s="430"/>
      <c r="MKK1" s="429"/>
      <c r="MKL1" s="430"/>
      <c r="MKM1" s="429"/>
      <c r="MKN1" s="430"/>
      <c r="MKO1" s="429"/>
      <c r="MKP1" s="430"/>
      <c r="MKQ1" s="429"/>
      <c r="MKR1" s="430"/>
      <c r="MKS1" s="429"/>
      <c r="MKT1" s="430"/>
      <c r="MKU1" s="429"/>
      <c r="MKV1" s="430"/>
      <c r="MKW1" s="429"/>
      <c r="MKX1" s="430"/>
      <c r="MKY1" s="429"/>
      <c r="MKZ1" s="430"/>
      <c r="MLA1" s="429"/>
      <c r="MLB1" s="430"/>
      <c r="MLC1" s="429"/>
      <c r="MLD1" s="430"/>
      <c r="MLE1" s="429"/>
      <c r="MLF1" s="430"/>
      <c r="MLG1" s="429"/>
      <c r="MLH1" s="430"/>
      <c r="MLI1" s="429"/>
      <c r="MLJ1" s="430"/>
      <c r="MLK1" s="429"/>
      <c r="MLL1" s="430"/>
      <c r="MLM1" s="429"/>
      <c r="MLN1" s="430"/>
      <c r="MLO1" s="429"/>
      <c r="MLP1" s="430"/>
      <c r="MLQ1" s="429"/>
      <c r="MLR1" s="430"/>
      <c r="MLS1" s="429"/>
      <c r="MLT1" s="430"/>
      <c r="MLU1" s="429"/>
      <c r="MLV1" s="430"/>
      <c r="MLW1" s="429"/>
      <c r="MLX1" s="430"/>
      <c r="MLY1" s="429"/>
      <c r="MLZ1" s="430"/>
      <c r="MMA1" s="429"/>
      <c r="MMB1" s="430"/>
      <c r="MMC1" s="429"/>
      <c r="MMD1" s="430"/>
      <c r="MME1" s="429"/>
      <c r="MMF1" s="430"/>
      <c r="MMG1" s="429"/>
      <c r="MMH1" s="430"/>
      <c r="MMI1" s="429"/>
      <c r="MMJ1" s="430"/>
      <c r="MMK1" s="429"/>
      <c r="MML1" s="430"/>
      <c r="MMM1" s="429"/>
      <c r="MMN1" s="430"/>
      <c r="MMO1" s="429"/>
      <c r="MMP1" s="430"/>
      <c r="MMQ1" s="429"/>
      <c r="MMR1" s="430"/>
      <c r="MMS1" s="429"/>
      <c r="MMT1" s="430"/>
      <c r="MMU1" s="429"/>
      <c r="MMV1" s="430"/>
      <c r="MMW1" s="429"/>
      <c r="MMX1" s="430"/>
      <c r="MMY1" s="429"/>
      <c r="MMZ1" s="430"/>
      <c r="MNA1" s="429"/>
      <c r="MNB1" s="430"/>
      <c r="MNC1" s="429"/>
      <c r="MND1" s="430"/>
      <c r="MNE1" s="429"/>
      <c r="MNF1" s="430"/>
      <c r="MNG1" s="429"/>
      <c r="MNH1" s="430"/>
      <c r="MNI1" s="429"/>
      <c r="MNJ1" s="430"/>
      <c r="MNK1" s="429"/>
      <c r="MNL1" s="430"/>
      <c r="MNM1" s="429"/>
      <c r="MNN1" s="430"/>
      <c r="MNO1" s="429"/>
      <c r="MNP1" s="430"/>
      <c r="MNQ1" s="429"/>
      <c r="MNR1" s="430"/>
      <c r="MNS1" s="429"/>
      <c r="MNT1" s="430"/>
      <c r="MNU1" s="429"/>
      <c r="MNV1" s="430"/>
      <c r="MNW1" s="429"/>
      <c r="MNX1" s="430"/>
      <c r="MNY1" s="429"/>
      <c r="MNZ1" s="430"/>
      <c r="MOA1" s="429"/>
      <c r="MOB1" s="430"/>
      <c r="MOC1" s="429"/>
      <c r="MOD1" s="430"/>
      <c r="MOE1" s="429"/>
      <c r="MOF1" s="430"/>
      <c r="MOG1" s="429"/>
      <c r="MOH1" s="430"/>
      <c r="MOI1" s="429"/>
      <c r="MOJ1" s="430"/>
      <c r="MOK1" s="429"/>
      <c r="MOL1" s="430"/>
      <c r="MOM1" s="429"/>
      <c r="MON1" s="430"/>
      <c r="MOO1" s="429"/>
      <c r="MOP1" s="430"/>
      <c r="MOQ1" s="429"/>
      <c r="MOR1" s="430"/>
      <c r="MOS1" s="429"/>
      <c r="MOT1" s="430"/>
      <c r="MOU1" s="429"/>
      <c r="MOV1" s="430"/>
      <c r="MOW1" s="429"/>
      <c r="MOX1" s="430"/>
      <c r="MOY1" s="429"/>
      <c r="MOZ1" s="430"/>
      <c r="MPA1" s="429"/>
      <c r="MPB1" s="430"/>
      <c r="MPC1" s="429"/>
      <c r="MPD1" s="430"/>
      <c r="MPE1" s="429"/>
      <c r="MPF1" s="430"/>
      <c r="MPG1" s="429"/>
      <c r="MPH1" s="430"/>
      <c r="MPI1" s="429"/>
      <c r="MPJ1" s="430"/>
      <c r="MPK1" s="429"/>
      <c r="MPL1" s="430"/>
      <c r="MPM1" s="429"/>
      <c r="MPN1" s="430"/>
      <c r="MPO1" s="429"/>
      <c r="MPP1" s="430"/>
      <c r="MPQ1" s="429"/>
      <c r="MPR1" s="430"/>
      <c r="MPS1" s="429"/>
      <c r="MPT1" s="430"/>
      <c r="MPU1" s="429"/>
      <c r="MPV1" s="430"/>
      <c r="MPW1" s="429"/>
      <c r="MPX1" s="430"/>
      <c r="MPY1" s="429"/>
      <c r="MPZ1" s="430"/>
      <c r="MQA1" s="429"/>
      <c r="MQB1" s="430"/>
      <c r="MQC1" s="429"/>
      <c r="MQD1" s="430"/>
      <c r="MQE1" s="429"/>
      <c r="MQF1" s="430"/>
      <c r="MQG1" s="429"/>
      <c r="MQH1" s="430"/>
      <c r="MQI1" s="429"/>
      <c r="MQJ1" s="430"/>
      <c r="MQK1" s="429"/>
      <c r="MQL1" s="430"/>
      <c r="MQM1" s="429"/>
      <c r="MQN1" s="430"/>
      <c r="MQO1" s="429"/>
      <c r="MQP1" s="430"/>
      <c r="MQQ1" s="429"/>
      <c r="MQR1" s="430"/>
      <c r="MQS1" s="429"/>
      <c r="MQT1" s="430"/>
      <c r="MQU1" s="429"/>
      <c r="MQV1" s="430"/>
      <c r="MQW1" s="429"/>
      <c r="MQX1" s="430"/>
      <c r="MQY1" s="429"/>
      <c r="MQZ1" s="430"/>
      <c r="MRA1" s="429"/>
      <c r="MRB1" s="430"/>
      <c r="MRC1" s="429"/>
      <c r="MRD1" s="430"/>
      <c r="MRE1" s="429"/>
      <c r="MRF1" s="430"/>
      <c r="MRG1" s="429"/>
      <c r="MRH1" s="430"/>
      <c r="MRI1" s="429"/>
      <c r="MRJ1" s="430"/>
      <c r="MRK1" s="429"/>
      <c r="MRL1" s="430"/>
      <c r="MRM1" s="429"/>
      <c r="MRN1" s="430"/>
      <c r="MRO1" s="429"/>
      <c r="MRP1" s="430"/>
      <c r="MRQ1" s="429"/>
      <c r="MRR1" s="430"/>
      <c r="MRS1" s="429"/>
      <c r="MRT1" s="430"/>
      <c r="MRU1" s="429"/>
      <c r="MRV1" s="430"/>
      <c r="MRW1" s="429"/>
      <c r="MRX1" s="430"/>
      <c r="MRY1" s="429"/>
      <c r="MRZ1" s="430"/>
      <c r="MSA1" s="429"/>
      <c r="MSB1" s="430"/>
      <c r="MSC1" s="429"/>
      <c r="MSD1" s="430"/>
      <c r="MSE1" s="429"/>
      <c r="MSF1" s="430"/>
      <c r="MSG1" s="429"/>
      <c r="MSH1" s="430"/>
      <c r="MSI1" s="429"/>
      <c r="MSJ1" s="430"/>
      <c r="MSK1" s="429"/>
      <c r="MSL1" s="430"/>
      <c r="MSM1" s="429"/>
      <c r="MSN1" s="430"/>
      <c r="MSO1" s="429"/>
      <c r="MSP1" s="430"/>
      <c r="MSQ1" s="429"/>
      <c r="MSR1" s="430"/>
      <c r="MSS1" s="429"/>
      <c r="MST1" s="430"/>
      <c r="MSU1" s="429"/>
      <c r="MSV1" s="430"/>
      <c r="MSW1" s="429"/>
      <c r="MSX1" s="430"/>
      <c r="MSY1" s="429"/>
      <c r="MSZ1" s="430"/>
      <c r="MTA1" s="429"/>
      <c r="MTB1" s="430"/>
      <c r="MTC1" s="429"/>
      <c r="MTD1" s="430"/>
      <c r="MTE1" s="429"/>
      <c r="MTF1" s="430"/>
      <c r="MTG1" s="429"/>
      <c r="MTH1" s="430"/>
      <c r="MTI1" s="429"/>
      <c r="MTJ1" s="430"/>
      <c r="MTK1" s="429"/>
      <c r="MTL1" s="430"/>
      <c r="MTM1" s="429"/>
      <c r="MTN1" s="430"/>
      <c r="MTO1" s="429"/>
      <c r="MTP1" s="430"/>
      <c r="MTQ1" s="429"/>
      <c r="MTR1" s="430"/>
      <c r="MTS1" s="429"/>
      <c r="MTT1" s="430"/>
      <c r="MTU1" s="429"/>
      <c r="MTV1" s="430"/>
      <c r="MTW1" s="429"/>
      <c r="MTX1" s="430"/>
      <c r="MTY1" s="429"/>
      <c r="MTZ1" s="430"/>
      <c r="MUA1" s="429"/>
      <c r="MUB1" s="430"/>
      <c r="MUC1" s="429"/>
      <c r="MUD1" s="430"/>
      <c r="MUE1" s="429"/>
      <c r="MUF1" s="430"/>
      <c r="MUG1" s="429"/>
      <c r="MUH1" s="430"/>
      <c r="MUI1" s="429"/>
      <c r="MUJ1" s="430"/>
      <c r="MUK1" s="429"/>
      <c r="MUL1" s="430"/>
      <c r="MUM1" s="429"/>
      <c r="MUN1" s="430"/>
      <c r="MUO1" s="429"/>
      <c r="MUP1" s="430"/>
      <c r="MUQ1" s="429"/>
      <c r="MUR1" s="430"/>
      <c r="MUS1" s="429"/>
      <c r="MUT1" s="430"/>
      <c r="MUU1" s="429"/>
      <c r="MUV1" s="430"/>
      <c r="MUW1" s="429"/>
      <c r="MUX1" s="430"/>
      <c r="MUY1" s="429"/>
      <c r="MUZ1" s="430"/>
      <c r="MVA1" s="429"/>
      <c r="MVB1" s="430"/>
      <c r="MVC1" s="429"/>
      <c r="MVD1" s="430"/>
      <c r="MVE1" s="429"/>
      <c r="MVF1" s="430"/>
      <c r="MVG1" s="429"/>
      <c r="MVH1" s="430"/>
      <c r="MVI1" s="429"/>
      <c r="MVJ1" s="430"/>
      <c r="MVK1" s="429"/>
      <c r="MVL1" s="430"/>
      <c r="MVM1" s="429"/>
      <c r="MVN1" s="430"/>
      <c r="MVO1" s="429"/>
      <c r="MVP1" s="430"/>
      <c r="MVQ1" s="429"/>
      <c r="MVR1" s="430"/>
      <c r="MVS1" s="429"/>
      <c r="MVT1" s="430"/>
      <c r="MVU1" s="429"/>
      <c r="MVV1" s="430"/>
      <c r="MVW1" s="429"/>
      <c r="MVX1" s="430"/>
      <c r="MVY1" s="429"/>
      <c r="MVZ1" s="430"/>
      <c r="MWA1" s="429"/>
      <c r="MWB1" s="430"/>
      <c r="MWC1" s="429"/>
      <c r="MWD1" s="430"/>
      <c r="MWE1" s="429"/>
      <c r="MWF1" s="430"/>
      <c r="MWG1" s="429"/>
      <c r="MWH1" s="430"/>
      <c r="MWI1" s="429"/>
      <c r="MWJ1" s="430"/>
      <c r="MWK1" s="429"/>
      <c r="MWL1" s="430"/>
      <c r="MWM1" s="429"/>
      <c r="MWN1" s="430"/>
      <c r="MWO1" s="429"/>
      <c r="MWP1" s="430"/>
      <c r="MWQ1" s="429"/>
      <c r="MWR1" s="430"/>
      <c r="MWS1" s="429"/>
      <c r="MWT1" s="430"/>
      <c r="MWU1" s="429"/>
      <c r="MWV1" s="430"/>
      <c r="MWW1" s="429"/>
      <c r="MWX1" s="430"/>
      <c r="MWY1" s="429"/>
      <c r="MWZ1" s="430"/>
      <c r="MXA1" s="429"/>
      <c r="MXB1" s="430"/>
      <c r="MXC1" s="429"/>
      <c r="MXD1" s="430"/>
      <c r="MXE1" s="429"/>
      <c r="MXF1" s="430"/>
      <c r="MXG1" s="429"/>
      <c r="MXH1" s="430"/>
      <c r="MXI1" s="429"/>
      <c r="MXJ1" s="430"/>
      <c r="MXK1" s="429"/>
      <c r="MXL1" s="430"/>
      <c r="MXM1" s="429"/>
      <c r="MXN1" s="430"/>
      <c r="MXO1" s="429"/>
      <c r="MXP1" s="430"/>
      <c r="MXQ1" s="429"/>
      <c r="MXR1" s="430"/>
      <c r="MXS1" s="429"/>
      <c r="MXT1" s="430"/>
      <c r="MXU1" s="429"/>
      <c r="MXV1" s="430"/>
      <c r="MXW1" s="429"/>
      <c r="MXX1" s="430"/>
      <c r="MXY1" s="429"/>
      <c r="MXZ1" s="430"/>
      <c r="MYA1" s="429"/>
      <c r="MYB1" s="430"/>
      <c r="MYC1" s="429"/>
      <c r="MYD1" s="430"/>
      <c r="MYE1" s="429"/>
      <c r="MYF1" s="430"/>
      <c r="MYG1" s="429"/>
      <c r="MYH1" s="430"/>
      <c r="MYI1" s="429"/>
      <c r="MYJ1" s="430"/>
      <c r="MYK1" s="429"/>
      <c r="MYL1" s="430"/>
      <c r="MYM1" s="429"/>
      <c r="MYN1" s="430"/>
      <c r="MYO1" s="429"/>
      <c r="MYP1" s="430"/>
      <c r="MYQ1" s="429"/>
      <c r="MYR1" s="430"/>
      <c r="MYS1" s="429"/>
      <c r="MYT1" s="430"/>
      <c r="MYU1" s="429"/>
      <c r="MYV1" s="430"/>
      <c r="MYW1" s="429"/>
      <c r="MYX1" s="430"/>
      <c r="MYY1" s="429"/>
      <c r="MYZ1" s="430"/>
      <c r="MZA1" s="429"/>
      <c r="MZB1" s="430"/>
      <c r="MZC1" s="429"/>
      <c r="MZD1" s="430"/>
      <c r="MZE1" s="429"/>
      <c r="MZF1" s="430"/>
      <c r="MZG1" s="429"/>
      <c r="MZH1" s="430"/>
      <c r="MZI1" s="429"/>
      <c r="MZJ1" s="430"/>
      <c r="MZK1" s="429"/>
      <c r="MZL1" s="430"/>
      <c r="MZM1" s="429"/>
      <c r="MZN1" s="430"/>
      <c r="MZO1" s="429"/>
      <c r="MZP1" s="430"/>
      <c r="MZQ1" s="429"/>
      <c r="MZR1" s="430"/>
      <c r="MZS1" s="429"/>
      <c r="MZT1" s="430"/>
      <c r="MZU1" s="429"/>
      <c r="MZV1" s="430"/>
      <c r="MZW1" s="429"/>
      <c r="MZX1" s="430"/>
      <c r="MZY1" s="429"/>
      <c r="MZZ1" s="430"/>
      <c r="NAA1" s="429"/>
      <c r="NAB1" s="430"/>
      <c r="NAC1" s="429"/>
      <c r="NAD1" s="430"/>
      <c r="NAE1" s="429"/>
      <c r="NAF1" s="430"/>
      <c r="NAG1" s="429"/>
      <c r="NAH1" s="430"/>
      <c r="NAI1" s="429"/>
      <c r="NAJ1" s="430"/>
      <c r="NAK1" s="429"/>
      <c r="NAL1" s="430"/>
      <c r="NAM1" s="429"/>
      <c r="NAN1" s="430"/>
      <c r="NAO1" s="429"/>
      <c r="NAP1" s="430"/>
      <c r="NAQ1" s="429"/>
      <c r="NAR1" s="430"/>
      <c r="NAS1" s="429"/>
      <c r="NAT1" s="430"/>
      <c r="NAU1" s="429"/>
      <c r="NAV1" s="430"/>
      <c r="NAW1" s="429"/>
      <c r="NAX1" s="430"/>
      <c r="NAY1" s="429"/>
      <c r="NAZ1" s="430"/>
      <c r="NBA1" s="429"/>
      <c r="NBB1" s="430"/>
      <c r="NBC1" s="429"/>
      <c r="NBD1" s="430"/>
      <c r="NBE1" s="429"/>
      <c r="NBF1" s="430"/>
      <c r="NBG1" s="429"/>
      <c r="NBH1" s="430"/>
      <c r="NBI1" s="429"/>
      <c r="NBJ1" s="430"/>
      <c r="NBK1" s="429"/>
      <c r="NBL1" s="430"/>
      <c r="NBM1" s="429"/>
      <c r="NBN1" s="430"/>
      <c r="NBO1" s="429"/>
      <c r="NBP1" s="430"/>
      <c r="NBQ1" s="429"/>
      <c r="NBR1" s="430"/>
      <c r="NBS1" s="429"/>
      <c r="NBT1" s="430"/>
      <c r="NBU1" s="429"/>
      <c r="NBV1" s="430"/>
      <c r="NBW1" s="429"/>
      <c r="NBX1" s="430"/>
      <c r="NBY1" s="429"/>
      <c r="NBZ1" s="430"/>
      <c r="NCA1" s="429"/>
      <c r="NCB1" s="430"/>
      <c r="NCC1" s="429"/>
      <c r="NCD1" s="430"/>
      <c r="NCE1" s="429"/>
      <c r="NCF1" s="430"/>
      <c r="NCG1" s="429"/>
      <c r="NCH1" s="430"/>
      <c r="NCI1" s="429"/>
      <c r="NCJ1" s="430"/>
      <c r="NCK1" s="429"/>
      <c r="NCL1" s="430"/>
      <c r="NCM1" s="429"/>
      <c r="NCN1" s="430"/>
      <c r="NCO1" s="429"/>
      <c r="NCP1" s="430"/>
      <c r="NCQ1" s="429"/>
      <c r="NCR1" s="430"/>
      <c r="NCS1" s="429"/>
      <c r="NCT1" s="430"/>
      <c r="NCU1" s="429"/>
      <c r="NCV1" s="430"/>
      <c r="NCW1" s="429"/>
      <c r="NCX1" s="430"/>
      <c r="NCY1" s="429"/>
      <c r="NCZ1" s="430"/>
      <c r="NDA1" s="429"/>
      <c r="NDB1" s="430"/>
      <c r="NDC1" s="429"/>
      <c r="NDD1" s="430"/>
      <c r="NDE1" s="429"/>
      <c r="NDF1" s="430"/>
      <c r="NDG1" s="429"/>
      <c r="NDH1" s="430"/>
      <c r="NDI1" s="429"/>
      <c r="NDJ1" s="430"/>
      <c r="NDK1" s="429"/>
      <c r="NDL1" s="430"/>
      <c r="NDM1" s="429"/>
      <c r="NDN1" s="430"/>
      <c r="NDO1" s="429"/>
      <c r="NDP1" s="430"/>
      <c r="NDQ1" s="429"/>
      <c r="NDR1" s="430"/>
      <c r="NDS1" s="429"/>
      <c r="NDT1" s="430"/>
      <c r="NDU1" s="429"/>
      <c r="NDV1" s="430"/>
      <c r="NDW1" s="429"/>
      <c r="NDX1" s="430"/>
      <c r="NDY1" s="429"/>
      <c r="NDZ1" s="430"/>
      <c r="NEA1" s="429"/>
      <c r="NEB1" s="430"/>
      <c r="NEC1" s="429"/>
      <c r="NED1" s="430"/>
      <c r="NEE1" s="429"/>
      <c r="NEF1" s="430"/>
      <c r="NEG1" s="429"/>
      <c r="NEH1" s="430"/>
      <c r="NEI1" s="429"/>
      <c r="NEJ1" s="430"/>
      <c r="NEK1" s="429"/>
      <c r="NEL1" s="430"/>
      <c r="NEM1" s="429"/>
      <c r="NEN1" s="430"/>
      <c r="NEO1" s="429"/>
      <c r="NEP1" s="430"/>
      <c r="NEQ1" s="429"/>
      <c r="NER1" s="430"/>
      <c r="NES1" s="429"/>
      <c r="NET1" s="430"/>
      <c r="NEU1" s="429"/>
      <c r="NEV1" s="430"/>
      <c r="NEW1" s="429"/>
      <c r="NEX1" s="430"/>
      <c r="NEY1" s="429"/>
      <c r="NEZ1" s="430"/>
      <c r="NFA1" s="429"/>
      <c r="NFB1" s="430"/>
      <c r="NFC1" s="429"/>
      <c r="NFD1" s="430"/>
      <c r="NFE1" s="429"/>
      <c r="NFF1" s="430"/>
      <c r="NFG1" s="429"/>
      <c r="NFH1" s="430"/>
      <c r="NFI1" s="429"/>
      <c r="NFJ1" s="430"/>
      <c r="NFK1" s="429"/>
      <c r="NFL1" s="430"/>
      <c r="NFM1" s="429"/>
      <c r="NFN1" s="430"/>
      <c r="NFO1" s="429"/>
      <c r="NFP1" s="430"/>
      <c r="NFQ1" s="429"/>
      <c r="NFR1" s="430"/>
      <c r="NFS1" s="429"/>
      <c r="NFT1" s="430"/>
      <c r="NFU1" s="429"/>
      <c r="NFV1" s="430"/>
      <c r="NFW1" s="429"/>
      <c r="NFX1" s="430"/>
      <c r="NFY1" s="429"/>
      <c r="NFZ1" s="430"/>
      <c r="NGA1" s="429"/>
      <c r="NGB1" s="430"/>
      <c r="NGC1" s="429"/>
      <c r="NGD1" s="430"/>
      <c r="NGE1" s="429"/>
      <c r="NGF1" s="430"/>
      <c r="NGG1" s="429"/>
      <c r="NGH1" s="430"/>
      <c r="NGI1" s="429"/>
      <c r="NGJ1" s="430"/>
      <c r="NGK1" s="429"/>
      <c r="NGL1" s="430"/>
      <c r="NGM1" s="429"/>
      <c r="NGN1" s="430"/>
      <c r="NGO1" s="429"/>
      <c r="NGP1" s="430"/>
      <c r="NGQ1" s="429"/>
      <c r="NGR1" s="430"/>
      <c r="NGS1" s="429"/>
      <c r="NGT1" s="430"/>
      <c r="NGU1" s="429"/>
      <c r="NGV1" s="430"/>
      <c r="NGW1" s="429"/>
      <c r="NGX1" s="430"/>
      <c r="NGY1" s="429"/>
      <c r="NGZ1" s="430"/>
      <c r="NHA1" s="429"/>
      <c r="NHB1" s="430"/>
      <c r="NHC1" s="429"/>
      <c r="NHD1" s="430"/>
      <c r="NHE1" s="429"/>
      <c r="NHF1" s="430"/>
      <c r="NHG1" s="429"/>
      <c r="NHH1" s="430"/>
      <c r="NHI1" s="429"/>
      <c r="NHJ1" s="430"/>
      <c r="NHK1" s="429"/>
      <c r="NHL1" s="430"/>
      <c r="NHM1" s="429"/>
      <c r="NHN1" s="430"/>
      <c r="NHO1" s="429"/>
      <c r="NHP1" s="430"/>
      <c r="NHQ1" s="429"/>
      <c r="NHR1" s="430"/>
      <c r="NHS1" s="429"/>
      <c r="NHT1" s="430"/>
      <c r="NHU1" s="429"/>
      <c r="NHV1" s="430"/>
      <c r="NHW1" s="429"/>
      <c r="NHX1" s="430"/>
      <c r="NHY1" s="429"/>
      <c r="NHZ1" s="430"/>
      <c r="NIA1" s="429"/>
      <c r="NIB1" s="430"/>
      <c r="NIC1" s="429"/>
      <c r="NID1" s="430"/>
      <c r="NIE1" s="429"/>
      <c r="NIF1" s="430"/>
      <c r="NIG1" s="429"/>
      <c r="NIH1" s="430"/>
      <c r="NII1" s="429"/>
      <c r="NIJ1" s="430"/>
      <c r="NIK1" s="429"/>
      <c r="NIL1" s="430"/>
      <c r="NIM1" s="429"/>
      <c r="NIN1" s="430"/>
      <c r="NIO1" s="429"/>
      <c r="NIP1" s="430"/>
      <c r="NIQ1" s="429"/>
      <c r="NIR1" s="430"/>
      <c r="NIS1" s="429"/>
      <c r="NIT1" s="430"/>
      <c r="NIU1" s="429"/>
      <c r="NIV1" s="430"/>
      <c r="NIW1" s="429"/>
      <c r="NIX1" s="430"/>
      <c r="NIY1" s="429"/>
      <c r="NIZ1" s="430"/>
      <c r="NJA1" s="429"/>
      <c r="NJB1" s="430"/>
      <c r="NJC1" s="429"/>
      <c r="NJD1" s="430"/>
      <c r="NJE1" s="429"/>
      <c r="NJF1" s="430"/>
      <c r="NJG1" s="429"/>
      <c r="NJH1" s="430"/>
      <c r="NJI1" s="429"/>
      <c r="NJJ1" s="430"/>
      <c r="NJK1" s="429"/>
      <c r="NJL1" s="430"/>
      <c r="NJM1" s="429"/>
      <c r="NJN1" s="430"/>
      <c r="NJO1" s="429"/>
      <c r="NJP1" s="430"/>
      <c r="NJQ1" s="429"/>
      <c r="NJR1" s="430"/>
      <c r="NJS1" s="429"/>
      <c r="NJT1" s="430"/>
      <c r="NJU1" s="429"/>
      <c r="NJV1" s="430"/>
      <c r="NJW1" s="429"/>
      <c r="NJX1" s="430"/>
      <c r="NJY1" s="429"/>
      <c r="NJZ1" s="430"/>
      <c r="NKA1" s="429"/>
      <c r="NKB1" s="430"/>
      <c r="NKC1" s="429"/>
      <c r="NKD1" s="430"/>
      <c r="NKE1" s="429"/>
      <c r="NKF1" s="430"/>
      <c r="NKG1" s="429"/>
      <c r="NKH1" s="430"/>
      <c r="NKI1" s="429"/>
      <c r="NKJ1" s="430"/>
      <c r="NKK1" s="429"/>
      <c r="NKL1" s="430"/>
      <c r="NKM1" s="429"/>
      <c r="NKN1" s="430"/>
      <c r="NKO1" s="429"/>
      <c r="NKP1" s="430"/>
      <c r="NKQ1" s="429"/>
      <c r="NKR1" s="430"/>
      <c r="NKS1" s="429"/>
      <c r="NKT1" s="430"/>
      <c r="NKU1" s="429"/>
      <c r="NKV1" s="430"/>
      <c r="NKW1" s="429"/>
      <c r="NKX1" s="430"/>
      <c r="NKY1" s="429"/>
      <c r="NKZ1" s="430"/>
      <c r="NLA1" s="429"/>
      <c r="NLB1" s="430"/>
      <c r="NLC1" s="429"/>
      <c r="NLD1" s="430"/>
      <c r="NLE1" s="429"/>
      <c r="NLF1" s="430"/>
      <c r="NLG1" s="429"/>
      <c r="NLH1" s="430"/>
      <c r="NLI1" s="429"/>
      <c r="NLJ1" s="430"/>
      <c r="NLK1" s="429"/>
      <c r="NLL1" s="430"/>
      <c r="NLM1" s="429"/>
      <c r="NLN1" s="430"/>
      <c r="NLO1" s="429"/>
      <c r="NLP1" s="430"/>
      <c r="NLQ1" s="429"/>
      <c r="NLR1" s="430"/>
      <c r="NLS1" s="429"/>
      <c r="NLT1" s="430"/>
      <c r="NLU1" s="429"/>
      <c r="NLV1" s="430"/>
      <c r="NLW1" s="429"/>
      <c r="NLX1" s="430"/>
      <c r="NLY1" s="429"/>
      <c r="NLZ1" s="430"/>
      <c r="NMA1" s="429"/>
      <c r="NMB1" s="430"/>
      <c r="NMC1" s="429"/>
      <c r="NMD1" s="430"/>
      <c r="NME1" s="429"/>
      <c r="NMF1" s="430"/>
      <c r="NMG1" s="429"/>
      <c r="NMH1" s="430"/>
      <c r="NMI1" s="429"/>
      <c r="NMJ1" s="430"/>
      <c r="NMK1" s="429"/>
      <c r="NML1" s="430"/>
      <c r="NMM1" s="429"/>
      <c r="NMN1" s="430"/>
      <c r="NMO1" s="429"/>
      <c r="NMP1" s="430"/>
      <c r="NMQ1" s="429"/>
      <c r="NMR1" s="430"/>
      <c r="NMS1" s="429"/>
      <c r="NMT1" s="430"/>
      <c r="NMU1" s="429"/>
      <c r="NMV1" s="430"/>
      <c r="NMW1" s="429"/>
      <c r="NMX1" s="430"/>
      <c r="NMY1" s="429"/>
      <c r="NMZ1" s="430"/>
      <c r="NNA1" s="429"/>
      <c r="NNB1" s="430"/>
      <c r="NNC1" s="429"/>
      <c r="NND1" s="430"/>
      <c r="NNE1" s="429"/>
      <c r="NNF1" s="430"/>
      <c r="NNG1" s="429"/>
      <c r="NNH1" s="430"/>
      <c r="NNI1" s="429"/>
      <c r="NNJ1" s="430"/>
      <c r="NNK1" s="429"/>
      <c r="NNL1" s="430"/>
      <c r="NNM1" s="429"/>
      <c r="NNN1" s="430"/>
      <c r="NNO1" s="429"/>
      <c r="NNP1" s="430"/>
      <c r="NNQ1" s="429"/>
      <c r="NNR1" s="430"/>
      <c r="NNS1" s="429"/>
      <c r="NNT1" s="430"/>
      <c r="NNU1" s="429"/>
      <c r="NNV1" s="430"/>
      <c r="NNW1" s="429"/>
      <c r="NNX1" s="430"/>
      <c r="NNY1" s="429"/>
      <c r="NNZ1" s="430"/>
      <c r="NOA1" s="429"/>
      <c r="NOB1" s="430"/>
      <c r="NOC1" s="429"/>
      <c r="NOD1" s="430"/>
      <c r="NOE1" s="429"/>
      <c r="NOF1" s="430"/>
      <c r="NOG1" s="429"/>
      <c r="NOH1" s="430"/>
      <c r="NOI1" s="429"/>
      <c r="NOJ1" s="430"/>
      <c r="NOK1" s="429"/>
      <c r="NOL1" s="430"/>
      <c r="NOM1" s="429"/>
      <c r="NON1" s="430"/>
      <c r="NOO1" s="429"/>
      <c r="NOP1" s="430"/>
      <c r="NOQ1" s="429"/>
      <c r="NOR1" s="430"/>
      <c r="NOS1" s="429"/>
      <c r="NOT1" s="430"/>
      <c r="NOU1" s="429"/>
      <c r="NOV1" s="430"/>
      <c r="NOW1" s="429"/>
      <c r="NOX1" s="430"/>
      <c r="NOY1" s="429"/>
      <c r="NOZ1" s="430"/>
      <c r="NPA1" s="429"/>
      <c r="NPB1" s="430"/>
      <c r="NPC1" s="429"/>
      <c r="NPD1" s="430"/>
      <c r="NPE1" s="429"/>
      <c r="NPF1" s="430"/>
      <c r="NPG1" s="429"/>
      <c r="NPH1" s="430"/>
      <c r="NPI1" s="429"/>
      <c r="NPJ1" s="430"/>
      <c r="NPK1" s="429"/>
      <c r="NPL1" s="430"/>
      <c r="NPM1" s="429"/>
      <c r="NPN1" s="430"/>
      <c r="NPO1" s="429"/>
      <c r="NPP1" s="430"/>
      <c r="NPQ1" s="429"/>
      <c r="NPR1" s="430"/>
      <c r="NPS1" s="429"/>
      <c r="NPT1" s="430"/>
      <c r="NPU1" s="429"/>
      <c r="NPV1" s="430"/>
      <c r="NPW1" s="429"/>
      <c r="NPX1" s="430"/>
      <c r="NPY1" s="429"/>
      <c r="NPZ1" s="430"/>
      <c r="NQA1" s="429"/>
      <c r="NQB1" s="430"/>
      <c r="NQC1" s="429"/>
      <c r="NQD1" s="430"/>
      <c r="NQE1" s="429"/>
      <c r="NQF1" s="430"/>
      <c r="NQG1" s="429"/>
      <c r="NQH1" s="430"/>
      <c r="NQI1" s="429"/>
      <c r="NQJ1" s="430"/>
      <c r="NQK1" s="429"/>
      <c r="NQL1" s="430"/>
      <c r="NQM1" s="429"/>
      <c r="NQN1" s="430"/>
      <c r="NQO1" s="429"/>
      <c r="NQP1" s="430"/>
      <c r="NQQ1" s="429"/>
      <c r="NQR1" s="430"/>
      <c r="NQS1" s="429"/>
      <c r="NQT1" s="430"/>
      <c r="NQU1" s="429"/>
      <c r="NQV1" s="430"/>
      <c r="NQW1" s="429"/>
      <c r="NQX1" s="430"/>
      <c r="NQY1" s="429"/>
      <c r="NQZ1" s="430"/>
      <c r="NRA1" s="429"/>
      <c r="NRB1" s="430"/>
      <c r="NRC1" s="429"/>
      <c r="NRD1" s="430"/>
      <c r="NRE1" s="429"/>
      <c r="NRF1" s="430"/>
      <c r="NRG1" s="429"/>
      <c r="NRH1" s="430"/>
      <c r="NRI1" s="429"/>
      <c r="NRJ1" s="430"/>
      <c r="NRK1" s="429"/>
      <c r="NRL1" s="430"/>
      <c r="NRM1" s="429"/>
      <c r="NRN1" s="430"/>
      <c r="NRO1" s="429"/>
      <c r="NRP1" s="430"/>
      <c r="NRQ1" s="429"/>
      <c r="NRR1" s="430"/>
      <c r="NRS1" s="429"/>
      <c r="NRT1" s="430"/>
      <c r="NRU1" s="429"/>
      <c r="NRV1" s="430"/>
      <c r="NRW1" s="429"/>
      <c r="NRX1" s="430"/>
      <c r="NRY1" s="429"/>
      <c r="NRZ1" s="430"/>
      <c r="NSA1" s="429"/>
      <c r="NSB1" s="430"/>
      <c r="NSC1" s="429"/>
      <c r="NSD1" s="430"/>
      <c r="NSE1" s="429"/>
      <c r="NSF1" s="430"/>
      <c r="NSG1" s="429"/>
      <c r="NSH1" s="430"/>
      <c r="NSI1" s="429"/>
      <c r="NSJ1" s="430"/>
      <c r="NSK1" s="429"/>
      <c r="NSL1" s="430"/>
      <c r="NSM1" s="429"/>
      <c r="NSN1" s="430"/>
      <c r="NSO1" s="429"/>
      <c r="NSP1" s="430"/>
      <c r="NSQ1" s="429"/>
      <c r="NSR1" s="430"/>
      <c r="NSS1" s="429"/>
      <c r="NST1" s="430"/>
      <c r="NSU1" s="429"/>
      <c r="NSV1" s="430"/>
      <c r="NSW1" s="429"/>
      <c r="NSX1" s="430"/>
      <c r="NSY1" s="429"/>
      <c r="NSZ1" s="430"/>
      <c r="NTA1" s="429"/>
      <c r="NTB1" s="430"/>
      <c r="NTC1" s="429"/>
      <c r="NTD1" s="430"/>
      <c r="NTE1" s="429"/>
      <c r="NTF1" s="430"/>
      <c r="NTG1" s="429"/>
      <c r="NTH1" s="430"/>
      <c r="NTI1" s="429"/>
      <c r="NTJ1" s="430"/>
      <c r="NTK1" s="429"/>
      <c r="NTL1" s="430"/>
      <c r="NTM1" s="429"/>
      <c r="NTN1" s="430"/>
      <c r="NTO1" s="429"/>
      <c r="NTP1" s="430"/>
      <c r="NTQ1" s="429"/>
      <c r="NTR1" s="430"/>
      <c r="NTS1" s="429"/>
      <c r="NTT1" s="430"/>
      <c r="NTU1" s="429"/>
      <c r="NTV1" s="430"/>
      <c r="NTW1" s="429"/>
      <c r="NTX1" s="430"/>
      <c r="NTY1" s="429"/>
      <c r="NTZ1" s="430"/>
      <c r="NUA1" s="429"/>
      <c r="NUB1" s="430"/>
      <c r="NUC1" s="429"/>
      <c r="NUD1" s="430"/>
      <c r="NUE1" s="429"/>
      <c r="NUF1" s="430"/>
      <c r="NUG1" s="429"/>
      <c r="NUH1" s="430"/>
      <c r="NUI1" s="429"/>
      <c r="NUJ1" s="430"/>
      <c r="NUK1" s="429"/>
      <c r="NUL1" s="430"/>
      <c r="NUM1" s="429"/>
      <c r="NUN1" s="430"/>
      <c r="NUO1" s="429"/>
      <c r="NUP1" s="430"/>
      <c r="NUQ1" s="429"/>
      <c r="NUR1" s="430"/>
      <c r="NUS1" s="429"/>
      <c r="NUT1" s="430"/>
      <c r="NUU1" s="429"/>
      <c r="NUV1" s="430"/>
      <c r="NUW1" s="429"/>
      <c r="NUX1" s="430"/>
      <c r="NUY1" s="429"/>
      <c r="NUZ1" s="430"/>
      <c r="NVA1" s="429"/>
      <c r="NVB1" s="430"/>
      <c r="NVC1" s="429"/>
      <c r="NVD1" s="430"/>
      <c r="NVE1" s="429"/>
      <c r="NVF1" s="430"/>
      <c r="NVG1" s="429"/>
      <c r="NVH1" s="430"/>
      <c r="NVI1" s="429"/>
      <c r="NVJ1" s="430"/>
      <c r="NVK1" s="429"/>
      <c r="NVL1" s="430"/>
      <c r="NVM1" s="429"/>
      <c r="NVN1" s="430"/>
      <c r="NVO1" s="429"/>
      <c r="NVP1" s="430"/>
      <c r="NVQ1" s="429"/>
      <c r="NVR1" s="430"/>
      <c r="NVS1" s="429"/>
      <c r="NVT1" s="430"/>
      <c r="NVU1" s="429"/>
      <c r="NVV1" s="430"/>
      <c r="NVW1" s="429"/>
      <c r="NVX1" s="430"/>
      <c r="NVY1" s="429"/>
      <c r="NVZ1" s="430"/>
      <c r="NWA1" s="429"/>
      <c r="NWB1" s="430"/>
      <c r="NWC1" s="429"/>
      <c r="NWD1" s="430"/>
      <c r="NWE1" s="429"/>
      <c r="NWF1" s="430"/>
      <c r="NWG1" s="429"/>
      <c r="NWH1" s="430"/>
      <c r="NWI1" s="429"/>
      <c r="NWJ1" s="430"/>
      <c r="NWK1" s="429"/>
      <c r="NWL1" s="430"/>
      <c r="NWM1" s="429"/>
      <c r="NWN1" s="430"/>
      <c r="NWO1" s="429"/>
      <c r="NWP1" s="430"/>
      <c r="NWQ1" s="429"/>
      <c r="NWR1" s="430"/>
      <c r="NWS1" s="429"/>
      <c r="NWT1" s="430"/>
      <c r="NWU1" s="429"/>
      <c r="NWV1" s="430"/>
      <c r="NWW1" s="429"/>
      <c r="NWX1" s="430"/>
      <c r="NWY1" s="429"/>
      <c r="NWZ1" s="430"/>
      <c r="NXA1" s="429"/>
      <c r="NXB1" s="430"/>
      <c r="NXC1" s="429"/>
      <c r="NXD1" s="430"/>
      <c r="NXE1" s="429"/>
      <c r="NXF1" s="430"/>
      <c r="NXG1" s="429"/>
      <c r="NXH1" s="430"/>
      <c r="NXI1" s="429"/>
      <c r="NXJ1" s="430"/>
      <c r="NXK1" s="429"/>
      <c r="NXL1" s="430"/>
      <c r="NXM1" s="429"/>
      <c r="NXN1" s="430"/>
      <c r="NXO1" s="429"/>
      <c r="NXP1" s="430"/>
      <c r="NXQ1" s="429"/>
      <c r="NXR1" s="430"/>
      <c r="NXS1" s="429"/>
      <c r="NXT1" s="430"/>
      <c r="NXU1" s="429"/>
      <c r="NXV1" s="430"/>
      <c r="NXW1" s="429"/>
      <c r="NXX1" s="430"/>
      <c r="NXY1" s="429"/>
      <c r="NXZ1" s="430"/>
      <c r="NYA1" s="429"/>
      <c r="NYB1" s="430"/>
      <c r="NYC1" s="429"/>
      <c r="NYD1" s="430"/>
      <c r="NYE1" s="429"/>
      <c r="NYF1" s="430"/>
      <c r="NYG1" s="429"/>
      <c r="NYH1" s="430"/>
      <c r="NYI1" s="429"/>
      <c r="NYJ1" s="430"/>
      <c r="NYK1" s="429"/>
      <c r="NYL1" s="430"/>
      <c r="NYM1" s="429"/>
      <c r="NYN1" s="430"/>
      <c r="NYO1" s="429"/>
      <c r="NYP1" s="430"/>
      <c r="NYQ1" s="429"/>
      <c r="NYR1" s="430"/>
      <c r="NYS1" s="429"/>
      <c r="NYT1" s="430"/>
      <c r="NYU1" s="429"/>
      <c r="NYV1" s="430"/>
      <c r="NYW1" s="429"/>
      <c r="NYX1" s="430"/>
      <c r="NYY1" s="429"/>
      <c r="NYZ1" s="430"/>
      <c r="NZA1" s="429"/>
      <c r="NZB1" s="430"/>
      <c r="NZC1" s="429"/>
      <c r="NZD1" s="430"/>
      <c r="NZE1" s="429"/>
      <c r="NZF1" s="430"/>
      <c r="NZG1" s="429"/>
      <c r="NZH1" s="430"/>
      <c r="NZI1" s="429"/>
      <c r="NZJ1" s="430"/>
      <c r="NZK1" s="429"/>
      <c r="NZL1" s="430"/>
      <c r="NZM1" s="429"/>
      <c r="NZN1" s="430"/>
      <c r="NZO1" s="429"/>
      <c r="NZP1" s="430"/>
      <c r="NZQ1" s="429"/>
      <c r="NZR1" s="430"/>
      <c r="NZS1" s="429"/>
      <c r="NZT1" s="430"/>
      <c r="NZU1" s="429"/>
      <c r="NZV1" s="430"/>
      <c r="NZW1" s="429"/>
      <c r="NZX1" s="430"/>
      <c r="NZY1" s="429"/>
      <c r="NZZ1" s="430"/>
      <c r="OAA1" s="429"/>
      <c r="OAB1" s="430"/>
      <c r="OAC1" s="429"/>
      <c r="OAD1" s="430"/>
      <c r="OAE1" s="429"/>
      <c r="OAF1" s="430"/>
      <c r="OAG1" s="429"/>
      <c r="OAH1" s="430"/>
      <c r="OAI1" s="429"/>
      <c r="OAJ1" s="430"/>
      <c r="OAK1" s="429"/>
      <c r="OAL1" s="430"/>
      <c r="OAM1" s="429"/>
      <c r="OAN1" s="430"/>
      <c r="OAO1" s="429"/>
      <c r="OAP1" s="430"/>
      <c r="OAQ1" s="429"/>
      <c r="OAR1" s="430"/>
      <c r="OAS1" s="429"/>
      <c r="OAT1" s="430"/>
      <c r="OAU1" s="429"/>
      <c r="OAV1" s="430"/>
      <c r="OAW1" s="429"/>
      <c r="OAX1" s="430"/>
      <c r="OAY1" s="429"/>
      <c r="OAZ1" s="430"/>
      <c r="OBA1" s="429"/>
      <c r="OBB1" s="430"/>
      <c r="OBC1" s="429"/>
      <c r="OBD1" s="430"/>
      <c r="OBE1" s="429"/>
      <c r="OBF1" s="430"/>
      <c r="OBG1" s="429"/>
      <c r="OBH1" s="430"/>
      <c r="OBI1" s="429"/>
      <c r="OBJ1" s="430"/>
      <c r="OBK1" s="429"/>
      <c r="OBL1" s="430"/>
      <c r="OBM1" s="429"/>
      <c r="OBN1" s="430"/>
      <c r="OBO1" s="429"/>
      <c r="OBP1" s="430"/>
      <c r="OBQ1" s="429"/>
      <c r="OBR1" s="430"/>
      <c r="OBS1" s="429"/>
      <c r="OBT1" s="430"/>
      <c r="OBU1" s="429"/>
      <c r="OBV1" s="430"/>
      <c r="OBW1" s="429"/>
      <c r="OBX1" s="430"/>
      <c r="OBY1" s="429"/>
      <c r="OBZ1" s="430"/>
      <c r="OCA1" s="429"/>
      <c r="OCB1" s="430"/>
      <c r="OCC1" s="429"/>
      <c r="OCD1" s="430"/>
      <c r="OCE1" s="429"/>
      <c r="OCF1" s="430"/>
      <c r="OCG1" s="429"/>
      <c r="OCH1" s="430"/>
      <c r="OCI1" s="429"/>
      <c r="OCJ1" s="430"/>
      <c r="OCK1" s="429"/>
      <c r="OCL1" s="430"/>
      <c r="OCM1" s="429"/>
      <c r="OCN1" s="430"/>
      <c r="OCO1" s="429"/>
      <c r="OCP1" s="430"/>
      <c r="OCQ1" s="429"/>
      <c r="OCR1" s="430"/>
      <c r="OCS1" s="429"/>
      <c r="OCT1" s="430"/>
      <c r="OCU1" s="429"/>
      <c r="OCV1" s="430"/>
      <c r="OCW1" s="429"/>
      <c r="OCX1" s="430"/>
      <c r="OCY1" s="429"/>
      <c r="OCZ1" s="430"/>
      <c r="ODA1" s="429"/>
      <c r="ODB1" s="430"/>
      <c r="ODC1" s="429"/>
      <c r="ODD1" s="430"/>
      <c r="ODE1" s="429"/>
      <c r="ODF1" s="430"/>
      <c r="ODG1" s="429"/>
      <c r="ODH1" s="430"/>
      <c r="ODI1" s="429"/>
      <c r="ODJ1" s="430"/>
      <c r="ODK1" s="429"/>
      <c r="ODL1" s="430"/>
      <c r="ODM1" s="429"/>
      <c r="ODN1" s="430"/>
      <c r="ODO1" s="429"/>
      <c r="ODP1" s="430"/>
      <c r="ODQ1" s="429"/>
      <c r="ODR1" s="430"/>
      <c r="ODS1" s="429"/>
      <c r="ODT1" s="430"/>
      <c r="ODU1" s="429"/>
      <c r="ODV1" s="430"/>
      <c r="ODW1" s="429"/>
      <c r="ODX1" s="430"/>
      <c r="ODY1" s="429"/>
      <c r="ODZ1" s="430"/>
      <c r="OEA1" s="429"/>
      <c r="OEB1" s="430"/>
      <c r="OEC1" s="429"/>
      <c r="OED1" s="430"/>
      <c r="OEE1" s="429"/>
      <c r="OEF1" s="430"/>
      <c r="OEG1" s="429"/>
      <c r="OEH1" s="430"/>
      <c r="OEI1" s="429"/>
      <c r="OEJ1" s="430"/>
      <c r="OEK1" s="429"/>
      <c r="OEL1" s="430"/>
      <c r="OEM1" s="429"/>
      <c r="OEN1" s="430"/>
      <c r="OEO1" s="429"/>
      <c r="OEP1" s="430"/>
      <c r="OEQ1" s="429"/>
      <c r="OER1" s="430"/>
      <c r="OES1" s="429"/>
      <c r="OET1" s="430"/>
      <c r="OEU1" s="429"/>
      <c r="OEV1" s="430"/>
      <c r="OEW1" s="429"/>
      <c r="OEX1" s="430"/>
      <c r="OEY1" s="429"/>
      <c r="OEZ1" s="430"/>
      <c r="OFA1" s="429"/>
      <c r="OFB1" s="430"/>
      <c r="OFC1" s="429"/>
      <c r="OFD1" s="430"/>
      <c r="OFE1" s="429"/>
      <c r="OFF1" s="430"/>
      <c r="OFG1" s="429"/>
      <c r="OFH1" s="430"/>
      <c r="OFI1" s="429"/>
      <c r="OFJ1" s="430"/>
      <c r="OFK1" s="429"/>
      <c r="OFL1" s="430"/>
      <c r="OFM1" s="429"/>
      <c r="OFN1" s="430"/>
      <c r="OFO1" s="429"/>
      <c r="OFP1" s="430"/>
      <c r="OFQ1" s="429"/>
      <c r="OFR1" s="430"/>
      <c r="OFS1" s="429"/>
      <c r="OFT1" s="430"/>
      <c r="OFU1" s="429"/>
      <c r="OFV1" s="430"/>
      <c r="OFW1" s="429"/>
      <c r="OFX1" s="430"/>
      <c r="OFY1" s="429"/>
      <c r="OFZ1" s="430"/>
      <c r="OGA1" s="429"/>
      <c r="OGB1" s="430"/>
      <c r="OGC1" s="429"/>
      <c r="OGD1" s="430"/>
      <c r="OGE1" s="429"/>
      <c r="OGF1" s="430"/>
      <c r="OGG1" s="429"/>
      <c r="OGH1" s="430"/>
      <c r="OGI1" s="429"/>
      <c r="OGJ1" s="430"/>
      <c r="OGK1" s="429"/>
      <c r="OGL1" s="430"/>
      <c r="OGM1" s="429"/>
      <c r="OGN1" s="430"/>
      <c r="OGO1" s="429"/>
      <c r="OGP1" s="430"/>
      <c r="OGQ1" s="429"/>
      <c r="OGR1" s="430"/>
      <c r="OGS1" s="429"/>
      <c r="OGT1" s="430"/>
      <c r="OGU1" s="429"/>
      <c r="OGV1" s="430"/>
      <c r="OGW1" s="429"/>
      <c r="OGX1" s="430"/>
      <c r="OGY1" s="429"/>
      <c r="OGZ1" s="430"/>
      <c r="OHA1" s="429"/>
      <c r="OHB1" s="430"/>
      <c r="OHC1" s="429"/>
      <c r="OHD1" s="430"/>
      <c r="OHE1" s="429"/>
      <c r="OHF1" s="430"/>
      <c r="OHG1" s="429"/>
      <c r="OHH1" s="430"/>
      <c r="OHI1" s="429"/>
      <c r="OHJ1" s="430"/>
      <c r="OHK1" s="429"/>
      <c r="OHL1" s="430"/>
      <c r="OHM1" s="429"/>
      <c r="OHN1" s="430"/>
      <c r="OHO1" s="429"/>
      <c r="OHP1" s="430"/>
      <c r="OHQ1" s="429"/>
      <c r="OHR1" s="430"/>
      <c r="OHS1" s="429"/>
      <c r="OHT1" s="430"/>
      <c r="OHU1" s="429"/>
      <c r="OHV1" s="430"/>
      <c r="OHW1" s="429"/>
      <c r="OHX1" s="430"/>
      <c r="OHY1" s="429"/>
      <c r="OHZ1" s="430"/>
      <c r="OIA1" s="429"/>
      <c r="OIB1" s="430"/>
      <c r="OIC1" s="429"/>
      <c r="OID1" s="430"/>
      <c r="OIE1" s="429"/>
      <c r="OIF1" s="430"/>
      <c r="OIG1" s="429"/>
      <c r="OIH1" s="430"/>
      <c r="OII1" s="429"/>
      <c r="OIJ1" s="430"/>
      <c r="OIK1" s="429"/>
      <c r="OIL1" s="430"/>
      <c r="OIM1" s="429"/>
      <c r="OIN1" s="430"/>
      <c r="OIO1" s="429"/>
      <c r="OIP1" s="430"/>
      <c r="OIQ1" s="429"/>
      <c r="OIR1" s="430"/>
      <c r="OIS1" s="429"/>
      <c r="OIT1" s="430"/>
      <c r="OIU1" s="429"/>
      <c r="OIV1" s="430"/>
      <c r="OIW1" s="429"/>
      <c r="OIX1" s="430"/>
      <c r="OIY1" s="429"/>
      <c r="OIZ1" s="430"/>
      <c r="OJA1" s="429"/>
      <c r="OJB1" s="430"/>
      <c r="OJC1" s="429"/>
      <c r="OJD1" s="430"/>
      <c r="OJE1" s="429"/>
      <c r="OJF1" s="430"/>
      <c r="OJG1" s="429"/>
      <c r="OJH1" s="430"/>
      <c r="OJI1" s="429"/>
      <c r="OJJ1" s="430"/>
      <c r="OJK1" s="429"/>
      <c r="OJL1" s="430"/>
      <c r="OJM1" s="429"/>
      <c r="OJN1" s="430"/>
      <c r="OJO1" s="429"/>
      <c r="OJP1" s="430"/>
      <c r="OJQ1" s="429"/>
      <c r="OJR1" s="430"/>
      <c r="OJS1" s="429"/>
      <c r="OJT1" s="430"/>
      <c r="OJU1" s="429"/>
      <c r="OJV1" s="430"/>
      <c r="OJW1" s="429"/>
      <c r="OJX1" s="430"/>
      <c r="OJY1" s="429"/>
      <c r="OJZ1" s="430"/>
      <c r="OKA1" s="429"/>
      <c r="OKB1" s="430"/>
      <c r="OKC1" s="429"/>
      <c r="OKD1" s="430"/>
      <c r="OKE1" s="429"/>
      <c r="OKF1" s="430"/>
      <c r="OKG1" s="429"/>
      <c r="OKH1" s="430"/>
      <c r="OKI1" s="429"/>
      <c r="OKJ1" s="430"/>
      <c r="OKK1" s="429"/>
      <c r="OKL1" s="430"/>
      <c r="OKM1" s="429"/>
      <c r="OKN1" s="430"/>
      <c r="OKO1" s="429"/>
      <c r="OKP1" s="430"/>
      <c r="OKQ1" s="429"/>
      <c r="OKR1" s="430"/>
      <c r="OKS1" s="429"/>
      <c r="OKT1" s="430"/>
      <c r="OKU1" s="429"/>
      <c r="OKV1" s="430"/>
      <c r="OKW1" s="429"/>
      <c r="OKX1" s="430"/>
      <c r="OKY1" s="429"/>
      <c r="OKZ1" s="430"/>
      <c r="OLA1" s="429"/>
      <c r="OLB1" s="430"/>
      <c r="OLC1" s="429"/>
      <c r="OLD1" s="430"/>
      <c r="OLE1" s="429"/>
      <c r="OLF1" s="430"/>
      <c r="OLG1" s="429"/>
      <c r="OLH1" s="430"/>
      <c r="OLI1" s="429"/>
      <c r="OLJ1" s="430"/>
      <c r="OLK1" s="429"/>
      <c r="OLL1" s="430"/>
      <c r="OLM1" s="429"/>
      <c r="OLN1" s="430"/>
      <c r="OLO1" s="429"/>
      <c r="OLP1" s="430"/>
      <c r="OLQ1" s="429"/>
      <c r="OLR1" s="430"/>
      <c r="OLS1" s="429"/>
      <c r="OLT1" s="430"/>
      <c r="OLU1" s="429"/>
      <c r="OLV1" s="430"/>
      <c r="OLW1" s="429"/>
      <c r="OLX1" s="430"/>
      <c r="OLY1" s="429"/>
      <c r="OLZ1" s="430"/>
      <c r="OMA1" s="429"/>
      <c r="OMB1" s="430"/>
      <c r="OMC1" s="429"/>
      <c r="OMD1" s="430"/>
      <c r="OME1" s="429"/>
      <c r="OMF1" s="430"/>
      <c r="OMG1" s="429"/>
      <c r="OMH1" s="430"/>
      <c r="OMI1" s="429"/>
      <c r="OMJ1" s="430"/>
      <c r="OMK1" s="429"/>
      <c r="OML1" s="430"/>
      <c r="OMM1" s="429"/>
      <c r="OMN1" s="430"/>
      <c r="OMO1" s="429"/>
      <c r="OMP1" s="430"/>
      <c r="OMQ1" s="429"/>
      <c r="OMR1" s="430"/>
      <c r="OMS1" s="429"/>
      <c r="OMT1" s="430"/>
      <c r="OMU1" s="429"/>
      <c r="OMV1" s="430"/>
      <c r="OMW1" s="429"/>
      <c r="OMX1" s="430"/>
      <c r="OMY1" s="429"/>
      <c r="OMZ1" s="430"/>
      <c r="ONA1" s="429"/>
      <c r="ONB1" s="430"/>
      <c r="ONC1" s="429"/>
      <c r="OND1" s="430"/>
      <c r="ONE1" s="429"/>
      <c r="ONF1" s="430"/>
      <c r="ONG1" s="429"/>
      <c r="ONH1" s="430"/>
      <c r="ONI1" s="429"/>
      <c r="ONJ1" s="430"/>
      <c r="ONK1" s="429"/>
      <c r="ONL1" s="430"/>
      <c r="ONM1" s="429"/>
      <c r="ONN1" s="430"/>
      <c r="ONO1" s="429"/>
      <c r="ONP1" s="430"/>
      <c r="ONQ1" s="429"/>
      <c r="ONR1" s="430"/>
      <c r="ONS1" s="429"/>
      <c r="ONT1" s="430"/>
      <c r="ONU1" s="429"/>
      <c r="ONV1" s="430"/>
      <c r="ONW1" s="429"/>
      <c r="ONX1" s="430"/>
      <c r="ONY1" s="429"/>
      <c r="ONZ1" s="430"/>
      <c r="OOA1" s="429"/>
      <c r="OOB1" s="430"/>
      <c r="OOC1" s="429"/>
      <c r="OOD1" s="430"/>
      <c r="OOE1" s="429"/>
      <c r="OOF1" s="430"/>
      <c r="OOG1" s="429"/>
      <c r="OOH1" s="430"/>
      <c r="OOI1" s="429"/>
      <c r="OOJ1" s="430"/>
      <c r="OOK1" s="429"/>
      <c r="OOL1" s="430"/>
      <c r="OOM1" s="429"/>
      <c r="OON1" s="430"/>
      <c r="OOO1" s="429"/>
      <c r="OOP1" s="430"/>
      <c r="OOQ1" s="429"/>
      <c r="OOR1" s="430"/>
      <c r="OOS1" s="429"/>
      <c r="OOT1" s="430"/>
      <c r="OOU1" s="429"/>
      <c r="OOV1" s="430"/>
      <c r="OOW1" s="429"/>
      <c r="OOX1" s="430"/>
      <c r="OOY1" s="429"/>
      <c r="OOZ1" s="430"/>
      <c r="OPA1" s="429"/>
      <c r="OPB1" s="430"/>
      <c r="OPC1" s="429"/>
      <c r="OPD1" s="430"/>
      <c r="OPE1" s="429"/>
      <c r="OPF1" s="430"/>
      <c r="OPG1" s="429"/>
      <c r="OPH1" s="430"/>
      <c r="OPI1" s="429"/>
      <c r="OPJ1" s="430"/>
      <c r="OPK1" s="429"/>
      <c r="OPL1" s="430"/>
      <c r="OPM1" s="429"/>
      <c r="OPN1" s="430"/>
      <c r="OPO1" s="429"/>
      <c r="OPP1" s="430"/>
      <c r="OPQ1" s="429"/>
      <c r="OPR1" s="430"/>
      <c r="OPS1" s="429"/>
      <c r="OPT1" s="430"/>
      <c r="OPU1" s="429"/>
      <c r="OPV1" s="430"/>
      <c r="OPW1" s="429"/>
      <c r="OPX1" s="430"/>
      <c r="OPY1" s="429"/>
      <c r="OPZ1" s="430"/>
      <c r="OQA1" s="429"/>
      <c r="OQB1" s="430"/>
      <c r="OQC1" s="429"/>
      <c r="OQD1" s="430"/>
      <c r="OQE1" s="429"/>
      <c r="OQF1" s="430"/>
      <c r="OQG1" s="429"/>
      <c r="OQH1" s="430"/>
      <c r="OQI1" s="429"/>
      <c r="OQJ1" s="430"/>
      <c r="OQK1" s="429"/>
      <c r="OQL1" s="430"/>
      <c r="OQM1" s="429"/>
      <c r="OQN1" s="430"/>
      <c r="OQO1" s="429"/>
      <c r="OQP1" s="430"/>
      <c r="OQQ1" s="429"/>
      <c r="OQR1" s="430"/>
      <c r="OQS1" s="429"/>
      <c r="OQT1" s="430"/>
      <c r="OQU1" s="429"/>
      <c r="OQV1" s="430"/>
      <c r="OQW1" s="429"/>
      <c r="OQX1" s="430"/>
      <c r="OQY1" s="429"/>
      <c r="OQZ1" s="430"/>
      <c r="ORA1" s="429"/>
      <c r="ORB1" s="430"/>
      <c r="ORC1" s="429"/>
      <c r="ORD1" s="430"/>
      <c r="ORE1" s="429"/>
      <c r="ORF1" s="430"/>
      <c r="ORG1" s="429"/>
      <c r="ORH1" s="430"/>
      <c r="ORI1" s="429"/>
      <c r="ORJ1" s="430"/>
      <c r="ORK1" s="429"/>
      <c r="ORL1" s="430"/>
      <c r="ORM1" s="429"/>
      <c r="ORN1" s="430"/>
      <c r="ORO1" s="429"/>
      <c r="ORP1" s="430"/>
      <c r="ORQ1" s="429"/>
      <c r="ORR1" s="430"/>
      <c r="ORS1" s="429"/>
      <c r="ORT1" s="430"/>
      <c r="ORU1" s="429"/>
      <c r="ORV1" s="430"/>
      <c r="ORW1" s="429"/>
      <c r="ORX1" s="430"/>
      <c r="ORY1" s="429"/>
      <c r="ORZ1" s="430"/>
      <c r="OSA1" s="429"/>
      <c r="OSB1" s="430"/>
      <c r="OSC1" s="429"/>
      <c r="OSD1" s="430"/>
      <c r="OSE1" s="429"/>
      <c r="OSF1" s="430"/>
      <c r="OSG1" s="429"/>
      <c r="OSH1" s="430"/>
      <c r="OSI1" s="429"/>
      <c r="OSJ1" s="430"/>
      <c r="OSK1" s="429"/>
      <c r="OSL1" s="430"/>
      <c r="OSM1" s="429"/>
      <c r="OSN1" s="430"/>
      <c r="OSO1" s="429"/>
      <c r="OSP1" s="430"/>
      <c r="OSQ1" s="429"/>
      <c r="OSR1" s="430"/>
      <c r="OSS1" s="429"/>
      <c r="OST1" s="430"/>
      <c r="OSU1" s="429"/>
      <c r="OSV1" s="430"/>
      <c r="OSW1" s="429"/>
      <c r="OSX1" s="430"/>
      <c r="OSY1" s="429"/>
      <c r="OSZ1" s="430"/>
      <c r="OTA1" s="429"/>
      <c r="OTB1" s="430"/>
      <c r="OTC1" s="429"/>
      <c r="OTD1" s="430"/>
      <c r="OTE1" s="429"/>
      <c r="OTF1" s="430"/>
      <c r="OTG1" s="429"/>
      <c r="OTH1" s="430"/>
      <c r="OTI1" s="429"/>
      <c r="OTJ1" s="430"/>
      <c r="OTK1" s="429"/>
      <c r="OTL1" s="430"/>
      <c r="OTM1" s="429"/>
      <c r="OTN1" s="430"/>
      <c r="OTO1" s="429"/>
      <c r="OTP1" s="430"/>
      <c r="OTQ1" s="429"/>
      <c r="OTR1" s="430"/>
      <c r="OTS1" s="429"/>
      <c r="OTT1" s="430"/>
      <c r="OTU1" s="429"/>
      <c r="OTV1" s="430"/>
      <c r="OTW1" s="429"/>
      <c r="OTX1" s="430"/>
      <c r="OTY1" s="429"/>
      <c r="OTZ1" s="430"/>
      <c r="OUA1" s="429"/>
      <c r="OUB1" s="430"/>
      <c r="OUC1" s="429"/>
      <c r="OUD1" s="430"/>
      <c r="OUE1" s="429"/>
      <c r="OUF1" s="430"/>
      <c r="OUG1" s="429"/>
      <c r="OUH1" s="430"/>
      <c r="OUI1" s="429"/>
      <c r="OUJ1" s="430"/>
      <c r="OUK1" s="429"/>
      <c r="OUL1" s="430"/>
      <c r="OUM1" s="429"/>
      <c r="OUN1" s="430"/>
      <c r="OUO1" s="429"/>
      <c r="OUP1" s="430"/>
      <c r="OUQ1" s="429"/>
      <c r="OUR1" s="430"/>
      <c r="OUS1" s="429"/>
      <c r="OUT1" s="430"/>
      <c r="OUU1" s="429"/>
      <c r="OUV1" s="430"/>
      <c r="OUW1" s="429"/>
      <c r="OUX1" s="430"/>
      <c r="OUY1" s="429"/>
      <c r="OUZ1" s="430"/>
      <c r="OVA1" s="429"/>
      <c r="OVB1" s="430"/>
      <c r="OVC1" s="429"/>
      <c r="OVD1" s="430"/>
      <c r="OVE1" s="429"/>
      <c r="OVF1" s="430"/>
      <c r="OVG1" s="429"/>
      <c r="OVH1" s="430"/>
      <c r="OVI1" s="429"/>
      <c r="OVJ1" s="430"/>
      <c r="OVK1" s="429"/>
      <c r="OVL1" s="430"/>
      <c r="OVM1" s="429"/>
      <c r="OVN1" s="430"/>
      <c r="OVO1" s="429"/>
      <c r="OVP1" s="430"/>
      <c r="OVQ1" s="429"/>
      <c r="OVR1" s="430"/>
      <c r="OVS1" s="429"/>
      <c r="OVT1" s="430"/>
      <c r="OVU1" s="429"/>
      <c r="OVV1" s="430"/>
      <c r="OVW1" s="429"/>
      <c r="OVX1" s="430"/>
      <c r="OVY1" s="429"/>
      <c r="OVZ1" s="430"/>
      <c r="OWA1" s="429"/>
      <c r="OWB1" s="430"/>
      <c r="OWC1" s="429"/>
      <c r="OWD1" s="430"/>
      <c r="OWE1" s="429"/>
      <c r="OWF1" s="430"/>
      <c r="OWG1" s="429"/>
      <c r="OWH1" s="430"/>
      <c r="OWI1" s="429"/>
      <c r="OWJ1" s="430"/>
      <c r="OWK1" s="429"/>
      <c r="OWL1" s="430"/>
      <c r="OWM1" s="429"/>
      <c r="OWN1" s="430"/>
      <c r="OWO1" s="429"/>
      <c r="OWP1" s="430"/>
      <c r="OWQ1" s="429"/>
      <c r="OWR1" s="430"/>
      <c r="OWS1" s="429"/>
      <c r="OWT1" s="430"/>
      <c r="OWU1" s="429"/>
      <c r="OWV1" s="430"/>
      <c r="OWW1" s="429"/>
      <c r="OWX1" s="430"/>
      <c r="OWY1" s="429"/>
      <c r="OWZ1" s="430"/>
      <c r="OXA1" s="429"/>
      <c r="OXB1" s="430"/>
      <c r="OXC1" s="429"/>
      <c r="OXD1" s="430"/>
      <c r="OXE1" s="429"/>
      <c r="OXF1" s="430"/>
      <c r="OXG1" s="429"/>
      <c r="OXH1" s="430"/>
      <c r="OXI1" s="429"/>
      <c r="OXJ1" s="430"/>
      <c r="OXK1" s="429"/>
      <c r="OXL1" s="430"/>
      <c r="OXM1" s="429"/>
      <c r="OXN1" s="430"/>
      <c r="OXO1" s="429"/>
      <c r="OXP1" s="430"/>
      <c r="OXQ1" s="429"/>
      <c r="OXR1" s="430"/>
      <c r="OXS1" s="429"/>
      <c r="OXT1" s="430"/>
      <c r="OXU1" s="429"/>
      <c r="OXV1" s="430"/>
      <c r="OXW1" s="429"/>
      <c r="OXX1" s="430"/>
      <c r="OXY1" s="429"/>
      <c r="OXZ1" s="430"/>
      <c r="OYA1" s="429"/>
      <c r="OYB1" s="430"/>
      <c r="OYC1" s="429"/>
      <c r="OYD1" s="430"/>
      <c r="OYE1" s="429"/>
      <c r="OYF1" s="430"/>
      <c r="OYG1" s="429"/>
      <c r="OYH1" s="430"/>
      <c r="OYI1" s="429"/>
      <c r="OYJ1" s="430"/>
      <c r="OYK1" s="429"/>
      <c r="OYL1" s="430"/>
      <c r="OYM1" s="429"/>
      <c r="OYN1" s="430"/>
      <c r="OYO1" s="429"/>
      <c r="OYP1" s="430"/>
      <c r="OYQ1" s="429"/>
      <c r="OYR1" s="430"/>
      <c r="OYS1" s="429"/>
      <c r="OYT1" s="430"/>
      <c r="OYU1" s="429"/>
      <c r="OYV1" s="430"/>
      <c r="OYW1" s="429"/>
      <c r="OYX1" s="430"/>
      <c r="OYY1" s="429"/>
      <c r="OYZ1" s="430"/>
      <c r="OZA1" s="429"/>
      <c r="OZB1" s="430"/>
      <c r="OZC1" s="429"/>
      <c r="OZD1" s="430"/>
      <c r="OZE1" s="429"/>
      <c r="OZF1" s="430"/>
      <c r="OZG1" s="429"/>
      <c r="OZH1" s="430"/>
      <c r="OZI1" s="429"/>
      <c r="OZJ1" s="430"/>
      <c r="OZK1" s="429"/>
      <c r="OZL1" s="430"/>
      <c r="OZM1" s="429"/>
      <c r="OZN1" s="430"/>
      <c r="OZO1" s="429"/>
      <c r="OZP1" s="430"/>
      <c r="OZQ1" s="429"/>
      <c r="OZR1" s="430"/>
      <c r="OZS1" s="429"/>
      <c r="OZT1" s="430"/>
      <c r="OZU1" s="429"/>
      <c r="OZV1" s="430"/>
      <c r="OZW1" s="429"/>
      <c r="OZX1" s="430"/>
      <c r="OZY1" s="429"/>
      <c r="OZZ1" s="430"/>
      <c r="PAA1" s="429"/>
      <c r="PAB1" s="430"/>
      <c r="PAC1" s="429"/>
      <c r="PAD1" s="430"/>
      <c r="PAE1" s="429"/>
      <c r="PAF1" s="430"/>
      <c r="PAG1" s="429"/>
      <c r="PAH1" s="430"/>
      <c r="PAI1" s="429"/>
      <c r="PAJ1" s="430"/>
      <c r="PAK1" s="429"/>
      <c r="PAL1" s="430"/>
      <c r="PAM1" s="429"/>
      <c r="PAN1" s="430"/>
      <c r="PAO1" s="429"/>
      <c r="PAP1" s="430"/>
      <c r="PAQ1" s="429"/>
      <c r="PAR1" s="430"/>
      <c r="PAS1" s="429"/>
      <c r="PAT1" s="430"/>
      <c r="PAU1" s="429"/>
      <c r="PAV1" s="430"/>
      <c r="PAW1" s="429"/>
      <c r="PAX1" s="430"/>
      <c r="PAY1" s="429"/>
      <c r="PAZ1" s="430"/>
      <c r="PBA1" s="429"/>
      <c r="PBB1" s="430"/>
      <c r="PBC1" s="429"/>
      <c r="PBD1" s="430"/>
      <c r="PBE1" s="429"/>
      <c r="PBF1" s="430"/>
      <c r="PBG1" s="429"/>
      <c r="PBH1" s="430"/>
      <c r="PBI1" s="429"/>
      <c r="PBJ1" s="430"/>
      <c r="PBK1" s="429"/>
      <c r="PBL1" s="430"/>
      <c r="PBM1" s="429"/>
      <c r="PBN1" s="430"/>
      <c r="PBO1" s="429"/>
      <c r="PBP1" s="430"/>
      <c r="PBQ1" s="429"/>
      <c r="PBR1" s="430"/>
      <c r="PBS1" s="429"/>
      <c r="PBT1" s="430"/>
      <c r="PBU1" s="429"/>
      <c r="PBV1" s="430"/>
      <c r="PBW1" s="429"/>
      <c r="PBX1" s="430"/>
      <c r="PBY1" s="429"/>
      <c r="PBZ1" s="430"/>
      <c r="PCA1" s="429"/>
      <c r="PCB1" s="430"/>
      <c r="PCC1" s="429"/>
      <c r="PCD1" s="430"/>
      <c r="PCE1" s="429"/>
      <c r="PCF1" s="430"/>
      <c r="PCG1" s="429"/>
      <c r="PCH1" s="430"/>
      <c r="PCI1" s="429"/>
      <c r="PCJ1" s="430"/>
      <c r="PCK1" s="429"/>
      <c r="PCL1" s="430"/>
      <c r="PCM1" s="429"/>
      <c r="PCN1" s="430"/>
      <c r="PCO1" s="429"/>
      <c r="PCP1" s="430"/>
      <c r="PCQ1" s="429"/>
      <c r="PCR1" s="430"/>
      <c r="PCS1" s="429"/>
      <c r="PCT1" s="430"/>
      <c r="PCU1" s="429"/>
      <c r="PCV1" s="430"/>
      <c r="PCW1" s="429"/>
      <c r="PCX1" s="430"/>
      <c r="PCY1" s="429"/>
      <c r="PCZ1" s="430"/>
      <c r="PDA1" s="429"/>
      <c r="PDB1" s="430"/>
      <c r="PDC1" s="429"/>
      <c r="PDD1" s="430"/>
      <c r="PDE1" s="429"/>
      <c r="PDF1" s="430"/>
      <c r="PDG1" s="429"/>
      <c r="PDH1" s="430"/>
      <c r="PDI1" s="429"/>
      <c r="PDJ1" s="430"/>
      <c r="PDK1" s="429"/>
      <c r="PDL1" s="430"/>
      <c r="PDM1" s="429"/>
      <c r="PDN1" s="430"/>
      <c r="PDO1" s="429"/>
      <c r="PDP1" s="430"/>
      <c r="PDQ1" s="429"/>
      <c r="PDR1" s="430"/>
      <c r="PDS1" s="429"/>
      <c r="PDT1" s="430"/>
      <c r="PDU1" s="429"/>
      <c r="PDV1" s="430"/>
      <c r="PDW1" s="429"/>
      <c r="PDX1" s="430"/>
      <c r="PDY1" s="429"/>
      <c r="PDZ1" s="430"/>
      <c r="PEA1" s="429"/>
      <c r="PEB1" s="430"/>
      <c r="PEC1" s="429"/>
      <c r="PED1" s="430"/>
      <c r="PEE1" s="429"/>
      <c r="PEF1" s="430"/>
      <c r="PEG1" s="429"/>
      <c r="PEH1" s="430"/>
      <c r="PEI1" s="429"/>
      <c r="PEJ1" s="430"/>
      <c r="PEK1" s="429"/>
      <c r="PEL1" s="430"/>
      <c r="PEM1" s="429"/>
      <c r="PEN1" s="430"/>
      <c r="PEO1" s="429"/>
      <c r="PEP1" s="430"/>
      <c r="PEQ1" s="429"/>
      <c r="PER1" s="430"/>
      <c r="PES1" s="429"/>
      <c r="PET1" s="430"/>
      <c r="PEU1" s="429"/>
      <c r="PEV1" s="430"/>
      <c r="PEW1" s="429"/>
      <c r="PEX1" s="430"/>
      <c r="PEY1" s="429"/>
      <c r="PEZ1" s="430"/>
      <c r="PFA1" s="429"/>
      <c r="PFB1" s="430"/>
      <c r="PFC1" s="429"/>
      <c r="PFD1" s="430"/>
      <c r="PFE1" s="429"/>
      <c r="PFF1" s="430"/>
      <c r="PFG1" s="429"/>
      <c r="PFH1" s="430"/>
      <c r="PFI1" s="429"/>
      <c r="PFJ1" s="430"/>
      <c r="PFK1" s="429"/>
      <c r="PFL1" s="430"/>
      <c r="PFM1" s="429"/>
      <c r="PFN1" s="430"/>
      <c r="PFO1" s="429"/>
      <c r="PFP1" s="430"/>
      <c r="PFQ1" s="429"/>
      <c r="PFR1" s="430"/>
      <c r="PFS1" s="429"/>
      <c r="PFT1" s="430"/>
      <c r="PFU1" s="429"/>
      <c r="PFV1" s="430"/>
      <c r="PFW1" s="429"/>
      <c r="PFX1" s="430"/>
      <c r="PFY1" s="429"/>
      <c r="PFZ1" s="430"/>
      <c r="PGA1" s="429"/>
      <c r="PGB1" s="430"/>
      <c r="PGC1" s="429"/>
      <c r="PGD1" s="430"/>
      <c r="PGE1" s="429"/>
      <c r="PGF1" s="430"/>
      <c r="PGG1" s="429"/>
      <c r="PGH1" s="430"/>
      <c r="PGI1" s="429"/>
      <c r="PGJ1" s="430"/>
      <c r="PGK1" s="429"/>
      <c r="PGL1" s="430"/>
      <c r="PGM1" s="429"/>
      <c r="PGN1" s="430"/>
      <c r="PGO1" s="429"/>
      <c r="PGP1" s="430"/>
      <c r="PGQ1" s="429"/>
      <c r="PGR1" s="430"/>
      <c r="PGS1" s="429"/>
      <c r="PGT1" s="430"/>
      <c r="PGU1" s="429"/>
      <c r="PGV1" s="430"/>
      <c r="PGW1" s="429"/>
      <c r="PGX1" s="430"/>
      <c r="PGY1" s="429"/>
      <c r="PGZ1" s="430"/>
      <c r="PHA1" s="429"/>
      <c r="PHB1" s="430"/>
      <c r="PHC1" s="429"/>
      <c r="PHD1" s="430"/>
      <c r="PHE1" s="429"/>
      <c r="PHF1" s="430"/>
      <c r="PHG1" s="429"/>
      <c r="PHH1" s="430"/>
      <c r="PHI1" s="429"/>
      <c r="PHJ1" s="430"/>
      <c r="PHK1" s="429"/>
      <c r="PHL1" s="430"/>
      <c r="PHM1" s="429"/>
      <c r="PHN1" s="430"/>
      <c r="PHO1" s="429"/>
      <c r="PHP1" s="430"/>
      <c r="PHQ1" s="429"/>
      <c r="PHR1" s="430"/>
      <c r="PHS1" s="429"/>
      <c r="PHT1" s="430"/>
      <c r="PHU1" s="429"/>
      <c r="PHV1" s="430"/>
      <c r="PHW1" s="429"/>
      <c r="PHX1" s="430"/>
      <c r="PHY1" s="429"/>
      <c r="PHZ1" s="430"/>
      <c r="PIA1" s="429"/>
      <c r="PIB1" s="430"/>
      <c r="PIC1" s="429"/>
      <c r="PID1" s="430"/>
      <c r="PIE1" s="429"/>
      <c r="PIF1" s="430"/>
      <c r="PIG1" s="429"/>
      <c r="PIH1" s="430"/>
      <c r="PII1" s="429"/>
      <c r="PIJ1" s="430"/>
      <c r="PIK1" s="429"/>
      <c r="PIL1" s="430"/>
      <c r="PIM1" s="429"/>
      <c r="PIN1" s="430"/>
      <c r="PIO1" s="429"/>
      <c r="PIP1" s="430"/>
      <c r="PIQ1" s="429"/>
      <c r="PIR1" s="430"/>
      <c r="PIS1" s="429"/>
      <c r="PIT1" s="430"/>
      <c r="PIU1" s="429"/>
      <c r="PIV1" s="430"/>
      <c r="PIW1" s="429"/>
      <c r="PIX1" s="430"/>
      <c r="PIY1" s="429"/>
      <c r="PIZ1" s="430"/>
      <c r="PJA1" s="429"/>
      <c r="PJB1" s="430"/>
      <c r="PJC1" s="429"/>
      <c r="PJD1" s="430"/>
      <c r="PJE1" s="429"/>
      <c r="PJF1" s="430"/>
      <c r="PJG1" s="429"/>
      <c r="PJH1" s="430"/>
      <c r="PJI1" s="429"/>
      <c r="PJJ1" s="430"/>
      <c r="PJK1" s="429"/>
      <c r="PJL1" s="430"/>
      <c r="PJM1" s="429"/>
      <c r="PJN1" s="430"/>
      <c r="PJO1" s="429"/>
      <c r="PJP1" s="430"/>
      <c r="PJQ1" s="429"/>
      <c r="PJR1" s="430"/>
      <c r="PJS1" s="429"/>
      <c r="PJT1" s="430"/>
      <c r="PJU1" s="429"/>
      <c r="PJV1" s="430"/>
      <c r="PJW1" s="429"/>
      <c r="PJX1" s="430"/>
      <c r="PJY1" s="429"/>
      <c r="PJZ1" s="430"/>
      <c r="PKA1" s="429"/>
      <c r="PKB1" s="430"/>
      <c r="PKC1" s="429"/>
      <c r="PKD1" s="430"/>
      <c r="PKE1" s="429"/>
      <c r="PKF1" s="430"/>
      <c r="PKG1" s="429"/>
      <c r="PKH1" s="430"/>
      <c r="PKI1" s="429"/>
      <c r="PKJ1" s="430"/>
      <c r="PKK1" s="429"/>
      <c r="PKL1" s="430"/>
      <c r="PKM1" s="429"/>
      <c r="PKN1" s="430"/>
      <c r="PKO1" s="429"/>
      <c r="PKP1" s="430"/>
      <c r="PKQ1" s="429"/>
      <c r="PKR1" s="430"/>
      <c r="PKS1" s="429"/>
      <c r="PKT1" s="430"/>
      <c r="PKU1" s="429"/>
      <c r="PKV1" s="430"/>
      <c r="PKW1" s="429"/>
      <c r="PKX1" s="430"/>
      <c r="PKY1" s="429"/>
      <c r="PKZ1" s="430"/>
      <c r="PLA1" s="429"/>
      <c r="PLB1" s="430"/>
      <c r="PLC1" s="429"/>
      <c r="PLD1" s="430"/>
      <c r="PLE1" s="429"/>
      <c r="PLF1" s="430"/>
      <c r="PLG1" s="429"/>
      <c r="PLH1" s="430"/>
      <c r="PLI1" s="429"/>
      <c r="PLJ1" s="430"/>
      <c r="PLK1" s="429"/>
      <c r="PLL1" s="430"/>
      <c r="PLM1" s="429"/>
      <c r="PLN1" s="430"/>
      <c r="PLO1" s="429"/>
      <c r="PLP1" s="430"/>
      <c r="PLQ1" s="429"/>
      <c r="PLR1" s="430"/>
      <c r="PLS1" s="429"/>
      <c r="PLT1" s="430"/>
      <c r="PLU1" s="429"/>
      <c r="PLV1" s="430"/>
      <c r="PLW1" s="429"/>
      <c r="PLX1" s="430"/>
      <c r="PLY1" s="429"/>
      <c r="PLZ1" s="430"/>
      <c r="PMA1" s="429"/>
      <c r="PMB1" s="430"/>
      <c r="PMC1" s="429"/>
      <c r="PMD1" s="430"/>
      <c r="PME1" s="429"/>
      <c r="PMF1" s="430"/>
      <c r="PMG1" s="429"/>
      <c r="PMH1" s="430"/>
      <c r="PMI1" s="429"/>
      <c r="PMJ1" s="430"/>
      <c r="PMK1" s="429"/>
      <c r="PML1" s="430"/>
      <c r="PMM1" s="429"/>
      <c r="PMN1" s="430"/>
      <c r="PMO1" s="429"/>
      <c r="PMP1" s="430"/>
      <c r="PMQ1" s="429"/>
      <c r="PMR1" s="430"/>
      <c r="PMS1" s="429"/>
      <c r="PMT1" s="430"/>
      <c r="PMU1" s="429"/>
      <c r="PMV1" s="430"/>
      <c r="PMW1" s="429"/>
      <c r="PMX1" s="430"/>
      <c r="PMY1" s="429"/>
      <c r="PMZ1" s="430"/>
      <c r="PNA1" s="429"/>
      <c r="PNB1" s="430"/>
      <c r="PNC1" s="429"/>
      <c r="PND1" s="430"/>
      <c r="PNE1" s="429"/>
      <c r="PNF1" s="430"/>
      <c r="PNG1" s="429"/>
      <c r="PNH1" s="430"/>
      <c r="PNI1" s="429"/>
      <c r="PNJ1" s="430"/>
      <c r="PNK1" s="429"/>
      <c r="PNL1" s="430"/>
      <c r="PNM1" s="429"/>
      <c r="PNN1" s="430"/>
      <c r="PNO1" s="429"/>
      <c r="PNP1" s="430"/>
      <c r="PNQ1" s="429"/>
      <c r="PNR1" s="430"/>
      <c r="PNS1" s="429"/>
      <c r="PNT1" s="430"/>
      <c r="PNU1" s="429"/>
      <c r="PNV1" s="430"/>
      <c r="PNW1" s="429"/>
      <c r="PNX1" s="430"/>
      <c r="PNY1" s="429"/>
      <c r="PNZ1" s="430"/>
      <c r="POA1" s="429"/>
      <c r="POB1" s="430"/>
      <c r="POC1" s="429"/>
      <c r="POD1" s="430"/>
      <c r="POE1" s="429"/>
      <c r="POF1" s="430"/>
      <c r="POG1" s="429"/>
      <c r="POH1" s="430"/>
      <c r="POI1" s="429"/>
      <c r="POJ1" s="430"/>
      <c r="POK1" s="429"/>
      <c r="POL1" s="430"/>
      <c r="POM1" s="429"/>
      <c r="PON1" s="430"/>
      <c r="POO1" s="429"/>
      <c r="POP1" s="430"/>
      <c r="POQ1" s="429"/>
      <c r="POR1" s="430"/>
      <c r="POS1" s="429"/>
      <c r="POT1" s="430"/>
      <c r="POU1" s="429"/>
      <c r="POV1" s="430"/>
      <c r="POW1" s="429"/>
      <c r="POX1" s="430"/>
      <c r="POY1" s="429"/>
      <c r="POZ1" s="430"/>
      <c r="PPA1" s="429"/>
      <c r="PPB1" s="430"/>
      <c r="PPC1" s="429"/>
      <c r="PPD1" s="430"/>
      <c r="PPE1" s="429"/>
      <c r="PPF1" s="430"/>
      <c r="PPG1" s="429"/>
      <c r="PPH1" s="430"/>
      <c r="PPI1" s="429"/>
      <c r="PPJ1" s="430"/>
      <c r="PPK1" s="429"/>
      <c r="PPL1" s="430"/>
      <c r="PPM1" s="429"/>
      <c r="PPN1" s="430"/>
      <c r="PPO1" s="429"/>
      <c r="PPP1" s="430"/>
      <c r="PPQ1" s="429"/>
      <c r="PPR1" s="430"/>
      <c r="PPS1" s="429"/>
      <c r="PPT1" s="430"/>
      <c r="PPU1" s="429"/>
      <c r="PPV1" s="430"/>
      <c r="PPW1" s="429"/>
      <c r="PPX1" s="430"/>
      <c r="PPY1" s="429"/>
      <c r="PPZ1" s="430"/>
      <c r="PQA1" s="429"/>
      <c r="PQB1" s="430"/>
      <c r="PQC1" s="429"/>
      <c r="PQD1" s="430"/>
      <c r="PQE1" s="429"/>
      <c r="PQF1" s="430"/>
      <c r="PQG1" s="429"/>
      <c r="PQH1" s="430"/>
      <c r="PQI1" s="429"/>
      <c r="PQJ1" s="430"/>
      <c r="PQK1" s="429"/>
      <c r="PQL1" s="430"/>
      <c r="PQM1" s="429"/>
      <c r="PQN1" s="430"/>
      <c r="PQO1" s="429"/>
      <c r="PQP1" s="430"/>
      <c r="PQQ1" s="429"/>
      <c r="PQR1" s="430"/>
      <c r="PQS1" s="429"/>
      <c r="PQT1" s="430"/>
      <c r="PQU1" s="429"/>
      <c r="PQV1" s="430"/>
      <c r="PQW1" s="429"/>
      <c r="PQX1" s="430"/>
      <c r="PQY1" s="429"/>
      <c r="PQZ1" s="430"/>
      <c r="PRA1" s="429"/>
      <c r="PRB1" s="430"/>
      <c r="PRC1" s="429"/>
      <c r="PRD1" s="430"/>
      <c r="PRE1" s="429"/>
      <c r="PRF1" s="430"/>
      <c r="PRG1" s="429"/>
      <c r="PRH1" s="430"/>
      <c r="PRI1" s="429"/>
      <c r="PRJ1" s="430"/>
      <c r="PRK1" s="429"/>
      <c r="PRL1" s="430"/>
      <c r="PRM1" s="429"/>
      <c r="PRN1" s="430"/>
      <c r="PRO1" s="429"/>
      <c r="PRP1" s="430"/>
      <c r="PRQ1" s="429"/>
      <c r="PRR1" s="430"/>
      <c r="PRS1" s="429"/>
      <c r="PRT1" s="430"/>
      <c r="PRU1" s="429"/>
      <c r="PRV1" s="430"/>
      <c r="PRW1" s="429"/>
      <c r="PRX1" s="430"/>
      <c r="PRY1" s="429"/>
      <c r="PRZ1" s="430"/>
      <c r="PSA1" s="429"/>
      <c r="PSB1" s="430"/>
      <c r="PSC1" s="429"/>
      <c r="PSD1" s="430"/>
      <c r="PSE1" s="429"/>
      <c r="PSF1" s="430"/>
      <c r="PSG1" s="429"/>
      <c r="PSH1" s="430"/>
      <c r="PSI1" s="429"/>
      <c r="PSJ1" s="430"/>
      <c r="PSK1" s="429"/>
      <c r="PSL1" s="430"/>
      <c r="PSM1" s="429"/>
      <c r="PSN1" s="430"/>
      <c r="PSO1" s="429"/>
      <c r="PSP1" s="430"/>
      <c r="PSQ1" s="429"/>
      <c r="PSR1" s="430"/>
      <c r="PSS1" s="429"/>
      <c r="PST1" s="430"/>
      <c r="PSU1" s="429"/>
      <c r="PSV1" s="430"/>
      <c r="PSW1" s="429"/>
      <c r="PSX1" s="430"/>
      <c r="PSY1" s="429"/>
      <c r="PSZ1" s="430"/>
      <c r="PTA1" s="429"/>
      <c r="PTB1" s="430"/>
      <c r="PTC1" s="429"/>
      <c r="PTD1" s="430"/>
      <c r="PTE1" s="429"/>
      <c r="PTF1" s="430"/>
      <c r="PTG1" s="429"/>
      <c r="PTH1" s="430"/>
      <c r="PTI1" s="429"/>
      <c r="PTJ1" s="430"/>
      <c r="PTK1" s="429"/>
      <c r="PTL1" s="430"/>
      <c r="PTM1" s="429"/>
      <c r="PTN1" s="430"/>
      <c r="PTO1" s="429"/>
      <c r="PTP1" s="430"/>
      <c r="PTQ1" s="429"/>
      <c r="PTR1" s="430"/>
      <c r="PTS1" s="429"/>
      <c r="PTT1" s="430"/>
      <c r="PTU1" s="429"/>
      <c r="PTV1" s="430"/>
      <c r="PTW1" s="429"/>
      <c r="PTX1" s="430"/>
      <c r="PTY1" s="429"/>
      <c r="PTZ1" s="430"/>
      <c r="PUA1" s="429"/>
      <c r="PUB1" s="430"/>
      <c r="PUC1" s="429"/>
      <c r="PUD1" s="430"/>
      <c r="PUE1" s="429"/>
      <c r="PUF1" s="430"/>
      <c r="PUG1" s="429"/>
      <c r="PUH1" s="430"/>
      <c r="PUI1" s="429"/>
      <c r="PUJ1" s="430"/>
      <c r="PUK1" s="429"/>
      <c r="PUL1" s="430"/>
      <c r="PUM1" s="429"/>
      <c r="PUN1" s="430"/>
      <c r="PUO1" s="429"/>
      <c r="PUP1" s="430"/>
      <c r="PUQ1" s="429"/>
      <c r="PUR1" s="430"/>
      <c r="PUS1" s="429"/>
      <c r="PUT1" s="430"/>
      <c r="PUU1" s="429"/>
      <c r="PUV1" s="430"/>
      <c r="PUW1" s="429"/>
      <c r="PUX1" s="430"/>
      <c r="PUY1" s="429"/>
      <c r="PUZ1" s="430"/>
      <c r="PVA1" s="429"/>
      <c r="PVB1" s="430"/>
      <c r="PVC1" s="429"/>
      <c r="PVD1" s="430"/>
      <c r="PVE1" s="429"/>
      <c r="PVF1" s="430"/>
      <c r="PVG1" s="429"/>
      <c r="PVH1" s="430"/>
      <c r="PVI1" s="429"/>
      <c r="PVJ1" s="430"/>
      <c r="PVK1" s="429"/>
      <c r="PVL1" s="430"/>
      <c r="PVM1" s="429"/>
      <c r="PVN1" s="430"/>
      <c r="PVO1" s="429"/>
      <c r="PVP1" s="430"/>
      <c r="PVQ1" s="429"/>
      <c r="PVR1" s="430"/>
      <c r="PVS1" s="429"/>
      <c r="PVT1" s="430"/>
      <c r="PVU1" s="429"/>
      <c r="PVV1" s="430"/>
      <c r="PVW1" s="429"/>
      <c r="PVX1" s="430"/>
      <c r="PVY1" s="429"/>
      <c r="PVZ1" s="430"/>
      <c r="PWA1" s="429"/>
      <c r="PWB1" s="430"/>
      <c r="PWC1" s="429"/>
      <c r="PWD1" s="430"/>
      <c r="PWE1" s="429"/>
      <c r="PWF1" s="430"/>
      <c r="PWG1" s="429"/>
      <c r="PWH1" s="430"/>
      <c r="PWI1" s="429"/>
      <c r="PWJ1" s="430"/>
      <c r="PWK1" s="429"/>
      <c r="PWL1" s="430"/>
      <c r="PWM1" s="429"/>
      <c r="PWN1" s="430"/>
      <c r="PWO1" s="429"/>
      <c r="PWP1" s="430"/>
      <c r="PWQ1" s="429"/>
      <c r="PWR1" s="430"/>
      <c r="PWS1" s="429"/>
      <c r="PWT1" s="430"/>
      <c r="PWU1" s="429"/>
      <c r="PWV1" s="430"/>
      <c r="PWW1" s="429"/>
      <c r="PWX1" s="430"/>
      <c r="PWY1" s="429"/>
      <c r="PWZ1" s="430"/>
      <c r="PXA1" s="429"/>
      <c r="PXB1" s="430"/>
      <c r="PXC1" s="429"/>
      <c r="PXD1" s="430"/>
      <c r="PXE1" s="429"/>
      <c r="PXF1" s="430"/>
      <c r="PXG1" s="429"/>
      <c r="PXH1" s="430"/>
      <c r="PXI1" s="429"/>
      <c r="PXJ1" s="430"/>
      <c r="PXK1" s="429"/>
      <c r="PXL1" s="430"/>
      <c r="PXM1" s="429"/>
      <c r="PXN1" s="430"/>
      <c r="PXO1" s="429"/>
      <c r="PXP1" s="430"/>
      <c r="PXQ1" s="429"/>
      <c r="PXR1" s="430"/>
      <c r="PXS1" s="429"/>
      <c r="PXT1" s="430"/>
      <c r="PXU1" s="429"/>
      <c r="PXV1" s="430"/>
      <c r="PXW1" s="429"/>
      <c r="PXX1" s="430"/>
      <c r="PXY1" s="429"/>
      <c r="PXZ1" s="430"/>
      <c r="PYA1" s="429"/>
      <c r="PYB1" s="430"/>
      <c r="PYC1" s="429"/>
      <c r="PYD1" s="430"/>
      <c r="PYE1" s="429"/>
      <c r="PYF1" s="430"/>
      <c r="PYG1" s="429"/>
      <c r="PYH1" s="430"/>
      <c r="PYI1" s="429"/>
      <c r="PYJ1" s="430"/>
      <c r="PYK1" s="429"/>
      <c r="PYL1" s="430"/>
      <c r="PYM1" s="429"/>
      <c r="PYN1" s="430"/>
      <c r="PYO1" s="429"/>
      <c r="PYP1" s="430"/>
      <c r="PYQ1" s="429"/>
      <c r="PYR1" s="430"/>
      <c r="PYS1" s="429"/>
      <c r="PYT1" s="430"/>
      <c r="PYU1" s="429"/>
      <c r="PYV1" s="430"/>
      <c r="PYW1" s="429"/>
      <c r="PYX1" s="430"/>
      <c r="PYY1" s="429"/>
      <c r="PYZ1" s="430"/>
      <c r="PZA1" s="429"/>
      <c r="PZB1" s="430"/>
      <c r="PZC1" s="429"/>
      <c r="PZD1" s="430"/>
      <c r="PZE1" s="429"/>
      <c r="PZF1" s="430"/>
      <c r="PZG1" s="429"/>
      <c r="PZH1" s="430"/>
      <c r="PZI1" s="429"/>
      <c r="PZJ1" s="430"/>
      <c r="PZK1" s="429"/>
      <c r="PZL1" s="430"/>
      <c r="PZM1" s="429"/>
      <c r="PZN1" s="430"/>
      <c r="PZO1" s="429"/>
      <c r="PZP1" s="430"/>
      <c r="PZQ1" s="429"/>
      <c r="PZR1" s="430"/>
      <c r="PZS1" s="429"/>
      <c r="PZT1" s="430"/>
      <c r="PZU1" s="429"/>
      <c r="PZV1" s="430"/>
      <c r="PZW1" s="429"/>
      <c r="PZX1" s="430"/>
      <c r="PZY1" s="429"/>
      <c r="PZZ1" s="430"/>
      <c r="QAA1" s="429"/>
      <c r="QAB1" s="430"/>
      <c r="QAC1" s="429"/>
      <c r="QAD1" s="430"/>
      <c r="QAE1" s="429"/>
      <c r="QAF1" s="430"/>
      <c r="QAG1" s="429"/>
      <c r="QAH1" s="430"/>
      <c r="QAI1" s="429"/>
      <c r="QAJ1" s="430"/>
      <c r="QAK1" s="429"/>
      <c r="QAL1" s="430"/>
      <c r="QAM1" s="429"/>
      <c r="QAN1" s="430"/>
      <c r="QAO1" s="429"/>
      <c r="QAP1" s="430"/>
      <c r="QAQ1" s="429"/>
      <c r="QAR1" s="430"/>
      <c r="QAS1" s="429"/>
      <c r="QAT1" s="430"/>
      <c r="QAU1" s="429"/>
      <c r="QAV1" s="430"/>
      <c r="QAW1" s="429"/>
      <c r="QAX1" s="430"/>
      <c r="QAY1" s="429"/>
      <c r="QAZ1" s="430"/>
      <c r="QBA1" s="429"/>
      <c r="QBB1" s="430"/>
      <c r="QBC1" s="429"/>
      <c r="QBD1" s="430"/>
      <c r="QBE1" s="429"/>
      <c r="QBF1" s="430"/>
      <c r="QBG1" s="429"/>
      <c r="QBH1" s="430"/>
      <c r="QBI1" s="429"/>
      <c r="QBJ1" s="430"/>
      <c r="QBK1" s="429"/>
      <c r="QBL1" s="430"/>
      <c r="QBM1" s="429"/>
      <c r="QBN1" s="430"/>
      <c r="QBO1" s="429"/>
      <c r="QBP1" s="430"/>
      <c r="QBQ1" s="429"/>
      <c r="QBR1" s="430"/>
      <c r="QBS1" s="429"/>
      <c r="QBT1" s="430"/>
      <c r="QBU1" s="429"/>
      <c r="QBV1" s="430"/>
      <c r="QBW1" s="429"/>
      <c r="QBX1" s="430"/>
      <c r="QBY1" s="429"/>
      <c r="QBZ1" s="430"/>
      <c r="QCA1" s="429"/>
      <c r="QCB1" s="430"/>
      <c r="QCC1" s="429"/>
      <c r="QCD1" s="430"/>
      <c r="QCE1" s="429"/>
      <c r="QCF1" s="430"/>
      <c r="QCG1" s="429"/>
      <c r="QCH1" s="430"/>
      <c r="QCI1" s="429"/>
      <c r="QCJ1" s="430"/>
      <c r="QCK1" s="429"/>
      <c r="QCL1" s="430"/>
      <c r="QCM1" s="429"/>
      <c r="QCN1" s="430"/>
      <c r="QCO1" s="429"/>
      <c r="QCP1" s="430"/>
      <c r="QCQ1" s="429"/>
      <c r="QCR1" s="430"/>
      <c r="QCS1" s="429"/>
      <c r="QCT1" s="430"/>
      <c r="QCU1" s="429"/>
      <c r="QCV1" s="430"/>
      <c r="QCW1" s="429"/>
      <c r="QCX1" s="430"/>
      <c r="QCY1" s="429"/>
      <c r="QCZ1" s="430"/>
      <c r="QDA1" s="429"/>
      <c r="QDB1" s="430"/>
      <c r="QDC1" s="429"/>
      <c r="QDD1" s="430"/>
      <c r="QDE1" s="429"/>
      <c r="QDF1" s="430"/>
      <c r="QDG1" s="429"/>
      <c r="QDH1" s="430"/>
      <c r="QDI1" s="429"/>
      <c r="QDJ1" s="430"/>
      <c r="QDK1" s="429"/>
      <c r="QDL1" s="430"/>
      <c r="QDM1" s="429"/>
      <c r="QDN1" s="430"/>
      <c r="QDO1" s="429"/>
      <c r="QDP1" s="430"/>
      <c r="QDQ1" s="429"/>
      <c r="QDR1" s="430"/>
      <c r="QDS1" s="429"/>
      <c r="QDT1" s="430"/>
      <c r="QDU1" s="429"/>
      <c r="QDV1" s="430"/>
      <c r="QDW1" s="429"/>
      <c r="QDX1" s="430"/>
      <c r="QDY1" s="429"/>
      <c r="QDZ1" s="430"/>
      <c r="QEA1" s="429"/>
      <c r="QEB1" s="430"/>
      <c r="QEC1" s="429"/>
      <c r="QED1" s="430"/>
      <c r="QEE1" s="429"/>
      <c r="QEF1" s="430"/>
      <c r="QEG1" s="429"/>
      <c r="QEH1" s="430"/>
      <c r="QEI1" s="429"/>
      <c r="QEJ1" s="430"/>
      <c r="QEK1" s="429"/>
      <c r="QEL1" s="430"/>
      <c r="QEM1" s="429"/>
      <c r="QEN1" s="430"/>
      <c r="QEO1" s="429"/>
      <c r="QEP1" s="430"/>
      <c r="QEQ1" s="429"/>
      <c r="QER1" s="430"/>
      <c r="QES1" s="429"/>
      <c r="QET1" s="430"/>
      <c r="QEU1" s="429"/>
      <c r="QEV1" s="430"/>
      <c r="QEW1" s="429"/>
      <c r="QEX1" s="430"/>
      <c r="QEY1" s="429"/>
      <c r="QEZ1" s="430"/>
      <c r="QFA1" s="429"/>
      <c r="QFB1" s="430"/>
      <c r="QFC1" s="429"/>
      <c r="QFD1" s="430"/>
      <c r="QFE1" s="429"/>
      <c r="QFF1" s="430"/>
      <c r="QFG1" s="429"/>
      <c r="QFH1" s="430"/>
      <c r="QFI1" s="429"/>
      <c r="QFJ1" s="430"/>
      <c r="QFK1" s="429"/>
      <c r="QFL1" s="430"/>
      <c r="QFM1" s="429"/>
      <c r="QFN1" s="430"/>
      <c r="QFO1" s="429"/>
      <c r="QFP1" s="430"/>
      <c r="QFQ1" s="429"/>
      <c r="QFR1" s="430"/>
      <c r="QFS1" s="429"/>
      <c r="QFT1" s="430"/>
      <c r="QFU1" s="429"/>
      <c r="QFV1" s="430"/>
      <c r="QFW1" s="429"/>
      <c r="QFX1" s="430"/>
      <c r="QFY1" s="429"/>
      <c r="QFZ1" s="430"/>
      <c r="QGA1" s="429"/>
      <c r="QGB1" s="430"/>
      <c r="QGC1" s="429"/>
      <c r="QGD1" s="430"/>
      <c r="QGE1" s="429"/>
      <c r="QGF1" s="430"/>
      <c r="QGG1" s="429"/>
      <c r="QGH1" s="430"/>
      <c r="QGI1" s="429"/>
      <c r="QGJ1" s="430"/>
      <c r="QGK1" s="429"/>
      <c r="QGL1" s="430"/>
      <c r="QGM1" s="429"/>
      <c r="QGN1" s="430"/>
      <c r="QGO1" s="429"/>
      <c r="QGP1" s="430"/>
      <c r="QGQ1" s="429"/>
      <c r="QGR1" s="430"/>
      <c r="QGS1" s="429"/>
      <c r="QGT1" s="430"/>
      <c r="QGU1" s="429"/>
      <c r="QGV1" s="430"/>
      <c r="QGW1" s="429"/>
      <c r="QGX1" s="430"/>
      <c r="QGY1" s="429"/>
      <c r="QGZ1" s="430"/>
      <c r="QHA1" s="429"/>
      <c r="QHB1" s="430"/>
      <c r="QHC1" s="429"/>
      <c r="QHD1" s="430"/>
      <c r="QHE1" s="429"/>
      <c r="QHF1" s="430"/>
      <c r="QHG1" s="429"/>
      <c r="QHH1" s="430"/>
      <c r="QHI1" s="429"/>
      <c r="QHJ1" s="430"/>
      <c r="QHK1" s="429"/>
      <c r="QHL1" s="430"/>
      <c r="QHM1" s="429"/>
      <c r="QHN1" s="430"/>
      <c r="QHO1" s="429"/>
      <c r="QHP1" s="430"/>
      <c r="QHQ1" s="429"/>
      <c r="QHR1" s="430"/>
      <c r="QHS1" s="429"/>
      <c r="QHT1" s="430"/>
      <c r="QHU1" s="429"/>
      <c r="QHV1" s="430"/>
      <c r="QHW1" s="429"/>
      <c r="QHX1" s="430"/>
      <c r="QHY1" s="429"/>
      <c r="QHZ1" s="430"/>
      <c r="QIA1" s="429"/>
      <c r="QIB1" s="430"/>
      <c r="QIC1" s="429"/>
      <c r="QID1" s="430"/>
      <c r="QIE1" s="429"/>
      <c r="QIF1" s="430"/>
      <c r="QIG1" s="429"/>
      <c r="QIH1" s="430"/>
      <c r="QII1" s="429"/>
      <c r="QIJ1" s="430"/>
      <c r="QIK1" s="429"/>
      <c r="QIL1" s="430"/>
      <c r="QIM1" s="429"/>
      <c r="QIN1" s="430"/>
      <c r="QIO1" s="429"/>
      <c r="QIP1" s="430"/>
      <c r="QIQ1" s="429"/>
      <c r="QIR1" s="430"/>
      <c r="QIS1" s="429"/>
      <c r="QIT1" s="430"/>
      <c r="QIU1" s="429"/>
      <c r="QIV1" s="430"/>
      <c r="QIW1" s="429"/>
      <c r="QIX1" s="430"/>
      <c r="QIY1" s="429"/>
      <c r="QIZ1" s="430"/>
      <c r="QJA1" s="429"/>
      <c r="QJB1" s="430"/>
      <c r="QJC1" s="429"/>
      <c r="QJD1" s="430"/>
      <c r="QJE1" s="429"/>
      <c r="QJF1" s="430"/>
      <c r="QJG1" s="429"/>
      <c r="QJH1" s="430"/>
      <c r="QJI1" s="429"/>
      <c r="QJJ1" s="430"/>
      <c r="QJK1" s="429"/>
      <c r="QJL1" s="430"/>
      <c r="QJM1" s="429"/>
      <c r="QJN1" s="430"/>
      <c r="QJO1" s="429"/>
      <c r="QJP1" s="430"/>
      <c r="QJQ1" s="429"/>
      <c r="QJR1" s="430"/>
      <c r="QJS1" s="429"/>
      <c r="QJT1" s="430"/>
      <c r="QJU1" s="429"/>
      <c r="QJV1" s="430"/>
      <c r="QJW1" s="429"/>
      <c r="QJX1" s="430"/>
      <c r="QJY1" s="429"/>
      <c r="QJZ1" s="430"/>
      <c r="QKA1" s="429"/>
      <c r="QKB1" s="430"/>
      <c r="QKC1" s="429"/>
      <c r="QKD1" s="430"/>
      <c r="QKE1" s="429"/>
      <c r="QKF1" s="430"/>
      <c r="QKG1" s="429"/>
      <c r="QKH1" s="430"/>
      <c r="QKI1" s="429"/>
      <c r="QKJ1" s="430"/>
      <c r="QKK1" s="429"/>
      <c r="QKL1" s="430"/>
      <c r="QKM1" s="429"/>
      <c r="QKN1" s="430"/>
      <c r="QKO1" s="429"/>
      <c r="QKP1" s="430"/>
      <c r="QKQ1" s="429"/>
      <c r="QKR1" s="430"/>
      <c r="QKS1" s="429"/>
      <c r="QKT1" s="430"/>
      <c r="QKU1" s="429"/>
      <c r="QKV1" s="430"/>
      <c r="QKW1" s="429"/>
      <c r="QKX1" s="430"/>
      <c r="QKY1" s="429"/>
      <c r="QKZ1" s="430"/>
      <c r="QLA1" s="429"/>
      <c r="QLB1" s="430"/>
      <c r="QLC1" s="429"/>
      <c r="QLD1" s="430"/>
      <c r="QLE1" s="429"/>
      <c r="QLF1" s="430"/>
      <c r="QLG1" s="429"/>
      <c r="QLH1" s="430"/>
      <c r="QLI1" s="429"/>
      <c r="QLJ1" s="430"/>
      <c r="QLK1" s="429"/>
      <c r="QLL1" s="430"/>
      <c r="QLM1" s="429"/>
      <c r="QLN1" s="430"/>
      <c r="QLO1" s="429"/>
      <c r="QLP1" s="430"/>
      <c r="QLQ1" s="429"/>
      <c r="QLR1" s="430"/>
      <c r="QLS1" s="429"/>
      <c r="QLT1" s="430"/>
      <c r="QLU1" s="429"/>
      <c r="QLV1" s="430"/>
      <c r="QLW1" s="429"/>
      <c r="QLX1" s="430"/>
      <c r="QLY1" s="429"/>
      <c r="QLZ1" s="430"/>
      <c r="QMA1" s="429"/>
      <c r="QMB1" s="430"/>
      <c r="QMC1" s="429"/>
      <c r="QMD1" s="430"/>
      <c r="QME1" s="429"/>
      <c r="QMF1" s="430"/>
      <c r="QMG1" s="429"/>
      <c r="QMH1" s="430"/>
      <c r="QMI1" s="429"/>
      <c r="QMJ1" s="430"/>
      <c r="QMK1" s="429"/>
      <c r="QML1" s="430"/>
      <c r="QMM1" s="429"/>
      <c r="QMN1" s="430"/>
      <c r="QMO1" s="429"/>
      <c r="QMP1" s="430"/>
      <c r="QMQ1" s="429"/>
      <c r="QMR1" s="430"/>
      <c r="QMS1" s="429"/>
      <c r="QMT1" s="430"/>
      <c r="QMU1" s="429"/>
      <c r="QMV1" s="430"/>
      <c r="QMW1" s="429"/>
      <c r="QMX1" s="430"/>
      <c r="QMY1" s="429"/>
      <c r="QMZ1" s="430"/>
      <c r="QNA1" s="429"/>
      <c r="QNB1" s="430"/>
      <c r="QNC1" s="429"/>
      <c r="QND1" s="430"/>
      <c r="QNE1" s="429"/>
      <c r="QNF1" s="430"/>
      <c r="QNG1" s="429"/>
      <c r="QNH1" s="430"/>
      <c r="QNI1" s="429"/>
      <c r="QNJ1" s="430"/>
      <c r="QNK1" s="429"/>
      <c r="QNL1" s="430"/>
      <c r="QNM1" s="429"/>
      <c r="QNN1" s="430"/>
      <c r="QNO1" s="429"/>
      <c r="QNP1" s="430"/>
      <c r="QNQ1" s="429"/>
      <c r="QNR1" s="430"/>
      <c r="QNS1" s="429"/>
      <c r="QNT1" s="430"/>
      <c r="QNU1" s="429"/>
      <c r="QNV1" s="430"/>
      <c r="QNW1" s="429"/>
      <c r="QNX1" s="430"/>
      <c r="QNY1" s="429"/>
      <c r="QNZ1" s="430"/>
      <c r="QOA1" s="429"/>
      <c r="QOB1" s="430"/>
      <c r="QOC1" s="429"/>
      <c r="QOD1" s="430"/>
      <c r="QOE1" s="429"/>
      <c r="QOF1" s="430"/>
      <c r="QOG1" s="429"/>
      <c r="QOH1" s="430"/>
      <c r="QOI1" s="429"/>
      <c r="QOJ1" s="430"/>
      <c r="QOK1" s="429"/>
      <c r="QOL1" s="430"/>
      <c r="QOM1" s="429"/>
      <c r="QON1" s="430"/>
      <c r="QOO1" s="429"/>
      <c r="QOP1" s="430"/>
      <c r="QOQ1" s="429"/>
      <c r="QOR1" s="430"/>
      <c r="QOS1" s="429"/>
      <c r="QOT1" s="430"/>
      <c r="QOU1" s="429"/>
      <c r="QOV1" s="430"/>
      <c r="QOW1" s="429"/>
      <c r="QOX1" s="430"/>
      <c r="QOY1" s="429"/>
      <c r="QOZ1" s="430"/>
      <c r="QPA1" s="429"/>
      <c r="QPB1" s="430"/>
      <c r="QPC1" s="429"/>
      <c r="QPD1" s="430"/>
      <c r="QPE1" s="429"/>
      <c r="QPF1" s="430"/>
      <c r="QPG1" s="429"/>
      <c r="QPH1" s="430"/>
      <c r="QPI1" s="429"/>
      <c r="QPJ1" s="430"/>
      <c r="QPK1" s="429"/>
      <c r="QPL1" s="430"/>
      <c r="QPM1" s="429"/>
      <c r="QPN1" s="430"/>
      <c r="QPO1" s="429"/>
      <c r="QPP1" s="430"/>
      <c r="QPQ1" s="429"/>
      <c r="QPR1" s="430"/>
      <c r="QPS1" s="429"/>
      <c r="QPT1" s="430"/>
      <c r="QPU1" s="429"/>
      <c r="QPV1" s="430"/>
      <c r="QPW1" s="429"/>
      <c r="QPX1" s="430"/>
      <c r="QPY1" s="429"/>
      <c r="QPZ1" s="430"/>
      <c r="QQA1" s="429"/>
      <c r="QQB1" s="430"/>
      <c r="QQC1" s="429"/>
      <c r="QQD1" s="430"/>
      <c r="QQE1" s="429"/>
      <c r="QQF1" s="430"/>
      <c r="QQG1" s="429"/>
      <c r="QQH1" s="430"/>
      <c r="QQI1" s="429"/>
      <c r="QQJ1" s="430"/>
      <c r="QQK1" s="429"/>
      <c r="QQL1" s="430"/>
      <c r="QQM1" s="429"/>
      <c r="QQN1" s="430"/>
      <c r="QQO1" s="429"/>
      <c r="QQP1" s="430"/>
      <c r="QQQ1" s="429"/>
      <c r="QQR1" s="430"/>
      <c r="QQS1" s="429"/>
      <c r="QQT1" s="430"/>
      <c r="QQU1" s="429"/>
      <c r="QQV1" s="430"/>
      <c r="QQW1" s="429"/>
      <c r="QQX1" s="430"/>
      <c r="QQY1" s="429"/>
      <c r="QQZ1" s="430"/>
      <c r="QRA1" s="429"/>
      <c r="QRB1" s="430"/>
      <c r="QRC1" s="429"/>
      <c r="QRD1" s="430"/>
      <c r="QRE1" s="429"/>
      <c r="QRF1" s="430"/>
      <c r="QRG1" s="429"/>
      <c r="QRH1" s="430"/>
      <c r="QRI1" s="429"/>
      <c r="QRJ1" s="430"/>
      <c r="QRK1" s="429"/>
      <c r="QRL1" s="430"/>
      <c r="QRM1" s="429"/>
      <c r="QRN1" s="430"/>
      <c r="QRO1" s="429"/>
      <c r="QRP1" s="430"/>
      <c r="QRQ1" s="429"/>
      <c r="QRR1" s="430"/>
      <c r="QRS1" s="429"/>
      <c r="QRT1" s="430"/>
      <c r="QRU1" s="429"/>
      <c r="QRV1" s="430"/>
      <c r="QRW1" s="429"/>
      <c r="QRX1" s="430"/>
      <c r="QRY1" s="429"/>
      <c r="QRZ1" s="430"/>
      <c r="QSA1" s="429"/>
      <c r="QSB1" s="430"/>
      <c r="QSC1" s="429"/>
      <c r="QSD1" s="430"/>
      <c r="QSE1" s="429"/>
      <c r="QSF1" s="430"/>
      <c r="QSG1" s="429"/>
      <c r="QSH1" s="430"/>
      <c r="QSI1" s="429"/>
      <c r="QSJ1" s="430"/>
      <c r="QSK1" s="429"/>
      <c r="QSL1" s="430"/>
      <c r="QSM1" s="429"/>
      <c r="QSN1" s="430"/>
      <c r="QSO1" s="429"/>
      <c r="QSP1" s="430"/>
      <c r="QSQ1" s="429"/>
      <c r="QSR1" s="430"/>
      <c r="QSS1" s="429"/>
      <c r="QST1" s="430"/>
      <c r="QSU1" s="429"/>
      <c r="QSV1" s="430"/>
      <c r="QSW1" s="429"/>
      <c r="QSX1" s="430"/>
      <c r="QSY1" s="429"/>
      <c r="QSZ1" s="430"/>
      <c r="QTA1" s="429"/>
      <c r="QTB1" s="430"/>
      <c r="QTC1" s="429"/>
      <c r="QTD1" s="430"/>
      <c r="QTE1" s="429"/>
      <c r="QTF1" s="430"/>
      <c r="QTG1" s="429"/>
      <c r="QTH1" s="430"/>
      <c r="QTI1" s="429"/>
      <c r="QTJ1" s="430"/>
      <c r="QTK1" s="429"/>
      <c r="QTL1" s="430"/>
      <c r="QTM1" s="429"/>
      <c r="QTN1" s="430"/>
      <c r="QTO1" s="429"/>
      <c r="QTP1" s="430"/>
      <c r="QTQ1" s="429"/>
      <c r="QTR1" s="430"/>
      <c r="QTS1" s="429"/>
      <c r="QTT1" s="430"/>
      <c r="QTU1" s="429"/>
      <c r="QTV1" s="430"/>
      <c r="QTW1" s="429"/>
      <c r="QTX1" s="430"/>
      <c r="QTY1" s="429"/>
      <c r="QTZ1" s="430"/>
      <c r="QUA1" s="429"/>
      <c r="QUB1" s="430"/>
      <c r="QUC1" s="429"/>
      <c r="QUD1" s="430"/>
      <c r="QUE1" s="429"/>
      <c r="QUF1" s="430"/>
      <c r="QUG1" s="429"/>
      <c r="QUH1" s="430"/>
      <c r="QUI1" s="429"/>
      <c r="QUJ1" s="430"/>
      <c r="QUK1" s="429"/>
      <c r="QUL1" s="430"/>
      <c r="QUM1" s="429"/>
      <c r="QUN1" s="430"/>
      <c r="QUO1" s="429"/>
      <c r="QUP1" s="430"/>
      <c r="QUQ1" s="429"/>
      <c r="QUR1" s="430"/>
      <c r="QUS1" s="429"/>
      <c r="QUT1" s="430"/>
      <c r="QUU1" s="429"/>
      <c r="QUV1" s="430"/>
      <c r="QUW1" s="429"/>
      <c r="QUX1" s="430"/>
      <c r="QUY1" s="429"/>
      <c r="QUZ1" s="430"/>
      <c r="QVA1" s="429"/>
      <c r="QVB1" s="430"/>
      <c r="QVC1" s="429"/>
      <c r="QVD1" s="430"/>
      <c r="QVE1" s="429"/>
      <c r="QVF1" s="430"/>
      <c r="QVG1" s="429"/>
      <c r="QVH1" s="430"/>
      <c r="QVI1" s="429"/>
      <c r="QVJ1" s="430"/>
      <c r="QVK1" s="429"/>
      <c r="QVL1" s="430"/>
      <c r="QVM1" s="429"/>
      <c r="QVN1" s="430"/>
      <c r="QVO1" s="429"/>
      <c r="QVP1" s="430"/>
      <c r="QVQ1" s="429"/>
      <c r="QVR1" s="430"/>
      <c r="QVS1" s="429"/>
      <c r="QVT1" s="430"/>
      <c r="QVU1" s="429"/>
      <c r="QVV1" s="430"/>
      <c r="QVW1" s="429"/>
      <c r="QVX1" s="430"/>
      <c r="QVY1" s="429"/>
      <c r="QVZ1" s="430"/>
      <c r="QWA1" s="429"/>
      <c r="QWB1" s="430"/>
      <c r="QWC1" s="429"/>
      <c r="QWD1" s="430"/>
      <c r="QWE1" s="429"/>
      <c r="QWF1" s="430"/>
      <c r="QWG1" s="429"/>
      <c r="QWH1" s="430"/>
      <c r="QWI1" s="429"/>
      <c r="QWJ1" s="430"/>
      <c r="QWK1" s="429"/>
      <c r="QWL1" s="430"/>
      <c r="QWM1" s="429"/>
      <c r="QWN1" s="430"/>
      <c r="QWO1" s="429"/>
      <c r="QWP1" s="430"/>
      <c r="QWQ1" s="429"/>
      <c r="QWR1" s="430"/>
      <c r="QWS1" s="429"/>
      <c r="QWT1" s="430"/>
      <c r="QWU1" s="429"/>
      <c r="QWV1" s="430"/>
      <c r="QWW1" s="429"/>
      <c r="QWX1" s="430"/>
      <c r="QWY1" s="429"/>
      <c r="QWZ1" s="430"/>
      <c r="QXA1" s="429"/>
      <c r="QXB1" s="430"/>
      <c r="QXC1" s="429"/>
      <c r="QXD1" s="430"/>
      <c r="QXE1" s="429"/>
      <c r="QXF1" s="430"/>
      <c r="QXG1" s="429"/>
      <c r="QXH1" s="430"/>
      <c r="QXI1" s="429"/>
      <c r="QXJ1" s="430"/>
      <c r="QXK1" s="429"/>
      <c r="QXL1" s="430"/>
      <c r="QXM1" s="429"/>
      <c r="QXN1" s="430"/>
      <c r="QXO1" s="429"/>
      <c r="QXP1" s="430"/>
      <c r="QXQ1" s="429"/>
      <c r="QXR1" s="430"/>
      <c r="QXS1" s="429"/>
      <c r="QXT1" s="430"/>
      <c r="QXU1" s="429"/>
      <c r="QXV1" s="430"/>
      <c r="QXW1" s="429"/>
      <c r="QXX1" s="430"/>
      <c r="QXY1" s="429"/>
      <c r="QXZ1" s="430"/>
      <c r="QYA1" s="429"/>
      <c r="QYB1" s="430"/>
      <c r="QYC1" s="429"/>
      <c r="QYD1" s="430"/>
      <c r="QYE1" s="429"/>
      <c r="QYF1" s="430"/>
      <c r="QYG1" s="429"/>
      <c r="QYH1" s="430"/>
      <c r="QYI1" s="429"/>
      <c r="QYJ1" s="430"/>
      <c r="QYK1" s="429"/>
      <c r="QYL1" s="430"/>
      <c r="QYM1" s="429"/>
      <c r="QYN1" s="430"/>
      <c r="QYO1" s="429"/>
      <c r="QYP1" s="430"/>
      <c r="QYQ1" s="429"/>
      <c r="QYR1" s="430"/>
      <c r="QYS1" s="429"/>
      <c r="QYT1" s="430"/>
      <c r="QYU1" s="429"/>
      <c r="QYV1" s="430"/>
      <c r="QYW1" s="429"/>
      <c r="QYX1" s="430"/>
      <c r="QYY1" s="429"/>
      <c r="QYZ1" s="430"/>
      <c r="QZA1" s="429"/>
      <c r="QZB1" s="430"/>
      <c r="QZC1" s="429"/>
      <c r="QZD1" s="430"/>
      <c r="QZE1" s="429"/>
      <c r="QZF1" s="430"/>
      <c r="QZG1" s="429"/>
      <c r="QZH1" s="430"/>
      <c r="QZI1" s="429"/>
      <c r="QZJ1" s="430"/>
      <c r="QZK1" s="429"/>
      <c r="QZL1" s="430"/>
      <c r="QZM1" s="429"/>
      <c r="QZN1" s="430"/>
      <c r="QZO1" s="429"/>
      <c r="QZP1" s="430"/>
      <c r="QZQ1" s="429"/>
      <c r="QZR1" s="430"/>
      <c r="QZS1" s="429"/>
      <c r="QZT1" s="430"/>
      <c r="QZU1" s="429"/>
      <c r="QZV1" s="430"/>
      <c r="QZW1" s="429"/>
      <c r="QZX1" s="430"/>
      <c r="QZY1" s="429"/>
      <c r="QZZ1" s="430"/>
      <c r="RAA1" s="429"/>
      <c r="RAB1" s="430"/>
      <c r="RAC1" s="429"/>
      <c r="RAD1" s="430"/>
      <c r="RAE1" s="429"/>
      <c r="RAF1" s="430"/>
      <c r="RAG1" s="429"/>
      <c r="RAH1" s="430"/>
      <c r="RAI1" s="429"/>
      <c r="RAJ1" s="430"/>
      <c r="RAK1" s="429"/>
      <c r="RAL1" s="430"/>
      <c r="RAM1" s="429"/>
      <c r="RAN1" s="430"/>
      <c r="RAO1" s="429"/>
      <c r="RAP1" s="430"/>
      <c r="RAQ1" s="429"/>
      <c r="RAR1" s="430"/>
      <c r="RAS1" s="429"/>
      <c r="RAT1" s="430"/>
      <c r="RAU1" s="429"/>
      <c r="RAV1" s="430"/>
      <c r="RAW1" s="429"/>
      <c r="RAX1" s="430"/>
      <c r="RAY1" s="429"/>
      <c r="RAZ1" s="430"/>
      <c r="RBA1" s="429"/>
      <c r="RBB1" s="430"/>
      <c r="RBC1" s="429"/>
      <c r="RBD1" s="430"/>
      <c r="RBE1" s="429"/>
      <c r="RBF1" s="430"/>
      <c r="RBG1" s="429"/>
      <c r="RBH1" s="430"/>
      <c r="RBI1" s="429"/>
      <c r="RBJ1" s="430"/>
      <c r="RBK1" s="429"/>
      <c r="RBL1" s="430"/>
      <c r="RBM1" s="429"/>
      <c r="RBN1" s="430"/>
      <c r="RBO1" s="429"/>
      <c r="RBP1" s="430"/>
      <c r="RBQ1" s="429"/>
      <c r="RBR1" s="430"/>
      <c r="RBS1" s="429"/>
      <c r="RBT1" s="430"/>
      <c r="RBU1" s="429"/>
      <c r="RBV1" s="430"/>
      <c r="RBW1" s="429"/>
      <c r="RBX1" s="430"/>
      <c r="RBY1" s="429"/>
      <c r="RBZ1" s="430"/>
      <c r="RCA1" s="429"/>
      <c r="RCB1" s="430"/>
      <c r="RCC1" s="429"/>
      <c r="RCD1" s="430"/>
      <c r="RCE1" s="429"/>
      <c r="RCF1" s="430"/>
      <c r="RCG1" s="429"/>
      <c r="RCH1" s="430"/>
      <c r="RCI1" s="429"/>
      <c r="RCJ1" s="430"/>
      <c r="RCK1" s="429"/>
      <c r="RCL1" s="430"/>
      <c r="RCM1" s="429"/>
      <c r="RCN1" s="430"/>
      <c r="RCO1" s="429"/>
      <c r="RCP1" s="430"/>
      <c r="RCQ1" s="429"/>
      <c r="RCR1" s="430"/>
      <c r="RCS1" s="429"/>
      <c r="RCT1" s="430"/>
      <c r="RCU1" s="429"/>
      <c r="RCV1" s="430"/>
      <c r="RCW1" s="429"/>
      <c r="RCX1" s="430"/>
      <c r="RCY1" s="429"/>
      <c r="RCZ1" s="430"/>
      <c r="RDA1" s="429"/>
      <c r="RDB1" s="430"/>
      <c r="RDC1" s="429"/>
      <c r="RDD1" s="430"/>
      <c r="RDE1" s="429"/>
      <c r="RDF1" s="430"/>
      <c r="RDG1" s="429"/>
      <c r="RDH1" s="430"/>
      <c r="RDI1" s="429"/>
      <c r="RDJ1" s="430"/>
      <c r="RDK1" s="429"/>
      <c r="RDL1" s="430"/>
      <c r="RDM1" s="429"/>
      <c r="RDN1" s="430"/>
      <c r="RDO1" s="429"/>
      <c r="RDP1" s="430"/>
      <c r="RDQ1" s="429"/>
      <c r="RDR1" s="430"/>
      <c r="RDS1" s="429"/>
      <c r="RDT1" s="430"/>
      <c r="RDU1" s="429"/>
      <c r="RDV1" s="430"/>
      <c r="RDW1" s="429"/>
      <c r="RDX1" s="430"/>
      <c r="RDY1" s="429"/>
      <c r="RDZ1" s="430"/>
      <c r="REA1" s="429"/>
      <c r="REB1" s="430"/>
      <c r="REC1" s="429"/>
      <c r="RED1" s="430"/>
      <c r="REE1" s="429"/>
      <c r="REF1" s="430"/>
      <c r="REG1" s="429"/>
      <c r="REH1" s="430"/>
      <c r="REI1" s="429"/>
      <c r="REJ1" s="430"/>
      <c r="REK1" s="429"/>
      <c r="REL1" s="430"/>
      <c r="REM1" s="429"/>
      <c r="REN1" s="430"/>
      <c r="REO1" s="429"/>
      <c r="REP1" s="430"/>
      <c r="REQ1" s="429"/>
      <c r="RER1" s="430"/>
      <c r="RES1" s="429"/>
      <c r="RET1" s="430"/>
      <c r="REU1" s="429"/>
      <c r="REV1" s="430"/>
      <c r="REW1" s="429"/>
      <c r="REX1" s="430"/>
      <c r="REY1" s="429"/>
      <c r="REZ1" s="430"/>
      <c r="RFA1" s="429"/>
      <c r="RFB1" s="430"/>
      <c r="RFC1" s="429"/>
      <c r="RFD1" s="430"/>
      <c r="RFE1" s="429"/>
      <c r="RFF1" s="430"/>
      <c r="RFG1" s="429"/>
      <c r="RFH1" s="430"/>
      <c r="RFI1" s="429"/>
      <c r="RFJ1" s="430"/>
      <c r="RFK1" s="429"/>
      <c r="RFL1" s="430"/>
      <c r="RFM1" s="429"/>
      <c r="RFN1" s="430"/>
      <c r="RFO1" s="429"/>
      <c r="RFP1" s="430"/>
      <c r="RFQ1" s="429"/>
      <c r="RFR1" s="430"/>
      <c r="RFS1" s="429"/>
      <c r="RFT1" s="430"/>
      <c r="RFU1" s="429"/>
      <c r="RFV1" s="430"/>
      <c r="RFW1" s="429"/>
      <c r="RFX1" s="430"/>
      <c r="RFY1" s="429"/>
      <c r="RFZ1" s="430"/>
      <c r="RGA1" s="429"/>
      <c r="RGB1" s="430"/>
      <c r="RGC1" s="429"/>
      <c r="RGD1" s="430"/>
      <c r="RGE1" s="429"/>
      <c r="RGF1" s="430"/>
      <c r="RGG1" s="429"/>
      <c r="RGH1" s="430"/>
      <c r="RGI1" s="429"/>
      <c r="RGJ1" s="430"/>
      <c r="RGK1" s="429"/>
      <c r="RGL1" s="430"/>
      <c r="RGM1" s="429"/>
      <c r="RGN1" s="430"/>
      <c r="RGO1" s="429"/>
      <c r="RGP1" s="430"/>
      <c r="RGQ1" s="429"/>
      <c r="RGR1" s="430"/>
      <c r="RGS1" s="429"/>
      <c r="RGT1" s="430"/>
      <c r="RGU1" s="429"/>
      <c r="RGV1" s="430"/>
      <c r="RGW1" s="429"/>
      <c r="RGX1" s="430"/>
      <c r="RGY1" s="429"/>
      <c r="RGZ1" s="430"/>
      <c r="RHA1" s="429"/>
      <c r="RHB1" s="430"/>
      <c r="RHC1" s="429"/>
      <c r="RHD1" s="430"/>
      <c r="RHE1" s="429"/>
      <c r="RHF1" s="430"/>
      <c r="RHG1" s="429"/>
      <c r="RHH1" s="430"/>
      <c r="RHI1" s="429"/>
      <c r="RHJ1" s="430"/>
      <c r="RHK1" s="429"/>
      <c r="RHL1" s="430"/>
      <c r="RHM1" s="429"/>
      <c r="RHN1" s="430"/>
      <c r="RHO1" s="429"/>
      <c r="RHP1" s="430"/>
      <c r="RHQ1" s="429"/>
      <c r="RHR1" s="430"/>
      <c r="RHS1" s="429"/>
      <c r="RHT1" s="430"/>
      <c r="RHU1" s="429"/>
      <c r="RHV1" s="430"/>
      <c r="RHW1" s="429"/>
      <c r="RHX1" s="430"/>
      <c r="RHY1" s="429"/>
      <c r="RHZ1" s="430"/>
      <c r="RIA1" s="429"/>
      <c r="RIB1" s="430"/>
      <c r="RIC1" s="429"/>
      <c r="RID1" s="430"/>
      <c r="RIE1" s="429"/>
      <c r="RIF1" s="430"/>
      <c r="RIG1" s="429"/>
      <c r="RIH1" s="430"/>
      <c r="RII1" s="429"/>
      <c r="RIJ1" s="430"/>
      <c r="RIK1" s="429"/>
      <c r="RIL1" s="430"/>
      <c r="RIM1" s="429"/>
      <c r="RIN1" s="430"/>
      <c r="RIO1" s="429"/>
      <c r="RIP1" s="430"/>
      <c r="RIQ1" s="429"/>
      <c r="RIR1" s="430"/>
      <c r="RIS1" s="429"/>
      <c r="RIT1" s="430"/>
      <c r="RIU1" s="429"/>
      <c r="RIV1" s="430"/>
      <c r="RIW1" s="429"/>
      <c r="RIX1" s="430"/>
      <c r="RIY1" s="429"/>
      <c r="RIZ1" s="430"/>
      <c r="RJA1" s="429"/>
      <c r="RJB1" s="430"/>
      <c r="RJC1" s="429"/>
      <c r="RJD1" s="430"/>
      <c r="RJE1" s="429"/>
      <c r="RJF1" s="430"/>
      <c r="RJG1" s="429"/>
      <c r="RJH1" s="430"/>
      <c r="RJI1" s="429"/>
      <c r="RJJ1" s="430"/>
      <c r="RJK1" s="429"/>
      <c r="RJL1" s="430"/>
      <c r="RJM1" s="429"/>
      <c r="RJN1" s="430"/>
      <c r="RJO1" s="429"/>
      <c r="RJP1" s="430"/>
      <c r="RJQ1" s="429"/>
      <c r="RJR1" s="430"/>
      <c r="RJS1" s="429"/>
      <c r="RJT1" s="430"/>
      <c r="RJU1" s="429"/>
      <c r="RJV1" s="430"/>
      <c r="RJW1" s="429"/>
      <c r="RJX1" s="430"/>
      <c r="RJY1" s="429"/>
      <c r="RJZ1" s="430"/>
      <c r="RKA1" s="429"/>
      <c r="RKB1" s="430"/>
      <c r="RKC1" s="429"/>
      <c r="RKD1" s="430"/>
      <c r="RKE1" s="429"/>
      <c r="RKF1" s="430"/>
      <c r="RKG1" s="429"/>
      <c r="RKH1" s="430"/>
      <c r="RKI1" s="429"/>
      <c r="RKJ1" s="430"/>
      <c r="RKK1" s="429"/>
      <c r="RKL1" s="430"/>
      <c r="RKM1" s="429"/>
      <c r="RKN1" s="430"/>
      <c r="RKO1" s="429"/>
      <c r="RKP1" s="430"/>
      <c r="RKQ1" s="429"/>
      <c r="RKR1" s="430"/>
      <c r="RKS1" s="429"/>
      <c r="RKT1" s="430"/>
      <c r="RKU1" s="429"/>
      <c r="RKV1" s="430"/>
      <c r="RKW1" s="429"/>
      <c r="RKX1" s="430"/>
      <c r="RKY1" s="429"/>
      <c r="RKZ1" s="430"/>
      <c r="RLA1" s="429"/>
      <c r="RLB1" s="430"/>
      <c r="RLC1" s="429"/>
      <c r="RLD1" s="430"/>
      <c r="RLE1" s="429"/>
      <c r="RLF1" s="430"/>
      <c r="RLG1" s="429"/>
      <c r="RLH1" s="430"/>
      <c r="RLI1" s="429"/>
      <c r="RLJ1" s="430"/>
      <c r="RLK1" s="429"/>
      <c r="RLL1" s="430"/>
      <c r="RLM1" s="429"/>
      <c r="RLN1" s="430"/>
      <c r="RLO1" s="429"/>
      <c r="RLP1" s="430"/>
      <c r="RLQ1" s="429"/>
      <c r="RLR1" s="430"/>
      <c r="RLS1" s="429"/>
      <c r="RLT1" s="430"/>
      <c r="RLU1" s="429"/>
      <c r="RLV1" s="430"/>
      <c r="RLW1" s="429"/>
      <c r="RLX1" s="430"/>
      <c r="RLY1" s="429"/>
      <c r="RLZ1" s="430"/>
      <c r="RMA1" s="429"/>
      <c r="RMB1" s="430"/>
      <c r="RMC1" s="429"/>
      <c r="RMD1" s="430"/>
      <c r="RME1" s="429"/>
      <c r="RMF1" s="430"/>
      <c r="RMG1" s="429"/>
      <c r="RMH1" s="430"/>
      <c r="RMI1" s="429"/>
      <c r="RMJ1" s="430"/>
      <c r="RMK1" s="429"/>
      <c r="RML1" s="430"/>
      <c r="RMM1" s="429"/>
      <c r="RMN1" s="430"/>
      <c r="RMO1" s="429"/>
      <c r="RMP1" s="430"/>
      <c r="RMQ1" s="429"/>
      <c r="RMR1" s="430"/>
      <c r="RMS1" s="429"/>
      <c r="RMT1" s="430"/>
      <c r="RMU1" s="429"/>
      <c r="RMV1" s="430"/>
      <c r="RMW1" s="429"/>
      <c r="RMX1" s="430"/>
      <c r="RMY1" s="429"/>
      <c r="RMZ1" s="430"/>
      <c r="RNA1" s="429"/>
      <c r="RNB1" s="430"/>
      <c r="RNC1" s="429"/>
      <c r="RND1" s="430"/>
      <c r="RNE1" s="429"/>
      <c r="RNF1" s="430"/>
      <c r="RNG1" s="429"/>
      <c r="RNH1" s="430"/>
      <c r="RNI1" s="429"/>
      <c r="RNJ1" s="430"/>
      <c r="RNK1" s="429"/>
      <c r="RNL1" s="430"/>
      <c r="RNM1" s="429"/>
      <c r="RNN1" s="430"/>
      <c r="RNO1" s="429"/>
      <c r="RNP1" s="430"/>
      <c r="RNQ1" s="429"/>
      <c r="RNR1" s="430"/>
      <c r="RNS1" s="429"/>
      <c r="RNT1" s="430"/>
      <c r="RNU1" s="429"/>
      <c r="RNV1" s="430"/>
      <c r="RNW1" s="429"/>
      <c r="RNX1" s="430"/>
      <c r="RNY1" s="429"/>
      <c r="RNZ1" s="430"/>
      <c r="ROA1" s="429"/>
      <c r="ROB1" s="430"/>
      <c r="ROC1" s="429"/>
      <c r="ROD1" s="430"/>
      <c r="ROE1" s="429"/>
      <c r="ROF1" s="430"/>
      <c r="ROG1" s="429"/>
      <c r="ROH1" s="430"/>
      <c r="ROI1" s="429"/>
      <c r="ROJ1" s="430"/>
      <c r="ROK1" s="429"/>
      <c r="ROL1" s="430"/>
      <c r="ROM1" s="429"/>
      <c r="RON1" s="430"/>
      <c r="ROO1" s="429"/>
      <c r="ROP1" s="430"/>
      <c r="ROQ1" s="429"/>
      <c r="ROR1" s="430"/>
      <c r="ROS1" s="429"/>
      <c r="ROT1" s="430"/>
      <c r="ROU1" s="429"/>
      <c r="ROV1" s="430"/>
      <c r="ROW1" s="429"/>
      <c r="ROX1" s="430"/>
      <c r="ROY1" s="429"/>
      <c r="ROZ1" s="430"/>
      <c r="RPA1" s="429"/>
      <c r="RPB1" s="430"/>
      <c r="RPC1" s="429"/>
      <c r="RPD1" s="430"/>
      <c r="RPE1" s="429"/>
      <c r="RPF1" s="430"/>
      <c r="RPG1" s="429"/>
      <c r="RPH1" s="430"/>
      <c r="RPI1" s="429"/>
      <c r="RPJ1" s="430"/>
      <c r="RPK1" s="429"/>
      <c r="RPL1" s="430"/>
      <c r="RPM1" s="429"/>
      <c r="RPN1" s="430"/>
      <c r="RPO1" s="429"/>
      <c r="RPP1" s="430"/>
      <c r="RPQ1" s="429"/>
      <c r="RPR1" s="430"/>
      <c r="RPS1" s="429"/>
      <c r="RPT1" s="430"/>
      <c r="RPU1" s="429"/>
      <c r="RPV1" s="430"/>
      <c r="RPW1" s="429"/>
      <c r="RPX1" s="430"/>
      <c r="RPY1" s="429"/>
      <c r="RPZ1" s="430"/>
      <c r="RQA1" s="429"/>
      <c r="RQB1" s="430"/>
      <c r="RQC1" s="429"/>
      <c r="RQD1" s="430"/>
      <c r="RQE1" s="429"/>
      <c r="RQF1" s="430"/>
      <c r="RQG1" s="429"/>
      <c r="RQH1" s="430"/>
      <c r="RQI1" s="429"/>
      <c r="RQJ1" s="430"/>
      <c r="RQK1" s="429"/>
      <c r="RQL1" s="430"/>
      <c r="RQM1" s="429"/>
      <c r="RQN1" s="430"/>
      <c r="RQO1" s="429"/>
      <c r="RQP1" s="430"/>
      <c r="RQQ1" s="429"/>
      <c r="RQR1" s="430"/>
      <c r="RQS1" s="429"/>
      <c r="RQT1" s="430"/>
      <c r="RQU1" s="429"/>
      <c r="RQV1" s="430"/>
      <c r="RQW1" s="429"/>
      <c r="RQX1" s="430"/>
      <c r="RQY1" s="429"/>
      <c r="RQZ1" s="430"/>
      <c r="RRA1" s="429"/>
      <c r="RRB1" s="430"/>
      <c r="RRC1" s="429"/>
      <c r="RRD1" s="430"/>
      <c r="RRE1" s="429"/>
      <c r="RRF1" s="430"/>
      <c r="RRG1" s="429"/>
      <c r="RRH1" s="430"/>
      <c r="RRI1" s="429"/>
      <c r="RRJ1" s="430"/>
      <c r="RRK1" s="429"/>
      <c r="RRL1" s="430"/>
      <c r="RRM1" s="429"/>
      <c r="RRN1" s="430"/>
      <c r="RRO1" s="429"/>
      <c r="RRP1" s="430"/>
      <c r="RRQ1" s="429"/>
      <c r="RRR1" s="430"/>
      <c r="RRS1" s="429"/>
      <c r="RRT1" s="430"/>
      <c r="RRU1" s="429"/>
      <c r="RRV1" s="430"/>
      <c r="RRW1" s="429"/>
      <c r="RRX1" s="430"/>
      <c r="RRY1" s="429"/>
      <c r="RRZ1" s="430"/>
      <c r="RSA1" s="429"/>
      <c r="RSB1" s="430"/>
      <c r="RSC1" s="429"/>
      <c r="RSD1" s="430"/>
      <c r="RSE1" s="429"/>
      <c r="RSF1" s="430"/>
      <c r="RSG1" s="429"/>
      <c r="RSH1" s="430"/>
      <c r="RSI1" s="429"/>
      <c r="RSJ1" s="430"/>
      <c r="RSK1" s="429"/>
      <c r="RSL1" s="430"/>
      <c r="RSM1" s="429"/>
      <c r="RSN1" s="430"/>
      <c r="RSO1" s="429"/>
      <c r="RSP1" s="430"/>
      <c r="RSQ1" s="429"/>
      <c r="RSR1" s="430"/>
      <c r="RSS1" s="429"/>
      <c r="RST1" s="430"/>
      <c r="RSU1" s="429"/>
      <c r="RSV1" s="430"/>
      <c r="RSW1" s="429"/>
      <c r="RSX1" s="430"/>
      <c r="RSY1" s="429"/>
      <c r="RSZ1" s="430"/>
      <c r="RTA1" s="429"/>
      <c r="RTB1" s="430"/>
      <c r="RTC1" s="429"/>
      <c r="RTD1" s="430"/>
      <c r="RTE1" s="429"/>
      <c r="RTF1" s="430"/>
      <c r="RTG1" s="429"/>
      <c r="RTH1" s="430"/>
      <c r="RTI1" s="429"/>
      <c r="RTJ1" s="430"/>
      <c r="RTK1" s="429"/>
      <c r="RTL1" s="430"/>
      <c r="RTM1" s="429"/>
      <c r="RTN1" s="430"/>
      <c r="RTO1" s="429"/>
      <c r="RTP1" s="430"/>
      <c r="RTQ1" s="429"/>
      <c r="RTR1" s="430"/>
      <c r="RTS1" s="429"/>
      <c r="RTT1" s="430"/>
      <c r="RTU1" s="429"/>
      <c r="RTV1" s="430"/>
      <c r="RTW1" s="429"/>
      <c r="RTX1" s="430"/>
      <c r="RTY1" s="429"/>
      <c r="RTZ1" s="430"/>
      <c r="RUA1" s="429"/>
      <c r="RUB1" s="430"/>
      <c r="RUC1" s="429"/>
      <c r="RUD1" s="430"/>
      <c r="RUE1" s="429"/>
      <c r="RUF1" s="430"/>
      <c r="RUG1" s="429"/>
      <c r="RUH1" s="430"/>
      <c r="RUI1" s="429"/>
      <c r="RUJ1" s="430"/>
      <c r="RUK1" s="429"/>
      <c r="RUL1" s="430"/>
      <c r="RUM1" s="429"/>
      <c r="RUN1" s="430"/>
      <c r="RUO1" s="429"/>
      <c r="RUP1" s="430"/>
      <c r="RUQ1" s="429"/>
      <c r="RUR1" s="430"/>
      <c r="RUS1" s="429"/>
      <c r="RUT1" s="430"/>
      <c r="RUU1" s="429"/>
      <c r="RUV1" s="430"/>
      <c r="RUW1" s="429"/>
      <c r="RUX1" s="430"/>
      <c r="RUY1" s="429"/>
      <c r="RUZ1" s="430"/>
      <c r="RVA1" s="429"/>
      <c r="RVB1" s="430"/>
      <c r="RVC1" s="429"/>
      <c r="RVD1" s="430"/>
      <c r="RVE1" s="429"/>
      <c r="RVF1" s="430"/>
      <c r="RVG1" s="429"/>
      <c r="RVH1" s="430"/>
      <c r="RVI1" s="429"/>
      <c r="RVJ1" s="430"/>
      <c r="RVK1" s="429"/>
      <c r="RVL1" s="430"/>
      <c r="RVM1" s="429"/>
      <c r="RVN1" s="430"/>
      <c r="RVO1" s="429"/>
      <c r="RVP1" s="430"/>
      <c r="RVQ1" s="429"/>
      <c r="RVR1" s="430"/>
      <c r="RVS1" s="429"/>
      <c r="RVT1" s="430"/>
      <c r="RVU1" s="429"/>
      <c r="RVV1" s="430"/>
      <c r="RVW1" s="429"/>
      <c r="RVX1" s="430"/>
      <c r="RVY1" s="429"/>
      <c r="RVZ1" s="430"/>
      <c r="RWA1" s="429"/>
      <c r="RWB1" s="430"/>
      <c r="RWC1" s="429"/>
      <c r="RWD1" s="430"/>
      <c r="RWE1" s="429"/>
      <c r="RWF1" s="430"/>
      <c r="RWG1" s="429"/>
      <c r="RWH1" s="430"/>
      <c r="RWI1" s="429"/>
      <c r="RWJ1" s="430"/>
      <c r="RWK1" s="429"/>
      <c r="RWL1" s="430"/>
      <c r="RWM1" s="429"/>
      <c r="RWN1" s="430"/>
      <c r="RWO1" s="429"/>
      <c r="RWP1" s="430"/>
      <c r="RWQ1" s="429"/>
      <c r="RWR1" s="430"/>
      <c r="RWS1" s="429"/>
      <c r="RWT1" s="430"/>
      <c r="RWU1" s="429"/>
      <c r="RWV1" s="430"/>
      <c r="RWW1" s="429"/>
      <c r="RWX1" s="430"/>
      <c r="RWY1" s="429"/>
      <c r="RWZ1" s="430"/>
      <c r="RXA1" s="429"/>
      <c r="RXB1" s="430"/>
      <c r="RXC1" s="429"/>
      <c r="RXD1" s="430"/>
      <c r="RXE1" s="429"/>
      <c r="RXF1" s="430"/>
      <c r="RXG1" s="429"/>
      <c r="RXH1" s="430"/>
      <c r="RXI1" s="429"/>
      <c r="RXJ1" s="430"/>
      <c r="RXK1" s="429"/>
      <c r="RXL1" s="430"/>
      <c r="RXM1" s="429"/>
      <c r="RXN1" s="430"/>
      <c r="RXO1" s="429"/>
      <c r="RXP1" s="430"/>
      <c r="RXQ1" s="429"/>
      <c r="RXR1" s="430"/>
      <c r="RXS1" s="429"/>
      <c r="RXT1" s="430"/>
      <c r="RXU1" s="429"/>
      <c r="RXV1" s="430"/>
      <c r="RXW1" s="429"/>
      <c r="RXX1" s="430"/>
      <c r="RXY1" s="429"/>
      <c r="RXZ1" s="430"/>
      <c r="RYA1" s="429"/>
      <c r="RYB1" s="430"/>
      <c r="RYC1" s="429"/>
      <c r="RYD1" s="430"/>
      <c r="RYE1" s="429"/>
      <c r="RYF1" s="430"/>
      <c r="RYG1" s="429"/>
      <c r="RYH1" s="430"/>
      <c r="RYI1" s="429"/>
      <c r="RYJ1" s="430"/>
      <c r="RYK1" s="429"/>
      <c r="RYL1" s="430"/>
      <c r="RYM1" s="429"/>
      <c r="RYN1" s="430"/>
      <c r="RYO1" s="429"/>
      <c r="RYP1" s="430"/>
      <c r="RYQ1" s="429"/>
      <c r="RYR1" s="430"/>
      <c r="RYS1" s="429"/>
      <c r="RYT1" s="430"/>
      <c r="RYU1" s="429"/>
      <c r="RYV1" s="430"/>
      <c r="RYW1" s="429"/>
      <c r="RYX1" s="430"/>
      <c r="RYY1" s="429"/>
      <c r="RYZ1" s="430"/>
      <c r="RZA1" s="429"/>
      <c r="RZB1" s="430"/>
      <c r="RZC1" s="429"/>
      <c r="RZD1" s="430"/>
      <c r="RZE1" s="429"/>
      <c r="RZF1" s="430"/>
      <c r="RZG1" s="429"/>
      <c r="RZH1" s="430"/>
      <c r="RZI1" s="429"/>
      <c r="RZJ1" s="430"/>
      <c r="RZK1" s="429"/>
      <c r="RZL1" s="430"/>
      <c r="RZM1" s="429"/>
      <c r="RZN1" s="430"/>
      <c r="RZO1" s="429"/>
      <c r="RZP1" s="430"/>
      <c r="RZQ1" s="429"/>
      <c r="RZR1" s="430"/>
      <c r="RZS1" s="429"/>
      <c r="RZT1" s="430"/>
      <c r="RZU1" s="429"/>
      <c r="RZV1" s="430"/>
      <c r="RZW1" s="429"/>
      <c r="RZX1" s="430"/>
      <c r="RZY1" s="429"/>
      <c r="RZZ1" s="430"/>
      <c r="SAA1" s="429"/>
      <c r="SAB1" s="430"/>
      <c r="SAC1" s="429"/>
      <c r="SAD1" s="430"/>
      <c r="SAE1" s="429"/>
      <c r="SAF1" s="430"/>
      <c r="SAG1" s="429"/>
      <c r="SAH1" s="430"/>
      <c r="SAI1" s="429"/>
      <c r="SAJ1" s="430"/>
      <c r="SAK1" s="429"/>
      <c r="SAL1" s="430"/>
      <c r="SAM1" s="429"/>
      <c r="SAN1" s="430"/>
      <c r="SAO1" s="429"/>
      <c r="SAP1" s="430"/>
      <c r="SAQ1" s="429"/>
      <c r="SAR1" s="430"/>
      <c r="SAS1" s="429"/>
      <c r="SAT1" s="430"/>
      <c r="SAU1" s="429"/>
      <c r="SAV1" s="430"/>
      <c r="SAW1" s="429"/>
      <c r="SAX1" s="430"/>
      <c r="SAY1" s="429"/>
      <c r="SAZ1" s="430"/>
      <c r="SBA1" s="429"/>
      <c r="SBB1" s="430"/>
      <c r="SBC1" s="429"/>
      <c r="SBD1" s="430"/>
      <c r="SBE1" s="429"/>
      <c r="SBF1" s="430"/>
      <c r="SBG1" s="429"/>
      <c r="SBH1" s="430"/>
      <c r="SBI1" s="429"/>
      <c r="SBJ1" s="430"/>
      <c r="SBK1" s="429"/>
      <c r="SBL1" s="430"/>
      <c r="SBM1" s="429"/>
      <c r="SBN1" s="430"/>
      <c r="SBO1" s="429"/>
      <c r="SBP1" s="430"/>
      <c r="SBQ1" s="429"/>
      <c r="SBR1" s="430"/>
      <c r="SBS1" s="429"/>
      <c r="SBT1" s="430"/>
      <c r="SBU1" s="429"/>
      <c r="SBV1" s="430"/>
      <c r="SBW1" s="429"/>
      <c r="SBX1" s="430"/>
      <c r="SBY1" s="429"/>
      <c r="SBZ1" s="430"/>
      <c r="SCA1" s="429"/>
      <c r="SCB1" s="430"/>
      <c r="SCC1" s="429"/>
      <c r="SCD1" s="430"/>
      <c r="SCE1" s="429"/>
      <c r="SCF1" s="430"/>
      <c r="SCG1" s="429"/>
      <c r="SCH1" s="430"/>
      <c r="SCI1" s="429"/>
      <c r="SCJ1" s="430"/>
      <c r="SCK1" s="429"/>
      <c r="SCL1" s="430"/>
      <c r="SCM1" s="429"/>
      <c r="SCN1" s="430"/>
      <c r="SCO1" s="429"/>
      <c r="SCP1" s="430"/>
      <c r="SCQ1" s="429"/>
      <c r="SCR1" s="430"/>
      <c r="SCS1" s="429"/>
      <c r="SCT1" s="430"/>
      <c r="SCU1" s="429"/>
      <c r="SCV1" s="430"/>
      <c r="SCW1" s="429"/>
      <c r="SCX1" s="430"/>
      <c r="SCY1" s="429"/>
      <c r="SCZ1" s="430"/>
      <c r="SDA1" s="429"/>
      <c r="SDB1" s="430"/>
      <c r="SDC1" s="429"/>
      <c r="SDD1" s="430"/>
      <c r="SDE1" s="429"/>
      <c r="SDF1" s="430"/>
      <c r="SDG1" s="429"/>
      <c r="SDH1" s="430"/>
      <c r="SDI1" s="429"/>
      <c r="SDJ1" s="430"/>
      <c r="SDK1" s="429"/>
      <c r="SDL1" s="430"/>
      <c r="SDM1" s="429"/>
      <c r="SDN1" s="430"/>
      <c r="SDO1" s="429"/>
      <c r="SDP1" s="430"/>
      <c r="SDQ1" s="429"/>
      <c r="SDR1" s="430"/>
      <c r="SDS1" s="429"/>
      <c r="SDT1" s="430"/>
      <c r="SDU1" s="429"/>
      <c r="SDV1" s="430"/>
      <c r="SDW1" s="429"/>
      <c r="SDX1" s="430"/>
      <c r="SDY1" s="429"/>
      <c r="SDZ1" s="430"/>
      <c r="SEA1" s="429"/>
      <c r="SEB1" s="430"/>
      <c r="SEC1" s="429"/>
      <c r="SED1" s="430"/>
      <c r="SEE1" s="429"/>
      <c r="SEF1" s="430"/>
      <c r="SEG1" s="429"/>
      <c r="SEH1" s="430"/>
      <c r="SEI1" s="429"/>
      <c r="SEJ1" s="430"/>
      <c r="SEK1" s="429"/>
      <c r="SEL1" s="430"/>
      <c r="SEM1" s="429"/>
      <c r="SEN1" s="430"/>
      <c r="SEO1" s="429"/>
      <c r="SEP1" s="430"/>
      <c r="SEQ1" s="429"/>
      <c r="SER1" s="430"/>
      <c r="SES1" s="429"/>
      <c r="SET1" s="430"/>
      <c r="SEU1" s="429"/>
      <c r="SEV1" s="430"/>
      <c r="SEW1" s="429"/>
      <c r="SEX1" s="430"/>
      <c r="SEY1" s="429"/>
      <c r="SEZ1" s="430"/>
      <c r="SFA1" s="429"/>
      <c r="SFB1" s="430"/>
      <c r="SFC1" s="429"/>
      <c r="SFD1" s="430"/>
      <c r="SFE1" s="429"/>
      <c r="SFF1" s="430"/>
      <c r="SFG1" s="429"/>
      <c r="SFH1" s="430"/>
      <c r="SFI1" s="429"/>
      <c r="SFJ1" s="430"/>
      <c r="SFK1" s="429"/>
      <c r="SFL1" s="430"/>
      <c r="SFM1" s="429"/>
      <c r="SFN1" s="430"/>
      <c r="SFO1" s="429"/>
      <c r="SFP1" s="430"/>
      <c r="SFQ1" s="429"/>
      <c r="SFR1" s="430"/>
      <c r="SFS1" s="429"/>
      <c r="SFT1" s="430"/>
      <c r="SFU1" s="429"/>
      <c r="SFV1" s="430"/>
      <c r="SFW1" s="429"/>
      <c r="SFX1" s="430"/>
      <c r="SFY1" s="429"/>
      <c r="SFZ1" s="430"/>
      <c r="SGA1" s="429"/>
      <c r="SGB1" s="430"/>
      <c r="SGC1" s="429"/>
      <c r="SGD1" s="430"/>
      <c r="SGE1" s="429"/>
      <c r="SGF1" s="430"/>
      <c r="SGG1" s="429"/>
      <c r="SGH1" s="430"/>
      <c r="SGI1" s="429"/>
      <c r="SGJ1" s="430"/>
      <c r="SGK1" s="429"/>
      <c r="SGL1" s="430"/>
      <c r="SGM1" s="429"/>
      <c r="SGN1" s="430"/>
      <c r="SGO1" s="429"/>
      <c r="SGP1" s="430"/>
      <c r="SGQ1" s="429"/>
      <c r="SGR1" s="430"/>
      <c r="SGS1" s="429"/>
      <c r="SGT1" s="430"/>
      <c r="SGU1" s="429"/>
      <c r="SGV1" s="430"/>
      <c r="SGW1" s="429"/>
      <c r="SGX1" s="430"/>
      <c r="SGY1" s="429"/>
      <c r="SGZ1" s="430"/>
      <c r="SHA1" s="429"/>
      <c r="SHB1" s="430"/>
      <c r="SHC1" s="429"/>
      <c r="SHD1" s="430"/>
      <c r="SHE1" s="429"/>
      <c r="SHF1" s="430"/>
      <c r="SHG1" s="429"/>
      <c r="SHH1" s="430"/>
      <c r="SHI1" s="429"/>
      <c r="SHJ1" s="430"/>
      <c r="SHK1" s="429"/>
      <c r="SHL1" s="430"/>
      <c r="SHM1" s="429"/>
      <c r="SHN1" s="430"/>
      <c r="SHO1" s="429"/>
      <c r="SHP1" s="430"/>
      <c r="SHQ1" s="429"/>
      <c r="SHR1" s="430"/>
      <c r="SHS1" s="429"/>
      <c r="SHT1" s="430"/>
      <c r="SHU1" s="429"/>
      <c r="SHV1" s="430"/>
      <c r="SHW1" s="429"/>
      <c r="SHX1" s="430"/>
      <c r="SHY1" s="429"/>
      <c r="SHZ1" s="430"/>
      <c r="SIA1" s="429"/>
      <c r="SIB1" s="430"/>
      <c r="SIC1" s="429"/>
      <c r="SID1" s="430"/>
      <c r="SIE1" s="429"/>
      <c r="SIF1" s="430"/>
      <c r="SIG1" s="429"/>
      <c r="SIH1" s="430"/>
      <c r="SII1" s="429"/>
      <c r="SIJ1" s="430"/>
      <c r="SIK1" s="429"/>
      <c r="SIL1" s="430"/>
      <c r="SIM1" s="429"/>
      <c r="SIN1" s="430"/>
      <c r="SIO1" s="429"/>
      <c r="SIP1" s="430"/>
      <c r="SIQ1" s="429"/>
      <c r="SIR1" s="430"/>
      <c r="SIS1" s="429"/>
      <c r="SIT1" s="430"/>
      <c r="SIU1" s="429"/>
      <c r="SIV1" s="430"/>
      <c r="SIW1" s="429"/>
      <c r="SIX1" s="430"/>
      <c r="SIY1" s="429"/>
      <c r="SIZ1" s="430"/>
      <c r="SJA1" s="429"/>
      <c r="SJB1" s="430"/>
      <c r="SJC1" s="429"/>
      <c r="SJD1" s="430"/>
      <c r="SJE1" s="429"/>
      <c r="SJF1" s="430"/>
      <c r="SJG1" s="429"/>
      <c r="SJH1" s="430"/>
      <c r="SJI1" s="429"/>
      <c r="SJJ1" s="430"/>
      <c r="SJK1" s="429"/>
      <c r="SJL1" s="430"/>
      <c r="SJM1" s="429"/>
      <c r="SJN1" s="430"/>
      <c r="SJO1" s="429"/>
      <c r="SJP1" s="430"/>
      <c r="SJQ1" s="429"/>
      <c r="SJR1" s="430"/>
      <c r="SJS1" s="429"/>
      <c r="SJT1" s="430"/>
      <c r="SJU1" s="429"/>
      <c r="SJV1" s="430"/>
      <c r="SJW1" s="429"/>
      <c r="SJX1" s="430"/>
      <c r="SJY1" s="429"/>
      <c r="SJZ1" s="430"/>
      <c r="SKA1" s="429"/>
      <c r="SKB1" s="430"/>
      <c r="SKC1" s="429"/>
      <c r="SKD1" s="430"/>
      <c r="SKE1" s="429"/>
      <c r="SKF1" s="430"/>
      <c r="SKG1" s="429"/>
      <c r="SKH1" s="430"/>
      <c r="SKI1" s="429"/>
      <c r="SKJ1" s="430"/>
      <c r="SKK1" s="429"/>
      <c r="SKL1" s="430"/>
      <c r="SKM1" s="429"/>
      <c r="SKN1" s="430"/>
      <c r="SKO1" s="429"/>
      <c r="SKP1" s="430"/>
      <c r="SKQ1" s="429"/>
      <c r="SKR1" s="430"/>
      <c r="SKS1" s="429"/>
      <c r="SKT1" s="430"/>
      <c r="SKU1" s="429"/>
      <c r="SKV1" s="430"/>
      <c r="SKW1" s="429"/>
      <c r="SKX1" s="430"/>
      <c r="SKY1" s="429"/>
      <c r="SKZ1" s="430"/>
      <c r="SLA1" s="429"/>
      <c r="SLB1" s="430"/>
      <c r="SLC1" s="429"/>
      <c r="SLD1" s="430"/>
      <c r="SLE1" s="429"/>
      <c r="SLF1" s="430"/>
      <c r="SLG1" s="429"/>
      <c r="SLH1" s="430"/>
      <c r="SLI1" s="429"/>
      <c r="SLJ1" s="430"/>
      <c r="SLK1" s="429"/>
      <c r="SLL1" s="430"/>
      <c r="SLM1" s="429"/>
      <c r="SLN1" s="430"/>
      <c r="SLO1" s="429"/>
      <c r="SLP1" s="430"/>
      <c r="SLQ1" s="429"/>
      <c r="SLR1" s="430"/>
      <c r="SLS1" s="429"/>
      <c r="SLT1" s="430"/>
      <c r="SLU1" s="429"/>
      <c r="SLV1" s="430"/>
      <c r="SLW1" s="429"/>
      <c r="SLX1" s="430"/>
      <c r="SLY1" s="429"/>
      <c r="SLZ1" s="430"/>
      <c r="SMA1" s="429"/>
      <c r="SMB1" s="430"/>
      <c r="SMC1" s="429"/>
      <c r="SMD1" s="430"/>
      <c r="SME1" s="429"/>
      <c r="SMF1" s="430"/>
      <c r="SMG1" s="429"/>
      <c r="SMH1" s="430"/>
      <c r="SMI1" s="429"/>
      <c r="SMJ1" s="430"/>
      <c r="SMK1" s="429"/>
      <c r="SML1" s="430"/>
      <c r="SMM1" s="429"/>
      <c r="SMN1" s="430"/>
      <c r="SMO1" s="429"/>
      <c r="SMP1" s="430"/>
      <c r="SMQ1" s="429"/>
      <c r="SMR1" s="430"/>
      <c r="SMS1" s="429"/>
      <c r="SMT1" s="430"/>
      <c r="SMU1" s="429"/>
      <c r="SMV1" s="430"/>
      <c r="SMW1" s="429"/>
      <c r="SMX1" s="430"/>
      <c r="SMY1" s="429"/>
      <c r="SMZ1" s="430"/>
      <c r="SNA1" s="429"/>
      <c r="SNB1" s="430"/>
      <c r="SNC1" s="429"/>
      <c r="SND1" s="430"/>
      <c r="SNE1" s="429"/>
      <c r="SNF1" s="430"/>
      <c r="SNG1" s="429"/>
      <c r="SNH1" s="430"/>
      <c r="SNI1" s="429"/>
      <c r="SNJ1" s="430"/>
      <c r="SNK1" s="429"/>
      <c r="SNL1" s="430"/>
      <c r="SNM1" s="429"/>
      <c r="SNN1" s="430"/>
      <c r="SNO1" s="429"/>
      <c r="SNP1" s="430"/>
      <c r="SNQ1" s="429"/>
      <c r="SNR1" s="430"/>
      <c r="SNS1" s="429"/>
      <c r="SNT1" s="430"/>
      <c r="SNU1" s="429"/>
      <c r="SNV1" s="430"/>
      <c r="SNW1" s="429"/>
      <c r="SNX1" s="430"/>
      <c r="SNY1" s="429"/>
      <c r="SNZ1" s="430"/>
      <c r="SOA1" s="429"/>
      <c r="SOB1" s="430"/>
      <c r="SOC1" s="429"/>
      <c r="SOD1" s="430"/>
      <c r="SOE1" s="429"/>
      <c r="SOF1" s="430"/>
      <c r="SOG1" s="429"/>
      <c r="SOH1" s="430"/>
      <c r="SOI1" s="429"/>
      <c r="SOJ1" s="430"/>
      <c r="SOK1" s="429"/>
      <c r="SOL1" s="430"/>
      <c r="SOM1" s="429"/>
      <c r="SON1" s="430"/>
      <c r="SOO1" s="429"/>
      <c r="SOP1" s="430"/>
      <c r="SOQ1" s="429"/>
      <c r="SOR1" s="430"/>
      <c r="SOS1" s="429"/>
      <c r="SOT1" s="430"/>
      <c r="SOU1" s="429"/>
      <c r="SOV1" s="430"/>
      <c r="SOW1" s="429"/>
      <c r="SOX1" s="430"/>
      <c r="SOY1" s="429"/>
      <c r="SOZ1" s="430"/>
      <c r="SPA1" s="429"/>
      <c r="SPB1" s="430"/>
      <c r="SPC1" s="429"/>
      <c r="SPD1" s="430"/>
      <c r="SPE1" s="429"/>
      <c r="SPF1" s="430"/>
      <c r="SPG1" s="429"/>
      <c r="SPH1" s="430"/>
      <c r="SPI1" s="429"/>
      <c r="SPJ1" s="430"/>
      <c r="SPK1" s="429"/>
      <c r="SPL1" s="430"/>
      <c r="SPM1" s="429"/>
      <c r="SPN1" s="430"/>
      <c r="SPO1" s="429"/>
      <c r="SPP1" s="430"/>
      <c r="SPQ1" s="429"/>
      <c r="SPR1" s="430"/>
      <c r="SPS1" s="429"/>
      <c r="SPT1" s="430"/>
      <c r="SPU1" s="429"/>
      <c r="SPV1" s="430"/>
      <c r="SPW1" s="429"/>
      <c r="SPX1" s="430"/>
      <c r="SPY1" s="429"/>
      <c r="SPZ1" s="430"/>
      <c r="SQA1" s="429"/>
      <c r="SQB1" s="430"/>
      <c r="SQC1" s="429"/>
      <c r="SQD1" s="430"/>
      <c r="SQE1" s="429"/>
      <c r="SQF1" s="430"/>
      <c r="SQG1" s="429"/>
      <c r="SQH1" s="430"/>
      <c r="SQI1" s="429"/>
      <c r="SQJ1" s="430"/>
      <c r="SQK1" s="429"/>
      <c r="SQL1" s="430"/>
      <c r="SQM1" s="429"/>
      <c r="SQN1" s="430"/>
      <c r="SQO1" s="429"/>
      <c r="SQP1" s="430"/>
      <c r="SQQ1" s="429"/>
      <c r="SQR1" s="430"/>
      <c r="SQS1" s="429"/>
      <c r="SQT1" s="430"/>
      <c r="SQU1" s="429"/>
      <c r="SQV1" s="430"/>
      <c r="SQW1" s="429"/>
      <c r="SQX1" s="430"/>
      <c r="SQY1" s="429"/>
      <c r="SQZ1" s="430"/>
      <c r="SRA1" s="429"/>
      <c r="SRB1" s="430"/>
      <c r="SRC1" s="429"/>
      <c r="SRD1" s="430"/>
      <c r="SRE1" s="429"/>
      <c r="SRF1" s="430"/>
      <c r="SRG1" s="429"/>
      <c r="SRH1" s="430"/>
      <c r="SRI1" s="429"/>
      <c r="SRJ1" s="430"/>
      <c r="SRK1" s="429"/>
      <c r="SRL1" s="430"/>
      <c r="SRM1" s="429"/>
      <c r="SRN1" s="430"/>
      <c r="SRO1" s="429"/>
      <c r="SRP1" s="430"/>
      <c r="SRQ1" s="429"/>
      <c r="SRR1" s="430"/>
      <c r="SRS1" s="429"/>
      <c r="SRT1" s="430"/>
      <c r="SRU1" s="429"/>
      <c r="SRV1" s="430"/>
      <c r="SRW1" s="429"/>
      <c r="SRX1" s="430"/>
      <c r="SRY1" s="429"/>
      <c r="SRZ1" s="430"/>
      <c r="SSA1" s="429"/>
      <c r="SSB1" s="430"/>
      <c r="SSC1" s="429"/>
      <c r="SSD1" s="430"/>
      <c r="SSE1" s="429"/>
      <c r="SSF1" s="430"/>
      <c r="SSG1" s="429"/>
      <c r="SSH1" s="430"/>
      <c r="SSI1" s="429"/>
      <c r="SSJ1" s="430"/>
      <c r="SSK1" s="429"/>
      <c r="SSL1" s="430"/>
      <c r="SSM1" s="429"/>
      <c r="SSN1" s="430"/>
      <c r="SSO1" s="429"/>
      <c r="SSP1" s="430"/>
      <c r="SSQ1" s="429"/>
      <c r="SSR1" s="430"/>
      <c r="SSS1" s="429"/>
      <c r="SST1" s="430"/>
      <c r="SSU1" s="429"/>
      <c r="SSV1" s="430"/>
      <c r="SSW1" s="429"/>
      <c r="SSX1" s="430"/>
      <c r="SSY1" s="429"/>
      <c r="SSZ1" s="430"/>
      <c r="STA1" s="429"/>
      <c r="STB1" s="430"/>
      <c r="STC1" s="429"/>
      <c r="STD1" s="430"/>
      <c r="STE1" s="429"/>
      <c r="STF1" s="430"/>
      <c r="STG1" s="429"/>
      <c r="STH1" s="430"/>
      <c r="STI1" s="429"/>
      <c r="STJ1" s="430"/>
      <c r="STK1" s="429"/>
      <c r="STL1" s="430"/>
      <c r="STM1" s="429"/>
      <c r="STN1" s="430"/>
      <c r="STO1" s="429"/>
      <c r="STP1" s="430"/>
      <c r="STQ1" s="429"/>
      <c r="STR1" s="430"/>
      <c r="STS1" s="429"/>
      <c r="STT1" s="430"/>
      <c r="STU1" s="429"/>
      <c r="STV1" s="430"/>
      <c r="STW1" s="429"/>
      <c r="STX1" s="430"/>
      <c r="STY1" s="429"/>
      <c r="STZ1" s="430"/>
      <c r="SUA1" s="429"/>
      <c r="SUB1" s="430"/>
      <c r="SUC1" s="429"/>
      <c r="SUD1" s="430"/>
      <c r="SUE1" s="429"/>
      <c r="SUF1" s="430"/>
      <c r="SUG1" s="429"/>
      <c r="SUH1" s="430"/>
      <c r="SUI1" s="429"/>
      <c r="SUJ1" s="430"/>
      <c r="SUK1" s="429"/>
      <c r="SUL1" s="430"/>
      <c r="SUM1" s="429"/>
      <c r="SUN1" s="430"/>
      <c r="SUO1" s="429"/>
      <c r="SUP1" s="430"/>
      <c r="SUQ1" s="429"/>
      <c r="SUR1" s="430"/>
      <c r="SUS1" s="429"/>
      <c r="SUT1" s="430"/>
      <c r="SUU1" s="429"/>
      <c r="SUV1" s="430"/>
      <c r="SUW1" s="429"/>
      <c r="SUX1" s="430"/>
      <c r="SUY1" s="429"/>
      <c r="SUZ1" s="430"/>
      <c r="SVA1" s="429"/>
      <c r="SVB1" s="430"/>
      <c r="SVC1" s="429"/>
      <c r="SVD1" s="430"/>
      <c r="SVE1" s="429"/>
      <c r="SVF1" s="430"/>
      <c r="SVG1" s="429"/>
      <c r="SVH1" s="430"/>
      <c r="SVI1" s="429"/>
      <c r="SVJ1" s="430"/>
      <c r="SVK1" s="429"/>
      <c r="SVL1" s="430"/>
      <c r="SVM1" s="429"/>
      <c r="SVN1" s="430"/>
      <c r="SVO1" s="429"/>
      <c r="SVP1" s="430"/>
      <c r="SVQ1" s="429"/>
      <c r="SVR1" s="430"/>
      <c r="SVS1" s="429"/>
      <c r="SVT1" s="430"/>
      <c r="SVU1" s="429"/>
      <c r="SVV1" s="430"/>
      <c r="SVW1" s="429"/>
      <c r="SVX1" s="430"/>
      <c r="SVY1" s="429"/>
      <c r="SVZ1" s="430"/>
      <c r="SWA1" s="429"/>
      <c r="SWB1" s="430"/>
      <c r="SWC1" s="429"/>
      <c r="SWD1" s="430"/>
      <c r="SWE1" s="429"/>
      <c r="SWF1" s="430"/>
      <c r="SWG1" s="429"/>
      <c r="SWH1" s="430"/>
      <c r="SWI1" s="429"/>
      <c r="SWJ1" s="430"/>
      <c r="SWK1" s="429"/>
      <c r="SWL1" s="430"/>
      <c r="SWM1" s="429"/>
      <c r="SWN1" s="430"/>
      <c r="SWO1" s="429"/>
      <c r="SWP1" s="430"/>
      <c r="SWQ1" s="429"/>
      <c r="SWR1" s="430"/>
      <c r="SWS1" s="429"/>
      <c r="SWT1" s="430"/>
      <c r="SWU1" s="429"/>
      <c r="SWV1" s="430"/>
      <c r="SWW1" s="429"/>
      <c r="SWX1" s="430"/>
      <c r="SWY1" s="429"/>
      <c r="SWZ1" s="430"/>
      <c r="SXA1" s="429"/>
      <c r="SXB1" s="430"/>
      <c r="SXC1" s="429"/>
      <c r="SXD1" s="430"/>
      <c r="SXE1" s="429"/>
      <c r="SXF1" s="430"/>
      <c r="SXG1" s="429"/>
      <c r="SXH1" s="430"/>
      <c r="SXI1" s="429"/>
      <c r="SXJ1" s="430"/>
      <c r="SXK1" s="429"/>
      <c r="SXL1" s="430"/>
      <c r="SXM1" s="429"/>
      <c r="SXN1" s="430"/>
      <c r="SXO1" s="429"/>
      <c r="SXP1" s="430"/>
      <c r="SXQ1" s="429"/>
      <c r="SXR1" s="430"/>
      <c r="SXS1" s="429"/>
      <c r="SXT1" s="430"/>
      <c r="SXU1" s="429"/>
      <c r="SXV1" s="430"/>
      <c r="SXW1" s="429"/>
      <c r="SXX1" s="430"/>
      <c r="SXY1" s="429"/>
      <c r="SXZ1" s="430"/>
      <c r="SYA1" s="429"/>
      <c r="SYB1" s="430"/>
      <c r="SYC1" s="429"/>
      <c r="SYD1" s="430"/>
      <c r="SYE1" s="429"/>
      <c r="SYF1" s="430"/>
      <c r="SYG1" s="429"/>
      <c r="SYH1" s="430"/>
      <c r="SYI1" s="429"/>
      <c r="SYJ1" s="430"/>
      <c r="SYK1" s="429"/>
      <c r="SYL1" s="430"/>
      <c r="SYM1" s="429"/>
      <c r="SYN1" s="430"/>
      <c r="SYO1" s="429"/>
      <c r="SYP1" s="430"/>
      <c r="SYQ1" s="429"/>
      <c r="SYR1" s="430"/>
      <c r="SYS1" s="429"/>
      <c r="SYT1" s="430"/>
      <c r="SYU1" s="429"/>
      <c r="SYV1" s="430"/>
      <c r="SYW1" s="429"/>
      <c r="SYX1" s="430"/>
      <c r="SYY1" s="429"/>
      <c r="SYZ1" s="430"/>
      <c r="SZA1" s="429"/>
      <c r="SZB1" s="430"/>
      <c r="SZC1" s="429"/>
      <c r="SZD1" s="430"/>
      <c r="SZE1" s="429"/>
      <c r="SZF1" s="430"/>
      <c r="SZG1" s="429"/>
      <c r="SZH1" s="430"/>
      <c r="SZI1" s="429"/>
      <c r="SZJ1" s="430"/>
      <c r="SZK1" s="429"/>
      <c r="SZL1" s="430"/>
      <c r="SZM1" s="429"/>
      <c r="SZN1" s="430"/>
      <c r="SZO1" s="429"/>
      <c r="SZP1" s="430"/>
      <c r="SZQ1" s="429"/>
      <c r="SZR1" s="430"/>
      <c r="SZS1" s="429"/>
      <c r="SZT1" s="430"/>
      <c r="SZU1" s="429"/>
      <c r="SZV1" s="430"/>
      <c r="SZW1" s="429"/>
      <c r="SZX1" s="430"/>
      <c r="SZY1" s="429"/>
      <c r="SZZ1" s="430"/>
      <c r="TAA1" s="429"/>
      <c r="TAB1" s="430"/>
      <c r="TAC1" s="429"/>
      <c r="TAD1" s="430"/>
      <c r="TAE1" s="429"/>
      <c r="TAF1" s="430"/>
      <c r="TAG1" s="429"/>
      <c r="TAH1" s="430"/>
      <c r="TAI1" s="429"/>
      <c r="TAJ1" s="430"/>
      <c r="TAK1" s="429"/>
      <c r="TAL1" s="430"/>
      <c r="TAM1" s="429"/>
      <c r="TAN1" s="430"/>
      <c r="TAO1" s="429"/>
      <c r="TAP1" s="430"/>
      <c r="TAQ1" s="429"/>
      <c r="TAR1" s="430"/>
      <c r="TAS1" s="429"/>
      <c r="TAT1" s="430"/>
      <c r="TAU1" s="429"/>
      <c r="TAV1" s="430"/>
      <c r="TAW1" s="429"/>
      <c r="TAX1" s="430"/>
      <c r="TAY1" s="429"/>
      <c r="TAZ1" s="430"/>
      <c r="TBA1" s="429"/>
      <c r="TBB1" s="430"/>
      <c r="TBC1" s="429"/>
      <c r="TBD1" s="430"/>
      <c r="TBE1" s="429"/>
      <c r="TBF1" s="430"/>
      <c r="TBG1" s="429"/>
      <c r="TBH1" s="430"/>
      <c r="TBI1" s="429"/>
      <c r="TBJ1" s="430"/>
      <c r="TBK1" s="429"/>
      <c r="TBL1" s="430"/>
      <c r="TBM1" s="429"/>
      <c r="TBN1" s="430"/>
      <c r="TBO1" s="429"/>
      <c r="TBP1" s="430"/>
      <c r="TBQ1" s="429"/>
      <c r="TBR1" s="430"/>
      <c r="TBS1" s="429"/>
      <c r="TBT1" s="430"/>
      <c r="TBU1" s="429"/>
      <c r="TBV1" s="430"/>
      <c r="TBW1" s="429"/>
      <c r="TBX1" s="430"/>
      <c r="TBY1" s="429"/>
      <c r="TBZ1" s="430"/>
      <c r="TCA1" s="429"/>
      <c r="TCB1" s="430"/>
      <c r="TCC1" s="429"/>
      <c r="TCD1" s="430"/>
      <c r="TCE1" s="429"/>
      <c r="TCF1" s="430"/>
      <c r="TCG1" s="429"/>
      <c r="TCH1" s="430"/>
      <c r="TCI1" s="429"/>
      <c r="TCJ1" s="430"/>
      <c r="TCK1" s="429"/>
      <c r="TCL1" s="430"/>
      <c r="TCM1" s="429"/>
      <c r="TCN1" s="430"/>
      <c r="TCO1" s="429"/>
      <c r="TCP1" s="430"/>
      <c r="TCQ1" s="429"/>
      <c r="TCR1" s="430"/>
      <c r="TCS1" s="429"/>
      <c r="TCT1" s="430"/>
      <c r="TCU1" s="429"/>
      <c r="TCV1" s="430"/>
      <c r="TCW1" s="429"/>
      <c r="TCX1" s="430"/>
      <c r="TCY1" s="429"/>
      <c r="TCZ1" s="430"/>
      <c r="TDA1" s="429"/>
      <c r="TDB1" s="430"/>
      <c r="TDC1" s="429"/>
      <c r="TDD1" s="430"/>
      <c r="TDE1" s="429"/>
      <c r="TDF1" s="430"/>
      <c r="TDG1" s="429"/>
      <c r="TDH1" s="430"/>
      <c r="TDI1" s="429"/>
      <c r="TDJ1" s="430"/>
      <c r="TDK1" s="429"/>
      <c r="TDL1" s="430"/>
      <c r="TDM1" s="429"/>
      <c r="TDN1" s="430"/>
      <c r="TDO1" s="429"/>
      <c r="TDP1" s="430"/>
      <c r="TDQ1" s="429"/>
      <c r="TDR1" s="430"/>
      <c r="TDS1" s="429"/>
      <c r="TDT1" s="430"/>
      <c r="TDU1" s="429"/>
      <c r="TDV1" s="430"/>
      <c r="TDW1" s="429"/>
      <c r="TDX1" s="430"/>
      <c r="TDY1" s="429"/>
      <c r="TDZ1" s="430"/>
      <c r="TEA1" s="429"/>
      <c r="TEB1" s="430"/>
      <c r="TEC1" s="429"/>
      <c r="TED1" s="430"/>
      <c r="TEE1" s="429"/>
      <c r="TEF1" s="430"/>
      <c r="TEG1" s="429"/>
      <c r="TEH1" s="430"/>
      <c r="TEI1" s="429"/>
      <c r="TEJ1" s="430"/>
      <c r="TEK1" s="429"/>
      <c r="TEL1" s="430"/>
      <c r="TEM1" s="429"/>
      <c r="TEN1" s="430"/>
      <c r="TEO1" s="429"/>
      <c r="TEP1" s="430"/>
      <c r="TEQ1" s="429"/>
      <c r="TER1" s="430"/>
      <c r="TES1" s="429"/>
      <c r="TET1" s="430"/>
      <c r="TEU1" s="429"/>
      <c r="TEV1" s="430"/>
      <c r="TEW1" s="429"/>
      <c r="TEX1" s="430"/>
      <c r="TEY1" s="429"/>
      <c r="TEZ1" s="430"/>
      <c r="TFA1" s="429"/>
      <c r="TFB1" s="430"/>
      <c r="TFC1" s="429"/>
      <c r="TFD1" s="430"/>
      <c r="TFE1" s="429"/>
      <c r="TFF1" s="430"/>
      <c r="TFG1" s="429"/>
      <c r="TFH1" s="430"/>
      <c r="TFI1" s="429"/>
      <c r="TFJ1" s="430"/>
      <c r="TFK1" s="429"/>
      <c r="TFL1" s="430"/>
      <c r="TFM1" s="429"/>
      <c r="TFN1" s="430"/>
      <c r="TFO1" s="429"/>
      <c r="TFP1" s="430"/>
      <c r="TFQ1" s="429"/>
      <c r="TFR1" s="430"/>
      <c r="TFS1" s="429"/>
      <c r="TFT1" s="430"/>
      <c r="TFU1" s="429"/>
      <c r="TFV1" s="430"/>
      <c r="TFW1" s="429"/>
      <c r="TFX1" s="430"/>
      <c r="TFY1" s="429"/>
      <c r="TFZ1" s="430"/>
      <c r="TGA1" s="429"/>
      <c r="TGB1" s="430"/>
      <c r="TGC1" s="429"/>
      <c r="TGD1" s="430"/>
      <c r="TGE1" s="429"/>
      <c r="TGF1" s="430"/>
      <c r="TGG1" s="429"/>
      <c r="TGH1" s="430"/>
      <c r="TGI1" s="429"/>
      <c r="TGJ1" s="430"/>
      <c r="TGK1" s="429"/>
      <c r="TGL1" s="430"/>
      <c r="TGM1" s="429"/>
      <c r="TGN1" s="430"/>
      <c r="TGO1" s="429"/>
      <c r="TGP1" s="430"/>
      <c r="TGQ1" s="429"/>
      <c r="TGR1" s="430"/>
      <c r="TGS1" s="429"/>
      <c r="TGT1" s="430"/>
      <c r="TGU1" s="429"/>
      <c r="TGV1" s="430"/>
      <c r="TGW1" s="429"/>
      <c r="TGX1" s="430"/>
      <c r="TGY1" s="429"/>
      <c r="TGZ1" s="430"/>
      <c r="THA1" s="429"/>
      <c r="THB1" s="430"/>
      <c r="THC1" s="429"/>
      <c r="THD1" s="430"/>
      <c r="THE1" s="429"/>
      <c r="THF1" s="430"/>
      <c r="THG1" s="429"/>
      <c r="THH1" s="430"/>
      <c r="THI1" s="429"/>
      <c r="THJ1" s="430"/>
      <c r="THK1" s="429"/>
      <c r="THL1" s="430"/>
      <c r="THM1" s="429"/>
      <c r="THN1" s="430"/>
      <c r="THO1" s="429"/>
      <c r="THP1" s="430"/>
      <c r="THQ1" s="429"/>
      <c r="THR1" s="430"/>
      <c r="THS1" s="429"/>
      <c r="THT1" s="430"/>
      <c r="THU1" s="429"/>
      <c r="THV1" s="430"/>
      <c r="THW1" s="429"/>
      <c r="THX1" s="430"/>
      <c r="THY1" s="429"/>
      <c r="THZ1" s="430"/>
      <c r="TIA1" s="429"/>
      <c r="TIB1" s="430"/>
      <c r="TIC1" s="429"/>
      <c r="TID1" s="430"/>
      <c r="TIE1" s="429"/>
      <c r="TIF1" s="430"/>
      <c r="TIG1" s="429"/>
      <c r="TIH1" s="430"/>
      <c r="TII1" s="429"/>
      <c r="TIJ1" s="430"/>
      <c r="TIK1" s="429"/>
      <c r="TIL1" s="430"/>
      <c r="TIM1" s="429"/>
      <c r="TIN1" s="430"/>
      <c r="TIO1" s="429"/>
      <c r="TIP1" s="430"/>
      <c r="TIQ1" s="429"/>
      <c r="TIR1" s="430"/>
      <c r="TIS1" s="429"/>
      <c r="TIT1" s="430"/>
      <c r="TIU1" s="429"/>
      <c r="TIV1" s="430"/>
      <c r="TIW1" s="429"/>
      <c r="TIX1" s="430"/>
      <c r="TIY1" s="429"/>
      <c r="TIZ1" s="430"/>
      <c r="TJA1" s="429"/>
      <c r="TJB1" s="430"/>
      <c r="TJC1" s="429"/>
      <c r="TJD1" s="430"/>
      <c r="TJE1" s="429"/>
      <c r="TJF1" s="430"/>
      <c r="TJG1" s="429"/>
      <c r="TJH1" s="430"/>
      <c r="TJI1" s="429"/>
      <c r="TJJ1" s="430"/>
      <c r="TJK1" s="429"/>
      <c r="TJL1" s="430"/>
      <c r="TJM1" s="429"/>
      <c r="TJN1" s="430"/>
      <c r="TJO1" s="429"/>
      <c r="TJP1" s="430"/>
      <c r="TJQ1" s="429"/>
      <c r="TJR1" s="430"/>
      <c r="TJS1" s="429"/>
      <c r="TJT1" s="430"/>
      <c r="TJU1" s="429"/>
      <c r="TJV1" s="430"/>
      <c r="TJW1" s="429"/>
      <c r="TJX1" s="430"/>
      <c r="TJY1" s="429"/>
      <c r="TJZ1" s="430"/>
      <c r="TKA1" s="429"/>
      <c r="TKB1" s="430"/>
      <c r="TKC1" s="429"/>
      <c r="TKD1" s="430"/>
      <c r="TKE1" s="429"/>
      <c r="TKF1" s="430"/>
      <c r="TKG1" s="429"/>
      <c r="TKH1" s="430"/>
      <c r="TKI1" s="429"/>
      <c r="TKJ1" s="430"/>
      <c r="TKK1" s="429"/>
      <c r="TKL1" s="430"/>
      <c r="TKM1" s="429"/>
      <c r="TKN1" s="430"/>
      <c r="TKO1" s="429"/>
      <c r="TKP1" s="430"/>
      <c r="TKQ1" s="429"/>
      <c r="TKR1" s="430"/>
      <c r="TKS1" s="429"/>
      <c r="TKT1" s="430"/>
      <c r="TKU1" s="429"/>
      <c r="TKV1" s="430"/>
      <c r="TKW1" s="429"/>
      <c r="TKX1" s="430"/>
      <c r="TKY1" s="429"/>
      <c r="TKZ1" s="430"/>
      <c r="TLA1" s="429"/>
      <c r="TLB1" s="430"/>
      <c r="TLC1" s="429"/>
      <c r="TLD1" s="430"/>
      <c r="TLE1" s="429"/>
      <c r="TLF1" s="430"/>
      <c r="TLG1" s="429"/>
      <c r="TLH1" s="430"/>
      <c r="TLI1" s="429"/>
      <c r="TLJ1" s="430"/>
      <c r="TLK1" s="429"/>
      <c r="TLL1" s="430"/>
      <c r="TLM1" s="429"/>
      <c r="TLN1" s="430"/>
      <c r="TLO1" s="429"/>
      <c r="TLP1" s="430"/>
      <c r="TLQ1" s="429"/>
      <c r="TLR1" s="430"/>
      <c r="TLS1" s="429"/>
      <c r="TLT1" s="430"/>
      <c r="TLU1" s="429"/>
      <c r="TLV1" s="430"/>
      <c r="TLW1" s="429"/>
      <c r="TLX1" s="430"/>
      <c r="TLY1" s="429"/>
      <c r="TLZ1" s="430"/>
      <c r="TMA1" s="429"/>
      <c r="TMB1" s="430"/>
      <c r="TMC1" s="429"/>
      <c r="TMD1" s="430"/>
      <c r="TME1" s="429"/>
      <c r="TMF1" s="430"/>
      <c r="TMG1" s="429"/>
      <c r="TMH1" s="430"/>
      <c r="TMI1" s="429"/>
      <c r="TMJ1" s="430"/>
      <c r="TMK1" s="429"/>
      <c r="TML1" s="430"/>
      <c r="TMM1" s="429"/>
      <c r="TMN1" s="430"/>
      <c r="TMO1" s="429"/>
      <c r="TMP1" s="430"/>
      <c r="TMQ1" s="429"/>
      <c r="TMR1" s="430"/>
      <c r="TMS1" s="429"/>
      <c r="TMT1" s="430"/>
      <c r="TMU1" s="429"/>
      <c r="TMV1" s="430"/>
      <c r="TMW1" s="429"/>
      <c r="TMX1" s="430"/>
      <c r="TMY1" s="429"/>
      <c r="TMZ1" s="430"/>
      <c r="TNA1" s="429"/>
      <c r="TNB1" s="430"/>
      <c r="TNC1" s="429"/>
      <c r="TND1" s="430"/>
      <c r="TNE1" s="429"/>
      <c r="TNF1" s="430"/>
      <c r="TNG1" s="429"/>
      <c r="TNH1" s="430"/>
      <c r="TNI1" s="429"/>
      <c r="TNJ1" s="430"/>
      <c r="TNK1" s="429"/>
      <c r="TNL1" s="430"/>
      <c r="TNM1" s="429"/>
      <c r="TNN1" s="430"/>
      <c r="TNO1" s="429"/>
      <c r="TNP1" s="430"/>
      <c r="TNQ1" s="429"/>
      <c r="TNR1" s="430"/>
      <c r="TNS1" s="429"/>
      <c r="TNT1" s="430"/>
      <c r="TNU1" s="429"/>
      <c r="TNV1" s="430"/>
      <c r="TNW1" s="429"/>
      <c r="TNX1" s="430"/>
      <c r="TNY1" s="429"/>
      <c r="TNZ1" s="430"/>
      <c r="TOA1" s="429"/>
      <c r="TOB1" s="430"/>
      <c r="TOC1" s="429"/>
      <c r="TOD1" s="430"/>
      <c r="TOE1" s="429"/>
      <c r="TOF1" s="430"/>
      <c r="TOG1" s="429"/>
      <c r="TOH1" s="430"/>
      <c r="TOI1" s="429"/>
      <c r="TOJ1" s="430"/>
      <c r="TOK1" s="429"/>
      <c r="TOL1" s="430"/>
      <c r="TOM1" s="429"/>
      <c r="TON1" s="430"/>
      <c r="TOO1" s="429"/>
      <c r="TOP1" s="430"/>
      <c r="TOQ1" s="429"/>
      <c r="TOR1" s="430"/>
      <c r="TOS1" s="429"/>
      <c r="TOT1" s="430"/>
      <c r="TOU1" s="429"/>
      <c r="TOV1" s="430"/>
      <c r="TOW1" s="429"/>
      <c r="TOX1" s="430"/>
      <c r="TOY1" s="429"/>
      <c r="TOZ1" s="430"/>
      <c r="TPA1" s="429"/>
      <c r="TPB1" s="430"/>
      <c r="TPC1" s="429"/>
      <c r="TPD1" s="430"/>
      <c r="TPE1" s="429"/>
      <c r="TPF1" s="430"/>
      <c r="TPG1" s="429"/>
      <c r="TPH1" s="430"/>
      <c r="TPI1" s="429"/>
      <c r="TPJ1" s="430"/>
      <c r="TPK1" s="429"/>
      <c r="TPL1" s="430"/>
      <c r="TPM1" s="429"/>
      <c r="TPN1" s="430"/>
      <c r="TPO1" s="429"/>
      <c r="TPP1" s="430"/>
      <c r="TPQ1" s="429"/>
      <c r="TPR1" s="430"/>
      <c r="TPS1" s="429"/>
      <c r="TPT1" s="430"/>
      <c r="TPU1" s="429"/>
      <c r="TPV1" s="430"/>
      <c r="TPW1" s="429"/>
      <c r="TPX1" s="430"/>
      <c r="TPY1" s="429"/>
      <c r="TPZ1" s="430"/>
      <c r="TQA1" s="429"/>
      <c r="TQB1" s="430"/>
      <c r="TQC1" s="429"/>
      <c r="TQD1" s="430"/>
      <c r="TQE1" s="429"/>
      <c r="TQF1" s="430"/>
      <c r="TQG1" s="429"/>
      <c r="TQH1" s="430"/>
      <c r="TQI1" s="429"/>
      <c r="TQJ1" s="430"/>
      <c r="TQK1" s="429"/>
      <c r="TQL1" s="430"/>
      <c r="TQM1" s="429"/>
      <c r="TQN1" s="430"/>
      <c r="TQO1" s="429"/>
      <c r="TQP1" s="430"/>
      <c r="TQQ1" s="429"/>
      <c r="TQR1" s="430"/>
      <c r="TQS1" s="429"/>
      <c r="TQT1" s="430"/>
      <c r="TQU1" s="429"/>
      <c r="TQV1" s="430"/>
      <c r="TQW1" s="429"/>
      <c r="TQX1" s="430"/>
      <c r="TQY1" s="429"/>
      <c r="TQZ1" s="430"/>
      <c r="TRA1" s="429"/>
      <c r="TRB1" s="430"/>
      <c r="TRC1" s="429"/>
      <c r="TRD1" s="430"/>
      <c r="TRE1" s="429"/>
      <c r="TRF1" s="430"/>
      <c r="TRG1" s="429"/>
      <c r="TRH1" s="430"/>
      <c r="TRI1" s="429"/>
      <c r="TRJ1" s="430"/>
      <c r="TRK1" s="429"/>
      <c r="TRL1" s="430"/>
      <c r="TRM1" s="429"/>
      <c r="TRN1" s="430"/>
      <c r="TRO1" s="429"/>
      <c r="TRP1" s="430"/>
      <c r="TRQ1" s="429"/>
      <c r="TRR1" s="430"/>
      <c r="TRS1" s="429"/>
      <c r="TRT1" s="430"/>
      <c r="TRU1" s="429"/>
      <c r="TRV1" s="430"/>
      <c r="TRW1" s="429"/>
      <c r="TRX1" s="430"/>
      <c r="TRY1" s="429"/>
      <c r="TRZ1" s="430"/>
      <c r="TSA1" s="429"/>
      <c r="TSB1" s="430"/>
      <c r="TSC1" s="429"/>
      <c r="TSD1" s="430"/>
      <c r="TSE1" s="429"/>
      <c r="TSF1" s="430"/>
      <c r="TSG1" s="429"/>
      <c r="TSH1" s="430"/>
      <c r="TSI1" s="429"/>
      <c r="TSJ1" s="430"/>
      <c r="TSK1" s="429"/>
      <c r="TSL1" s="430"/>
      <c r="TSM1" s="429"/>
      <c r="TSN1" s="430"/>
      <c r="TSO1" s="429"/>
      <c r="TSP1" s="430"/>
      <c r="TSQ1" s="429"/>
      <c r="TSR1" s="430"/>
      <c r="TSS1" s="429"/>
      <c r="TST1" s="430"/>
      <c r="TSU1" s="429"/>
      <c r="TSV1" s="430"/>
      <c r="TSW1" s="429"/>
      <c r="TSX1" s="430"/>
      <c r="TSY1" s="429"/>
      <c r="TSZ1" s="430"/>
      <c r="TTA1" s="429"/>
      <c r="TTB1" s="430"/>
      <c r="TTC1" s="429"/>
      <c r="TTD1" s="430"/>
      <c r="TTE1" s="429"/>
      <c r="TTF1" s="430"/>
      <c r="TTG1" s="429"/>
      <c r="TTH1" s="430"/>
      <c r="TTI1" s="429"/>
      <c r="TTJ1" s="430"/>
      <c r="TTK1" s="429"/>
      <c r="TTL1" s="430"/>
      <c r="TTM1" s="429"/>
      <c r="TTN1" s="430"/>
      <c r="TTO1" s="429"/>
      <c r="TTP1" s="430"/>
      <c r="TTQ1" s="429"/>
      <c r="TTR1" s="430"/>
      <c r="TTS1" s="429"/>
      <c r="TTT1" s="430"/>
      <c r="TTU1" s="429"/>
      <c r="TTV1" s="430"/>
      <c r="TTW1" s="429"/>
      <c r="TTX1" s="430"/>
      <c r="TTY1" s="429"/>
      <c r="TTZ1" s="430"/>
      <c r="TUA1" s="429"/>
      <c r="TUB1" s="430"/>
      <c r="TUC1" s="429"/>
      <c r="TUD1" s="430"/>
      <c r="TUE1" s="429"/>
      <c r="TUF1" s="430"/>
      <c r="TUG1" s="429"/>
      <c r="TUH1" s="430"/>
      <c r="TUI1" s="429"/>
      <c r="TUJ1" s="430"/>
      <c r="TUK1" s="429"/>
      <c r="TUL1" s="430"/>
      <c r="TUM1" s="429"/>
      <c r="TUN1" s="430"/>
      <c r="TUO1" s="429"/>
      <c r="TUP1" s="430"/>
      <c r="TUQ1" s="429"/>
      <c r="TUR1" s="430"/>
      <c r="TUS1" s="429"/>
      <c r="TUT1" s="430"/>
      <c r="TUU1" s="429"/>
      <c r="TUV1" s="430"/>
      <c r="TUW1" s="429"/>
      <c r="TUX1" s="430"/>
      <c r="TUY1" s="429"/>
      <c r="TUZ1" s="430"/>
      <c r="TVA1" s="429"/>
      <c r="TVB1" s="430"/>
      <c r="TVC1" s="429"/>
      <c r="TVD1" s="430"/>
      <c r="TVE1" s="429"/>
      <c r="TVF1" s="430"/>
      <c r="TVG1" s="429"/>
      <c r="TVH1" s="430"/>
      <c r="TVI1" s="429"/>
      <c r="TVJ1" s="430"/>
      <c r="TVK1" s="429"/>
      <c r="TVL1" s="430"/>
      <c r="TVM1" s="429"/>
      <c r="TVN1" s="430"/>
      <c r="TVO1" s="429"/>
      <c r="TVP1" s="430"/>
      <c r="TVQ1" s="429"/>
      <c r="TVR1" s="430"/>
      <c r="TVS1" s="429"/>
      <c r="TVT1" s="430"/>
      <c r="TVU1" s="429"/>
      <c r="TVV1" s="430"/>
      <c r="TVW1" s="429"/>
      <c r="TVX1" s="430"/>
      <c r="TVY1" s="429"/>
      <c r="TVZ1" s="430"/>
      <c r="TWA1" s="429"/>
      <c r="TWB1" s="430"/>
      <c r="TWC1" s="429"/>
      <c r="TWD1" s="430"/>
      <c r="TWE1" s="429"/>
      <c r="TWF1" s="430"/>
      <c r="TWG1" s="429"/>
      <c r="TWH1" s="430"/>
      <c r="TWI1" s="429"/>
      <c r="TWJ1" s="430"/>
      <c r="TWK1" s="429"/>
      <c r="TWL1" s="430"/>
      <c r="TWM1" s="429"/>
      <c r="TWN1" s="430"/>
      <c r="TWO1" s="429"/>
      <c r="TWP1" s="430"/>
      <c r="TWQ1" s="429"/>
      <c r="TWR1" s="430"/>
      <c r="TWS1" s="429"/>
      <c r="TWT1" s="430"/>
      <c r="TWU1" s="429"/>
      <c r="TWV1" s="430"/>
      <c r="TWW1" s="429"/>
      <c r="TWX1" s="430"/>
      <c r="TWY1" s="429"/>
      <c r="TWZ1" s="430"/>
      <c r="TXA1" s="429"/>
      <c r="TXB1" s="430"/>
      <c r="TXC1" s="429"/>
      <c r="TXD1" s="430"/>
      <c r="TXE1" s="429"/>
      <c r="TXF1" s="430"/>
      <c r="TXG1" s="429"/>
      <c r="TXH1" s="430"/>
      <c r="TXI1" s="429"/>
      <c r="TXJ1" s="430"/>
      <c r="TXK1" s="429"/>
      <c r="TXL1" s="430"/>
      <c r="TXM1" s="429"/>
      <c r="TXN1" s="430"/>
      <c r="TXO1" s="429"/>
      <c r="TXP1" s="430"/>
      <c r="TXQ1" s="429"/>
      <c r="TXR1" s="430"/>
      <c r="TXS1" s="429"/>
      <c r="TXT1" s="430"/>
      <c r="TXU1" s="429"/>
      <c r="TXV1" s="430"/>
      <c r="TXW1" s="429"/>
      <c r="TXX1" s="430"/>
      <c r="TXY1" s="429"/>
      <c r="TXZ1" s="430"/>
      <c r="TYA1" s="429"/>
      <c r="TYB1" s="430"/>
      <c r="TYC1" s="429"/>
      <c r="TYD1" s="430"/>
      <c r="TYE1" s="429"/>
      <c r="TYF1" s="430"/>
      <c r="TYG1" s="429"/>
      <c r="TYH1" s="430"/>
      <c r="TYI1" s="429"/>
      <c r="TYJ1" s="430"/>
      <c r="TYK1" s="429"/>
      <c r="TYL1" s="430"/>
      <c r="TYM1" s="429"/>
      <c r="TYN1" s="430"/>
      <c r="TYO1" s="429"/>
      <c r="TYP1" s="430"/>
      <c r="TYQ1" s="429"/>
      <c r="TYR1" s="430"/>
      <c r="TYS1" s="429"/>
      <c r="TYT1" s="430"/>
      <c r="TYU1" s="429"/>
      <c r="TYV1" s="430"/>
      <c r="TYW1" s="429"/>
      <c r="TYX1" s="430"/>
      <c r="TYY1" s="429"/>
      <c r="TYZ1" s="430"/>
      <c r="TZA1" s="429"/>
      <c r="TZB1" s="430"/>
      <c r="TZC1" s="429"/>
      <c r="TZD1" s="430"/>
      <c r="TZE1" s="429"/>
      <c r="TZF1" s="430"/>
      <c r="TZG1" s="429"/>
      <c r="TZH1" s="430"/>
      <c r="TZI1" s="429"/>
      <c r="TZJ1" s="430"/>
      <c r="TZK1" s="429"/>
      <c r="TZL1" s="430"/>
      <c r="TZM1" s="429"/>
      <c r="TZN1" s="430"/>
      <c r="TZO1" s="429"/>
      <c r="TZP1" s="430"/>
      <c r="TZQ1" s="429"/>
      <c r="TZR1" s="430"/>
      <c r="TZS1" s="429"/>
      <c r="TZT1" s="430"/>
      <c r="TZU1" s="429"/>
      <c r="TZV1" s="430"/>
      <c r="TZW1" s="429"/>
      <c r="TZX1" s="430"/>
      <c r="TZY1" s="429"/>
      <c r="TZZ1" s="430"/>
      <c r="UAA1" s="429"/>
      <c r="UAB1" s="430"/>
      <c r="UAC1" s="429"/>
      <c r="UAD1" s="430"/>
      <c r="UAE1" s="429"/>
      <c r="UAF1" s="430"/>
      <c r="UAG1" s="429"/>
      <c r="UAH1" s="430"/>
      <c r="UAI1" s="429"/>
      <c r="UAJ1" s="430"/>
      <c r="UAK1" s="429"/>
      <c r="UAL1" s="430"/>
      <c r="UAM1" s="429"/>
      <c r="UAN1" s="430"/>
      <c r="UAO1" s="429"/>
      <c r="UAP1" s="430"/>
      <c r="UAQ1" s="429"/>
      <c r="UAR1" s="430"/>
      <c r="UAS1" s="429"/>
      <c r="UAT1" s="430"/>
      <c r="UAU1" s="429"/>
      <c r="UAV1" s="430"/>
      <c r="UAW1" s="429"/>
      <c r="UAX1" s="430"/>
      <c r="UAY1" s="429"/>
      <c r="UAZ1" s="430"/>
      <c r="UBA1" s="429"/>
      <c r="UBB1" s="430"/>
      <c r="UBC1" s="429"/>
      <c r="UBD1" s="430"/>
      <c r="UBE1" s="429"/>
      <c r="UBF1" s="430"/>
      <c r="UBG1" s="429"/>
      <c r="UBH1" s="430"/>
      <c r="UBI1" s="429"/>
      <c r="UBJ1" s="430"/>
      <c r="UBK1" s="429"/>
      <c r="UBL1" s="430"/>
      <c r="UBM1" s="429"/>
      <c r="UBN1" s="430"/>
      <c r="UBO1" s="429"/>
      <c r="UBP1" s="430"/>
      <c r="UBQ1" s="429"/>
      <c r="UBR1" s="430"/>
      <c r="UBS1" s="429"/>
      <c r="UBT1" s="430"/>
      <c r="UBU1" s="429"/>
      <c r="UBV1" s="430"/>
      <c r="UBW1" s="429"/>
      <c r="UBX1" s="430"/>
      <c r="UBY1" s="429"/>
      <c r="UBZ1" s="430"/>
      <c r="UCA1" s="429"/>
      <c r="UCB1" s="430"/>
      <c r="UCC1" s="429"/>
      <c r="UCD1" s="430"/>
      <c r="UCE1" s="429"/>
      <c r="UCF1" s="430"/>
      <c r="UCG1" s="429"/>
      <c r="UCH1" s="430"/>
      <c r="UCI1" s="429"/>
      <c r="UCJ1" s="430"/>
      <c r="UCK1" s="429"/>
      <c r="UCL1" s="430"/>
      <c r="UCM1" s="429"/>
      <c r="UCN1" s="430"/>
      <c r="UCO1" s="429"/>
      <c r="UCP1" s="430"/>
      <c r="UCQ1" s="429"/>
      <c r="UCR1" s="430"/>
      <c r="UCS1" s="429"/>
      <c r="UCT1" s="430"/>
      <c r="UCU1" s="429"/>
      <c r="UCV1" s="430"/>
      <c r="UCW1" s="429"/>
      <c r="UCX1" s="430"/>
      <c r="UCY1" s="429"/>
      <c r="UCZ1" s="430"/>
      <c r="UDA1" s="429"/>
      <c r="UDB1" s="430"/>
      <c r="UDC1" s="429"/>
      <c r="UDD1" s="430"/>
      <c r="UDE1" s="429"/>
      <c r="UDF1" s="430"/>
      <c r="UDG1" s="429"/>
      <c r="UDH1" s="430"/>
      <c r="UDI1" s="429"/>
      <c r="UDJ1" s="430"/>
      <c r="UDK1" s="429"/>
      <c r="UDL1" s="430"/>
      <c r="UDM1" s="429"/>
      <c r="UDN1" s="430"/>
      <c r="UDO1" s="429"/>
      <c r="UDP1" s="430"/>
      <c r="UDQ1" s="429"/>
      <c r="UDR1" s="430"/>
      <c r="UDS1" s="429"/>
      <c r="UDT1" s="430"/>
      <c r="UDU1" s="429"/>
      <c r="UDV1" s="430"/>
      <c r="UDW1" s="429"/>
      <c r="UDX1" s="430"/>
      <c r="UDY1" s="429"/>
      <c r="UDZ1" s="430"/>
      <c r="UEA1" s="429"/>
      <c r="UEB1" s="430"/>
      <c r="UEC1" s="429"/>
      <c r="UED1" s="430"/>
      <c r="UEE1" s="429"/>
      <c r="UEF1" s="430"/>
      <c r="UEG1" s="429"/>
      <c r="UEH1" s="430"/>
      <c r="UEI1" s="429"/>
      <c r="UEJ1" s="430"/>
      <c r="UEK1" s="429"/>
      <c r="UEL1" s="430"/>
      <c r="UEM1" s="429"/>
      <c r="UEN1" s="430"/>
      <c r="UEO1" s="429"/>
      <c r="UEP1" s="430"/>
      <c r="UEQ1" s="429"/>
      <c r="UER1" s="430"/>
      <c r="UES1" s="429"/>
      <c r="UET1" s="430"/>
      <c r="UEU1" s="429"/>
      <c r="UEV1" s="430"/>
      <c r="UEW1" s="429"/>
      <c r="UEX1" s="430"/>
      <c r="UEY1" s="429"/>
      <c r="UEZ1" s="430"/>
      <c r="UFA1" s="429"/>
      <c r="UFB1" s="430"/>
      <c r="UFC1" s="429"/>
      <c r="UFD1" s="430"/>
      <c r="UFE1" s="429"/>
      <c r="UFF1" s="430"/>
      <c r="UFG1" s="429"/>
      <c r="UFH1" s="430"/>
      <c r="UFI1" s="429"/>
      <c r="UFJ1" s="430"/>
      <c r="UFK1" s="429"/>
      <c r="UFL1" s="430"/>
      <c r="UFM1" s="429"/>
      <c r="UFN1" s="430"/>
      <c r="UFO1" s="429"/>
      <c r="UFP1" s="430"/>
      <c r="UFQ1" s="429"/>
      <c r="UFR1" s="430"/>
      <c r="UFS1" s="429"/>
      <c r="UFT1" s="430"/>
      <c r="UFU1" s="429"/>
      <c r="UFV1" s="430"/>
      <c r="UFW1" s="429"/>
      <c r="UFX1" s="430"/>
      <c r="UFY1" s="429"/>
      <c r="UFZ1" s="430"/>
      <c r="UGA1" s="429"/>
      <c r="UGB1" s="430"/>
      <c r="UGC1" s="429"/>
      <c r="UGD1" s="430"/>
      <c r="UGE1" s="429"/>
      <c r="UGF1" s="430"/>
      <c r="UGG1" s="429"/>
      <c r="UGH1" s="430"/>
      <c r="UGI1" s="429"/>
      <c r="UGJ1" s="430"/>
      <c r="UGK1" s="429"/>
      <c r="UGL1" s="430"/>
      <c r="UGM1" s="429"/>
      <c r="UGN1" s="430"/>
      <c r="UGO1" s="429"/>
      <c r="UGP1" s="430"/>
      <c r="UGQ1" s="429"/>
      <c r="UGR1" s="430"/>
      <c r="UGS1" s="429"/>
      <c r="UGT1" s="430"/>
      <c r="UGU1" s="429"/>
      <c r="UGV1" s="430"/>
      <c r="UGW1" s="429"/>
      <c r="UGX1" s="430"/>
      <c r="UGY1" s="429"/>
      <c r="UGZ1" s="430"/>
      <c r="UHA1" s="429"/>
      <c r="UHB1" s="430"/>
      <c r="UHC1" s="429"/>
      <c r="UHD1" s="430"/>
      <c r="UHE1" s="429"/>
      <c r="UHF1" s="430"/>
      <c r="UHG1" s="429"/>
      <c r="UHH1" s="430"/>
      <c r="UHI1" s="429"/>
      <c r="UHJ1" s="430"/>
      <c r="UHK1" s="429"/>
      <c r="UHL1" s="430"/>
      <c r="UHM1" s="429"/>
      <c r="UHN1" s="430"/>
      <c r="UHO1" s="429"/>
      <c r="UHP1" s="430"/>
      <c r="UHQ1" s="429"/>
      <c r="UHR1" s="430"/>
      <c r="UHS1" s="429"/>
      <c r="UHT1" s="430"/>
      <c r="UHU1" s="429"/>
      <c r="UHV1" s="430"/>
      <c r="UHW1" s="429"/>
      <c r="UHX1" s="430"/>
      <c r="UHY1" s="429"/>
      <c r="UHZ1" s="430"/>
      <c r="UIA1" s="429"/>
      <c r="UIB1" s="430"/>
      <c r="UIC1" s="429"/>
      <c r="UID1" s="430"/>
      <c r="UIE1" s="429"/>
      <c r="UIF1" s="430"/>
      <c r="UIG1" s="429"/>
      <c r="UIH1" s="430"/>
      <c r="UII1" s="429"/>
      <c r="UIJ1" s="430"/>
      <c r="UIK1" s="429"/>
      <c r="UIL1" s="430"/>
      <c r="UIM1" s="429"/>
      <c r="UIN1" s="430"/>
      <c r="UIO1" s="429"/>
      <c r="UIP1" s="430"/>
      <c r="UIQ1" s="429"/>
      <c r="UIR1" s="430"/>
      <c r="UIS1" s="429"/>
      <c r="UIT1" s="430"/>
      <c r="UIU1" s="429"/>
      <c r="UIV1" s="430"/>
      <c r="UIW1" s="429"/>
      <c r="UIX1" s="430"/>
      <c r="UIY1" s="429"/>
      <c r="UIZ1" s="430"/>
      <c r="UJA1" s="429"/>
      <c r="UJB1" s="430"/>
      <c r="UJC1" s="429"/>
      <c r="UJD1" s="430"/>
      <c r="UJE1" s="429"/>
      <c r="UJF1" s="430"/>
      <c r="UJG1" s="429"/>
      <c r="UJH1" s="430"/>
      <c r="UJI1" s="429"/>
      <c r="UJJ1" s="430"/>
      <c r="UJK1" s="429"/>
      <c r="UJL1" s="430"/>
      <c r="UJM1" s="429"/>
      <c r="UJN1" s="430"/>
      <c r="UJO1" s="429"/>
      <c r="UJP1" s="430"/>
      <c r="UJQ1" s="429"/>
      <c r="UJR1" s="430"/>
      <c r="UJS1" s="429"/>
      <c r="UJT1" s="430"/>
      <c r="UJU1" s="429"/>
      <c r="UJV1" s="430"/>
      <c r="UJW1" s="429"/>
      <c r="UJX1" s="430"/>
      <c r="UJY1" s="429"/>
      <c r="UJZ1" s="430"/>
      <c r="UKA1" s="429"/>
      <c r="UKB1" s="430"/>
      <c r="UKC1" s="429"/>
      <c r="UKD1" s="430"/>
      <c r="UKE1" s="429"/>
      <c r="UKF1" s="430"/>
      <c r="UKG1" s="429"/>
      <c r="UKH1" s="430"/>
      <c r="UKI1" s="429"/>
      <c r="UKJ1" s="430"/>
      <c r="UKK1" s="429"/>
      <c r="UKL1" s="430"/>
      <c r="UKM1" s="429"/>
      <c r="UKN1" s="430"/>
      <c r="UKO1" s="429"/>
      <c r="UKP1" s="430"/>
      <c r="UKQ1" s="429"/>
      <c r="UKR1" s="430"/>
      <c r="UKS1" s="429"/>
      <c r="UKT1" s="430"/>
      <c r="UKU1" s="429"/>
      <c r="UKV1" s="430"/>
      <c r="UKW1" s="429"/>
      <c r="UKX1" s="430"/>
      <c r="UKY1" s="429"/>
      <c r="UKZ1" s="430"/>
      <c r="ULA1" s="429"/>
      <c r="ULB1" s="430"/>
      <c r="ULC1" s="429"/>
      <c r="ULD1" s="430"/>
      <c r="ULE1" s="429"/>
      <c r="ULF1" s="430"/>
      <c r="ULG1" s="429"/>
      <c r="ULH1" s="430"/>
      <c r="ULI1" s="429"/>
      <c r="ULJ1" s="430"/>
      <c r="ULK1" s="429"/>
      <c r="ULL1" s="430"/>
      <c r="ULM1" s="429"/>
      <c r="ULN1" s="430"/>
      <c r="ULO1" s="429"/>
      <c r="ULP1" s="430"/>
      <c r="ULQ1" s="429"/>
      <c r="ULR1" s="430"/>
      <c r="ULS1" s="429"/>
      <c r="ULT1" s="430"/>
      <c r="ULU1" s="429"/>
      <c r="ULV1" s="430"/>
      <c r="ULW1" s="429"/>
      <c r="ULX1" s="430"/>
      <c r="ULY1" s="429"/>
      <c r="ULZ1" s="430"/>
      <c r="UMA1" s="429"/>
      <c r="UMB1" s="430"/>
      <c r="UMC1" s="429"/>
      <c r="UMD1" s="430"/>
      <c r="UME1" s="429"/>
      <c r="UMF1" s="430"/>
      <c r="UMG1" s="429"/>
      <c r="UMH1" s="430"/>
      <c r="UMI1" s="429"/>
      <c r="UMJ1" s="430"/>
      <c r="UMK1" s="429"/>
      <c r="UML1" s="430"/>
      <c r="UMM1" s="429"/>
      <c r="UMN1" s="430"/>
      <c r="UMO1" s="429"/>
      <c r="UMP1" s="430"/>
      <c r="UMQ1" s="429"/>
      <c r="UMR1" s="430"/>
      <c r="UMS1" s="429"/>
      <c r="UMT1" s="430"/>
      <c r="UMU1" s="429"/>
      <c r="UMV1" s="430"/>
      <c r="UMW1" s="429"/>
      <c r="UMX1" s="430"/>
      <c r="UMY1" s="429"/>
      <c r="UMZ1" s="430"/>
      <c r="UNA1" s="429"/>
      <c r="UNB1" s="430"/>
      <c r="UNC1" s="429"/>
      <c r="UND1" s="430"/>
      <c r="UNE1" s="429"/>
      <c r="UNF1" s="430"/>
      <c r="UNG1" s="429"/>
      <c r="UNH1" s="430"/>
      <c r="UNI1" s="429"/>
      <c r="UNJ1" s="430"/>
      <c r="UNK1" s="429"/>
      <c r="UNL1" s="430"/>
      <c r="UNM1" s="429"/>
      <c r="UNN1" s="430"/>
      <c r="UNO1" s="429"/>
      <c r="UNP1" s="430"/>
      <c r="UNQ1" s="429"/>
      <c r="UNR1" s="430"/>
      <c r="UNS1" s="429"/>
      <c r="UNT1" s="430"/>
      <c r="UNU1" s="429"/>
      <c r="UNV1" s="430"/>
      <c r="UNW1" s="429"/>
      <c r="UNX1" s="430"/>
      <c r="UNY1" s="429"/>
      <c r="UNZ1" s="430"/>
      <c r="UOA1" s="429"/>
      <c r="UOB1" s="430"/>
      <c r="UOC1" s="429"/>
      <c r="UOD1" s="430"/>
      <c r="UOE1" s="429"/>
      <c r="UOF1" s="430"/>
      <c r="UOG1" s="429"/>
      <c r="UOH1" s="430"/>
      <c r="UOI1" s="429"/>
      <c r="UOJ1" s="430"/>
      <c r="UOK1" s="429"/>
      <c r="UOL1" s="430"/>
      <c r="UOM1" s="429"/>
      <c r="UON1" s="430"/>
      <c r="UOO1" s="429"/>
      <c r="UOP1" s="430"/>
      <c r="UOQ1" s="429"/>
      <c r="UOR1" s="430"/>
      <c r="UOS1" s="429"/>
      <c r="UOT1" s="430"/>
      <c r="UOU1" s="429"/>
      <c r="UOV1" s="430"/>
      <c r="UOW1" s="429"/>
      <c r="UOX1" s="430"/>
      <c r="UOY1" s="429"/>
      <c r="UOZ1" s="430"/>
      <c r="UPA1" s="429"/>
      <c r="UPB1" s="430"/>
      <c r="UPC1" s="429"/>
      <c r="UPD1" s="430"/>
      <c r="UPE1" s="429"/>
      <c r="UPF1" s="430"/>
      <c r="UPG1" s="429"/>
      <c r="UPH1" s="430"/>
      <c r="UPI1" s="429"/>
      <c r="UPJ1" s="430"/>
      <c r="UPK1" s="429"/>
      <c r="UPL1" s="430"/>
      <c r="UPM1" s="429"/>
      <c r="UPN1" s="430"/>
      <c r="UPO1" s="429"/>
      <c r="UPP1" s="430"/>
      <c r="UPQ1" s="429"/>
      <c r="UPR1" s="430"/>
      <c r="UPS1" s="429"/>
      <c r="UPT1" s="430"/>
      <c r="UPU1" s="429"/>
      <c r="UPV1" s="430"/>
      <c r="UPW1" s="429"/>
      <c r="UPX1" s="430"/>
      <c r="UPY1" s="429"/>
      <c r="UPZ1" s="430"/>
      <c r="UQA1" s="429"/>
      <c r="UQB1" s="430"/>
      <c r="UQC1" s="429"/>
      <c r="UQD1" s="430"/>
      <c r="UQE1" s="429"/>
      <c r="UQF1" s="430"/>
      <c r="UQG1" s="429"/>
      <c r="UQH1" s="430"/>
      <c r="UQI1" s="429"/>
      <c r="UQJ1" s="430"/>
      <c r="UQK1" s="429"/>
      <c r="UQL1" s="430"/>
      <c r="UQM1" s="429"/>
      <c r="UQN1" s="430"/>
      <c r="UQO1" s="429"/>
      <c r="UQP1" s="430"/>
      <c r="UQQ1" s="429"/>
      <c r="UQR1" s="430"/>
      <c r="UQS1" s="429"/>
      <c r="UQT1" s="430"/>
      <c r="UQU1" s="429"/>
      <c r="UQV1" s="430"/>
      <c r="UQW1" s="429"/>
      <c r="UQX1" s="430"/>
      <c r="UQY1" s="429"/>
      <c r="UQZ1" s="430"/>
      <c r="URA1" s="429"/>
      <c r="URB1" s="430"/>
      <c r="URC1" s="429"/>
      <c r="URD1" s="430"/>
      <c r="URE1" s="429"/>
      <c r="URF1" s="430"/>
      <c r="URG1" s="429"/>
      <c r="URH1" s="430"/>
      <c r="URI1" s="429"/>
      <c r="URJ1" s="430"/>
      <c r="URK1" s="429"/>
      <c r="URL1" s="430"/>
      <c r="URM1" s="429"/>
      <c r="URN1" s="430"/>
      <c r="URO1" s="429"/>
      <c r="URP1" s="430"/>
      <c r="URQ1" s="429"/>
      <c r="URR1" s="430"/>
      <c r="URS1" s="429"/>
      <c r="URT1" s="430"/>
      <c r="URU1" s="429"/>
      <c r="URV1" s="430"/>
      <c r="URW1" s="429"/>
      <c r="URX1" s="430"/>
      <c r="URY1" s="429"/>
      <c r="URZ1" s="430"/>
      <c r="USA1" s="429"/>
      <c r="USB1" s="430"/>
      <c r="USC1" s="429"/>
      <c r="USD1" s="430"/>
      <c r="USE1" s="429"/>
      <c r="USF1" s="430"/>
      <c r="USG1" s="429"/>
      <c r="USH1" s="430"/>
      <c r="USI1" s="429"/>
      <c r="USJ1" s="430"/>
      <c r="USK1" s="429"/>
      <c r="USL1" s="430"/>
      <c r="USM1" s="429"/>
      <c r="USN1" s="430"/>
      <c r="USO1" s="429"/>
      <c r="USP1" s="430"/>
      <c r="USQ1" s="429"/>
      <c r="USR1" s="430"/>
      <c r="USS1" s="429"/>
      <c r="UST1" s="430"/>
      <c r="USU1" s="429"/>
      <c r="USV1" s="430"/>
      <c r="USW1" s="429"/>
      <c r="USX1" s="430"/>
      <c r="USY1" s="429"/>
      <c r="USZ1" s="430"/>
      <c r="UTA1" s="429"/>
      <c r="UTB1" s="430"/>
      <c r="UTC1" s="429"/>
      <c r="UTD1" s="430"/>
      <c r="UTE1" s="429"/>
      <c r="UTF1" s="430"/>
      <c r="UTG1" s="429"/>
      <c r="UTH1" s="430"/>
      <c r="UTI1" s="429"/>
      <c r="UTJ1" s="430"/>
      <c r="UTK1" s="429"/>
      <c r="UTL1" s="430"/>
      <c r="UTM1" s="429"/>
      <c r="UTN1" s="430"/>
      <c r="UTO1" s="429"/>
      <c r="UTP1" s="430"/>
      <c r="UTQ1" s="429"/>
      <c r="UTR1" s="430"/>
      <c r="UTS1" s="429"/>
      <c r="UTT1" s="430"/>
      <c r="UTU1" s="429"/>
      <c r="UTV1" s="430"/>
      <c r="UTW1" s="429"/>
      <c r="UTX1" s="430"/>
      <c r="UTY1" s="429"/>
      <c r="UTZ1" s="430"/>
      <c r="UUA1" s="429"/>
      <c r="UUB1" s="430"/>
      <c r="UUC1" s="429"/>
      <c r="UUD1" s="430"/>
      <c r="UUE1" s="429"/>
      <c r="UUF1" s="430"/>
      <c r="UUG1" s="429"/>
      <c r="UUH1" s="430"/>
      <c r="UUI1" s="429"/>
      <c r="UUJ1" s="430"/>
      <c r="UUK1" s="429"/>
      <c r="UUL1" s="430"/>
      <c r="UUM1" s="429"/>
      <c r="UUN1" s="430"/>
      <c r="UUO1" s="429"/>
      <c r="UUP1" s="430"/>
      <c r="UUQ1" s="429"/>
      <c r="UUR1" s="430"/>
      <c r="UUS1" s="429"/>
      <c r="UUT1" s="430"/>
      <c r="UUU1" s="429"/>
      <c r="UUV1" s="430"/>
      <c r="UUW1" s="429"/>
      <c r="UUX1" s="430"/>
      <c r="UUY1" s="429"/>
      <c r="UUZ1" s="430"/>
      <c r="UVA1" s="429"/>
      <c r="UVB1" s="430"/>
      <c r="UVC1" s="429"/>
      <c r="UVD1" s="430"/>
      <c r="UVE1" s="429"/>
      <c r="UVF1" s="430"/>
      <c r="UVG1" s="429"/>
      <c r="UVH1" s="430"/>
      <c r="UVI1" s="429"/>
      <c r="UVJ1" s="430"/>
      <c r="UVK1" s="429"/>
      <c r="UVL1" s="430"/>
      <c r="UVM1" s="429"/>
      <c r="UVN1" s="430"/>
      <c r="UVO1" s="429"/>
      <c r="UVP1" s="430"/>
      <c r="UVQ1" s="429"/>
      <c r="UVR1" s="430"/>
      <c r="UVS1" s="429"/>
      <c r="UVT1" s="430"/>
      <c r="UVU1" s="429"/>
      <c r="UVV1" s="430"/>
      <c r="UVW1" s="429"/>
      <c r="UVX1" s="430"/>
      <c r="UVY1" s="429"/>
      <c r="UVZ1" s="430"/>
      <c r="UWA1" s="429"/>
      <c r="UWB1" s="430"/>
      <c r="UWC1" s="429"/>
      <c r="UWD1" s="430"/>
      <c r="UWE1" s="429"/>
      <c r="UWF1" s="430"/>
      <c r="UWG1" s="429"/>
      <c r="UWH1" s="430"/>
      <c r="UWI1" s="429"/>
      <c r="UWJ1" s="430"/>
      <c r="UWK1" s="429"/>
      <c r="UWL1" s="430"/>
      <c r="UWM1" s="429"/>
      <c r="UWN1" s="430"/>
      <c r="UWO1" s="429"/>
      <c r="UWP1" s="430"/>
      <c r="UWQ1" s="429"/>
      <c r="UWR1" s="430"/>
      <c r="UWS1" s="429"/>
      <c r="UWT1" s="430"/>
      <c r="UWU1" s="429"/>
      <c r="UWV1" s="430"/>
      <c r="UWW1" s="429"/>
      <c r="UWX1" s="430"/>
      <c r="UWY1" s="429"/>
      <c r="UWZ1" s="430"/>
      <c r="UXA1" s="429"/>
      <c r="UXB1" s="430"/>
      <c r="UXC1" s="429"/>
      <c r="UXD1" s="430"/>
      <c r="UXE1" s="429"/>
      <c r="UXF1" s="430"/>
      <c r="UXG1" s="429"/>
      <c r="UXH1" s="430"/>
      <c r="UXI1" s="429"/>
      <c r="UXJ1" s="430"/>
      <c r="UXK1" s="429"/>
      <c r="UXL1" s="430"/>
      <c r="UXM1" s="429"/>
      <c r="UXN1" s="430"/>
      <c r="UXO1" s="429"/>
      <c r="UXP1" s="430"/>
      <c r="UXQ1" s="429"/>
      <c r="UXR1" s="430"/>
      <c r="UXS1" s="429"/>
      <c r="UXT1" s="430"/>
      <c r="UXU1" s="429"/>
      <c r="UXV1" s="430"/>
      <c r="UXW1" s="429"/>
      <c r="UXX1" s="430"/>
      <c r="UXY1" s="429"/>
      <c r="UXZ1" s="430"/>
      <c r="UYA1" s="429"/>
      <c r="UYB1" s="430"/>
      <c r="UYC1" s="429"/>
      <c r="UYD1" s="430"/>
      <c r="UYE1" s="429"/>
      <c r="UYF1" s="430"/>
      <c r="UYG1" s="429"/>
      <c r="UYH1" s="430"/>
      <c r="UYI1" s="429"/>
      <c r="UYJ1" s="430"/>
      <c r="UYK1" s="429"/>
      <c r="UYL1" s="430"/>
      <c r="UYM1" s="429"/>
      <c r="UYN1" s="430"/>
      <c r="UYO1" s="429"/>
      <c r="UYP1" s="430"/>
      <c r="UYQ1" s="429"/>
      <c r="UYR1" s="430"/>
      <c r="UYS1" s="429"/>
      <c r="UYT1" s="430"/>
      <c r="UYU1" s="429"/>
      <c r="UYV1" s="430"/>
      <c r="UYW1" s="429"/>
      <c r="UYX1" s="430"/>
      <c r="UYY1" s="429"/>
      <c r="UYZ1" s="430"/>
      <c r="UZA1" s="429"/>
      <c r="UZB1" s="430"/>
      <c r="UZC1" s="429"/>
      <c r="UZD1" s="430"/>
      <c r="UZE1" s="429"/>
      <c r="UZF1" s="430"/>
      <c r="UZG1" s="429"/>
      <c r="UZH1" s="430"/>
      <c r="UZI1" s="429"/>
      <c r="UZJ1" s="430"/>
      <c r="UZK1" s="429"/>
      <c r="UZL1" s="430"/>
      <c r="UZM1" s="429"/>
      <c r="UZN1" s="430"/>
      <c r="UZO1" s="429"/>
      <c r="UZP1" s="430"/>
      <c r="UZQ1" s="429"/>
      <c r="UZR1" s="430"/>
      <c r="UZS1" s="429"/>
      <c r="UZT1" s="430"/>
      <c r="UZU1" s="429"/>
      <c r="UZV1" s="430"/>
      <c r="UZW1" s="429"/>
      <c r="UZX1" s="430"/>
      <c r="UZY1" s="429"/>
      <c r="UZZ1" s="430"/>
      <c r="VAA1" s="429"/>
      <c r="VAB1" s="430"/>
      <c r="VAC1" s="429"/>
      <c r="VAD1" s="430"/>
      <c r="VAE1" s="429"/>
      <c r="VAF1" s="430"/>
      <c r="VAG1" s="429"/>
      <c r="VAH1" s="430"/>
      <c r="VAI1" s="429"/>
      <c r="VAJ1" s="430"/>
      <c r="VAK1" s="429"/>
      <c r="VAL1" s="430"/>
      <c r="VAM1" s="429"/>
      <c r="VAN1" s="430"/>
      <c r="VAO1" s="429"/>
      <c r="VAP1" s="430"/>
      <c r="VAQ1" s="429"/>
      <c r="VAR1" s="430"/>
      <c r="VAS1" s="429"/>
      <c r="VAT1" s="430"/>
      <c r="VAU1" s="429"/>
      <c r="VAV1" s="430"/>
      <c r="VAW1" s="429"/>
      <c r="VAX1" s="430"/>
      <c r="VAY1" s="429"/>
      <c r="VAZ1" s="430"/>
      <c r="VBA1" s="429"/>
      <c r="VBB1" s="430"/>
      <c r="VBC1" s="429"/>
      <c r="VBD1" s="430"/>
      <c r="VBE1" s="429"/>
      <c r="VBF1" s="430"/>
      <c r="VBG1" s="429"/>
      <c r="VBH1" s="430"/>
      <c r="VBI1" s="429"/>
      <c r="VBJ1" s="430"/>
      <c r="VBK1" s="429"/>
      <c r="VBL1" s="430"/>
      <c r="VBM1" s="429"/>
      <c r="VBN1" s="430"/>
      <c r="VBO1" s="429"/>
      <c r="VBP1" s="430"/>
      <c r="VBQ1" s="429"/>
      <c r="VBR1" s="430"/>
      <c r="VBS1" s="429"/>
      <c r="VBT1" s="430"/>
      <c r="VBU1" s="429"/>
      <c r="VBV1" s="430"/>
      <c r="VBW1" s="429"/>
      <c r="VBX1" s="430"/>
      <c r="VBY1" s="429"/>
      <c r="VBZ1" s="430"/>
      <c r="VCA1" s="429"/>
      <c r="VCB1" s="430"/>
      <c r="VCC1" s="429"/>
      <c r="VCD1" s="430"/>
      <c r="VCE1" s="429"/>
      <c r="VCF1" s="430"/>
      <c r="VCG1" s="429"/>
      <c r="VCH1" s="430"/>
      <c r="VCI1" s="429"/>
      <c r="VCJ1" s="430"/>
      <c r="VCK1" s="429"/>
      <c r="VCL1" s="430"/>
      <c r="VCM1" s="429"/>
      <c r="VCN1" s="430"/>
      <c r="VCO1" s="429"/>
      <c r="VCP1" s="430"/>
      <c r="VCQ1" s="429"/>
      <c r="VCR1" s="430"/>
      <c r="VCS1" s="429"/>
      <c r="VCT1" s="430"/>
      <c r="VCU1" s="429"/>
      <c r="VCV1" s="430"/>
      <c r="VCW1" s="429"/>
      <c r="VCX1" s="430"/>
      <c r="VCY1" s="429"/>
      <c r="VCZ1" s="430"/>
      <c r="VDA1" s="429"/>
      <c r="VDB1" s="430"/>
      <c r="VDC1" s="429"/>
      <c r="VDD1" s="430"/>
      <c r="VDE1" s="429"/>
      <c r="VDF1" s="430"/>
      <c r="VDG1" s="429"/>
      <c r="VDH1" s="430"/>
      <c r="VDI1" s="429"/>
      <c r="VDJ1" s="430"/>
      <c r="VDK1" s="429"/>
      <c r="VDL1" s="430"/>
      <c r="VDM1" s="429"/>
      <c r="VDN1" s="430"/>
      <c r="VDO1" s="429"/>
      <c r="VDP1" s="430"/>
      <c r="VDQ1" s="429"/>
      <c r="VDR1" s="430"/>
      <c r="VDS1" s="429"/>
      <c r="VDT1" s="430"/>
      <c r="VDU1" s="429"/>
      <c r="VDV1" s="430"/>
      <c r="VDW1" s="429"/>
      <c r="VDX1" s="430"/>
      <c r="VDY1" s="429"/>
      <c r="VDZ1" s="430"/>
      <c r="VEA1" s="429"/>
      <c r="VEB1" s="430"/>
      <c r="VEC1" s="429"/>
      <c r="VED1" s="430"/>
      <c r="VEE1" s="429"/>
      <c r="VEF1" s="430"/>
      <c r="VEG1" s="429"/>
      <c r="VEH1" s="430"/>
      <c r="VEI1" s="429"/>
      <c r="VEJ1" s="430"/>
      <c r="VEK1" s="429"/>
      <c r="VEL1" s="430"/>
      <c r="VEM1" s="429"/>
      <c r="VEN1" s="430"/>
      <c r="VEO1" s="429"/>
      <c r="VEP1" s="430"/>
      <c r="VEQ1" s="429"/>
      <c r="VER1" s="430"/>
      <c r="VES1" s="429"/>
      <c r="VET1" s="430"/>
      <c r="VEU1" s="429"/>
      <c r="VEV1" s="430"/>
      <c r="VEW1" s="429"/>
      <c r="VEX1" s="430"/>
      <c r="VEY1" s="429"/>
      <c r="VEZ1" s="430"/>
      <c r="VFA1" s="429"/>
      <c r="VFB1" s="430"/>
      <c r="VFC1" s="429"/>
      <c r="VFD1" s="430"/>
      <c r="VFE1" s="429"/>
      <c r="VFF1" s="430"/>
      <c r="VFG1" s="429"/>
      <c r="VFH1" s="430"/>
      <c r="VFI1" s="429"/>
      <c r="VFJ1" s="430"/>
      <c r="VFK1" s="429"/>
      <c r="VFL1" s="430"/>
      <c r="VFM1" s="429"/>
      <c r="VFN1" s="430"/>
      <c r="VFO1" s="429"/>
      <c r="VFP1" s="430"/>
      <c r="VFQ1" s="429"/>
      <c r="VFR1" s="430"/>
      <c r="VFS1" s="429"/>
      <c r="VFT1" s="430"/>
      <c r="VFU1" s="429"/>
      <c r="VFV1" s="430"/>
      <c r="VFW1" s="429"/>
      <c r="VFX1" s="430"/>
      <c r="VFY1" s="429"/>
      <c r="VFZ1" s="430"/>
      <c r="VGA1" s="429"/>
      <c r="VGB1" s="430"/>
      <c r="VGC1" s="429"/>
      <c r="VGD1" s="430"/>
      <c r="VGE1" s="429"/>
      <c r="VGF1" s="430"/>
      <c r="VGG1" s="429"/>
      <c r="VGH1" s="430"/>
      <c r="VGI1" s="429"/>
      <c r="VGJ1" s="430"/>
      <c r="VGK1" s="429"/>
      <c r="VGL1" s="430"/>
      <c r="VGM1" s="429"/>
      <c r="VGN1" s="430"/>
      <c r="VGO1" s="429"/>
      <c r="VGP1" s="430"/>
      <c r="VGQ1" s="429"/>
      <c r="VGR1" s="430"/>
      <c r="VGS1" s="429"/>
      <c r="VGT1" s="430"/>
      <c r="VGU1" s="429"/>
      <c r="VGV1" s="430"/>
      <c r="VGW1" s="429"/>
      <c r="VGX1" s="430"/>
      <c r="VGY1" s="429"/>
      <c r="VGZ1" s="430"/>
      <c r="VHA1" s="429"/>
      <c r="VHB1" s="430"/>
      <c r="VHC1" s="429"/>
      <c r="VHD1" s="430"/>
      <c r="VHE1" s="429"/>
      <c r="VHF1" s="430"/>
      <c r="VHG1" s="429"/>
      <c r="VHH1" s="430"/>
      <c r="VHI1" s="429"/>
      <c r="VHJ1" s="430"/>
      <c r="VHK1" s="429"/>
      <c r="VHL1" s="430"/>
      <c r="VHM1" s="429"/>
      <c r="VHN1" s="430"/>
      <c r="VHO1" s="429"/>
      <c r="VHP1" s="430"/>
      <c r="VHQ1" s="429"/>
      <c r="VHR1" s="430"/>
      <c r="VHS1" s="429"/>
      <c r="VHT1" s="430"/>
      <c r="VHU1" s="429"/>
      <c r="VHV1" s="430"/>
      <c r="VHW1" s="429"/>
      <c r="VHX1" s="430"/>
      <c r="VHY1" s="429"/>
      <c r="VHZ1" s="430"/>
      <c r="VIA1" s="429"/>
      <c r="VIB1" s="430"/>
      <c r="VIC1" s="429"/>
      <c r="VID1" s="430"/>
      <c r="VIE1" s="429"/>
      <c r="VIF1" s="430"/>
      <c r="VIG1" s="429"/>
      <c r="VIH1" s="430"/>
      <c r="VII1" s="429"/>
      <c r="VIJ1" s="430"/>
      <c r="VIK1" s="429"/>
      <c r="VIL1" s="430"/>
      <c r="VIM1" s="429"/>
      <c r="VIN1" s="430"/>
      <c r="VIO1" s="429"/>
      <c r="VIP1" s="430"/>
      <c r="VIQ1" s="429"/>
      <c r="VIR1" s="430"/>
      <c r="VIS1" s="429"/>
      <c r="VIT1" s="430"/>
      <c r="VIU1" s="429"/>
      <c r="VIV1" s="430"/>
      <c r="VIW1" s="429"/>
      <c r="VIX1" s="430"/>
      <c r="VIY1" s="429"/>
      <c r="VIZ1" s="430"/>
      <c r="VJA1" s="429"/>
      <c r="VJB1" s="430"/>
      <c r="VJC1" s="429"/>
      <c r="VJD1" s="430"/>
      <c r="VJE1" s="429"/>
      <c r="VJF1" s="430"/>
      <c r="VJG1" s="429"/>
      <c r="VJH1" s="430"/>
      <c r="VJI1" s="429"/>
      <c r="VJJ1" s="430"/>
      <c r="VJK1" s="429"/>
      <c r="VJL1" s="430"/>
      <c r="VJM1" s="429"/>
      <c r="VJN1" s="430"/>
      <c r="VJO1" s="429"/>
      <c r="VJP1" s="430"/>
      <c r="VJQ1" s="429"/>
      <c r="VJR1" s="430"/>
      <c r="VJS1" s="429"/>
      <c r="VJT1" s="430"/>
      <c r="VJU1" s="429"/>
      <c r="VJV1" s="430"/>
      <c r="VJW1" s="429"/>
      <c r="VJX1" s="430"/>
      <c r="VJY1" s="429"/>
      <c r="VJZ1" s="430"/>
      <c r="VKA1" s="429"/>
      <c r="VKB1" s="430"/>
      <c r="VKC1" s="429"/>
      <c r="VKD1" s="430"/>
      <c r="VKE1" s="429"/>
      <c r="VKF1" s="430"/>
      <c r="VKG1" s="429"/>
      <c r="VKH1" s="430"/>
      <c r="VKI1" s="429"/>
      <c r="VKJ1" s="430"/>
      <c r="VKK1" s="429"/>
      <c r="VKL1" s="430"/>
      <c r="VKM1" s="429"/>
      <c r="VKN1" s="430"/>
      <c r="VKO1" s="429"/>
      <c r="VKP1" s="430"/>
      <c r="VKQ1" s="429"/>
      <c r="VKR1" s="430"/>
      <c r="VKS1" s="429"/>
      <c r="VKT1" s="430"/>
      <c r="VKU1" s="429"/>
      <c r="VKV1" s="430"/>
      <c r="VKW1" s="429"/>
      <c r="VKX1" s="430"/>
      <c r="VKY1" s="429"/>
      <c r="VKZ1" s="430"/>
      <c r="VLA1" s="429"/>
      <c r="VLB1" s="430"/>
      <c r="VLC1" s="429"/>
      <c r="VLD1" s="430"/>
      <c r="VLE1" s="429"/>
      <c r="VLF1" s="430"/>
      <c r="VLG1" s="429"/>
      <c r="VLH1" s="430"/>
      <c r="VLI1" s="429"/>
      <c r="VLJ1" s="430"/>
      <c r="VLK1" s="429"/>
      <c r="VLL1" s="430"/>
      <c r="VLM1" s="429"/>
      <c r="VLN1" s="430"/>
      <c r="VLO1" s="429"/>
      <c r="VLP1" s="430"/>
      <c r="VLQ1" s="429"/>
      <c r="VLR1" s="430"/>
      <c r="VLS1" s="429"/>
      <c r="VLT1" s="430"/>
      <c r="VLU1" s="429"/>
      <c r="VLV1" s="430"/>
      <c r="VLW1" s="429"/>
      <c r="VLX1" s="430"/>
      <c r="VLY1" s="429"/>
      <c r="VLZ1" s="430"/>
      <c r="VMA1" s="429"/>
      <c r="VMB1" s="430"/>
      <c r="VMC1" s="429"/>
      <c r="VMD1" s="430"/>
      <c r="VME1" s="429"/>
      <c r="VMF1" s="430"/>
      <c r="VMG1" s="429"/>
      <c r="VMH1" s="430"/>
      <c r="VMI1" s="429"/>
      <c r="VMJ1" s="430"/>
      <c r="VMK1" s="429"/>
      <c r="VML1" s="430"/>
      <c r="VMM1" s="429"/>
      <c r="VMN1" s="430"/>
      <c r="VMO1" s="429"/>
      <c r="VMP1" s="430"/>
      <c r="VMQ1" s="429"/>
      <c r="VMR1" s="430"/>
      <c r="VMS1" s="429"/>
      <c r="VMT1" s="430"/>
      <c r="VMU1" s="429"/>
      <c r="VMV1" s="430"/>
      <c r="VMW1" s="429"/>
      <c r="VMX1" s="430"/>
      <c r="VMY1" s="429"/>
      <c r="VMZ1" s="430"/>
      <c r="VNA1" s="429"/>
      <c r="VNB1" s="430"/>
      <c r="VNC1" s="429"/>
      <c r="VND1" s="430"/>
      <c r="VNE1" s="429"/>
      <c r="VNF1" s="430"/>
      <c r="VNG1" s="429"/>
      <c r="VNH1" s="430"/>
      <c r="VNI1" s="429"/>
      <c r="VNJ1" s="430"/>
      <c r="VNK1" s="429"/>
      <c r="VNL1" s="430"/>
      <c r="VNM1" s="429"/>
      <c r="VNN1" s="430"/>
      <c r="VNO1" s="429"/>
      <c r="VNP1" s="430"/>
      <c r="VNQ1" s="429"/>
      <c r="VNR1" s="430"/>
      <c r="VNS1" s="429"/>
      <c r="VNT1" s="430"/>
      <c r="VNU1" s="429"/>
      <c r="VNV1" s="430"/>
      <c r="VNW1" s="429"/>
      <c r="VNX1" s="430"/>
      <c r="VNY1" s="429"/>
      <c r="VNZ1" s="430"/>
      <c r="VOA1" s="429"/>
      <c r="VOB1" s="430"/>
      <c r="VOC1" s="429"/>
      <c r="VOD1" s="430"/>
      <c r="VOE1" s="429"/>
      <c r="VOF1" s="430"/>
      <c r="VOG1" s="429"/>
      <c r="VOH1" s="430"/>
      <c r="VOI1" s="429"/>
      <c r="VOJ1" s="430"/>
      <c r="VOK1" s="429"/>
      <c r="VOL1" s="430"/>
      <c r="VOM1" s="429"/>
      <c r="VON1" s="430"/>
      <c r="VOO1" s="429"/>
      <c r="VOP1" s="430"/>
      <c r="VOQ1" s="429"/>
      <c r="VOR1" s="430"/>
      <c r="VOS1" s="429"/>
      <c r="VOT1" s="430"/>
      <c r="VOU1" s="429"/>
      <c r="VOV1" s="430"/>
      <c r="VOW1" s="429"/>
      <c r="VOX1" s="430"/>
      <c r="VOY1" s="429"/>
      <c r="VOZ1" s="430"/>
      <c r="VPA1" s="429"/>
      <c r="VPB1" s="430"/>
      <c r="VPC1" s="429"/>
      <c r="VPD1" s="430"/>
      <c r="VPE1" s="429"/>
      <c r="VPF1" s="430"/>
      <c r="VPG1" s="429"/>
      <c r="VPH1" s="430"/>
      <c r="VPI1" s="429"/>
      <c r="VPJ1" s="430"/>
      <c r="VPK1" s="429"/>
      <c r="VPL1" s="430"/>
      <c r="VPM1" s="429"/>
      <c r="VPN1" s="430"/>
      <c r="VPO1" s="429"/>
      <c r="VPP1" s="430"/>
      <c r="VPQ1" s="429"/>
      <c r="VPR1" s="430"/>
      <c r="VPS1" s="429"/>
      <c r="VPT1" s="430"/>
      <c r="VPU1" s="429"/>
      <c r="VPV1" s="430"/>
      <c r="VPW1" s="429"/>
      <c r="VPX1" s="430"/>
      <c r="VPY1" s="429"/>
      <c r="VPZ1" s="430"/>
      <c r="VQA1" s="429"/>
      <c r="VQB1" s="430"/>
      <c r="VQC1" s="429"/>
      <c r="VQD1" s="430"/>
      <c r="VQE1" s="429"/>
      <c r="VQF1" s="430"/>
      <c r="VQG1" s="429"/>
      <c r="VQH1" s="430"/>
      <c r="VQI1" s="429"/>
      <c r="VQJ1" s="430"/>
      <c r="VQK1" s="429"/>
      <c r="VQL1" s="430"/>
      <c r="VQM1" s="429"/>
      <c r="VQN1" s="430"/>
      <c r="VQO1" s="429"/>
      <c r="VQP1" s="430"/>
      <c r="VQQ1" s="429"/>
      <c r="VQR1" s="430"/>
      <c r="VQS1" s="429"/>
      <c r="VQT1" s="430"/>
      <c r="VQU1" s="429"/>
      <c r="VQV1" s="430"/>
      <c r="VQW1" s="429"/>
      <c r="VQX1" s="430"/>
      <c r="VQY1" s="429"/>
      <c r="VQZ1" s="430"/>
      <c r="VRA1" s="429"/>
      <c r="VRB1" s="430"/>
      <c r="VRC1" s="429"/>
      <c r="VRD1" s="430"/>
      <c r="VRE1" s="429"/>
      <c r="VRF1" s="430"/>
      <c r="VRG1" s="429"/>
      <c r="VRH1" s="430"/>
      <c r="VRI1" s="429"/>
      <c r="VRJ1" s="430"/>
      <c r="VRK1" s="429"/>
      <c r="VRL1" s="430"/>
      <c r="VRM1" s="429"/>
      <c r="VRN1" s="430"/>
      <c r="VRO1" s="429"/>
      <c r="VRP1" s="430"/>
      <c r="VRQ1" s="429"/>
      <c r="VRR1" s="430"/>
      <c r="VRS1" s="429"/>
      <c r="VRT1" s="430"/>
      <c r="VRU1" s="429"/>
      <c r="VRV1" s="430"/>
      <c r="VRW1" s="429"/>
      <c r="VRX1" s="430"/>
      <c r="VRY1" s="429"/>
      <c r="VRZ1" s="430"/>
      <c r="VSA1" s="429"/>
      <c r="VSB1" s="430"/>
      <c r="VSC1" s="429"/>
      <c r="VSD1" s="430"/>
      <c r="VSE1" s="429"/>
      <c r="VSF1" s="430"/>
      <c r="VSG1" s="429"/>
      <c r="VSH1" s="430"/>
      <c r="VSI1" s="429"/>
      <c r="VSJ1" s="430"/>
      <c r="VSK1" s="429"/>
      <c r="VSL1" s="430"/>
      <c r="VSM1" s="429"/>
      <c r="VSN1" s="430"/>
      <c r="VSO1" s="429"/>
      <c r="VSP1" s="430"/>
      <c r="VSQ1" s="429"/>
      <c r="VSR1" s="430"/>
      <c r="VSS1" s="429"/>
      <c r="VST1" s="430"/>
      <c r="VSU1" s="429"/>
      <c r="VSV1" s="430"/>
      <c r="VSW1" s="429"/>
      <c r="VSX1" s="430"/>
      <c r="VSY1" s="429"/>
      <c r="VSZ1" s="430"/>
      <c r="VTA1" s="429"/>
      <c r="VTB1" s="430"/>
      <c r="VTC1" s="429"/>
      <c r="VTD1" s="430"/>
      <c r="VTE1" s="429"/>
      <c r="VTF1" s="430"/>
      <c r="VTG1" s="429"/>
      <c r="VTH1" s="430"/>
      <c r="VTI1" s="429"/>
      <c r="VTJ1" s="430"/>
      <c r="VTK1" s="429"/>
      <c r="VTL1" s="430"/>
      <c r="VTM1" s="429"/>
      <c r="VTN1" s="430"/>
      <c r="VTO1" s="429"/>
      <c r="VTP1" s="430"/>
      <c r="VTQ1" s="429"/>
      <c r="VTR1" s="430"/>
      <c r="VTS1" s="429"/>
      <c r="VTT1" s="430"/>
      <c r="VTU1" s="429"/>
      <c r="VTV1" s="430"/>
      <c r="VTW1" s="429"/>
      <c r="VTX1" s="430"/>
      <c r="VTY1" s="429"/>
      <c r="VTZ1" s="430"/>
      <c r="VUA1" s="429"/>
      <c r="VUB1" s="430"/>
      <c r="VUC1" s="429"/>
      <c r="VUD1" s="430"/>
      <c r="VUE1" s="429"/>
      <c r="VUF1" s="430"/>
      <c r="VUG1" s="429"/>
      <c r="VUH1" s="430"/>
      <c r="VUI1" s="429"/>
      <c r="VUJ1" s="430"/>
      <c r="VUK1" s="429"/>
      <c r="VUL1" s="430"/>
      <c r="VUM1" s="429"/>
      <c r="VUN1" s="430"/>
      <c r="VUO1" s="429"/>
      <c r="VUP1" s="430"/>
      <c r="VUQ1" s="429"/>
      <c r="VUR1" s="430"/>
      <c r="VUS1" s="429"/>
      <c r="VUT1" s="430"/>
      <c r="VUU1" s="429"/>
      <c r="VUV1" s="430"/>
      <c r="VUW1" s="429"/>
      <c r="VUX1" s="430"/>
      <c r="VUY1" s="429"/>
      <c r="VUZ1" s="430"/>
      <c r="VVA1" s="429"/>
      <c r="VVB1" s="430"/>
      <c r="VVC1" s="429"/>
      <c r="VVD1" s="430"/>
      <c r="VVE1" s="429"/>
      <c r="VVF1" s="430"/>
      <c r="VVG1" s="429"/>
      <c r="VVH1" s="430"/>
      <c r="VVI1" s="429"/>
      <c r="VVJ1" s="430"/>
      <c r="VVK1" s="429"/>
      <c r="VVL1" s="430"/>
      <c r="VVM1" s="429"/>
      <c r="VVN1" s="430"/>
      <c r="VVO1" s="429"/>
      <c r="VVP1" s="430"/>
      <c r="VVQ1" s="429"/>
      <c r="VVR1" s="430"/>
      <c r="VVS1" s="429"/>
      <c r="VVT1" s="430"/>
      <c r="VVU1" s="429"/>
      <c r="VVV1" s="430"/>
      <c r="VVW1" s="429"/>
      <c r="VVX1" s="430"/>
      <c r="VVY1" s="429"/>
      <c r="VVZ1" s="430"/>
      <c r="VWA1" s="429"/>
      <c r="VWB1" s="430"/>
      <c r="VWC1" s="429"/>
      <c r="VWD1" s="430"/>
      <c r="VWE1" s="429"/>
      <c r="VWF1" s="430"/>
      <c r="VWG1" s="429"/>
      <c r="VWH1" s="430"/>
      <c r="VWI1" s="429"/>
      <c r="VWJ1" s="430"/>
      <c r="VWK1" s="429"/>
      <c r="VWL1" s="430"/>
      <c r="VWM1" s="429"/>
      <c r="VWN1" s="430"/>
      <c r="VWO1" s="429"/>
      <c r="VWP1" s="430"/>
      <c r="VWQ1" s="429"/>
      <c r="VWR1" s="430"/>
      <c r="VWS1" s="429"/>
      <c r="VWT1" s="430"/>
      <c r="VWU1" s="429"/>
      <c r="VWV1" s="430"/>
      <c r="VWW1" s="429"/>
      <c r="VWX1" s="430"/>
      <c r="VWY1" s="429"/>
      <c r="VWZ1" s="430"/>
      <c r="VXA1" s="429"/>
      <c r="VXB1" s="430"/>
      <c r="VXC1" s="429"/>
      <c r="VXD1" s="430"/>
      <c r="VXE1" s="429"/>
      <c r="VXF1" s="430"/>
      <c r="VXG1" s="429"/>
      <c r="VXH1" s="430"/>
      <c r="VXI1" s="429"/>
      <c r="VXJ1" s="430"/>
      <c r="VXK1" s="429"/>
      <c r="VXL1" s="430"/>
      <c r="VXM1" s="429"/>
      <c r="VXN1" s="430"/>
      <c r="VXO1" s="429"/>
      <c r="VXP1" s="430"/>
      <c r="VXQ1" s="429"/>
      <c r="VXR1" s="430"/>
      <c r="VXS1" s="429"/>
      <c r="VXT1" s="430"/>
      <c r="VXU1" s="429"/>
      <c r="VXV1" s="430"/>
      <c r="VXW1" s="429"/>
      <c r="VXX1" s="430"/>
      <c r="VXY1" s="429"/>
      <c r="VXZ1" s="430"/>
      <c r="VYA1" s="429"/>
      <c r="VYB1" s="430"/>
      <c r="VYC1" s="429"/>
      <c r="VYD1" s="430"/>
      <c r="VYE1" s="429"/>
      <c r="VYF1" s="430"/>
      <c r="VYG1" s="429"/>
      <c r="VYH1" s="430"/>
      <c r="VYI1" s="429"/>
      <c r="VYJ1" s="430"/>
      <c r="VYK1" s="429"/>
      <c r="VYL1" s="430"/>
      <c r="VYM1" s="429"/>
      <c r="VYN1" s="430"/>
      <c r="VYO1" s="429"/>
      <c r="VYP1" s="430"/>
      <c r="VYQ1" s="429"/>
      <c r="VYR1" s="430"/>
      <c r="VYS1" s="429"/>
      <c r="VYT1" s="430"/>
      <c r="VYU1" s="429"/>
      <c r="VYV1" s="430"/>
      <c r="VYW1" s="429"/>
      <c r="VYX1" s="430"/>
      <c r="VYY1" s="429"/>
      <c r="VYZ1" s="430"/>
      <c r="VZA1" s="429"/>
      <c r="VZB1" s="430"/>
      <c r="VZC1" s="429"/>
      <c r="VZD1" s="430"/>
      <c r="VZE1" s="429"/>
      <c r="VZF1" s="430"/>
      <c r="VZG1" s="429"/>
      <c r="VZH1" s="430"/>
      <c r="VZI1" s="429"/>
      <c r="VZJ1" s="430"/>
      <c r="VZK1" s="429"/>
      <c r="VZL1" s="430"/>
      <c r="VZM1" s="429"/>
      <c r="VZN1" s="430"/>
      <c r="VZO1" s="429"/>
      <c r="VZP1" s="430"/>
      <c r="VZQ1" s="429"/>
      <c r="VZR1" s="430"/>
      <c r="VZS1" s="429"/>
      <c r="VZT1" s="430"/>
      <c r="VZU1" s="429"/>
      <c r="VZV1" s="430"/>
      <c r="VZW1" s="429"/>
      <c r="VZX1" s="430"/>
      <c r="VZY1" s="429"/>
      <c r="VZZ1" s="430"/>
      <c r="WAA1" s="429"/>
      <c r="WAB1" s="430"/>
      <c r="WAC1" s="429"/>
      <c r="WAD1" s="430"/>
      <c r="WAE1" s="429"/>
      <c r="WAF1" s="430"/>
      <c r="WAG1" s="429"/>
      <c r="WAH1" s="430"/>
      <c r="WAI1" s="429"/>
      <c r="WAJ1" s="430"/>
      <c r="WAK1" s="429"/>
      <c r="WAL1" s="430"/>
      <c r="WAM1" s="429"/>
      <c r="WAN1" s="430"/>
      <c r="WAO1" s="429"/>
      <c r="WAP1" s="430"/>
      <c r="WAQ1" s="429"/>
      <c r="WAR1" s="430"/>
      <c r="WAS1" s="429"/>
      <c r="WAT1" s="430"/>
      <c r="WAU1" s="429"/>
      <c r="WAV1" s="430"/>
      <c r="WAW1" s="429"/>
      <c r="WAX1" s="430"/>
      <c r="WAY1" s="429"/>
      <c r="WAZ1" s="430"/>
      <c r="WBA1" s="429"/>
      <c r="WBB1" s="430"/>
      <c r="WBC1" s="429"/>
      <c r="WBD1" s="430"/>
      <c r="WBE1" s="429"/>
      <c r="WBF1" s="430"/>
      <c r="WBG1" s="429"/>
      <c r="WBH1" s="430"/>
      <c r="WBI1" s="429"/>
      <c r="WBJ1" s="430"/>
      <c r="WBK1" s="429"/>
      <c r="WBL1" s="430"/>
      <c r="WBM1" s="429"/>
      <c r="WBN1" s="430"/>
      <c r="WBO1" s="429"/>
      <c r="WBP1" s="430"/>
      <c r="WBQ1" s="429"/>
      <c r="WBR1" s="430"/>
      <c r="WBS1" s="429"/>
      <c r="WBT1" s="430"/>
      <c r="WBU1" s="429"/>
      <c r="WBV1" s="430"/>
      <c r="WBW1" s="429"/>
      <c r="WBX1" s="430"/>
      <c r="WBY1" s="429"/>
      <c r="WBZ1" s="430"/>
      <c r="WCA1" s="429"/>
      <c r="WCB1" s="430"/>
      <c r="WCC1" s="429"/>
      <c r="WCD1" s="430"/>
      <c r="WCE1" s="429"/>
      <c r="WCF1" s="430"/>
      <c r="WCG1" s="429"/>
      <c r="WCH1" s="430"/>
      <c r="WCI1" s="429"/>
      <c r="WCJ1" s="430"/>
      <c r="WCK1" s="429"/>
      <c r="WCL1" s="430"/>
      <c r="WCM1" s="429"/>
      <c r="WCN1" s="430"/>
      <c r="WCO1" s="429"/>
      <c r="WCP1" s="430"/>
      <c r="WCQ1" s="429"/>
      <c r="WCR1" s="430"/>
      <c r="WCS1" s="429"/>
      <c r="WCT1" s="430"/>
      <c r="WCU1" s="429"/>
      <c r="WCV1" s="430"/>
      <c r="WCW1" s="429"/>
      <c r="WCX1" s="430"/>
      <c r="WCY1" s="429"/>
      <c r="WCZ1" s="430"/>
      <c r="WDA1" s="429"/>
      <c r="WDB1" s="430"/>
      <c r="WDC1" s="429"/>
      <c r="WDD1" s="430"/>
      <c r="WDE1" s="429"/>
      <c r="WDF1" s="430"/>
      <c r="WDG1" s="429"/>
      <c r="WDH1" s="430"/>
      <c r="WDI1" s="429"/>
      <c r="WDJ1" s="430"/>
      <c r="WDK1" s="429"/>
      <c r="WDL1" s="430"/>
      <c r="WDM1" s="429"/>
      <c r="WDN1" s="430"/>
      <c r="WDO1" s="429"/>
      <c r="WDP1" s="430"/>
      <c r="WDQ1" s="429"/>
      <c r="WDR1" s="430"/>
      <c r="WDS1" s="429"/>
      <c r="WDT1" s="430"/>
      <c r="WDU1" s="429"/>
      <c r="WDV1" s="430"/>
      <c r="WDW1" s="429"/>
      <c r="WDX1" s="430"/>
      <c r="WDY1" s="429"/>
      <c r="WDZ1" s="430"/>
      <c r="WEA1" s="429"/>
      <c r="WEB1" s="430"/>
      <c r="WEC1" s="429"/>
      <c r="WED1" s="430"/>
      <c r="WEE1" s="429"/>
      <c r="WEF1" s="430"/>
      <c r="WEG1" s="429"/>
      <c r="WEH1" s="430"/>
      <c r="WEI1" s="429"/>
      <c r="WEJ1" s="430"/>
      <c r="WEK1" s="429"/>
      <c r="WEL1" s="430"/>
      <c r="WEM1" s="429"/>
      <c r="WEN1" s="430"/>
      <c r="WEO1" s="429"/>
      <c r="WEP1" s="430"/>
      <c r="WEQ1" s="429"/>
      <c r="WER1" s="430"/>
      <c r="WES1" s="429"/>
      <c r="WET1" s="430"/>
      <c r="WEU1" s="429"/>
      <c r="WEV1" s="430"/>
      <c r="WEW1" s="429"/>
      <c r="WEX1" s="430"/>
      <c r="WEY1" s="429"/>
      <c r="WEZ1" s="430"/>
      <c r="WFA1" s="429"/>
      <c r="WFB1" s="430"/>
      <c r="WFC1" s="429"/>
      <c r="WFD1" s="430"/>
      <c r="WFE1" s="429"/>
      <c r="WFF1" s="430"/>
      <c r="WFG1" s="429"/>
      <c r="WFH1" s="430"/>
      <c r="WFI1" s="429"/>
      <c r="WFJ1" s="430"/>
      <c r="WFK1" s="429"/>
      <c r="WFL1" s="430"/>
      <c r="WFM1" s="429"/>
      <c r="WFN1" s="430"/>
      <c r="WFO1" s="429"/>
      <c r="WFP1" s="430"/>
      <c r="WFQ1" s="429"/>
      <c r="WFR1" s="430"/>
      <c r="WFS1" s="429"/>
      <c r="WFT1" s="430"/>
      <c r="WFU1" s="429"/>
      <c r="WFV1" s="430"/>
      <c r="WFW1" s="429"/>
      <c r="WFX1" s="430"/>
      <c r="WFY1" s="429"/>
      <c r="WFZ1" s="430"/>
      <c r="WGA1" s="429"/>
      <c r="WGB1" s="430"/>
      <c r="WGC1" s="429"/>
      <c r="WGD1" s="430"/>
      <c r="WGE1" s="429"/>
      <c r="WGF1" s="430"/>
      <c r="WGG1" s="429"/>
      <c r="WGH1" s="430"/>
      <c r="WGI1" s="429"/>
      <c r="WGJ1" s="430"/>
      <c r="WGK1" s="429"/>
      <c r="WGL1" s="430"/>
      <c r="WGM1" s="429"/>
      <c r="WGN1" s="430"/>
      <c r="WGO1" s="429"/>
      <c r="WGP1" s="430"/>
      <c r="WGQ1" s="429"/>
      <c r="WGR1" s="430"/>
      <c r="WGS1" s="429"/>
      <c r="WGT1" s="430"/>
      <c r="WGU1" s="429"/>
      <c r="WGV1" s="430"/>
      <c r="WGW1" s="429"/>
      <c r="WGX1" s="430"/>
      <c r="WGY1" s="429"/>
      <c r="WGZ1" s="430"/>
      <c r="WHA1" s="429"/>
      <c r="WHB1" s="430"/>
      <c r="WHC1" s="429"/>
      <c r="WHD1" s="430"/>
      <c r="WHE1" s="429"/>
      <c r="WHF1" s="430"/>
      <c r="WHG1" s="429"/>
      <c r="WHH1" s="430"/>
      <c r="WHI1" s="429"/>
      <c r="WHJ1" s="430"/>
      <c r="WHK1" s="429"/>
      <c r="WHL1" s="430"/>
      <c r="WHM1" s="429"/>
      <c r="WHN1" s="430"/>
      <c r="WHO1" s="429"/>
      <c r="WHP1" s="430"/>
      <c r="WHQ1" s="429"/>
      <c r="WHR1" s="430"/>
      <c r="WHS1" s="429"/>
      <c r="WHT1" s="430"/>
      <c r="WHU1" s="429"/>
      <c r="WHV1" s="430"/>
      <c r="WHW1" s="429"/>
      <c r="WHX1" s="430"/>
      <c r="WHY1" s="429"/>
      <c r="WHZ1" s="430"/>
      <c r="WIA1" s="429"/>
      <c r="WIB1" s="430"/>
      <c r="WIC1" s="429"/>
      <c r="WID1" s="430"/>
      <c r="WIE1" s="429"/>
      <c r="WIF1" s="430"/>
      <c r="WIG1" s="429"/>
      <c r="WIH1" s="430"/>
      <c r="WII1" s="429"/>
      <c r="WIJ1" s="430"/>
      <c r="WIK1" s="429"/>
      <c r="WIL1" s="430"/>
      <c r="WIM1" s="429"/>
      <c r="WIN1" s="430"/>
      <c r="WIO1" s="429"/>
      <c r="WIP1" s="430"/>
      <c r="WIQ1" s="429"/>
      <c r="WIR1" s="430"/>
      <c r="WIS1" s="429"/>
      <c r="WIT1" s="430"/>
      <c r="WIU1" s="429"/>
      <c r="WIV1" s="430"/>
      <c r="WIW1" s="429"/>
      <c r="WIX1" s="430"/>
      <c r="WIY1" s="429"/>
      <c r="WIZ1" s="430"/>
      <c r="WJA1" s="429"/>
      <c r="WJB1" s="430"/>
      <c r="WJC1" s="429"/>
      <c r="WJD1" s="430"/>
      <c r="WJE1" s="429"/>
      <c r="WJF1" s="430"/>
      <c r="WJG1" s="429"/>
      <c r="WJH1" s="430"/>
      <c r="WJI1" s="429"/>
      <c r="WJJ1" s="430"/>
      <c r="WJK1" s="429"/>
      <c r="WJL1" s="430"/>
      <c r="WJM1" s="429"/>
      <c r="WJN1" s="430"/>
      <c r="WJO1" s="429"/>
      <c r="WJP1" s="430"/>
      <c r="WJQ1" s="429"/>
      <c r="WJR1" s="430"/>
      <c r="WJS1" s="429"/>
      <c r="WJT1" s="430"/>
      <c r="WJU1" s="429"/>
      <c r="WJV1" s="430"/>
      <c r="WJW1" s="429"/>
      <c r="WJX1" s="430"/>
      <c r="WJY1" s="429"/>
      <c r="WJZ1" s="430"/>
      <c r="WKA1" s="429"/>
      <c r="WKB1" s="430"/>
      <c r="WKC1" s="429"/>
      <c r="WKD1" s="430"/>
      <c r="WKE1" s="429"/>
      <c r="WKF1" s="430"/>
      <c r="WKG1" s="429"/>
      <c r="WKH1" s="430"/>
      <c r="WKI1" s="429"/>
      <c r="WKJ1" s="430"/>
      <c r="WKK1" s="429"/>
      <c r="WKL1" s="430"/>
      <c r="WKM1" s="429"/>
      <c r="WKN1" s="430"/>
      <c r="WKO1" s="429"/>
      <c r="WKP1" s="430"/>
      <c r="WKQ1" s="429"/>
      <c r="WKR1" s="430"/>
      <c r="WKS1" s="429"/>
      <c r="WKT1" s="430"/>
      <c r="WKU1" s="429"/>
      <c r="WKV1" s="430"/>
      <c r="WKW1" s="429"/>
      <c r="WKX1" s="430"/>
      <c r="WKY1" s="429"/>
      <c r="WKZ1" s="430"/>
      <c r="WLA1" s="429"/>
      <c r="WLB1" s="430"/>
      <c r="WLC1" s="429"/>
      <c r="WLD1" s="430"/>
      <c r="WLE1" s="429"/>
      <c r="WLF1" s="430"/>
      <c r="WLG1" s="429"/>
      <c r="WLH1" s="430"/>
      <c r="WLI1" s="429"/>
      <c r="WLJ1" s="430"/>
      <c r="WLK1" s="429"/>
      <c r="WLL1" s="430"/>
      <c r="WLM1" s="429"/>
      <c r="WLN1" s="430"/>
      <c r="WLO1" s="429"/>
      <c r="WLP1" s="430"/>
      <c r="WLQ1" s="429"/>
      <c r="WLR1" s="430"/>
      <c r="WLS1" s="429"/>
      <c r="WLT1" s="430"/>
      <c r="WLU1" s="429"/>
      <c r="WLV1" s="430"/>
      <c r="WLW1" s="429"/>
      <c r="WLX1" s="430"/>
      <c r="WLY1" s="429"/>
      <c r="WLZ1" s="430"/>
      <c r="WMA1" s="429"/>
      <c r="WMB1" s="430"/>
      <c r="WMC1" s="429"/>
      <c r="WMD1" s="430"/>
      <c r="WME1" s="429"/>
      <c r="WMF1" s="430"/>
      <c r="WMG1" s="429"/>
      <c r="WMH1" s="430"/>
      <c r="WMI1" s="429"/>
      <c r="WMJ1" s="430"/>
      <c r="WMK1" s="429"/>
      <c r="WML1" s="430"/>
      <c r="WMM1" s="429"/>
      <c r="WMN1" s="430"/>
      <c r="WMO1" s="429"/>
      <c r="WMP1" s="430"/>
      <c r="WMQ1" s="429"/>
      <c r="WMR1" s="430"/>
      <c r="WMS1" s="429"/>
      <c r="WMT1" s="430"/>
      <c r="WMU1" s="429"/>
      <c r="WMV1" s="430"/>
      <c r="WMW1" s="429"/>
      <c r="WMX1" s="430"/>
      <c r="WMY1" s="429"/>
      <c r="WMZ1" s="430"/>
      <c r="WNA1" s="429"/>
      <c r="WNB1" s="430"/>
      <c r="WNC1" s="429"/>
      <c r="WND1" s="430"/>
      <c r="WNE1" s="429"/>
      <c r="WNF1" s="430"/>
      <c r="WNG1" s="429"/>
      <c r="WNH1" s="430"/>
      <c r="WNI1" s="429"/>
      <c r="WNJ1" s="430"/>
      <c r="WNK1" s="429"/>
      <c r="WNL1" s="430"/>
      <c r="WNM1" s="429"/>
      <c r="WNN1" s="430"/>
      <c r="WNO1" s="429"/>
      <c r="WNP1" s="430"/>
      <c r="WNQ1" s="429"/>
      <c r="WNR1" s="430"/>
      <c r="WNS1" s="429"/>
      <c r="WNT1" s="430"/>
      <c r="WNU1" s="429"/>
      <c r="WNV1" s="430"/>
      <c r="WNW1" s="429"/>
      <c r="WNX1" s="430"/>
      <c r="WNY1" s="429"/>
      <c r="WNZ1" s="430"/>
      <c r="WOA1" s="429"/>
      <c r="WOB1" s="430"/>
      <c r="WOC1" s="429"/>
      <c r="WOD1" s="430"/>
      <c r="WOE1" s="429"/>
      <c r="WOF1" s="430"/>
      <c r="WOG1" s="429"/>
      <c r="WOH1" s="430"/>
      <c r="WOI1" s="429"/>
      <c r="WOJ1" s="430"/>
      <c r="WOK1" s="429"/>
      <c r="WOL1" s="430"/>
      <c r="WOM1" s="429"/>
      <c r="WON1" s="430"/>
      <c r="WOO1" s="429"/>
      <c r="WOP1" s="430"/>
      <c r="WOQ1" s="429"/>
      <c r="WOR1" s="430"/>
      <c r="WOS1" s="429"/>
      <c r="WOT1" s="430"/>
      <c r="WOU1" s="429"/>
      <c r="WOV1" s="430"/>
      <c r="WOW1" s="429"/>
      <c r="WOX1" s="430"/>
      <c r="WOY1" s="429"/>
      <c r="WOZ1" s="430"/>
      <c r="WPA1" s="429"/>
      <c r="WPB1" s="430"/>
      <c r="WPC1" s="429"/>
      <c r="WPD1" s="430"/>
      <c r="WPE1" s="429"/>
      <c r="WPF1" s="430"/>
      <c r="WPG1" s="429"/>
      <c r="WPH1" s="430"/>
      <c r="WPI1" s="429"/>
      <c r="WPJ1" s="430"/>
      <c r="WPK1" s="429"/>
      <c r="WPL1" s="430"/>
      <c r="WPM1" s="429"/>
      <c r="WPN1" s="430"/>
      <c r="WPO1" s="429"/>
      <c r="WPP1" s="430"/>
      <c r="WPQ1" s="429"/>
      <c r="WPR1" s="430"/>
      <c r="WPS1" s="429"/>
      <c r="WPT1" s="430"/>
      <c r="WPU1" s="429"/>
      <c r="WPV1" s="430"/>
      <c r="WPW1" s="429"/>
      <c r="WPX1" s="430"/>
      <c r="WPY1" s="429"/>
      <c r="WPZ1" s="430"/>
      <c r="WQA1" s="429"/>
      <c r="WQB1" s="430"/>
      <c r="WQC1" s="429"/>
      <c r="WQD1" s="430"/>
      <c r="WQE1" s="429"/>
      <c r="WQF1" s="430"/>
      <c r="WQG1" s="429"/>
      <c r="WQH1" s="430"/>
      <c r="WQI1" s="429"/>
      <c r="WQJ1" s="430"/>
      <c r="WQK1" s="429"/>
      <c r="WQL1" s="430"/>
      <c r="WQM1" s="429"/>
      <c r="WQN1" s="430"/>
      <c r="WQO1" s="429"/>
      <c r="WQP1" s="430"/>
      <c r="WQQ1" s="429"/>
      <c r="WQR1" s="430"/>
      <c r="WQS1" s="429"/>
      <c r="WQT1" s="430"/>
      <c r="WQU1" s="429"/>
      <c r="WQV1" s="430"/>
      <c r="WQW1" s="429"/>
      <c r="WQX1" s="430"/>
      <c r="WQY1" s="429"/>
      <c r="WQZ1" s="430"/>
      <c r="WRA1" s="429"/>
      <c r="WRB1" s="430"/>
      <c r="WRC1" s="429"/>
      <c r="WRD1" s="430"/>
      <c r="WRE1" s="429"/>
      <c r="WRF1" s="430"/>
      <c r="WRG1" s="429"/>
      <c r="WRH1" s="430"/>
      <c r="WRI1" s="429"/>
      <c r="WRJ1" s="430"/>
      <c r="WRK1" s="429"/>
      <c r="WRL1" s="430"/>
      <c r="WRM1" s="429"/>
      <c r="WRN1" s="430"/>
      <c r="WRO1" s="429"/>
      <c r="WRP1" s="430"/>
      <c r="WRQ1" s="429"/>
      <c r="WRR1" s="430"/>
      <c r="WRS1" s="429"/>
      <c r="WRT1" s="430"/>
      <c r="WRU1" s="429"/>
      <c r="WRV1" s="430"/>
      <c r="WRW1" s="429"/>
      <c r="WRX1" s="430"/>
      <c r="WRY1" s="429"/>
      <c r="WRZ1" s="430"/>
      <c r="WSA1" s="429"/>
      <c r="WSB1" s="430"/>
      <c r="WSC1" s="429"/>
      <c r="WSD1" s="430"/>
      <c r="WSE1" s="429"/>
      <c r="WSF1" s="430"/>
      <c r="WSG1" s="429"/>
      <c r="WSH1" s="430"/>
      <c r="WSI1" s="429"/>
      <c r="WSJ1" s="430"/>
      <c r="WSK1" s="429"/>
      <c r="WSL1" s="430"/>
      <c r="WSM1" s="429"/>
      <c r="WSN1" s="430"/>
      <c r="WSO1" s="429"/>
      <c r="WSP1" s="430"/>
      <c r="WSQ1" s="429"/>
      <c r="WSR1" s="430"/>
      <c r="WSS1" s="429"/>
      <c r="WST1" s="430"/>
      <c r="WSU1" s="429"/>
      <c r="WSV1" s="430"/>
      <c r="WSW1" s="429"/>
      <c r="WSX1" s="430"/>
      <c r="WSY1" s="429"/>
      <c r="WSZ1" s="430"/>
      <c r="WTA1" s="429"/>
      <c r="WTB1" s="430"/>
      <c r="WTC1" s="429"/>
      <c r="WTD1" s="430"/>
      <c r="WTE1" s="429"/>
      <c r="WTF1" s="430"/>
      <c r="WTG1" s="429"/>
      <c r="WTH1" s="430"/>
      <c r="WTI1" s="429"/>
      <c r="WTJ1" s="430"/>
      <c r="WTK1" s="429"/>
      <c r="WTL1" s="430"/>
      <c r="WTM1" s="429"/>
      <c r="WTN1" s="430"/>
      <c r="WTO1" s="429"/>
      <c r="WTP1" s="430"/>
      <c r="WTQ1" s="429"/>
      <c r="WTR1" s="430"/>
      <c r="WTS1" s="429"/>
      <c r="WTT1" s="430"/>
      <c r="WTU1" s="429"/>
      <c r="WTV1" s="430"/>
      <c r="WTW1" s="429"/>
      <c r="WTX1" s="430"/>
      <c r="WTY1" s="429"/>
      <c r="WTZ1" s="430"/>
      <c r="WUA1" s="429"/>
      <c r="WUB1" s="430"/>
      <c r="WUC1" s="429"/>
      <c r="WUD1" s="430"/>
      <c r="WUE1" s="429"/>
      <c r="WUF1" s="430"/>
      <c r="WUG1" s="429"/>
      <c r="WUH1" s="430"/>
      <c r="WUI1" s="429"/>
      <c r="WUJ1" s="430"/>
      <c r="WUK1" s="429"/>
      <c r="WUL1" s="430"/>
      <c r="WUM1" s="429"/>
      <c r="WUN1" s="430"/>
      <c r="WUO1" s="429"/>
      <c r="WUP1" s="430"/>
      <c r="WUQ1" s="429"/>
      <c r="WUR1" s="430"/>
      <c r="WUS1" s="429"/>
      <c r="WUT1" s="430"/>
      <c r="WUU1" s="429"/>
      <c r="WUV1" s="430"/>
      <c r="WUW1" s="429"/>
      <c r="WUX1" s="430"/>
      <c r="WUY1" s="429"/>
      <c r="WUZ1" s="430"/>
      <c r="WVA1" s="429"/>
      <c r="WVB1" s="430"/>
      <c r="WVC1" s="429"/>
      <c r="WVD1" s="430"/>
      <c r="WVE1" s="429"/>
      <c r="WVF1" s="430"/>
      <c r="WVG1" s="429"/>
      <c r="WVH1" s="430"/>
      <c r="WVI1" s="429"/>
      <c r="WVJ1" s="430"/>
      <c r="WVK1" s="429"/>
      <c r="WVL1" s="430"/>
      <c r="WVM1" s="429"/>
      <c r="WVN1" s="430"/>
      <c r="WVO1" s="429"/>
      <c r="WVP1" s="430"/>
      <c r="WVQ1" s="429"/>
      <c r="WVR1" s="430"/>
      <c r="WVS1" s="429"/>
      <c r="WVT1" s="430"/>
      <c r="WVU1" s="429"/>
      <c r="WVV1" s="430"/>
      <c r="WVW1" s="429"/>
      <c r="WVX1" s="430"/>
      <c r="WVY1" s="429"/>
      <c r="WVZ1" s="430"/>
      <c r="WWA1" s="429"/>
      <c r="WWB1" s="430"/>
      <c r="WWC1" s="429"/>
      <c r="WWD1" s="430"/>
      <c r="WWE1" s="429"/>
      <c r="WWF1" s="430"/>
      <c r="WWG1" s="429"/>
      <c r="WWH1" s="430"/>
      <c r="WWI1" s="429"/>
      <c r="WWJ1" s="430"/>
      <c r="WWK1" s="429"/>
      <c r="WWL1" s="430"/>
      <c r="WWM1" s="429"/>
      <c r="WWN1" s="430"/>
      <c r="WWO1" s="429"/>
      <c r="WWP1" s="430"/>
      <c r="WWQ1" s="429"/>
      <c r="WWR1" s="430"/>
      <c r="WWS1" s="429"/>
      <c r="WWT1" s="430"/>
      <c r="WWU1" s="429"/>
      <c r="WWV1" s="430"/>
      <c r="WWW1" s="429"/>
      <c r="WWX1" s="430"/>
      <c r="WWY1" s="429"/>
      <c r="WWZ1" s="430"/>
      <c r="WXA1" s="429"/>
      <c r="WXB1" s="430"/>
      <c r="WXC1" s="429"/>
      <c r="WXD1" s="430"/>
      <c r="WXE1" s="429"/>
      <c r="WXF1" s="430"/>
      <c r="WXG1" s="429"/>
      <c r="WXH1" s="430"/>
      <c r="WXI1" s="429"/>
      <c r="WXJ1" s="430"/>
      <c r="WXK1" s="429"/>
      <c r="WXL1" s="430"/>
      <c r="WXM1" s="429"/>
      <c r="WXN1" s="430"/>
      <c r="WXO1" s="429"/>
      <c r="WXP1" s="430"/>
      <c r="WXQ1" s="429"/>
      <c r="WXR1" s="430"/>
      <c r="WXS1" s="429"/>
      <c r="WXT1" s="430"/>
      <c r="WXU1" s="429"/>
      <c r="WXV1" s="430"/>
      <c r="WXW1" s="429"/>
      <c r="WXX1" s="430"/>
      <c r="WXY1" s="429"/>
      <c r="WXZ1" s="430"/>
      <c r="WYA1" s="429"/>
      <c r="WYB1" s="430"/>
      <c r="WYC1" s="429"/>
      <c r="WYD1" s="430"/>
      <c r="WYE1" s="429"/>
      <c r="WYF1" s="430"/>
      <c r="WYG1" s="429"/>
      <c r="WYH1" s="430"/>
      <c r="WYI1" s="429"/>
      <c r="WYJ1" s="430"/>
      <c r="WYK1" s="429"/>
      <c r="WYL1" s="430"/>
      <c r="WYM1" s="429"/>
      <c r="WYN1" s="430"/>
      <c r="WYO1" s="429"/>
      <c r="WYP1" s="430"/>
      <c r="WYQ1" s="429"/>
      <c r="WYR1" s="430"/>
      <c r="WYS1" s="429"/>
      <c r="WYT1" s="430"/>
      <c r="WYU1" s="429"/>
      <c r="WYV1" s="430"/>
      <c r="WYW1" s="429"/>
      <c r="WYX1" s="430"/>
      <c r="WYY1" s="429"/>
      <c r="WYZ1" s="430"/>
      <c r="WZA1" s="429"/>
      <c r="WZB1" s="430"/>
      <c r="WZC1" s="429"/>
      <c r="WZD1" s="430"/>
      <c r="WZE1" s="429"/>
      <c r="WZF1" s="430"/>
      <c r="WZG1" s="429"/>
      <c r="WZH1" s="430"/>
      <c r="WZI1" s="429"/>
      <c r="WZJ1" s="430"/>
      <c r="WZK1" s="429"/>
      <c r="WZL1" s="430"/>
      <c r="WZM1" s="429"/>
      <c r="WZN1" s="430"/>
      <c r="WZO1" s="429"/>
      <c r="WZP1" s="430"/>
      <c r="WZQ1" s="429"/>
      <c r="WZR1" s="430"/>
      <c r="WZS1" s="429"/>
      <c r="WZT1" s="430"/>
      <c r="WZU1" s="429"/>
      <c r="WZV1" s="430"/>
      <c r="WZW1" s="429"/>
      <c r="WZX1" s="430"/>
      <c r="WZY1" s="429"/>
      <c r="WZZ1" s="430"/>
      <c r="XAA1" s="429"/>
      <c r="XAB1" s="430"/>
      <c r="XAC1" s="429"/>
      <c r="XAD1" s="430"/>
      <c r="XAE1" s="429"/>
      <c r="XAF1" s="430"/>
      <c r="XAG1" s="429"/>
      <c r="XAH1" s="430"/>
      <c r="XAI1" s="429"/>
      <c r="XAJ1" s="430"/>
      <c r="XAK1" s="429"/>
      <c r="XAL1" s="430"/>
      <c r="XAM1" s="429"/>
      <c r="XAN1" s="430"/>
      <c r="XAO1" s="429"/>
      <c r="XAP1" s="430"/>
      <c r="XAQ1" s="429"/>
      <c r="XAR1" s="430"/>
      <c r="XAS1" s="429"/>
      <c r="XAT1" s="430"/>
      <c r="XAU1" s="429"/>
      <c r="XAV1" s="430"/>
      <c r="XAW1" s="429"/>
      <c r="XAX1" s="430"/>
      <c r="XAY1" s="429"/>
      <c r="XAZ1" s="430"/>
      <c r="XBA1" s="429"/>
      <c r="XBB1" s="430"/>
      <c r="XBC1" s="429"/>
      <c r="XBD1" s="430"/>
      <c r="XBE1" s="429"/>
      <c r="XBF1" s="430"/>
      <c r="XBG1" s="429"/>
      <c r="XBH1" s="430"/>
      <c r="XBI1" s="429"/>
      <c r="XBJ1" s="430"/>
      <c r="XBK1" s="429"/>
      <c r="XBL1" s="430"/>
      <c r="XBM1" s="429"/>
      <c r="XBN1" s="430"/>
      <c r="XBO1" s="429"/>
      <c r="XBP1" s="430"/>
      <c r="XBQ1" s="429"/>
      <c r="XBR1" s="430"/>
      <c r="XBS1" s="429"/>
      <c r="XBT1" s="430"/>
      <c r="XBU1" s="429"/>
      <c r="XBV1" s="430"/>
      <c r="XBW1" s="429"/>
      <c r="XBX1" s="430"/>
      <c r="XBY1" s="429"/>
      <c r="XBZ1" s="430"/>
      <c r="XCA1" s="429"/>
      <c r="XCB1" s="430"/>
      <c r="XCC1" s="429"/>
      <c r="XCD1" s="430"/>
      <c r="XCE1" s="429"/>
      <c r="XCF1" s="430"/>
      <c r="XCG1" s="429"/>
      <c r="XCH1" s="430"/>
      <c r="XCI1" s="429"/>
      <c r="XCJ1" s="430"/>
      <c r="XCK1" s="429"/>
      <c r="XCL1" s="430"/>
      <c r="XCM1" s="429"/>
      <c r="XCN1" s="430"/>
      <c r="XCO1" s="429"/>
      <c r="XCP1" s="430"/>
      <c r="XCQ1" s="429"/>
      <c r="XCR1" s="430"/>
      <c r="XCS1" s="429"/>
      <c r="XCT1" s="430"/>
      <c r="XCU1" s="429"/>
      <c r="XCV1" s="430"/>
      <c r="XCW1" s="429"/>
      <c r="XCX1" s="430"/>
      <c r="XCY1" s="429"/>
      <c r="XCZ1" s="430"/>
      <c r="XDA1" s="429"/>
      <c r="XDB1" s="430"/>
      <c r="XDC1" s="429"/>
      <c r="XDD1" s="430"/>
      <c r="XDE1" s="429"/>
      <c r="XDF1" s="430"/>
      <c r="XDG1" s="429"/>
      <c r="XDH1" s="430"/>
      <c r="XDI1" s="429"/>
      <c r="XDJ1" s="430"/>
      <c r="XDK1" s="429"/>
      <c r="XDL1" s="430"/>
      <c r="XDM1" s="429"/>
      <c r="XDN1" s="430"/>
      <c r="XDO1" s="429"/>
      <c r="XDP1" s="430"/>
      <c r="XDQ1" s="429"/>
      <c r="XDR1" s="430"/>
      <c r="XDS1" s="429"/>
      <c r="XDT1" s="430"/>
      <c r="XDU1" s="429"/>
      <c r="XDV1" s="430"/>
      <c r="XDW1" s="429"/>
      <c r="XDX1" s="430"/>
      <c r="XDY1" s="429"/>
      <c r="XDZ1" s="430"/>
      <c r="XEA1" s="429"/>
      <c r="XEB1" s="430"/>
      <c r="XEC1" s="429"/>
      <c r="XED1" s="430"/>
      <c r="XEE1" s="429"/>
      <c r="XEF1" s="430"/>
      <c r="XEG1" s="429"/>
      <c r="XEH1" s="430"/>
      <c r="XEI1" s="429"/>
      <c r="XEJ1" s="430"/>
      <c r="XEK1" s="429"/>
      <c r="XEL1" s="430"/>
      <c r="XEM1" s="429"/>
      <c r="XEN1" s="430"/>
      <c r="XEO1" s="429"/>
      <c r="XEP1" s="430"/>
      <c r="XEQ1" s="429"/>
      <c r="XER1" s="430"/>
      <c r="XES1" s="429"/>
      <c r="XET1" s="430"/>
      <c r="XEU1" s="429"/>
      <c r="XEV1" s="430"/>
      <c r="XEW1" s="429"/>
      <c r="XEX1" s="430"/>
      <c r="XEY1" s="429"/>
      <c r="XEZ1" s="430"/>
      <c r="XFA1" s="429"/>
      <c r="XFB1" s="430"/>
      <c r="XFC1" s="429"/>
      <c r="XFD1" s="430"/>
    </row>
    <row r="2" spans="1:16384" s="194" customFormat="1" ht="15.5" customHeight="1" x14ac:dyDescent="0.25">
      <c r="A2" s="372" t="s">
        <v>5538</v>
      </c>
      <c r="B2" s="372" t="s">
        <v>5543</v>
      </c>
      <c r="C2" s="370" t="s">
        <v>5556</v>
      </c>
      <c r="D2" s="371" t="s">
        <v>5557</v>
      </c>
    </row>
    <row r="3" spans="1:16384" s="361" customFormat="1" ht="15.5" customHeight="1" x14ac:dyDescent="0.25">
      <c r="A3" s="378" t="s">
        <v>4823</v>
      </c>
      <c r="B3" s="379" t="s">
        <v>1651</v>
      </c>
      <c r="C3" s="364" t="s">
        <v>5558</v>
      </c>
      <c r="D3" s="365" t="s">
        <v>5559</v>
      </c>
    </row>
    <row r="4" spans="1:16384" s="361" customFormat="1" ht="15.5" customHeight="1" x14ac:dyDescent="0.25">
      <c r="A4" s="106" t="s">
        <v>4829</v>
      </c>
      <c r="B4" s="374" t="s">
        <v>2757</v>
      </c>
      <c r="C4" s="364" t="s">
        <v>5560</v>
      </c>
      <c r="D4" s="365" t="s">
        <v>5561</v>
      </c>
    </row>
    <row r="5" spans="1:16384" s="361" customFormat="1" ht="15.5" customHeight="1" x14ac:dyDescent="0.25">
      <c r="A5" s="106" t="s">
        <v>4556</v>
      </c>
      <c r="B5" s="374" t="s">
        <v>5548</v>
      </c>
      <c r="C5" s="364" t="s">
        <v>5562</v>
      </c>
      <c r="D5" s="365" t="s">
        <v>5563</v>
      </c>
    </row>
    <row r="6" spans="1:16384" s="361" customFormat="1" ht="15.5" customHeight="1" x14ac:dyDescent="0.25">
      <c r="A6" s="106" t="s">
        <v>4786</v>
      </c>
      <c r="B6" s="374" t="s">
        <v>5549</v>
      </c>
      <c r="C6" s="364" t="s">
        <v>5564</v>
      </c>
      <c r="D6" s="365" t="s">
        <v>5565</v>
      </c>
    </row>
    <row r="7" spans="1:16384" s="361" customFormat="1" ht="15.5" customHeight="1" x14ac:dyDescent="0.25">
      <c r="A7" s="106" t="s">
        <v>4790</v>
      </c>
      <c r="B7" s="374" t="s">
        <v>5550</v>
      </c>
      <c r="C7" s="364" t="s">
        <v>5566</v>
      </c>
      <c r="D7" s="365" t="s">
        <v>5567</v>
      </c>
    </row>
    <row r="8" spans="1:16384" s="361" customFormat="1" ht="15.5" customHeight="1" x14ac:dyDescent="0.25">
      <c r="A8" s="106" t="s">
        <v>4791</v>
      </c>
      <c r="B8" s="374" t="s">
        <v>5551</v>
      </c>
      <c r="C8" s="364" t="s">
        <v>5568</v>
      </c>
      <c r="D8" s="365" t="s">
        <v>5569</v>
      </c>
    </row>
    <row r="9" spans="1:16384" s="361" customFormat="1" ht="15.5" customHeight="1" x14ac:dyDescent="0.25">
      <c r="A9" s="106" t="s">
        <v>4796</v>
      </c>
      <c r="B9" s="374" t="s">
        <v>5552</v>
      </c>
      <c r="C9" s="364" t="s">
        <v>5570</v>
      </c>
      <c r="D9" s="365" t="s">
        <v>5571</v>
      </c>
    </row>
    <row r="10" spans="1:16384" s="361" customFormat="1" ht="15.5" customHeight="1" x14ac:dyDescent="0.25">
      <c r="A10" s="106" t="s">
        <v>4802</v>
      </c>
      <c r="B10" s="374" t="s">
        <v>5553</v>
      </c>
      <c r="C10" s="364" t="s">
        <v>5573</v>
      </c>
      <c r="D10" s="365" t="s">
        <v>5574</v>
      </c>
    </row>
    <row r="11" spans="1:16384" s="361" customFormat="1" ht="15.5" customHeight="1" x14ac:dyDescent="0.25">
      <c r="A11" s="106" t="s">
        <v>4807</v>
      </c>
      <c r="B11" s="374" t="s">
        <v>1608</v>
      </c>
      <c r="C11" s="364" t="s">
        <v>5575</v>
      </c>
      <c r="D11" s="365" t="s">
        <v>5576</v>
      </c>
    </row>
    <row r="12" spans="1:16384" s="361" customFormat="1" ht="15.5" customHeight="1" x14ac:dyDescent="0.25">
      <c r="A12" s="106" t="s">
        <v>4810</v>
      </c>
      <c r="B12" s="374" t="s">
        <v>5554</v>
      </c>
      <c r="C12" s="364" t="s">
        <v>5577</v>
      </c>
      <c r="D12" s="365" t="s">
        <v>5578</v>
      </c>
    </row>
    <row r="13" spans="1:16384" s="361" customFormat="1" ht="15.5" customHeight="1" x14ac:dyDescent="0.25">
      <c r="A13" s="106" t="s">
        <v>4814</v>
      </c>
      <c r="B13" s="374" t="s">
        <v>1588</v>
      </c>
      <c r="C13" s="364" t="s">
        <v>5579</v>
      </c>
      <c r="D13" s="365" t="s">
        <v>5580</v>
      </c>
    </row>
    <row r="14" spans="1:16384" s="361" customFormat="1" ht="15.5" customHeight="1" x14ac:dyDescent="0.25">
      <c r="A14" s="106" t="s">
        <v>4815</v>
      </c>
      <c r="B14" s="374" t="s">
        <v>5555</v>
      </c>
      <c r="C14" s="364" t="s">
        <v>5581</v>
      </c>
      <c r="D14" s="365" t="s">
        <v>5582</v>
      </c>
    </row>
    <row r="15" spans="1:16384" s="361" customFormat="1" ht="15.5" customHeight="1" x14ac:dyDescent="0.25">
      <c r="A15" s="373" t="s">
        <v>5539</v>
      </c>
      <c r="B15" s="375" t="s">
        <v>5540</v>
      </c>
      <c r="C15" s="362" t="s">
        <v>5541</v>
      </c>
      <c r="D15" s="366" t="s">
        <v>5542</v>
      </c>
    </row>
    <row r="16" spans="1:16384" s="72" customFormat="1" ht="15.5" customHeight="1" x14ac:dyDescent="0.25"/>
    <row r="17" s="72" customFormat="1" ht="15.5" customHeight="1" x14ac:dyDescent="0.25"/>
    <row r="18" s="72" customFormat="1" ht="15.5" customHeight="1" x14ac:dyDescent="0.25"/>
    <row r="19" s="72" customFormat="1" ht="15.5" customHeight="1" x14ac:dyDescent="0.25"/>
    <row r="20" s="72" customFormat="1" ht="15.5" customHeight="1" x14ac:dyDescent="0.25"/>
    <row r="21" s="72" customFormat="1" ht="15.5" customHeight="1" x14ac:dyDescent="0.25"/>
    <row r="22" s="72" customFormat="1" ht="15.5" customHeight="1" x14ac:dyDescent="0.25"/>
    <row r="23" s="72" customFormat="1" ht="15.5" customHeight="1" x14ac:dyDescent="0.25"/>
    <row r="24" s="72" customFormat="1" ht="15.5" customHeight="1" x14ac:dyDescent="0.25"/>
    <row r="25" s="72" customFormat="1" ht="15.5" customHeight="1" x14ac:dyDescent="0.25"/>
    <row r="26" s="72" customFormat="1" ht="15.5" customHeight="1" x14ac:dyDescent="0.25"/>
    <row r="27" s="72" customFormat="1" ht="15.5" customHeight="1" x14ac:dyDescent="0.25"/>
    <row r="28" s="72" customFormat="1" ht="15.5" customHeight="1" x14ac:dyDescent="0.25"/>
  </sheetData>
  <dataConsolidate/>
  <mergeCells count="8190">
    <mergeCell ref="XES1:XET1"/>
    <mergeCell ref="XEU1:XEV1"/>
    <mergeCell ref="XEW1:XEX1"/>
    <mergeCell ref="XEY1:XEZ1"/>
    <mergeCell ref="XFA1:XFB1"/>
    <mergeCell ref="XFC1:XFD1"/>
    <mergeCell ref="XEG1:XEH1"/>
    <mergeCell ref="XEI1:XEJ1"/>
    <mergeCell ref="XEK1:XEL1"/>
    <mergeCell ref="XEM1:XEN1"/>
    <mergeCell ref="XEO1:XEP1"/>
    <mergeCell ref="XEQ1:XER1"/>
    <mergeCell ref="XDU1:XDV1"/>
    <mergeCell ref="XDW1:XDX1"/>
    <mergeCell ref="XDY1:XDZ1"/>
    <mergeCell ref="XEA1:XEB1"/>
    <mergeCell ref="XEC1:XED1"/>
    <mergeCell ref="XEE1:XEF1"/>
    <mergeCell ref="XDI1:XDJ1"/>
    <mergeCell ref="XDK1:XDL1"/>
    <mergeCell ref="XDM1:XDN1"/>
    <mergeCell ref="XDO1:XDP1"/>
    <mergeCell ref="XDQ1:XDR1"/>
    <mergeCell ref="XDS1:XDT1"/>
    <mergeCell ref="XCW1:XCX1"/>
    <mergeCell ref="XCY1:XCZ1"/>
    <mergeCell ref="XDA1:XDB1"/>
    <mergeCell ref="XDC1:XDD1"/>
    <mergeCell ref="XDE1:XDF1"/>
    <mergeCell ref="XDG1:XDH1"/>
    <mergeCell ref="XCK1:XCL1"/>
    <mergeCell ref="XCM1:XCN1"/>
    <mergeCell ref="XCO1:XCP1"/>
    <mergeCell ref="XCQ1:XCR1"/>
    <mergeCell ref="XCS1:XCT1"/>
    <mergeCell ref="XCU1:XCV1"/>
    <mergeCell ref="XBY1:XBZ1"/>
    <mergeCell ref="XCA1:XCB1"/>
    <mergeCell ref="XCC1:XCD1"/>
    <mergeCell ref="XCE1:XCF1"/>
    <mergeCell ref="XCG1:XCH1"/>
    <mergeCell ref="XCI1:XCJ1"/>
    <mergeCell ref="XBM1:XBN1"/>
    <mergeCell ref="XBO1:XBP1"/>
    <mergeCell ref="XBQ1:XBR1"/>
    <mergeCell ref="XBS1:XBT1"/>
    <mergeCell ref="XBU1:XBV1"/>
    <mergeCell ref="XBW1:XBX1"/>
    <mergeCell ref="XBA1:XBB1"/>
    <mergeCell ref="XBC1:XBD1"/>
    <mergeCell ref="XBE1:XBF1"/>
    <mergeCell ref="XBG1:XBH1"/>
    <mergeCell ref="XBI1:XBJ1"/>
    <mergeCell ref="XBK1:XBL1"/>
    <mergeCell ref="XAO1:XAP1"/>
    <mergeCell ref="XAQ1:XAR1"/>
    <mergeCell ref="XAS1:XAT1"/>
    <mergeCell ref="XAU1:XAV1"/>
    <mergeCell ref="XAW1:XAX1"/>
    <mergeCell ref="XAY1:XAZ1"/>
    <mergeCell ref="XAC1:XAD1"/>
    <mergeCell ref="XAE1:XAF1"/>
    <mergeCell ref="XAG1:XAH1"/>
    <mergeCell ref="XAI1:XAJ1"/>
    <mergeCell ref="XAK1:XAL1"/>
    <mergeCell ref="XAM1:XAN1"/>
    <mergeCell ref="WZQ1:WZR1"/>
    <mergeCell ref="WZS1:WZT1"/>
    <mergeCell ref="WZU1:WZV1"/>
    <mergeCell ref="WZW1:WZX1"/>
    <mergeCell ref="WZY1:WZZ1"/>
    <mergeCell ref="XAA1:XAB1"/>
    <mergeCell ref="WZE1:WZF1"/>
    <mergeCell ref="WZG1:WZH1"/>
    <mergeCell ref="WZI1:WZJ1"/>
    <mergeCell ref="WZK1:WZL1"/>
    <mergeCell ref="WZM1:WZN1"/>
    <mergeCell ref="WZO1:WZP1"/>
    <mergeCell ref="WYS1:WYT1"/>
    <mergeCell ref="WYU1:WYV1"/>
    <mergeCell ref="WYW1:WYX1"/>
    <mergeCell ref="WYY1:WYZ1"/>
    <mergeCell ref="WZA1:WZB1"/>
    <mergeCell ref="WZC1:WZD1"/>
    <mergeCell ref="WYG1:WYH1"/>
    <mergeCell ref="WYI1:WYJ1"/>
    <mergeCell ref="WYK1:WYL1"/>
    <mergeCell ref="WYM1:WYN1"/>
    <mergeCell ref="WYO1:WYP1"/>
    <mergeCell ref="WYQ1:WYR1"/>
    <mergeCell ref="WXU1:WXV1"/>
    <mergeCell ref="WXW1:WXX1"/>
    <mergeCell ref="WXY1:WXZ1"/>
    <mergeCell ref="WYA1:WYB1"/>
    <mergeCell ref="WYC1:WYD1"/>
    <mergeCell ref="WYE1:WYF1"/>
    <mergeCell ref="WXI1:WXJ1"/>
    <mergeCell ref="WXK1:WXL1"/>
    <mergeCell ref="WXM1:WXN1"/>
    <mergeCell ref="WXO1:WXP1"/>
    <mergeCell ref="WXQ1:WXR1"/>
    <mergeCell ref="WXS1:WXT1"/>
    <mergeCell ref="WWW1:WWX1"/>
    <mergeCell ref="WWY1:WWZ1"/>
    <mergeCell ref="WXA1:WXB1"/>
    <mergeCell ref="WXC1:WXD1"/>
    <mergeCell ref="WXE1:WXF1"/>
    <mergeCell ref="WXG1:WXH1"/>
    <mergeCell ref="WWK1:WWL1"/>
    <mergeCell ref="WWM1:WWN1"/>
    <mergeCell ref="WWO1:WWP1"/>
    <mergeCell ref="WWQ1:WWR1"/>
    <mergeCell ref="WWS1:WWT1"/>
    <mergeCell ref="WWU1:WWV1"/>
    <mergeCell ref="WVY1:WVZ1"/>
    <mergeCell ref="WWA1:WWB1"/>
    <mergeCell ref="WWC1:WWD1"/>
    <mergeCell ref="WWE1:WWF1"/>
    <mergeCell ref="WWG1:WWH1"/>
    <mergeCell ref="WWI1:WWJ1"/>
    <mergeCell ref="WVM1:WVN1"/>
    <mergeCell ref="WVO1:WVP1"/>
    <mergeCell ref="WVQ1:WVR1"/>
    <mergeCell ref="WVS1:WVT1"/>
    <mergeCell ref="WVU1:WVV1"/>
    <mergeCell ref="WVW1:WVX1"/>
    <mergeCell ref="WVA1:WVB1"/>
    <mergeCell ref="WVC1:WVD1"/>
    <mergeCell ref="WVE1:WVF1"/>
    <mergeCell ref="WVG1:WVH1"/>
    <mergeCell ref="WVI1:WVJ1"/>
    <mergeCell ref="WVK1:WVL1"/>
    <mergeCell ref="WUO1:WUP1"/>
    <mergeCell ref="WUQ1:WUR1"/>
    <mergeCell ref="WUS1:WUT1"/>
    <mergeCell ref="WUU1:WUV1"/>
    <mergeCell ref="WUW1:WUX1"/>
    <mergeCell ref="WUY1:WUZ1"/>
    <mergeCell ref="WUC1:WUD1"/>
    <mergeCell ref="WUE1:WUF1"/>
    <mergeCell ref="WUG1:WUH1"/>
    <mergeCell ref="WUI1:WUJ1"/>
    <mergeCell ref="WUK1:WUL1"/>
    <mergeCell ref="WUM1:WUN1"/>
    <mergeCell ref="WTQ1:WTR1"/>
    <mergeCell ref="WTS1:WTT1"/>
    <mergeCell ref="WTU1:WTV1"/>
    <mergeCell ref="WTW1:WTX1"/>
    <mergeCell ref="WTY1:WTZ1"/>
    <mergeCell ref="WUA1:WUB1"/>
    <mergeCell ref="WTE1:WTF1"/>
    <mergeCell ref="WTG1:WTH1"/>
    <mergeCell ref="WTI1:WTJ1"/>
    <mergeCell ref="WTK1:WTL1"/>
    <mergeCell ref="WTM1:WTN1"/>
    <mergeCell ref="WTO1:WTP1"/>
    <mergeCell ref="WSS1:WST1"/>
    <mergeCell ref="WSU1:WSV1"/>
    <mergeCell ref="WSW1:WSX1"/>
    <mergeCell ref="WSY1:WSZ1"/>
    <mergeCell ref="WTA1:WTB1"/>
    <mergeCell ref="WTC1:WTD1"/>
    <mergeCell ref="WSG1:WSH1"/>
    <mergeCell ref="WSI1:WSJ1"/>
    <mergeCell ref="WSK1:WSL1"/>
    <mergeCell ref="WSM1:WSN1"/>
    <mergeCell ref="WSO1:WSP1"/>
    <mergeCell ref="WSQ1:WSR1"/>
    <mergeCell ref="WRU1:WRV1"/>
    <mergeCell ref="WRW1:WRX1"/>
    <mergeCell ref="WRY1:WRZ1"/>
    <mergeCell ref="WSA1:WSB1"/>
    <mergeCell ref="WSC1:WSD1"/>
    <mergeCell ref="WSE1:WSF1"/>
    <mergeCell ref="WRI1:WRJ1"/>
    <mergeCell ref="WRK1:WRL1"/>
    <mergeCell ref="WRM1:WRN1"/>
    <mergeCell ref="WRO1:WRP1"/>
    <mergeCell ref="WRQ1:WRR1"/>
    <mergeCell ref="WRS1:WRT1"/>
    <mergeCell ref="WQW1:WQX1"/>
    <mergeCell ref="WQY1:WQZ1"/>
    <mergeCell ref="WRA1:WRB1"/>
    <mergeCell ref="WRC1:WRD1"/>
    <mergeCell ref="WRE1:WRF1"/>
    <mergeCell ref="WRG1:WRH1"/>
    <mergeCell ref="WQK1:WQL1"/>
    <mergeCell ref="WQM1:WQN1"/>
    <mergeCell ref="WQO1:WQP1"/>
    <mergeCell ref="WQQ1:WQR1"/>
    <mergeCell ref="WQS1:WQT1"/>
    <mergeCell ref="WQU1:WQV1"/>
    <mergeCell ref="WPY1:WPZ1"/>
    <mergeCell ref="WQA1:WQB1"/>
    <mergeCell ref="WQC1:WQD1"/>
    <mergeCell ref="WQE1:WQF1"/>
    <mergeCell ref="WQG1:WQH1"/>
    <mergeCell ref="WQI1:WQJ1"/>
    <mergeCell ref="WPM1:WPN1"/>
    <mergeCell ref="WPO1:WPP1"/>
    <mergeCell ref="WPQ1:WPR1"/>
    <mergeCell ref="WPS1:WPT1"/>
    <mergeCell ref="WPU1:WPV1"/>
    <mergeCell ref="WPW1:WPX1"/>
    <mergeCell ref="WPA1:WPB1"/>
    <mergeCell ref="WPC1:WPD1"/>
    <mergeCell ref="WPE1:WPF1"/>
    <mergeCell ref="WPG1:WPH1"/>
    <mergeCell ref="WPI1:WPJ1"/>
    <mergeCell ref="WPK1:WPL1"/>
    <mergeCell ref="WOO1:WOP1"/>
    <mergeCell ref="WOQ1:WOR1"/>
    <mergeCell ref="WOS1:WOT1"/>
    <mergeCell ref="WOU1:WOV1"/>
    <mergeCell ref="WOW1:WOX1"/>
    <mergeCell ref="WOY1:WOZ1"/>
    <mergeCell ref="WOC1:WOD1"/>
    <mergeCell ref="WOE1:WOF1"/>
    <mergeCell ref="WOG1:WOH1"/>
    <mergeCell ref="WOI1:WOJ1"/>
    <mergeCell ref="WOK1:WOL1"/>
    <mergeCell ref="WOM1:WON1"/>
    <mergeCell ref="WNQ1:WNR1"/>
    <mergeCell ref="WNS1:WNT1"/>
    <mergeCell ref="WNU1:WNV1"/>
    <mergeCell ref="WNW1:WNX1"/>
    <mergeCell ref="WNY1:WNZ1"/>
    <mergeCell ref="WOA1:WOB1"/>
    <mergeCell ref="WNE1:WNF1"/>
    <mergeCell ref="WNG1:WNH1"/>
    <mergeCell ref="WNI1:WNJ1"/>
    <mergeCell ref="WNK1:WNL1"/>
    <mergeCell ref="WNM1:WNN1"/>
    <mergeCell ref="WNO1:WNP1"/>
    <mergeCell ref="WMS1:WMT1"/>
    <mergeCell ref="WMU1:WMV1"/>
    <mergeCell ref="WMW1:WMX1"/>
    <mergeCell ref="WMY1:WMZ1"/>
    <mergeCell ref="WNA1:WNB1"/>
    <mergeCell ref="WNC1:WND1"/>
    <mergeCell ref="WMG1:WMH1"/>
    <mergeCell ref="WMI1:WMJ1"/>
    <mergeCell ref="WMK1:WML1"/>
    <mergeCell ref="WMM1:WMN1"/>
    <mergeCell ref="WMO1:WMP1"/>
    <mergeCell ref="WMQ1:WMR1"/>
    <mergeCell ref="WLU1:WLV1"/>
    <mergeCell ref="WLW1:WLX1"/>
    <mergeCell ref="WLY1:WLZ1"/>
    <mergeCell ref="WMA1:WMB1"/>
    <mergeCell ref="WMC1:WMD1"/>
    <mergeCell ref="WME1:WMF1"/>
    <mergeCell ref="WLI1:WLJ1"/>
    <mergeCell ref="WLK1:WLL1"/>
    <mergeCell ref="WLM1:WLN1"/>
    <mergeCell ref="WLO1:WLP1"/>
    <mergeCell ref="WLQ1:WLR1"/>
    <mergeCell ref="WLS1:WLT1"/>
    <mergeCell ref="WKW1:WKX1"/>
    <mergeCell ref="WKY1:WKZ1"/>
    <mergeCell ref="WLA1:WLB1"/>
    <mergeCell ref="WLC1:WLD1"/>
    <mergeCell ref="WLE1:WLF1"/>
    <mergeCell ref="WLG1:WLH1"/>
    <mergeCell ref="WKK1:WKL1"/>
    <mergeCell ref="WKM1:WKN1"/>
    <mergeCell ref="WKO1:WKP1"/>
    <mergeCell ref="WKQ1:WKR1"/>
    <mergeCell ref="WKS1:WKT1"/>
    <mergeCell ref="WKU1:WKV1"/>
    <mergeCell ref="WJY1:WJZ1"/>
    <mergeCell ref="WKA1:WKB1"/>
    <mergeCell ref="WKC1:WKD1"/>
    <mergeCell ref="WKE1:WKF1"/>
    <mergeCell ref="WKG1:WKH1"/>
    <mergeCell ref="WKI1:WKJ1"/>
    <mergeCell ref="WJM1:WJN1"/>
    <mergeCell ref="WJO1:WJP1"/>
    <mergeCell ref="WJQ1:WJR1"/>
    <mergeCell ref="WJS1:WJT1"/>
    <mergeCell ref="WJU1:WJV1"/>
    <mergeCell ref="WJW1:WJX1"/>
    <mergeCell ref="WJA1:WJB1"/>
    <mergeCell ref="WJC1:WJD1"/>
    <mergeCell ref="WJE1:WJF1"/>
    <mergeCell ref="WJG1:WJH1"/>
    <mergeCell ref="WJI1:WJJ1"/>
    <mergeCell ref="WJK1:WJL1"/>
    <mergeCell ref="WIO1:WIP1"/>
    <mergeCell ref="WIQ1:WIR1"/>
    <mergeCell ref="WIS1:WIT1"/>
    <mergeCell ref="WIU1:WIV1"/>
    <mergeCell ref="WIW1:WIX1"/>
    <mergeCell ref="WIY1:WIZ1"/>
    <mergeCell ref="WIC1:WID1"/>
    <mergeCell ref="WIE1:WIF1"/>
    <mergeCell ref="WIG1:WIH1"/>
    <mergeCell ref="WII1:WIJ1"/>
    <mergeCell ref="WIK1:WIL1"/>
    <mergeCell ref="WIM1:WIN1"/>
    <mergeCell ref="WHQ1:WHR1"/>
    <mergeCell ref="WHS1:WHT1"/>
    <mergeCell ref="WHU1:WHV1"/>
    <mergeCell ref="WHW1:WHX1"/>
    <mergeCell ref="WHY1:WHZ1"/>
    <mergeCell ref="WIA1:WIB1"/>
    <mergeCell ref="WHE1:WHF1"/>
    <mergeCell ref="WHG1:WHH1"/>
    <mergeCell ref="WHI1:WHJ1"/>
    <mergeCell ref="WHK1:WHL1"/>
    <mergeCell ref="WHM1:WHN1"/>
    <mergeCell ref="WHO1:WHP1"/>
    <mergeCell ref="WGS1:WGT1"/>
    <mergeCell ref="WGU1:WGV1"/>
    <mergeCell ref="WGW1:WGX1"/>
    <mergeCell ref="WGY1:WGZ1"/>
    <mergeCell ref="WHA1:WHB1"/>
    <mergeCell ref="WHC1:WHD1"/>
    <mergeCell ref="WGG1:WGH1"/>
    <mergeCell ref="WGI1:WGJ1"/>
    <mergeCell ref="WGK1:WGL1"/>
    <mergeCell ref="WGM1:WGN1"/>
    <mergeCell ref="WGO1:WGP1"/>
    <mergeCell ref="WGQ1:WGR1"/>
    <mergeCell ref="WFU1:WFV1"/>
    <mergeCell ref="WFW1:WFX1"/>
    <mergeCell ref="WFY1:WFZ1"/>
    <mergeCell ref="WGA1:WGB1"/>
    <mergeCell ref="WGC1:WGD1"/>
    <mergeCell ref="WGE1:WGF1"/>
    <mergeCell ref="WFI1:WFJ1"/>
    <mergeCell ref="WFK1:WFL1"/>
    <mergeCell ref="WFM1:WFN1"/>
    <mergeCell ref="WFO1:WFP1"/>
    <mergeCell ref="WFQ1:WFR1"/>
    <mergeCell ref="WFS1:WFT1"/>
    <mergeCell ref="WEW1:WEX1"/>
    <mergeCell ref="WEY1:WEZ1"/>
    <mergeCell ref="WFA1:WFB1"/>
    <mergeCell ref="WFC1:WFD1"/>
    <mergeCell ref="WFE1:WFF1"/>
    <mergeCell ref="WFG1:WFH1"/>
    <mergeCell ref="WEK1:WEL1"/>
    <mergeCell ref="WEM1:WEN1"/>
    <mergeCell ref="WEO1:WEP1"/>
    <mergeCell ref="WEQ1:WER1"/>
    <mergeCell ref="WES1:WET1"/>
    <mergeCell ref="WEU1:WEV1"/>
    <mergeCell ref="WDY1:WDZ1"/>
    <mergeCell ref="WEA1:WEB1"/>
    <mergeCell ref="WEC1:WED1"/>
    <mergeCell ref="WEE1:WEF1"/>
    <mergeCell ref="WEG1:WEH1"/>
    <mergeCell ref="WEI1:WEJ1"/>
    <mergeCell ref="WDM1:WDN1"/>
    <mergeCell ref="WDO1:WDP1"/>
    <mergeCell ref="WDQ1:WDR1"/>
    <mergeCell ref="WDS1:WDT1"/>
    <mergeCell ref="WDU1:WDV1"/>
    <mergeCell ref="WDW1:WDX1"/>
    <mergeCell ref="WDA1:WDB1"/>
    <mergeCell ref="WDC1:WDD1"/>
    <mergeCell ref="WDE1:WDF1"/>
    <mergeCell ref="WDG1:WDH1"/>
    <mergeCell ref="WDI1:WDJ1"/>
    <mergeCell ref="WDK1:WDL1"/>
    <mergeCell ref="WCO1:WCP1"/>
    <mergeCell ref="WCQ1:WCR1"/>
    <mergeCell ref="WCS1:WCT1"/>
    <mergeCell ref="WCU1:WCV1"/>
    <mergeCell ref="WCW1:WCX1"/>
    <mergeCell ref="WCY1:WCZ1"/>
    <mergeCell ref="WCC1:WCD1"/>
    <mergeCell ref="WCE1:WCF1"/>
    <mergeCell ref="WCG1:WCH1"/>
    <mergeCell ref="WCI1:WCJ1"/>
    <mergeCell ref="WCK1:WCL1"/>
    <mergeCell ref="WCM1:WCN1"/>
    <mergeCell ref="WBQ1:WBR1"/>
    <mergeCell ref="WBS1:WBT1"/>
    <mergeCell ref="WBU1:WBV1"/>
    <mergeCell ref="WBW1:WBX1"/>
    <mergeCell ref="WBY1:WBZ1"/>
    <mergeCell ref="WCA1:WCB1"/>
    <mergeCell ref="WBE1:WBF1"/>
    <mergeCell ref="WBG1:WBH1"/>
    <mergeCell ref="WBI1:WBJ1"/>
    <mergeCell ref="WBK1:WBL1"/>
    <mergeCell ref="WBM1:WBN1"/>
    <mergeCell ref="WBO1:WBP1"/>
    <mergeCell ref="WAS1:WAT1"/>
    <mergeCell ref="WAU1:WAV1"/>
    <mergeCell ref="WAW1:WAX1"/>
    <mergeCell ref="WAY1:WAZ1"/>
    <mergeCell ref="WBA1:WBB1"/>
    <mergeCell ref="WBC1:WBD1"/>
    <mergeCell ref="WAG1:WAH1"/>
    <mergeCell ref="WAI1:WAJ1"/>
    <mergeCell ref="WAK1:WAL1"/>
    <mergeCell ref="WAM1:WAN1"/>
    <mergeCell ref="WAO1:WAP1"/>
    <mergeCell ref="WAQ1:WAR1"/>
    <mergeCell ref="VZU1:VZV1"/>
    <mergeCell ref="VZW1:VZX1"/>
    <mergeCell ref="VZY1:VZZ1"/>
    <mergeCell ref="WAA1:WAB1"/>
    <mergeCell ref="WAC1:WAD1"/>
    <mergeCell ref="WAE1:WAF1"/>
    <mergeCell ref="VZI1:VZJ1"/>
    <mergeCell ref="VZK1:VZL1"/>
    <mergeCell ref="VZM1:VZN1"/>
    <mergeCell ref="VZO1:VZP1"/>
    <mergeCell ref="VZQ1:VZR1"/>
    <mergeCell ref="VZS1:VZT1"/>
    <mergeCell ref="VYW1:VYX1"/>
    <mergeCell ref="VYY1:VYZ1"/>
    <mergeCell ref="VZA1:VZB1"/>
    <mergeCell ref="VZC1:VZD1"/>
    <mergeCell ref="VZE1:VZF1"/>
    <mergeCell ref="VZG1:VZH1"/>
    <mergeCell ref="VYK1:VYL1"/>
    <mergeCell ref="VYM1:VYN1"/>
    <mergeCell ref="VYO1:VYP1"/>
    <mergeCell ref="VYQ1:VYR1"/>
    <mergeCell ref="VYS1:VYT1"/>
    <mergeCell ref="VYU1:VYV1"/>
    <mergeCell ref="VXY1:VXZ1"/>
    <mergeCell ref="VYA1:VYB1"/>
    <mergeCell ref="VYC1:VYD1"/>
    <mergeCell ref="VYE1:VYF1"/>
    <mergeCell ref="VYG1:VYH1"/>
    <mergeCell ref="VYI1:VYJ1"/>
    <mergeCell ref="VXM1:VXN1"/>
    <mergeCell ref="VXO1:VXP1"/>
    <mergeCell ref="VXQ1:VXR1"/>
    <mergeCell ref="VXS1:VXT1"/>
    <mergeCell ref="VXU1:VXV1"/>
    <mergeCell ref="VXW1:VXX1"/>
    <mergeCell ref="VXA1:VXB1"/>
    <mergeCell ref="VXC1:VXD1"/>
    <mergeCell ref="VXE1:VXF1"/>
    <mergeCell ref="VXG1:VXH1"/>
    <mergeCell ref="VXI1:VXJ1"/>
    <mergeCell ref="VXK1:VXL1"/>
    <mergeCell ref="VWO1:VWP1"/>
    <mergeCell ref="VWQ1:VWR1"/>
    <mergeCell ref="VWS1:VWT1"/>
    <mergeCell ref="VWU1:VWV1"/>
    <mergeCell ref="VWW1:VWX1"/>
    <mergeCell ref="VWY1:VWZ1"/>
    <mergeCell ref="VWC1:VWD1"/>
    <mergeCell ref="VWE1:VWF1"/>
    <mergeCell ref="VWG1:VWH1"/>
    <mergeCell ref="VWI1:VWJ1"/>
    <mergeCell ref="VWK1:VWL1"/>
    <mergeCell ref="VWM1:VWN1"/>
    <mergeCell ref="VVQ1:VVR1"/>
    <mergeCell ref="VVS1:VVT1"/>
    <mergeCell ref="VVU1:VVV1"/>
    <mergeCell ref="VVW1:VVX1"/>
    <mergeCell ref="VVY1:VVZ1"/>
    <mergeCell ref="VWA1:VWB1"/>
    <mergeCell ref="VVE1:VVF1"/>
    <mergeCell ref="VVG1:VVH1"/>
    <mergeCell ref="VVI1:VVJ1"/>
    <mergeCell ref="VVK1:VVL1"/>
    <mergeCell ref="VVM1:VVN1"/>
    <mergeCell ref="VVO1:VVP1"/>
    <mergeCell ref="VUS1:VUT1"/>
    <mergeCell ref="VUU1:VUV1"/>
    <mergeCell ref="VUW1:VUX1"/>
    <mergeCell ref="VUY1:VUZ1"/>
    <mergeCell ref="VVA1:VVB1"/>
    <mergeCell ref="VVC1:VVD1"/>
    <mergeCell ref="VUG1:VUH1"/>
    <mergeCell ref="VUI1:VUJ1"/>
    <mergeCell ref="VUK1:VUL1"/>
    <mergeCell ref="VUM1:VUN1"/>
    <mergeCell ref="VUO1:VUP1"/>
    <mergeCell ref="VUQ1:VUR1"/>
    <mergeCell ref="VTU1:VTV1"/>
    <mergeCell ref="VTW1:VTX1"/>
    <mergeCell ref="VTY1:VTZ1"/>
    <mergeCell ref="VUA1:VUB1"/>
    <mergeCell ref="VUC1:VUD1"/>
    <mergeCell ref="VUE1:VUF1"/>
    <mergeCell ref="VTI1:VTJ1"/>
    <mergeCell ref="VTK1:VTL1"/>
    <mergeCell ref="VTM1:VTN1"/>
    <mergeCell ref="VTO1:VTP1"/>
    <mergeCell ref="VTQ1:VTR1"/>
    <mergeCell ref="VTS1:VTT1"/>
    <mergeCell ref="VSW1:VSX1"/>
    <mergeCell ref="VSY1:VSZ1"/>
    <mergeCell ref="VTA1:VTB1"/>
    <mergeCell ref="VTC1:VTD1"/>
    <mergeCell ref="VTE1:VTF1"/>
    <mergeCell ref="VTG1:VTH1"/>
    <mergeCell ref="VSK1:VSL1"/>
    <mergeCell ref="VSM1:VSN1"/>
    <mergeCell ref="VSO1:VSP1"/>
    <mergeCell ref="VSQ1:VSR1"/>
    <mergeCell ref="VSS1:VST1"/>
    <mergeCell ref="VSU1:VSV1"/>
    <mergeCell ref="VRY1:VRZ1"/>
    <mergeCell ref="VSA1:VSB1"/>
    <mergeCell ref="VSC1:VSD1"/>
    <mergeCell ref="VSE1:VSF1"/>
    <mergeCell ref="VSG1:VSH1"/>
    <mergeCell ref="VSI1:VSJ1"/>
    <mergeCell ref="VRM1:VRN1"/>
    <mergeCell ref="VRO1:VRP1"/>
    <mergeCell ref="VRQ1:VRR1"/>
    <mergeCell ref="VRS1:VRT1"/>
    <mergeCell ref="VRU1:VRV1"/>
    <mergeCell ref="VRW1:VRX1"/>
    <mergeCell ref="VRA1:VRB1"/>
    <mergeCell ref="VRC1:VRD1"/>
    <mergeCell ref="VRE1:VRF1"/>
    <mergeCell ref="VRG1:VRH1"/>
    <mergeCell ref="VRI1:VRJ1"/>
    <mergeCell ref="VRK1:VRL1"/>
    <mergeCell ref="VQO1:VQP1"/>
    <mergeCell ref="VQQ1:VQR1"/>
    <mergeCell ref="VQS1:VQT1"/>
    <mergeCell ref="VQU1:VQV1"/>
    <mergeCell ref="VQW1:VQX1"/>
    <mergeCell ref="VQY1:VQZ1"/>
    <mergeCell ref="VQC1:VQD1"/>
    <mergeCell ref="VQE1:VQF1"/>
    <mergeCell ref="VQG1:VQH1"/>
    <mergeCell ref="VQI1:VQJ1"/>
    <mergeCell ref="VQK1:VQL1"/>
    <mergeCell ref="VQM1:VQN1"/>
    <mergeCell ref="VPQ1:VPR1"/>
    <mergeCell ref="VPS1:VPT1"/>
    <mergeCell ref="VPU1:VPV1"/>
    <mergeCell ref="VPW1:VPX1"/>
    <mergeCell ref="VPY1:VPZ1"/>
    <mergeCell ref="VQA1:VQB1"/>
    <mergeCell ref="VPE1:VPF1"/>
    <mergeCell ref="VPG1:VPH1"/>
    <mergeCell ref="VPI1:VPJ1"/>
    <mergeCell ref="VPK1:VPL1"/>
    <mergeCell ref="VPM1:VPN1"/>
    <mergeCell ref="VPO1:VPP1"/>
    <mergeCell ref="VOS1:VOT1"/>
    <mergeCell ref="VOU1:VOV1"/>
    <mergeCell ref="VOW1:VOX1"/>
    <mergeCell ref="VOY1:VOZ1"/>
    <mergeCell ref="VPA1:VPB1"/>
    <mergeCell ref="VPC1:VPD1"/>
    <mergeCell ref="VOG1:VOH1"/>
    <mergeCell ref="VOI1:VOJ1"/>
    <mergeCell ref="VOK1:VOL1"/>
    <mergeCell ref="VOM1:VON1"/>
    <mergeCell ref="VOO1:VOP1"/>
    <mergeCell ref="VOQ1:VOR1"/>
    <mergeCell ref="VNU1:VNV1"/>
    <mergeCell ref="VNW1:VNX1"/>
    <mergeCell ref="VNY1:VNZ1"/>
    <mergeCell ref="VOA1:VOB1"/>
    <mergeCell ref="VOC1:VOD1"/>
    <mergeCell ref="VOE1:VOF1"/>
    <mergeCell ref="VNI1:VNJ1"/>
    <mergeCell ref="VNK1:VNL1"/>
    <mergeCell ref="VNM1:VNN1"/>
    <mergeCell ref="VNO1:VNP1"/>
    <mergeCell ref="VNQ1:VNR1"/>
    <mergeCell ref="VNS1:VNT1"/>
    <mergeCell ref="VMW1:VMX1"/>
    <mergeCell ref="VMY1:VMZ1"/>
    <mergeCell ref="VNA1:VNB1"/>
    <mergeCell ref="VNC1:VND1"/>
    <mergeCell ref="VNE1:VNF1"/>
    <mergeCell ref="VNG1:VNH1"/>
    <mergeCell ref="VMK1:VML1"/>
    <mergeCell ref="VMM1:VMN1"/>
    <mergeCell ref="VMO1:VMP1"/>
    <mergeCell ref="VMQ1:VMR1"/>
    <mergeCell ref="VMS1:VMT1"/>
    <mergeCell ref="VMU1:VMV1"/>
    <mergeCell ref="VLY1:VLZ1"/>
    <mergeCell ref="VMA1:VMB1"/>
    <mergeCell ref="VMC1:VMD1"/>
    <mergeCell ref="VME1:VMF1"/>
    <mergeCell ref="VMG1:VMH1"/>
    <mergeCell ref="VMI1:VMJ1"/>
    <mergeCell ref="VLM1:VLN1"/>
    <mergeCell ref="VLO1:VLP1"/>
    <mergeCell ref="VLQ1:VLR1"/>
    <mergeCell ref="VLS1:VLT1"/>
    <mergeCell ref="VLU1:VLV1"/>
    <mergeCell ref="VLW1:VLX1"/>
    <mergeCell ref="VLA1:VLB1"/>
    <mergeCell ref="VLC1:VLD1"/>
    <mergeCell ref="VLE1:VLF1"/>
    <mergeCell ref="VLG1:VLH1"/>
    <mergeCell ref="VLI1:VLJ1"/>
    <mergeCell ref="VLK1:VLL1"/>
    <mergeCell ref="VKO1:VKP1"/>
    <mergeCell ref="VKQ1:VKR1"/>
    <mergeCell ref="VKS1:VKT1"/>
    <mergeCell ref="VKU1:VKV1"/>
    <mergeCell ref="VKW1:VKX1"/>
    <mergeCell ref="VKY1:VKZ1"/>
    <mergeCell ref="VKC1:VKD1"/>
    <mergeCell ref="VKE1:VKF1"/>
    <mergeCell ref="VKG1:VKH1"/>
    <mergeCell ref="VKI1:VKJ1"/>
    <mergeCell ref="VKK1:VKL1"/>
    <mergeCell ref="VKM1:VKN1"/>
    <mergeCell ref="VJQ1:VJR1"/>
    <mergeCell ref="VJS1:VJT1"/>
    <mergeCell ref="VJU1:VJV1"/>
    <mergeCell ref="VJW1:VJX1"/>
    <mergeCell ref="VJY1:VJZ1"/>
    <mergeCell ref="VKA1:VKB1"/>
    <mergeCell ref="VJE1:VJF1"/>
    <mergeCell ref="VJG1:VJH1"/>
    <mergeCell ref="VJI1:VJJ1"/>
    <mergeCell ref="VJK1:VJL1"/>
    <mergeCell ref="VJM1:VJN1"/>
    <mergeCell ref="VJO1:VJP1"/>
    <mergeCell ref="VIS1:VIT1"/>
    <mergeCell ref="VIU1:VIV1"/>
    <mergeCell ref="VIW1:VIX1"/>
    <mergeCell ref="VIY1:VIZ1"/>
    <mergeCell ref="VJA1:VJB1"/>
    <mergeCell ref="VJC1:VJD1"/>
    <mergeCell ref="VIG1:VIH1"/>
    <mergeCell ref="VII1:VIJ1"/>
    <mergeCell ref="VIK1:VIL1"/>
    <mergeCell ref="VIM1:VIN1"/>
    <mergeCell ref="VIO1:VIP1"/>
    <mergeCell ref="VIQ1:VIR1"/>
    <mergeCell ref="VHU1:VHV1"/>
    <mergeCell ref="VHW1:VHX1"/>
    <mergeCell ref="VHY1:VHZ1"/>
    <mergeCell ref="VIA1:VIB1"/>
    <mergeCell ref="VIC1:VID1"/>
    <mergeCell ref="VIE1:VIF1"/>
    <mergeCell ref="VHI1:VHJ1"/>
    <mergeCell ref="VHK1:VHL1"/>
    <mergeCell ref="VHM1:VHN1"/>
    <mergeCell ref="VHO1:VHP1"/>
    <mergeCell ref="VHQ1:VHR1"/>
    <mergeCell ref="VHS1:VHT1"/>
    <mergeCell ref="VGW1:VGX1"/>
    <mergeCell ref="VGY1:VGZ1"/>
    <mergeCell ref="VHA1:VHB1"/>
    <mergeCell ref="VHC1:VHD1"/>
    <mergeCell ref="VHE1:VHF1"/>
    <mergeCell ref="VHG1:VHH1"/>
    <mergeCell ref="VGK1:VGL1"/>
    <mergeCell ref="VGM1:VGN1"/>
    <mergeCell ref="VGO1:VGP1"/>
    <mergeCell ref="VGQ1:VGR1"/>
    <mergeCell ref="VGS1:VGT1"/>
    <mergeCell ref="VGU1:VGV1"/>
    <mergeCell ref="VFY1:VFZ1"/>
    <mergeCell ref="VGA1:VGB1"/>
    <mergeCell ref="VGC1:VGD1"/>
    <mergeCell ref="VGE1:VGF1"/>
    <mergeCell ref="VGG1:VGH1"/>
    <mergeCell ref="VGI1:VGJ1"/>
    <mergeCell ref="VFM1:VFN1"/>
    <mergeCell ref="VFO1:VFP1"/>
    <mergeCell ref="VFQ1:VFR1"/>
    <mergeCell ref="VFS1:VFT1"/>
    <mergeCell ref="VFU1:VFV1"/>
    <mergeCell ref="VFW1:VFX1"/>
    <mergeCell ref="VFA1:VFB1"/>
    <mergeCell ref="VFC1:VFD1"/>
    <mergeCell ref="VFE1:VFF1"/>
    <mergeCell ref="VFG1:VFH1"/>
    <mergeCell ref="VFI1:VFJ1"/>
    <mergeCell ref="VFK1:VFL1"/>
    <mergeCell ref="VEO1:VEP1"/>
    <mergeCell ref="VEQ1:VER1"/>
    <mergeCell ref="VES1:VET1"/>
    <mergeCell ref="VEU1:VEV1"/>
    <mergeCell ref="VEW1:VEX1"/>
    <mergeCell ref="VEY1:VEZ1"/>
    <mergeCell ref="VEC1:VED1"/>
    <mergeCell ref="VEE1:VEF1"/>
    <mergeCell ref="VEG1:VEH1"/>
    <mergeCell ref="VEI1:VEJ1"/>
    <mergeCell ref="VEK1:VEL1"/>
    <mergeCell ref="VEM1:VEN1"/>
    <mergeCell ref="VDQ1:VDR1"/>
    <mergeCell ref="VDS1:VDT1"/>
    <mergeCell ref="VDU1:VDV1"/>
    <mergeCell ref="VDW1:VDX1"/>
    <mergeCell ref="VDY1:VDZ1"/>
    <mergeCell ref="VEA1:VEB1"/>
    <mergeCell ref="VDE1:VDF1"/>
    <mergeCell ref="VDG1:VDH1"/>
    <mergeCell ref="VDI1:VDJ1"/>
    <mergeCell ref="VDK1:VDL1"/>
    <mergeCell ref="VDM1:VDN1"/>
    <mergeCell ref="VDO1:VDP1"/>
    <mergeCell ref="VCS1:VCT1"/>
    <mergeCell ref="VCU1:VCV1"/>
    <mergeCell ref="VCW1:VCX1"/>
    <mergeCell ref="VCY1:VCZ1"/>
    <mergeCell ref="VDA1:VDB1"/>
    <mergeCell ref="VDC1:VDD1"/>
    <mergeCell ref="VCG1:VCH1"/>
    <mergeCell ref="VCI1:VCJ1"/>
    <mergeCell ref="VCK1:VCL1"/>
    <mergeCell ref="VCM1:VCN1"/>
    <mergeCell ref="VCO1:VCP1"/>
    <mergeCell ref="VCQ1:VCR1"/>
    <mergeCell ref="VBU1:VBV1"/>
    <mergeCell ref="VBW1:VBX1"/>
    <mergeCell ref="VBY1:VBZ1"/>
    <mergeCell ref="VCA1:VCB1"/>
    <mergeCell ref="VCC1:VCD1"/>
    <mergeCell ref="VCE1:VCF1"/>
    <mergeCell ref="VBI1:VBJ1"/>
    <mergeCell ref="VBK1:VBL1"/>
    <mergeCell ref="VBM1:VBN1"/>
    <mergeCell ref="VBO1:VBP1"/>
    <mergeCell ref="VBQ1:VBR1"/>
    <mergeCell ref="VBS1:VBT1"/>
    <mergeCell ref="VAW1:VAX1"/>
    <mergeCell ref="VAY1:VAZ1"/>
    <mergeCell ref="VBA1:VBB1"/>
    <mergeCell ref="VBC1:VBD1"/>
    <mergeCell ref="VBE1:VBF1"/>
    <mergeCell ref="VBG1:VBH1"/>
    <mergeCell ref="VAK1:VAL1"/>
    <mergeCell ref="VAM1:VAN1"/>
    <mergeCell ref="VAO1:VAP1"/>
    <mergeCell ref="VAQ1:VAR1"/>
    <mergeCell ref="VAS1:VAT1"/>
    <mergeCell ref="VAU1:VAV1"/>
    <mergeCell ref="UZY1:UZZ1"/>
    <mergeCell ref="VAA1:VAB1"/>
    <mergeCell ref="VAC1:VAD1"/>
    <mergeCell ref="VAE1:VAF1"/>
    <mergeCell ref="VAG1:VAH1"/>
    <mergeCell ref="VAI1:VAJ1"/>
    <mergeCell ref="UZM1:UZN1"/>
    <mergeCell ref="UZO1:UZP1"/>
    <mergeCell ref="UZQ1:UZR1"/>
    <mergeCell ref="UZS1:UZT1"/>
    <mergeCell ref="UZU1:UZV1"/>
    <mergeCell ref="UZW1:UZX1"/>
    <mergeCell ref="UZA1:UZB1"/>
    <mergeCell ref="UZC1:UZD1"/>
    <mergeCell ref="UZE1:UZF1"/>
    <mergeCell ref="UZG1:UZH1"/>
    <mergeCell ref="UZI1:UZJ1"/>
    <mergeCell ref="UZK1:UZL1"/>
    <mergeCell ref="UYO1:UYP1"/>
    <mergeCell ref="UYQ1:UYR1"/>
    <mergeCell ref="UYS1:UYT1"/>
    <mergeCell ref="UYU1:UYV1"/>
    <mergeCell ref="UYW1:UYX1"/>
    <mergeCell ref="UYY1:UYZ1"/>
    <mergeCell ref="UYC1:UYD1"/>
    <mergeCell ref="UYE1:UYF1"/>
    <mergeCell ref="UYG1:UYH1"/>
    <mergeCell ref="UYI1:UYJ1"/>
    <mergeCell ref="UYK1:UYL1"/>
    <mergeCell ref="UYM1:UYN1"/>
    <mergeCell ref="UXQ1:UXR1"/>
    <mergeCell ref="UXS1:UXT1"/>
    <mergeCell ref="UXU1:UXV1"/>
    <mergeCell ref="UXW1:UXX1"/>
    <mergeCell ref="UXY1:UXZ1"/>
    <mergeCell ref="UYA1:UYB1"/>
    <mergeCell ref="UXE1:UXF1"/>
    <mergeCell ref="UXG1:UXH1"/>
    <mergeCell ref="UXI1:UXJ1"/>
    <mergeCell ref="UXK1:UXL1"/>
    <mergeCell ref="UXM1:UXN1"/>
    <mergeCell ref="UXO1:UXP1"/>
    <mergeCell ref="UWS1:UWT1"/>
    <mergeCell ref="UWU1:UWV1"/>
    <mergeCell ref="UWW1:UWX1"/>
    <mergeCell ref="UWY1:UWZ1"/>
    <mergeCell ref="UXA1:UXB1"/>
    <mergeCell ref="UXC1:UXD1"/>
    <mergeCell ref="UWG1:UWH1"/>
    <mergeCell ref="UWI1:UWJ1"/>
    <mergeCell ref="UWK1:UWL1"/>
    <mergeCell ref="UWM1:UWN1"/>
    <mergeCell ref="UWO1:UWP1"/>
    <mergeCell ref="UWQ1:UWR1"/>
    <mergeCell ref="UVU1:UVV1"/>
    <mergeCell ref="UVW1:UVX1"/>
    <mergeCell ref="UVY1:UVZ1"/>
    <mergeCell ref="UWA1:UWB1"/>
    <mergeCell ref="UWC1:UWD1"/>
    <mergeCell ref="UWE1:UWF1"/>
    <mergeCell ref="UVI1:UVJ1"/>
    <mergeCell ref="UVK1:UVL1"/>
    <mergeCell ref="UVM1:UVN1"/>
    <mergeCell ref="UVO1:UVP1"/>
    <mergeCell ref="UVQ1:UVR1"/>
    <mergeCell ref="UVS1:UVT1"/>
    <mergeCell ref="UUW1:UUX1"/>
    <mergeCell ref="UUY1:UUZ1"/>
    <mergeCell ref="UVA1:UVB1"/>
    <mergeCell ref="UVC1:UVD1"/>
    <mergeCell ref="UVE1:UVF1"/>
    <mergeCell ref="UVG1:UVH1"/>
    <mergeCell ref="UUK1:UUL1"/>
    <mergeCell ref="UUM1:UUN1"/>
    <mergeCell ref="UUO1:UUP1"/>
    <mergeCell ref="UUQ1:UUR1"/>
    <mergeCell ref="UUS1:UUT1"/>
    <mergeCell ref="UUU1:UUV1"/>
    <mergeCell ref="UTY1:UTZ1"/>
    <mergeCell ref="UUA1:UUB1"/>
    <mergeCell ref="UUC1:UUD1"/>
    <mergeCell ref="UUE1:UUF1"/>
    <mergeCell ref="UUG1:UUH1"/>
    <mergeCell ref="UUI1:UUJ1"/>
    <mergeCell ref="UTM1:UTN1"/>
    <mergeCell ref="UTO1:UTP1"/>
    <mergeCell ref="UTQ1:UTR1"/>
    <mergeCell ref="UTS1:UTT1"/>
    <mergeCell ref="UTU1:UTV1"/>
    <mergeCell ref="UTW1:UTX1"/>
    <mergeCell ref="UTA1:UTB1"/>
    <mergeCell ref="UTC1:UTD1"/>
    <mergeCell ref="UTE1:UTF1"/>
    <mergeCell ref="UTG1:UTH1"/>
    <mergeCell ref="UTI1:UTJ1"/>
    <mergeCell ref="UTK1:UTL1"/>
    <mergeCell ref="USO1:USP1"/>
    <mergeCell ref="USQ1:USR1"/>
    <mergeCell ref="USS1:UST1"/>
    <mergeCell ref="USU1:USV1"/>
    <mergeCell ref="USW1:USX1"/>
    <mergeCell ref="USY1:USZ1"/>
    <mergeCell ref="USC1:USD1"/>
    <mergeCell ref="USE1:USF1"/>
    <mergeCell ref="USG1:USH1"/>
    <mergeCell ref="USI1:USJ1"/>
    <mergeCell ref="USK1:USL1"/>
    <mergeCell ref="USM1:USN1"/>
    <mergeCell ref="URQ1:URR1"/>
    <mergeCell ref="URS1:URT1"/>
    <mergeCell ref="URU1:URV1"/>
    <mergeCell ref="URW1:URX1"/>
    <mergeCell ref="URY1:URZ1"/>
    <mergeCell ref="USA1:USB1"/>
    <mergeCell ref="URE1:URF1"/>
    <mergeCell ref="URG1:URH1"/>
    <mergeCell ref="URI1:URJ1"/>
    <mergeCell ref="URK1:URL1"/>
    <mergeCell ref="URM1:URN1"/>
    <mergeCell ref="URO1:URP1"/>
    <mergeCell ref="UQS1:UQT1"/>
    <mergeCell ref="UQU1:UQV1"/>
    <mergeCell ref="UQW1:UQX1"/>
    <mergeCell ref="UQY1:UQZ1"/>
    <mergeCell ref="URA1:URB1"/>
    <mergeCell ref="URC1:URD1"/>
    <mergeCell ref="UQG1:UQH1"/>
    <mergeCell ref="UQI1:UQJ1"/>
    <mergeCell ref="UQK1:UQL1"/>
    <mergeCell ref="UQM1:UQN1"/>
    <mergeCell ref="UQO1:UQP1"/>
    <mergeCell ref="UQQ1:UQR1"/>
    <mergeCell ref="UPU1:UPV1"/>
    <mergeCell ref="UPW1:UPX1"/>
    <mergeCell ref="UPY1:UPZ1"/>
    <mergeCell ref="UQA1:UQB1"/>
    <mergeCell ref="UQC1:UQD1"/>
    <mergeCell ref="UQE1:UQF1"/>
    <mergeCell ref="UPI1:UPJ1"/>
    <mergeCell ref="UPK1:UPL1"/>
    <mergeCell ref="UPM1:UPN1"/>
    <mergeCell ref="UPO1:UPP1"/>
    <mergeCell ref="UPQ1:UPR1"/>
    <mergeCell ref="UPS1:UPT1"/>
    <mergeCell ref="UOW1:UOX1"/>
    <mergeCell ref="UOY1:UOZ1"/>
    <mergeCell ref="UPA1:UPB1"/>
    <mergeCell ref="UPC1:UPD1"/>
    <mergeCell ref="UPE1:UPF1"/>
    <mergeCell ref="UPG1:UPH1"/>
    <mergeCell ref="UOK1:UOL1"/>
    <mergeCell ref="UOM1:UON1"/>
    <mergeCell ref="UOO1:UOP1"/>
    <mergeCell ref="UOQ1:UOR1"/>
    <mergeCell ref="UOS1:UOT1"/>
    <mergeCell ref="UOU1:UOV1"/>
    <mergeCell ref="UNY1:UNZ1"/>
    <mergeCell ref="UOA1:UOB1"/>
    <mergeCell ref="UOC1:UOD1"/>
    <mergeCell ref="UOE1:UOF1"/>
    <mergeCell ref="UOG1:UOH1"/>
    <mergeCell ref="UOI1:UOJ1"/>
    <mergeCell ref="UNM1:UNN1"/>
    <mergeCell ref="UNO1:UNP1"/>
    <mergeCell ref="UNQ1:UNR1"/>
    <mergeCell ref="UNS1:UNT1"/>
    <mergeCell ref="UNU1:UNV1"/>
    <mergeCell ref="UNW1:UNX1"/>
    <mergeCell ref="UNA1:UNB1"/>
    <mergeCell ref="UNC1:UND1"/>
    <mergeCell ref="UNE1:UNF1"/>
    <mergeCell ref="UNG1:UNH1"/>
    <mergeCell ref="UNI1:UNJ1"/>
    <mergeCell ref="UNK1:UNL1"/>
    <mergeCell ref="UMO1:UMP1"/>
    <mergeCell ref="UMQ1:UMR1"/>
    <mergeCell ref="UMS1:UMT1"/>
    <mergeCell ref="UMU1:UMV1"/>
    <mergeCell ref="UMW1:UMX1"/>
    <mergeCell ref="UMY1:UMZ1"/>
    <mergeCell ref="UMC1:UMD1"/>
    <mergeCell ref="UME1:UMF1"/>
    <mergeCell ref="UMG1:UMH1"/>
    <mergeCell ref="UMI1:UMJ1"/>
    <mergeCell ref="UMK1:UML1"/>
    <mergeCell ref="UMM1:UMN1"/>
    <mergeCell ref="ULQ1:ULR1"/>
    <mergeCell ref="ULS1:ULT1"/>
    <mergeCell ref="ULU1:ULV1"/>
    <mergeCell ref="ULW1:ULX1"/>
    <mergeCell ref="ULY1:ULZ1"/>
    <mergeCell ref="UMA1:UMB1"/>
    <mergeCell ref="ULE1:ULF1"/>
    <mergeCell ref="ULG1:ULH1"/>
    <mergeCell ref="ULI1:ULJ1"/>
    <mergeCell ref="ULK1:ULL1"/>
    <mergeCell ref="ULM1:ULN1"/>
    <mergeCell ref="ULO1:ULP1"/>
    <mergeCell ref="UKS1:UKT1"/>
    <mergeCell ref="UKU1:UKV1"/>
    <mergeCell ref="UKW1:UKX1"/>
    <mergeCell ref="UKY1:UKZ1"/>
    <mergeCell ref="ULA1:ULB1"/>
    <mergeCell ref="ULC1:ULD1"/>
    <mergeCell ref="UKG1:UKH1"/>
    <mergeCell ref="UKI1:UKJ1"/>
    <mergeCell ref="UKK1:UKL1"/>
    <mergeCell ref="UKM1:UKN1"/>
    <mergeCell ref="UKO1:UKP1"/>
    <mergeCell ref="UKQ1:UKR1"/>
    <mergeCell ref="UJU1:UJV1"/>
    <mergeCell ref="UJW1:UJX1"/>
    <mergeCell ref="UJY1:UJZ1"/>
    <mergeCell ref="UKA1:UKB1"/>
    <mergeCell ref="UKC1:UKD1"/>
    <mergeCell ref="UKE1:UKF1"/>
    <mergeCell ref="UJI1:UJJ1"/>
    <mergeCell ref="UJK1:UJL1"/>
    <mergeCell ref="UJM1:UJN1"/>
    <mergeCell ref="UJO1:UJP1"/>
    <mergeCell ref="UJQ1:UJR1"/>
    <mergeCell ref="UJS1:UJT1"/>
    <mergeCell ref="UIW1:UIX1"/>
    <mergeCell ref="UIY1:UIZ1"/>
    <mergeCell ref="UJA1:UJB1"/>
    <mergeCell ref="UJC1:UJD1"/>
    <mergeCell ref="UJE1:UJF1"/>
    <mergeCell ref="UJG1:UJH1"/>
    <mergeCell ref="UIK1:UIL1"/>
    <mergeCell ref="UIM1:UIN1"/>
    <mergeCell ref="UIO1:UIP1"/>
    <mergeCell ref="UIQ1:UIR1"/>
    <mergeCell ref="UIS1:UIT1"/>
    <mergeCell ref="UIU1:UIV1"/>
    <mergeCell ref="UHY1:UHZ1"/>
    <mergeCell ref="UIA1:UIB1"/>
    <mergeCell ref="UIC1:UID1"/>
    <mergeCell ref="UIE1:UIF1"/>
    <mergeCell ref="UIG1:UIH1"/>
    <mergeCell ref="UII1:UIJ1"/>
    <mergeCell ref="UHM1:UHN1"/>
    <mergeCell ref="UHO1:UHP1"/>
    <mergeCell ref="UHQ1:UHR1"/>
    <mergeCell ref="UHS1:UHT1"/>
    <mergeCell ref="UHU1:UHV1"/>
    <mergeCell ref="UHW1:UHX1"/>
    <mergeCell ref="UHA1:UHB1"/>
    <mergeCell ref="UHC1:UHD1"/>
    <mergeCell ref="UHE1:UHF1"/>
    <mergeCell ref="UHG1:UHH1"/>
    <mergeCell ref="UHI1:UHJ1"/>
    <mergeCell ref="UHK1:UHL1"/>
    <mergeCell ref="UGO1:UGP1"/>
    <mergeCell ref="UGQ1:UGR1"/>
    <mergeCell ref="UGS1:UGT1"/>
    <mergeCell ref="UGU1:UGV1"/>
    <mergeCell ref="UGW1:UGX1"/>
    <mergeCell ref="UGY1:UGZ1"/>
    <mergeCell ref="UGC1:UGD1"/>
    <mergeCell ref="UGE1:UGF1"/>
    <mergeCell ref="UGG1:UGH1"/>
    <mergeCell ref="UGI1:UGJ1"/>
    <mergeCell ref="UGK1:UGL1"/>
    <mergeCell ref="UGM1:UGN1"/>
    <mergeCell ref="UFQ1:UFR1"/>
    <mergeCell ref="UFS1:UFT1"/>
    <mergeCell ref="UFU1:UFV1"/>
    <mergeCell ref="UFW1:UFX1"/>
    <mergeCell ref="UFY1:UFZ1"/>
    <mergeCell ref="UGA1:UGB1"/>
    <mergeCell ref="UFE1:UFF1"/>
    <mergeCell ref="UFG1:UFH1"/>
    <mergeCell ref="UFI1:UFJ1"/>
    <mergeCell ref="UFK1:UFL1"/>
    <mergeCell ref="UFM1:UFN1"/>
    <mergeCell ref="UFO1:UFP1"/>
    <mergeCell ref="UES1:UET1"/>
    <mergeCell ref="UEU1:UEV1"/>
    <mergeCell ref="UEW1:UEX1"/>
    <mergeCell ref="UEY1:UEZ1"/>
    <mergeCell ref="UFA1:UFB1"/>
    <mergeCell ref="UFC1:UFD1"/>
    <mergeCell ref="UEG1:UEH1"/>
    <mergeCell ref="UEI1:UEJ1"/>
    <mergeCell ref="UEK1:UEL1"/>
    <mergeCell ref="UEM1:UEN1"/>
    <mergeCell ref="UEO1:UEP1"/>
    <mergeCell ref="UEQ1:UER1"/>
    <mergeCell ref="UDU1:UDV1"/>
    <mergeCell ref="UDW1:UDX1"/>
    <mergeCell ref="UDY1:UDZ1"/>
    <mergeCell ref="UEA1:UEB1"/>
    <mergeCell ref="UEC1:UED1"/>
    <mergeCell ref="UEE1:UEF1"/>
    <mergeCell ref="UDI1:UDJ1"/>
    <mergeCell ref="UDK1:UDL1"/>
    <mergeCell ref="UDM1:UDN1"/>
    <mergeCell ref="UDO1:UDP1"/>
    <mergeCell ref="UDQ1:UDR1"/>
    <mergeCell ref="UDS1:UDT1"/>
    <mergeCell ref="UCW1:UCX1"/>
    <mergeCell ref="UCY1:UCZ1"/>
    <mergeCell ref="UDA1:UDB1"/>
    <mergeCell ref="UDC1:UDD1"/>
    <mergeCell ref="UDE1:UDF1"/>
    <mergeCell ref="UDG1:UDH1"/>
    <mergeCell ref="UCK1:UCL1"/>
    <mergeCell ref="UCM1:UCN1"/>
    <mergeCell ref="UCO1:UCP1"/>
    <mergeCell ref="UCQ1:UCR1"/>
    <mergeCell ref="UCS1:UCT1"/>
    <mergeCell ref="UCU1:UCV1"/>
    <mergeCell ref="UBY1:UBZ1"/>
    <mergeCell ref="UCA1:UCB1"/>
    <mergeCell ref="UCC1:UCD1"/>
    <mergeCell ref="UCE1:UCF1"/>
    <mergeCell ref="UCG1:UCH1"/>
    <mergeCell ref="UCI1:UCJ1"/>
    <mergeCell ref="UBM1:UBN1"/>
    <mergeCell ref="UBO1:UBP1"/>
    <mergeCell ref="UBQ1:UBR1"/>
    <mergeCell ref="UBS1:UBT1"/>
    <mergeCell ref="UBU1:UBV1"/>
    <mergeCell ref="UBW1:UBX1"/>
    <mergeCell ref="UBA1:UBB1"/>
    <mergeCell ref="UBC1:UBD1"/>
    <mergeCell ref="UBE1:UBF1"/>
    <mergeCell ref="UBG1:UBH1"/>
    <mergeCell ref="UBI1:UBJ1"/>
    <mergeCell ref="UBK1:UBL1"/>
    <mergeCell ref="UAO1:UAP1"/>
    <mergeCell ref="UAQ1:UAR1"/>
    <mergeCell ref="UAS1:UAT1"/>
    <mergeCell ref="UAU1:UAV1"/>
    <mergeCell ref="UAW1:UAX1"/>
    <mergeCell ref="UAY1:UAZ1"/>
    <mergeCell ref="UAC1:UAD1"/>
    <mergeCell ref="UAE1:UAF1"/>
    <mergeCell ref="UAG1:UAH1"/>
    <mergeCell ref="UAI1:UAJ1"/>
    <mergeCell ref="UAK1:UAL1"/>
    <mergeCell ref="UAM1:UAN1"/>
    <mergeCell ref="TZQ1:TZR1"/>
    <mergeCell ref="TZS1:TZT1"/>
    <mergeCell ref="TZU1:TZV1"/>
    <mergeCell ref="TZW1:TZX1"/>
    <mergeCell ref="TZY1:TZZ1"/>
    <mergeCell ref="UAA1:UAB1"/>
    <mergeCell ref="TZE1:TZF1"/>
    <mergeCell ref="TZG1:TZH1"/>
    <mergeCell ref="TZI1:TZJ1"/>
    <mergeCell ref="TZK1:TZL1"/>
    <mergeCell ref="TZM1:TZN1"/>
    <mergeCell ref="TZO1:TZP1"/>
    <mergeCell ref="TYS1:TYT1"/>
    <mergeCell ref="TYU1:TYV1"/>
    <mergeCell ref="TYW1:TYX1"/>
    <mergeCell ref="TYY1:TYZ1"/>
    <mergeCell ref="TZA1:TZB1"/>
    <mergeCell ref="TZC1:TZD1"/>
    <mergeCell ref="TYG1:TYH1"/>
    <mergeCell ref="TYI1:TYJ1"/>
    <mergeCell ref="TYK1:TYL1"/>
    <mergeCell ref="TYM1:TYN1"/>
    <mergeCell ref="TYO1:TYP1"/>
    <mergeCell ref="TYQ1:TYR1"/>
    <mergeCell ref="TXU1:TXV1"/>
    <mergeCell ref="TXW1:TXX1"/>
    <mergeCell ref="TXY1:TXZ1"/>
    <mergeCell ref="TYA1:TYB1"/>
    <mergeCell ref="TYC1:TYD1"/>
    <mergeCell ref="TYE1:TYF1"/>
    <mergeCell ref="TXI1:TXJ1"/>
    <mergeCell ref="TXK1:TXL1"/>
    <mergeCell ref="TXM1:TXN1"/>
    <mergeCell ref="TXO1:TXP1"/>
    <mergeCell ref="TXQ1:TXR1"/>
    <mergeCell ref="TXS1:TXT1"/>
    <mergeCell ref="TWW1:TWX1"/>
    <mergeCell ref="TWY1:TWZ1"/>
    <mergeCell ref="TXA1:TXB1"/>
    <mergeCell ref="TXC1:TXD1"/>
    <mergeCell ref="TXE1:TXF1"/>
    <mergeCell ref="TXG1:TXH1"/>
    <mergeCell ref="TWK1:TWL1"/>
    <mergeCell ref="TWM1:TWN1"/>
    <mergeCell ref="TWO1:TWP1"/>
    <mergeCell ref="TWQ1:TWR1"/>
    <mergeCell ref="TWS1:TWT1"/>
    <mergeCell ref="TWU1:TWV1"/>
    <mergeCell ref="TVY1:TVZ1"/>
    <mergeCell ref="TWA1:TWB1"/>
    <mergeCell ref="TWC1:TWD1"/>
    <mergeCell ref="TWE1:TWF1"/>
    <mergeCell ref="TWG1:TWH1"/>
    <mergeCell ref="TWI1:TWJ1"/>
    <mergeCell ref="TVM1:TVN1"/>
    <mergeCell ref="TVO1:TVP1"/>
    <mergeCell ref="TVQ1:TVR1"/>
    <mergeCell ref="TVS1:TVT1"/>
    <mergeCell ref="TVU1:TVV1"/>
    <mergeCell ref="TVW1:TVX1"/>
    <mergeCell ref="TVA1:TVB1"/>
    <mergeCell ref="TVC1:TVD1"/>
    <mergeCell ref="TVE1:TVF1"/>
    <mergeCell ref="TVG1:TVH1"/>
    <mergeCell ref="TVI1:TVJ1"/>
    <mergeCell ref="TVK1:TVL1"/>
    <mergeCell ref="TUO1:TUP1"/>
    <mergeCell ref="TUQ1:TUR1"/>
    <mergeCell ref="TUS1:TUT1"/>
    <mergeCell ref="TUU1:TUV1"/>
    <mergeCell ref="TUW1:TUX1"/>
    <mergeCell ref="TUY1:TUZ1"/>
    <mergeCell ref="TUC1:TUD1"/>
    <mergeCell ref="TUE1:TUF1"/>
    <mergeCell ref="TUG1:TUH1"/>
    <mergeCell ref="TUI1:TUJ1"/>
    <mergeCell ref="TUK1:TUL1"/>
    <mergeCell ref="TUM1:TUN1"/>
    <mergeCell ref="TTQ1:TTR1"/>
    <mergeCell ref="TTS1:TTT1"/>
    <mergeCell ref="TTU1:TTV1"/>
    <mergeCell ref="TTW1:TTX1"/>
    <mergeCell ref="TTY1:TTZ1"/>
    <mergeCell ref="TUA1:TUB1"/>
    <mergeCell ref="TTE1:TTF1"/>
    <mergeCell ref="TTG1:TTH1"/>
    <mergeCell ref="TTI1:TTJ1"/>
    <mergeCell ref="TTK1:TTL1"/>
    <mergeCell ref="TTM1:TTN1"/>
    <mergeCell ref="TTO1:TTP1"/>
    <mergeCell ref="TSS1:TST1"/>
    <mergeCell ref="TSU1:TSV1"/>
    <mergeCell ref="TSW1:TSX1"/>
    <mergeCell ref="TSY1:TSZ1"/>
    <mergeCell ref="TTA1:TTB1"/>
    <mergeCell ref="TTC1:TTD1"/>
    <mergeCell ref="TSG1:TSH1"/>
    <mergeCell ref="TSI1:TSJ1"/>
    <mergeCell ref="TSK1:TSL1"/>
    <mergeCell ref="TSM1:TSN1"/>
    <mergeCell ref="TSO1:TSP1"/>
    <mergeCell ref="TSQ1:TSR1"/>
    <mergeCell ref="TRU1:TRV1"/>
    <mergeCell ref="TRW1:TRX1"/>
    <mergeCell ref="TRY1:TRZ1"/>
    <mergeCell ref="TSA1:TSB1"/>
    <mergeCell ref="TSC1:TSD1"/>
    <mergeCell ref="TSE1:TSF1"/>
    <mergeCell ref="TRI1:TRJ1"/>
    <mergeCell ref="TRK1:TRL1"/>
    <mergeCell ref="TRM1:TRN1"/>
    <mergeCell ref="TRO1:TRP1"/>
    <mergeCell ref="TRQ1:TRR1"/>
    <mergeCell ref="TRS1:TRT1"/>
    <mergeCell ref="TQW1:TQX1"/>
    <mergeCell ref="TQY1:TQZ1"/>
    <mergeCell ref="TRA1:TRB1"/>
    <mergeCell ref="TRC1:TRD1"/>
    <mergeCell ref="TRE1:TRF1"/>
    <mergeCell ref="TRG1:TRH1"/>
    <mergeCell ref="TQK1:TQL1"/>
    <mergeCell ref="TQM1:TQN1"/>
    <mergeCell ref="TQO1:TQP1"/>
    <mergeCell ref="TQQ1:TQR1"/>
    <mergeCell ref="TQS1:TQT1"/>
    <mergeCell ref="TQU1:TQV1"/>
    <mergeCell ref="TPY1:TPZ1"/>
    <mergeCell ref="TQA1:TQB1"/>
    <mergeCell ref="TQC1:TQD1"/>
    <mergeCell ref="TQE1:TQF1"/>
    <mergeCell ref="TQG1:TQH1"/>
    <mergeCell ref="TQI1:TQJ1"/>
    <mergeCell ref="TPM1:TPN1"/>
    <mergeCell ref="TPO1:TPP1"/>
    <mergeCell ref="TPQ1:TPR1"/>
    <mergeCell ref="TPS1:TPT1"/>
    <mergeCell ref="TPU1:TPV1"/>
    <mergeCell ref="TPW1:TPX1"/>
    <mergeCell ref="TPA1:TPB1"/>
    <mergeCell ref="TPC1:TPD1"/>
    <mergeCell ref="TPE1:TPF1"/>
    <mergeCell ref="TPG1:TPH1"/>
    <mergeCell ref="TPI1:TPJ1"/>
    <mergeCell ref="TPK1:TPL1"/>
    <mergeCell ref="TOO1:TOP1"/>
    <mergeCell ref="TOQ1:TOR1"/>
    <mergeCell ref="TOS1:TOT1"/>
    <mergeCell ref="TOU1:TOV1"/>
    <mergeCell ref="TOW1:TOX1"/>
    <mergeCell ref="TOY1:TOZ1"/>
    <mergeCell ref="TOC1:TOD1"/>
    <mergeCell ref="TOE1:TOF1"/>
    <mergeCell ref="TOG1:TOH1"/>
    <mergeCell ref="TOI1:TOJ1"/>
    <mergeCell ref="TOK1:TOL1"/>
    <mergeCell ref="TOM1:TON1"/>
    <mergeCell ref="TNQ1:TNR1"/>
    <mergeCell ref="TNS1:TNT1"/>
    <mergeCell ref="TNU1:TNV1"/>
    <mergeCell ref="TNW1:TNX1"/>
    <mergeCell ref="TNY1:TNZ1"/>
    <mergeCell ref="TOA1:TOB1"/>
    <mergeCell ref="TNE1:TNF1"/>
    <mergeCell ref="TNG1:TNH1"/>
    <mergeCell ref="TNI1:TNJ1"/>
    <mergeCell ref="TNK1:TNL1"/>
    <mergeCell ref="TNM1:TNN1"/>
    <mergeCell ref="TNO1:TNP1"/>
    <mergeCell ref="TMS1:TMT1"/>
    <mergeCell ref="TMU1:TMV1"/>
    <mergeCell ref="TMW1:TMX1"/>
    <mergeCell ref="TMY1:TMZ1"/>
    <mergeCell ref="TNA1:TNB1"/>
    <mergeCell ref="TNC1:TND1"/>
    <mergeCell ref="TMG1:TMH1"/>
    <mergeCell ref="TMI1:TMJ1"/>
    <mergeCell ref="TMK1:TML1"/>
    <mergeCell ref="TMM1:TMN1"/>
    <mergeCell ref="TMO1:TMP1"/>
    <mergeCell ref="TMQ1:TMR1"/>
    <mergeCell ref="TLU1:TLV1"/>
    <mergeCell ref="TLW1:TLX1"/>
    <mergeCell ref="TLY1:TLZ1"/>
    <mergeCell ref="TMA1:TMB1"/>
    <mergeCell ref="TMC1:TMD1"/>
    <mergeCell ref="TME1:TMF1"/>
    <mergeCell ref="TLI1:TLJ1"/>
    <mergeCell ref="TLK1:TLL1"/>
    <mergeCell ref="TLM1:TLN1"/>
    <mergeCell ref="TLO1:TLP1"/>
    <mergeCell ref="TLQ1:TLR1"/>
    <mergeCell ref="TLS1:TLT1"/>
    <mergeCell ref="TKW1:TKX1"/>
    <mergeCell ref="TKY1:TKZ1"/>
    <mergeCell ref="TLA1:TLB1"/>
    <mergeCell ref="TLC1:TLD1"/>
    <mergeCell ref="TLE1:TLF1"/>
    <mergeCell ref="TLG1:TLH1"/>
    <mergeCell ref="TKK1:TKL1"/>
    <mergeCell ref="TKM1:TKN1"/>
    <mergeCell ref="TKO1:TKP1"/>
    <mergeCell ref="TKQ1:TKR1"/>
    <mergeCell ref="TKS1:TKT1"/>
    <mergeCell ref="TKU1:TKV1"/>
    <mergeCell ref="TJY1:TJZ1"/>
    <mergeCell ref="TKA1:TKB1"/>
    <mergeCell ref="TKC1:TKD1"/>
    <mergeCell ref="TKE1:TKF1"/>
    <mergeCell ref="TKG1:TKH1"/>
    <mergeCell ref="TKI1:TKJ1"/>
    <mergeCell ref="TJM1:TJN1"/>
    <mergeCell ref="TJO1:TJP1"/>
    <mergeCell ref="TJQ1:TJR1"/>
    <mergeCell ref="TJS1:TJT1"/>
    <mergeCell ref="TJU1:TJV1"/>
    <mergeCell ref="TJW1:TJX1"/>
    <mergeCell ref="TJA1:TJB1"/>
    <mergeCell ref="TJC1:TJD1"/>
    <mergeCell ref="TJE1:TJF1"/>
    <mergeCell ref="TJG1:TJH1"/>
    <mergeCell ref="TJI1:TJJ1"/>
    <mergeCell ref="TJK1:TJL1"/>
    <mergeCell ref="TIO1:TIP1"/>
    <mergeCell ref="TIQ1:TIR1"/>
    <mergeCell ref="TIS1:TIT1"/>
    <mergeCell ref="TIU1:TIV1"/>
    <mergeCell ref="TIW1:TIX1"/>
    <mergeCell ref="TIY1:TIZ1"/>
    <mergeCell ref="TIC1:TID1"/>
    <mergeCell ref="TIE1:TIF1"/>
    <mergeCell ref="TIG1:TIH1"/>
    <mergeCell ref="TII1:TIJ1"/>
    <mergeCell ref="TIK1:TIL1"/>
    <mergeCell ref="TIM1:TIN1"/>
    <mergeCell ref="THQ1:THR1"/>
    <mergeCell ref="THS1:THT1"/>
    <mergeCell ref="THU1:THV1"/>
    <mergeCell ref="THW1:THX1"/>
    <mergeCell ref="THY1:THZ1"/>
    <mergeCell ref="TIA1:TIB1"/>
    <mergeCell ref="THE1:THF1"/>
    <mergeCell ref="THG1:THH1"/>
    <mergeCell ref="THI1:THJ1"/>
    <mergeCell ref="THK1:THL1"/>
    <mergeCell ref="THM1:THN1"/>
    <mergeCell ref="THO1:THP1"/>
    <mergeCell ref="TGS1:TGT1"/>
    <mergeCell ref="TGU1:TGV1"/>
    <mergeCell ref="TGW1:TGX1"/>
    <mergeCell ref="TGY1:TGZ1"/>
    <mergeCell ref="THA1:THB1"/>
    <mergeCell ref="THC1:THD1"/>
    <mergeCell ref="TGG1:TGH1"/>
    <mergeCell ref="TGI1:TGJ1"/>
    <mergeCell ref="TGK1:TGL1"/>
    <mergeCell ref="TGM1:TGN1"/>
    <mergeCell ref="TGO1:TGP1"/>
    <mergeCell ref="TGQ1:TGR1"/>
    <mergeCell ref="TFU1:TFV1"/>
    <mergeCell ref="TFW1:TFX1"/>
    <mergeCell ref="TFY1:TFZ1"/>
    <mergeCell ref="TGA1:TGB1"/>
    <mergeCell ref="TGC1:TGD1"/>
    <mergeCell ref="TGE1:TGF1"/>
    <mergeCell ref="TFI1:TFJ1"/>
    <mergeCell ref="TFK1:TFL1"/>
    <mergeCell ref="TFM1:TFN1"/>
    <mergeCell ref="TFO1:TFP1"/>
    <mergeCell ref="TFQ1:TFR1"/>
    <mergeCell ref="TFS1:TFT1"/>
    <mergeCell ref="TEW1:TEX1"/>
    <mergeCell ref="TEY1:TEZ1"/>
    <mergeCell ref="TFA1:TFB1"/>
    <mergeCell ref="TFC1:TFD1"/>
    <mergeCell ref="TFE1:TFF1"/>
    <mergeCell ref="TFG1:TFH1"/>
    <mergeCell ref="TEK1:TEL1"/>
    <mergeCell ref="TEM1:TEN1"/>
    <mergeCell ref="TEO1:TEP1"/>
    <mergeCell ref="TEQ1:TER1"/>
    <mergeCell ref="TES1:TET1"/>
    <mergeCell ref="TEU1:TEV1"/>
    <mergeCell ref="TDY1:TDZ1"/>
    <mergeCell ref="TEA1:TEB1"/>
    <mergeCell ref="TEC1:TED1"/>
    <mergeCell ref="TEE1:TEF1"/>
    <mergeCell ref="TEG1:TEH1"/>
    <mergeCell ref="TEI1:TEJ1"/>
    <mergeCell ref="TDM1:TDN1"/>
    <mergeCell ref="TDO1:TDP1"/>
    <mergeCell ref="TDQ1:TDR1"/>
    <mergeCell ref="TDS1:TDT1"/>
    <mergeCell ref="TDU1:TDV1"/>
    <mergeCell ref="TDW1:TDX1"/>
    <mergeCell ref="TDA1:TDB1"/>
    <mergeCell ref="TDC1:TDD1"/>
    <mergeCell ref="TDE1:TDF1"/>
    <mergeCell ref="TDG1:TDH1"/>
    <mergeCell ref="TDI1:TDJ1"/>
    <mergeCell ref="TDK1:TDL1"/>
    <mergeCell ref="TCO1:TCP1"/>
    <mergeCell ref="TCQ1:TCR1"/>
    <mergeCell ref="TCS1:TCT1"/>
    <mergeCell ref="TCU1:TCV1"/>
    <mergeCell ref="TCW1:TCX1"/>
    <mergeCell ref="TCY1:TCZ1"/>
    <mergeCell ref="TCC1:TCD1"/>
    <mergeCell ref="TCE1:TCF1"/>
    <mergeCell ref="TCG1:TCH1"/>
    <mergeCell ref="TCI1:TCJ1"/>
    <mergeCell ref="TCK1:TCL1"/>
    <mergeCell ref="TCM1:TCN1"/>
    <mergeCell ref="TBQ1:TBR1"/>
    <mergeCell ref="TBS1:TBT1"/>
    <mergeCell ref="TBU1:TBV1"/>
    <mergeCell ref="TBW1:TBX1"/>
    <mergeCell ref="TBY1:TBZ1"/>
    <mergeCell ref="TCA1:TCB1"/>
    <mergeCell ref="TBE1:TBF1"/>
    <mergeCell ref="TBG1:TBH1"/>
    <mergeCell ref="TBI1:TBJ1"/>
    <mergeCell ref="TBK1:TBL1"/>
    <mergeCell ref="TBM1:TBN1"/>
    <mergeCell ref="TBO1:TBP1"/>
    <mergeCell ref="TAS1:TAT1"/>
    <mergeCell ref="TAU1:TAV1"/>
    <mergeCell ref="TAW1:TAX1"/>
    <mergeCell ref="TAY1:TAZ1"/>
    <mergeCell ref="TBA1:TBB1"/>
    <mergeCell ref="TBC1:TBD1"/>
    <mergeCell ref="TAG1:TAH1"/>
    <mergeCell ref="TAI1:TAJ1"/>
    <mergeCell ref="TAK1:TAL1"/>
    <mergeCell ref="TAM1:TAN1"/>
    <mergeCell ref="TAO1:TAP1"/>
    <mergeCell ref="TAQ1:TAR1"/>
    <mergeCell ref="SZU1:SZV1"/>
    <mergeCell ref="SZW1:SZX1"/>
    <mergeCell ref="SZY1:SZZ1"/>
    <mergeCell ref="TAA1:TAB1"/>
    <mergeCell ref="TAC1:TAD1"/>
    <mergeCell ref="TAE1:TAF1"/>
    <mergeCell ref="SZI1:SZJ1"/>
    <mergeCell ref="SZK1:SZL1"/>
    <mergeCell ref="SZM1:SZN1"/>
    <mergeCell ref="SZO1:SZP1"/>
    <mergeCell ref="SZQ1:SZR1"/>
    <mergeCell ref="SZS1:SZT1"/>
    <mergeCell ref="SYW1:SYX1"/>
    <mergeCell ref="SYY1:SYZ1"/>
    <mergeCell ref="SZA1:SZB1"/>
    <mergeCell ref="SZC1:SZD1"/>
    <mergeCell ref="SZE1:SZF1"/>
    <mergeCell ref="SZG1:SZH1"/>
    <mergeCell ref="SYK1:SYL1"/>
    <mergeCell ref="SYM1:SYN1"/>
    <mergeCell ref="SYO1:SYP1"/>
    <mergeCell ref="SYQ1:SYR1"/>
    <mergeCell ref="SYS1:SYT1"/>
    <mergeCell ref="SYU1:SYV1"/>
    <mergeCell ref="SXY1:SXZ1"/>
    <mergeCell ref="SYA1:SYB1"/>
    <mergeCell ref="SYC1:SYD1"/>
    <mergeCell ref="SYE1:SYF1"/>
    <mergeCell ref="SYG1:SYH1"/>
    <mergeCell ref="SYI1:SYJ1"/>
    <mergeCell ref="SXM1:SXN1"/>
    <mergeCell ref="SXO1:SXP1"/>
    <mergeCell ref="SXQ1:SXR1"/>
    <mergeCell ref="SXS1:SXT1"/>
    <mergeCell ref="SXU1:SXV1"/>
    <mergeCell ref="SXW1:SXX1"/>
    <mergeCell ref="SXA1:SXB1"/>
    <mergeCell ref="SXC1:SXD1"/>
    <mergeCell ref="SXE1:SXF1"/>
    <mergeCell ref="SXG1:SXH1"/>
    <mergeCell ref="SXI1:SXJ1"/>
    <mergeCell ref="SXK1:SXL1"/>
    <mergeCell ref="SWO1:SWP1"/>
    <mergeCell ref="SWQ1:SWR1"/>
    <mergeCell ref="SWS1:SWT1"/>
    <mergeCell ref="SWU1:SWV1"/>
    <mergeCell ref="SWW1:SWX1"/>
    <mergeCell ref="SWY1:SWZ1"/>
    <mergeCell ref="SWC1:SWD1"/>
    <mergeCell ref="SWE1:SWF1"/>
    <mergeCell ref="SWG1:SWH1"/>
    <mergeCell ref="SWI1:SWJ1"/>
    <mergeCell ref="SWK1:SWL1"/>
    <mergeCell ref="SWM1:SWN1"/>
    <mergeCell ref="SVQ1:SVR1"/>
    <mergeCell ref="SVS1:SVT1"/>
    <mergeCell ref="SVU1:SVV1"/>
    <mergeCell ref="SVW1:SVX1"/>
    <mergeCell ref="SVY1:SVZ1"/>
    <mergeCell ref="SWA1:SWB1"/>
    <mergeCell ref="SVE1:SVF1"/>
    <mergeCell ref="SVG1:SVH1"/>
    <mergeCell ref="SVI1:SVJ1"/>
    <mergeCell ref="SVK1:SVL1"/>
    <mergeCell ref="SVM1:SVN1"/>
    <mergeCell ref="SVO1:SVP1"/>
    <mergeCell ref="SUS1:SUT1"/>
    <mergeCell ref="SUU1:SUV1"/>
    <mergeCell ref="SUW1:SUX1"/>
    <mergeCell ref="SUY1:SUZ1"/>
    <mergeCell ref="SVA1:SVB1"/>
    <mergeCell ref="SVC1:SVD1"/>
    <mergeCell ref="SUG1:SUH1"/>
    <mergeCell ref="SUI1:SUJ1"/>
    <mergeCell ref="SUK1:SUL1"/>
    <mergeCell ref="SUM1:SUN1"/>
    <mergeCell ref="SUO1:SUP1"/>
    <mergeCell ref="SUQ1:SUR1"/>
    <mergeCell ref="STU1:STV1"/>
    <mergeCell ref="STW1:STX1"/>
    <mergeCell ref="STY1:STZ1"/>
    <mergeCell ref="SUA1:SUB1"/>
    <mergeCell ref="SUC1:SUD1"/>
    <mergeCell ref="SUE1:SUF1"/>
    <mergeCell ref="STI1:STJ1"/>
    <mergeCell ref="STK1:STL1"/>
    <mergeCell ref="STM1:STN1"/>
    <mergeCell ref="STO1:STP1"/>
    <mergeCell ref="STQ1:STR1"/>
    <mergeCell ref="STS1:STT1"/>
    <mergeCell ref="SSW1:SSX1"/>
    <mergeCell ref="SSY1:SSZ1"/>
    <mergeCell ref="STA1:STB1"/>
    <mergeCell ref="STC1:STD1"/>
    <mergeCell ref="STE1:STF1"/>
    <mergeCell ref="STG1:STH1"/>
    <mergeCell ref="SSK1:SSL1"/>
    <mergeCell ref="SSM1:SSN1"/>
    <mergeCell ref="SSO1:SSP1"/>
    <mergeCell ref="SSQ1:SSR1"/>
    <mergeCell ref="SSS1:SST1"/>
    <mergeCell ref="SSU1:SSV1"/>
    <mergeCell ref="SRY1:SRZ1"/>
    <mergeCell ref="SSA1:SSB1"/>
    <mergeCell ref="SSC1:SSD1"/>
    <mergeCell ref="SSE1:SSF1"/>
    <mergeCell ref="SSG1:SSH1"/>
    <mergeCell ref="SSI1:SSJ1"/>
    <mergeCell ref="SRM1:SRN1"/>
    <mergeCell ref="SRO1:SRP1"/>
    <mergeCell ref="SRQ1:SRR1"/>
    <mergeCell ref="SRS1:SRT1"/>
    <mergeCell ref="SRU1:SRV1"/>
    <mergeCell ref="SRW1:SRX1"/>
    <mergeCell ref="SRA1:SRB1"/>
    <mergeCell ref="SRC1:SRD1"/>
    <mergeCell ref="SRE1:SRF1"/>
    <mergeCell ref="SRG1:SRH1"/>
    <mergeCell ref="SRI1:SRJ1"/>
    <mergeCell ref="SRK1:SRL1"/>
    <mergeCell ref="SQO1:SQP1"/>
    <mergeCell ref="SQQ1:SQR1"/>
    <mergeCell ref="SQS1:SQT1"/>
    <mergeCell ref="SQU1:SQV1"/>
    <mergeCell ref="SQW1:SQX1"/>
    <mergeCell ref="SQY1:SQZ1"/>
    <mergeCell ref="SQC1:SQD1"/>
    <mergeCell ref="SQE1:SQF1"/>
    <mergeCell ref="SQG1:SQH1"/>
    <mergeCell ref="SQI1:SQJ1"/>
    <mergeCell ref="SQK1:SQL1"/>
    <mergeCell ref="SQM1:SQN1"/>
    <mergeCell ref="SPQ1:SPR1"/>
    <mergeCell ref="SPS1:SPT1"/>
    <mergeCell ref="SPU1:SPV1"/>
    <mergeCell ref="SPW1:SPX1"/>
    <mergeCell ref="SPY1:SPZ1"/>
    <mergeCell ref="SQA1:SQB1"/>
    <mergeCell ref="SPE1:SPF1"/>
    <mergeCell ref="SPG1:SPH1"/>
    <mergeCell ref="SPI1:SPJ1"/>
    <mergeCell ref="SPK1:SPL1"/>
    <mergeCell ref="SPM1:SPN1"/>
    <mergeCell ref="SPO1:SPP1"/>
    <mergeCell ref="SOS1:SOT1"/>
    <mergeCell ref="SOU1:SOV1"/>
    <mergeCell ref="SOW1:SOX1"/>
    <mergeCell ref="SOY1:SOZ1"/>
    <mergeCell ref="SPA1:SPB1"/>
    <mergeCell ref="SPC1:SPD1"/>
    <mergeCell ref="SOG1:SOH1"/>
    <mergeCell ref="SOI1:SOJ1"/>
    <mergeCell ref="SOK1:SOL1"/>
    <mergeCell ref="SOM1:SON1"/>
    <mergeCell ref="SOO1:SOP1"/>
    <mergeCell ref="SOQ1:SOR1"/>
    <mergeCell ref="SNU1:SNV1"/>
    <mergeCell ref="SNW1:SNX1"/>
    <mergeCell ref="SNY1:SNZ1"/>
    <mergeCell ref="SOA1:SOB1"/>
    <mergeCell ref="SOC1:SOD1"/>
    <mergeCell ref="SOE1:SOF1"/>
    <mergeCell ref="SNI1:SNJ1"/>
    <mergeCell ref="SNK1:SNL1"/>
    <mergeCell ref="SNM1:SNN1"/>
    <mergeCell ref="SNO1:SNP1"/>
    <mergeCell ref="SNQ1:SNR1"/>
    <mergeCell ref="SNS1:SNT1"/>
    <mergeCell ref="SMW1:SMX1"/>
    <mergeCell ref="SMY1:SMZ1"/>
    <mergeCell ref="SNA1:SNB1"/>
    <mergeCell ref="SNC1:SND1"/>
    <mergeCell ref="SNE1:SNF1"/>
    <mergeCell ref="SNG1:SNH1"/>
    <mergeCell ref="SMK1:SML1"/>
    <mergeCell ref="SMM1:SMN1"/>
    <mergeCell ref="SMO1:SMP1"/>
    <mergeCell ref="SMQ1:SMR1"/>
    <mergeCell ref="SMS1:SMT1"/>
    <mergeCell ref="SMU1:SMV1"/>
    <mergeCell ref="SLY1:SLZ1"/>
    <mergeCell ref="SMA1:SMB1"/>
    <mergeCell ref="SMC1:SMD1"/>
    <mergeCell ref="SME1:SMF1"/>
    <mergeCell ref="SMG1:SMH1"/>
    <mergeCell ref="SMI1:SMJ1"/>
    <mergeCell ref="SLM1:SLN1"/>
    <mergeCell ref="SLO1:SLP1"/>
    <mergeCell ref="SLQ1:SLR1"/>
    <mergeCell ref="SLS1:SLT1"/>
    <mergeCell ref="SLU1:SLV1"/>
    <mergeCell ref="SLW1:SLX1"/>
    <mergeCell ref="SLA1:SLB1"/>
    <mergeCell ref="SLC1:SLD1"/>
    <mergeCell ref="SLE1:SLF1"/>
    <mergeCell ref="SLG1:SLH1"/>
    <mergeCell ref="SLI1:SLJ1"/>
    <mergeCell ref="SLK1:SLL1"/>
    <mergeCell ref="SKO1:SKP1"/>
    <mergeCell ref="SKQ1:SKR1"/>
    <mergeCell ref="SKS1:SKT1"/>
    <mergeCell ref="SKU1:SKV1"/>
    <mergeCell ref="SKW1:SKX1"/>
    <mergeCell ref="SKY1:SKZ1"/>
    <mergeCell ref="SKC1:SKD1"/>
    <mergeCell ref="SKE1:SKF1"/>
    <mergeCell ref="SKG1:SKH1"/>
    <mergeCell ref="SKI1:SKJ1"/>
    <mergeCell ref="SKK1:SKL1"/>
    <mergeCell ref="SKM1:SKN1"/>
    <mergeCell ref="SJQ1:SJR1"/>
    <mergeCell ref="SJS1:SJT1"/>
    <mergeCell ref="SJU1:SJV1"/>
    <mergeCell ref="SJW1:SJX1"/>
    <mergeCell ref="SJY1:SJZ1"/>
    <mergeCell ref="SKA1:SKB1"/>
    <mergeCell ref="SJE1:SJF1"/>
    <mergeCell ref="SJG1:SJH1"/>
    <mergeCell ref="SJI1:SJJ1"/>
    <mergeCell ref="SJK1:SJL1"/>
    <mergeCell ref="SJM1:SJN1"/>
    <mergeCell ref="SJO1:SJP1"/>
    <mergeCell ref="SIS1:SIT1"/>
    <mergeCell ref="SIU1:SIV1"/>
    <mergeCell ref="SIW1:SIX1"/>
    <mergeCell ref="SIY1:SIZ1"/>
    <mergeCell ref="SJA1:SJB1"/>
    <mergeCell ref="SJC1:SJD1"/>
    <mergeCell ref="SIG1:SIH1"/>
    <mergeCell ref="SII1:SIJ1"/>
    <mergeCell ref="SIK1:SIL1"/>
    <mergeCell ref="SIM1:SIN1"/>
    <mergeCell ref="SIO1:SIP1"/>
    <mergeCell ref="SIQ1:SIR1"/>
    <mergeCell ref="SHU1:SHV1"/>
    <mergeCell ref="SHW1:SHX1"/>
    <mergeCell ref="SHY1:SHZ1"/>
    <mergeCell ref="SIA1:SIB1"/>
    <mergeCell ref="SIC1:SID1"/>
    <mergeCell ref="SIE1:SIF1"/>
    <mergeCell ref="SHI1:SHJ1"/>
    <mergeCell ref="SHK1:SHL1"/>
    <mergeCell ref="SHM1:SHN1"/>
    <mergeCell ref="SHO1:SHP1"/>
    <mergeCell ref="SHQ1:SHR1"/>
    <mergeCell ref="SHS1:SHT1"/>
    <mergeCell ref="SGW1:SGX1"/>
    <mergeCell ref="SGY1:SGZ1"/>
    <mergeCell ref="SHA1:SHB1"/>
    <mergeCell ref="SHC1:SHD1"/>
    <mergeCell ref="SHE1:SHF1"/>
    <mergeCell ref="SHG1:SHH1"/>
    <mergeCell ref="SGK1:SGL1"/>
    <mergeCell ref="SGM1:SGN1"/>
    <mergeCell ref="SGO1:SGP1"/>
    <mergeCell ref="SGQ1:SGR1"/>
    <mergeCell ref="SGS1:SGT1"/>
    <mergeCell ref="SGU1:SGV1"/>
    <mergeCell ref="SFY1:SFZ1"/>
    <mergeCell ref="SGA1:SGB1"/>
    <mergeCell ref="SGC1:SGD1"/>
    <mergeCell ref="SGE1:SGF1"/>
    <mergeCell ref="SGG1:SGH1"/>
    <mergeCell ref="SGI1:SGJ1"/>
    <mergeCell ref="SFM1:SFN1"/>
    <mergeCell ref="SFO1:SFP1"/>
    <mergeCell ref="SFQ1:SFR1"/>
    <mergeCell ref="SFS1:SFT1"/>
    <mergeCell ref="SFU1:SFV1"/>
    <mergeCell ref="SFW1:SFX1"/>
    <mergeCell ref="SFA1:SFB1"/>
    <mergeCell ref="SFC1:SFD1"/>
    <mergeCell ref="SFE1:SFF1"/>
    <mergeCell ref="SFG1:SFH1"/>
    <mergeCell ref="SFI1:SFJ1"/>
    <mergeCell ref="SFK1:SFL1"/>
    <mergeCell ref="SEO1:SEP1"/>
    <mergeCell ref="SEQ1:SER1"/>
    <mergeCell ref="SES1:SET1"/>
    <mergeCell ref="SEU1:SEV1"/>
    <mergeCell ref="SEW1:SEX1"/>
    <mergeCell ref="SEY1:SEZ1"/>
    <mergeCell ref="SEC1:SED1"/>
    <mergeCell ref="SEE1:SEF1"/>
    <mergeCell ref="SEG1:SEH1"/>
    <mergeCell ref="SEI1:SEJ1"/>
    <mergeCell ref="SEK1:SEL1"/>
    <mergeCell ref="SEM1:SEN1"/>
    <mergeCell ref="SDQ1:SDR1"/>
    <mergeCell ref="SDS1:SDT1"/>
    <mergeCell ref="SDU1:SDV1"/>
    <mergeCell ref="SDW1:SDX1"/>
    <mergeCell ref="SDY1:SDZ1"/>
    <mergeCell ref="SEA1:SEB1"/>
    <mergeCell ref="SDE1:SDF1"/>
    <mergeCell ref="SDG1:SDH1"/>
    <mergeCell ref="SDI1:SDJ1"/>
    <mergeCell ref="SDK1:SDL1"/>
    <mergeCell ref="SDM1:SDN1"/>
    <mergeCell ref="SDO1:SDP1"/>
    <mergeCell ref="SCS1:SCT1"/>
    <mergeCell ref="SCU1:SCV1"/>
    <mergeCell ref="SCW1:SCX1"/>
    <mergeCell ref="SCY1:SCZ1"/>
    <mergeCell ref="SDA1:SDB1"/>
    <mergeCell ref="SDC1:SDD1"/>
    <mergeCell ref="SCG1:SCH1"/>
    <mergeCell ref="SCI1:SCJ1"/>
    <mergeCell ref="SCK1:SCL1"/>
    <mergeCell ref="SCM1:SCN1"/>
    <mergeCell ref="SCO1:SCP1"/>
    <mergeCell ref="SCQ1:SCR1"/>
    <mergeCell ref="SBU1:SBV1"/>
    <mergeCell ref="SBW1:SBX1"/>
    <mergeCell ref="SBY1:SBZ1"/>
    <mergeCell ref="SCA1:SCB1"/>
    <mergeCell ref="SCC1:SCD1"/>
    <mergeCell ref="SCE1:SCF1"/>
    <mergeCell ref="SBI1:SBJ1"/>
    <mergeCell ref="SBK1:SBL1"/>
    <mergeCell ref="SBM1:SBN1"/>
    <mergeCell ref="SBO1:SBP1"/>
    <mergeCell ref="SBQ1:SBR1"/>
    <mergeCell ref="SBS1:SBT1"/>
    <mergeCell ref="SAW1:SAX1"/>
    <mergeCell ref="SAY1:SAZ1"/>
    <mergeCell ref="SBA1:SBB1"/>
    <mergeCell ref="SBC1:SBD1"/>
    <mergeCell ref="SBE1:SBF1"/>
    <mergeCell ref="SBG1:SBH1"/>
    <mergeCell ref="SAK1:SAL1"/>
    <mergeCell ref="SAM1:SAN1"/>
    <mergeCell ref="SAO1:SAP1"/>
    <mergeCell ref="SAQ1:SAR1"/>
    <mergeCell ref="SAS1:SAT1"/>
    <mergeCell ref="SAU1:SAV1"/>
    <mergeCell ref="RZY1:RZZ1"/>
    <mergeCell ref="SAA1:SAB1"/>
    <mergeCell ref="SAC1:SAD1"/>
    <mergeCell ref="SAE1:SAF1"/>
    <mergeCell ref="SAG1:SAH1"/>
    <mergeCell ref="SAI1:SAJ1"/>
    <mergeCell ref="RZM1:RZN1"/>
    <mergeCell ref="RZO1:RZP1"/>
    <mergeCell ref="RZQ1:RZR1"/>
    <mergeCell ref="RZS1:RZT1"/>
    <mergeCell ref="RZU1:RZV1"/>
    <mergeCell ref="RZW1:RZX1"/>
    <mergeCell ref="RZA1:RZB1"/>
    <mergeCell ref="RZC1:RZD1"/>
    <mergeCell ref="RZE1:RZF1"/>
    <mergeCell ref="RZG1:RZH1"/>
    <mergeCell ref="RZI1:RZJ1"/>
    <mergeCell ref="RZK1:RZL1"/>
    <mergeCell ref="RYO1:RYP1"/>
    <mergeCell ref="RYQ1:RYR1"/>
    <mergeCell ref="RYS1:RYT1"/>
    <mergeCell ref="RYU1:RYV1"/>
    <mergeCell ref="RYW1:RYX1"/>
    <mergeCell ref="RYY1:RYZ1"/>
    <mergeCell ref="RYC1:RYD1"/>
    <mergeCell ref="RYE1:RYF1"/>
    <mergeCell ref="RYG1:RYH1"/>
    <mergeCell ref="RYI1:RYJ1"/>
    <mergeCell ref="RYK1:RYL1"/>
    <mergeCell ref="RYM1:RYN1"/>
    <mergeCell ref="RXQ1:RXR1"/>
    <mergeCell ref="RXS1:RXT1"/>
    <mergeCell ref="RXU1:RXV1"/>
    <mergeCell ref="RXW1:RXX1"/>
    <mergeCell ref="RXY1:RXZ1"/>
    <mergeCell ref="RYA1:RYB1"/>
    <mergeCell ref="RXE1:RXF1"/>
    <mergeCell ref="RXG1:RXH1"/>
    <mergeCell ref="RXI1:RXJ1"/>
    <mergeCell ref="RXK1:RXL1"/>
    <mergeCell ref="RXM1:RXN1"/>
    <mergeCell ref="RXO1:RXP1"/>
    <mergeCell ref="RWS1:RWT1"/>
    <mergeCell ref="RWU1:RWV1"/>
    <mergeCell ref="RWW1:RWX1"/>
    <mergeCell ref="RWY1:RWZ1"/>
    <mergeCell ref="RXA1:RXB1"/>
    <mergeCell ref="RXC1:RXD1"/>
    <mergeCell ref="RWG1:RWH1"/>
    <mergeCell ref="RWI1:RWJ1"/>
    <mergeCell ref="RWK1:RWL1"/>
    <mergeCell ref="RWM1:RWN1"/>
    <mergeCell ref="RWO1:RWP1"/>
    <mergeCell ref="RWQ1:RWR1"/>
    <mergeCell ref="RVU1:RVV1"/>
    <mergeCell ref="RVW1:RVX1"/>
    <mergeCell ref="RVY1:RVZ1"/>
    <mergeCell ref="RWA1:RWB1"/>
    <mergeCell ref="RWC1:RWD1"/>
    <mergeCell ref="RWE1:RWF1"/>
    <mergeCell ref="RVI1:RVJ1"/>
    <mergeCell ref="RVK1:RVL1"/>
    <mergeCell ref="RVM1:RVN1"/>
    <mergeCell ref="RVO1:RVP1"/>
    <mergeCell ref="RVQ1:RVR1"/>
    <mergeCell ref="RVS1:RVT1"/>
    <mergeCell ref="RUW1:RUX1"/>
    <mergeCell ref="RUY1:RUZ1"/>
    <mergeCell ref="RVA1:RVB1"/>
    <mergeCell ref="RVC1:RVD1"/>
    <mergeCell ref="RVE1:RVF1"/>
    <mergeCell ref="RVG1:RVH1"/>
    <mergeCell ref="RUK1:RUL1"/>
    <mergeCell ref="RUM1:RUN1"/>
    <mergeCell ref="RUO1:RUP1"/>
    <mergeCell ref="RUQ1:RUR1"/>
    <mergeCell ref="RUS1:RUT1"/>
    <mergeCell ref="RUU1:RUV1"/>
    <mergeCell ref="RTY1:RTZ1"/>
    <mergeCell ref="RUA1:RUB1"/>
    <mergeCell ref="RUC1:RUD1"/>
    <mergeCell ref="RUE1:RUF1"/>
    <mergeCell ref="RUG1:RUH1"/>
    <mergeCell ref="RUI1:RUJ1"/>
    <mergeCell ref="RTM1:RTN1"/>
    <mergeCell ref="RTO1:RTP1"/>
    <mergeCell ref="RTQ1:RTR1"/>
    <mergeCell ref="RTS1:RTT1"/>
    <mergeCell ref="RTU1:RTV1"/>
    <mergeCell ref="RTW1:RTX1"/>
    <mergeCell ref="RTA1:RTB1"/>
    <mergeCell ref="RTC1:RTD1"/>
    <mergeCell ref="RTE1:RTF1"/>
    <mergeCell ref="RTG1:RTH1"/>
    <mergeCell ref="RTI1:RTJ1"/>
    <mergeCell ref="RTK1:RTL1"/>
    <mergeCell ref="RSO1:RSP1"/>
    <mergeCell ref="RSQ1:RSR1"/>
    <mergeCell ref="RSS1:RST1"/>
    <mergeCell ref="RSU1:RSV1"/>
    <mergeCell ref="RSW1:RSX1"/>
    <mergeCell ref="RSY1:RSZ1"/>
    <mergeCell ref="RSC1:RSD1"/>
    <mergeCell ref="RSE1:RSF1"/>
    <mergeCell ref="RSG1:RSH1"/>
    <mergeCell ref="RSI1:RSJ1"/>
    <mergeCell ref="RSK1:RSL1"/>
    <mergeCell ref="RSM1:RSN1"/>
    <mergeCell ref="RRQ1:RRR1"/>
    <mergeCell ref="RRS1:RRT1"/>
    <mergeCell ref="RRU1:RRV1"/>
    <mergeCell ref="RRW1:RRX1"/>
    <mergeCell ref="RRY1:RRZ1"/>
    <mergeCell ref="RSA1:RSB1"/>
    <mergeCell ref="RRE1:RRF1"/>
    <mergeCell ref="RRG1:RRH1"/>
    <mergeCell ref="RRI1:RRJ1"/>
    <mergeCell ref="RRK1:RRL1"/>
    <mergeCell ref="RRM1:RRN1"/>
    <mergeCell ref="RRO1:RRP1"/>
    <mergeCell ref="RQS1:RQT1"/>
    <mergeCell ref="RQU1:RQV1"/>
    <mergeCell ref="RQW1:RQX1"/>
    <mergeCell ref="RQY1:RQZ1"/>
    <mergeCell ref="RRA1:RRB1"/>
    <mergeCell ref="RRC1:RRD1"/>
    <mergeCell ref="RQG1:RQH1"/>
    <mergeCell ref="RQI1:RQJ1"/>
    <mergeCell ref="RQK1:RQL1"/>
    <mergeCell ref="RQM1:RQN1"/>
    <mergeCell ref="RQO1:RQP1"/>
    <mergeCell ref="RQQ1:RQR1"/>
    <mergeCell ref="RPU1:RPV1"/>
    <mergeCell ref="RPW1:RPX1"/>
    <mergeCell ref="RPY1:RPZ1"/>
    <mergeCell ref="RQA1:RQB1"/>
    <mergeCell ref="RQC1:RQD1"/>
    <mergeCell ref="RQE1:RQF1"/>
    <mergeCell ref="RPI1:RPJ1"/>
    <mergeCell ref="RPK1:RPL1"/>
    <mergeCell ref="RPM1:RPN1"/>
    <mergeCell ref="RPO1:RPP1"/>
    <mergeCell ref="RPQ1:RPR1"/>
    <mergeCell ref="RPS1:RPT1"/>
    <mergeCell ref="ROW1:ROX1"/>
    <mergeCell ref="ROY1:ROZ1"/>
    <mergeCell ref="RPA1:RPB1"/>
    <mergeCell ref="RPC1:RPD1"/>
    <mergeCell ref="RPE1:RPF1"/>
    <mergeCell ref="RPG1:RPH1"/>
    <mergeCell ref="ROK1:ROL1"/>
    <mergeCell ref="ROM1:RON1"/>
    <mergeCell ref="ROO1:ROP1"/>
    <mergeCell ref="ROQ1:ROR1"/>
    <mergeCell ref="ROS1:ROT1"/>
    <mergeCell ref="ROU1:ROV1"/>
    <mergeCell ref="RNY1:RNZ1"/>
    <mergeCell ref="ROA1:ROB1"/>
    <mergeCell ref="ROC1:ROD1"/>
    <mergeCell ref="ROE1:ROF1"/>
    <mergeCell ref="ROG1:ROH1"/>
    <mergeCell ref="ROI1:ROJ1"/>
    <mergeCell ref="RNM1:RNN1"/>
    <mergeCell ref="RNO1:RNP1"/>
    <mergeCell ref="RNQ1:RNR1"/>
    <mergeCell ref="RNS1:RNT1"/>
    <mergeCell ref="RNU1:RNV1"/>
    <mergeCell ref="RNW1:RNX1"/>
    <mergeCell ref="RNA1:RNB1"/>
    <mergeCell ref="RNC1:RND1"/>
    <mergeCell ref="RNE1:RNF1"/>
    <mergeCell ref="RNG1:RNH1"/>
    <mergeCell ref="RNI1:RNJ1"/>
    <mergeCell ref="RNK1:RNL1"/>
    <mergeCell ref="RMO1:RMP1"/>
    <mergeCell ref="RMQ1:RMR1"/>
    <mergeCell ref="RMS1:RMT1"/>
    <mergeCell ref="RMU1:RMV1"/>
    <mergeCell ref="RMW1:RMX1"/>
    <mergeCell ref="RMY1:RMZ1"/>
    <mergeCell ref="RMC1:RMD1"/>
    <mergeCell ref="RME1:RMF1"/>
    <mergeCell ref="RMG1:RMH1"/>
    <mergeCell ref="RMI1:RMJ1"/>
    <mergeCell ref="RMK1:RML1"/>
    <mergeCell ref="RMM1:RMN1"/>
    <mergeCell ref="RLQ1:RLR1"/>
    <mergeCell ref="RLS1:RLT1"/>
    <mergeCell ref="RLU1:RLV1"/>
    <mergeCell ref="RLW1:RLX1"/>
    <mergeCell ref="RLY1:RLZ1"/>
    <mergeCell ref="RMA1:RMB1"/>
    <mergeCell ref="RLE1:RLF1"/>
    <mergeCell ref="RLG1:RLH1"/>
    <mergeCell ref="RLI1:RLJ1"/>
    <mergeCell ref="RLK1:RLL1"/>
    <mergeCell ref="RLM1:RLN1"/>
    <mergeCell ref="RLO1:RLP1"/>
    <mergeCell ref="RKS1:RKT1"/>
    <mergeCell ref="RKU1:RKV1"/>
    <mergeCell ref="RKW1:RKX1"/>
    <mergeCell ref="RKY1:RKZ1"/>
    <mergeCell ref="RLA1:RLB1"/>
    <mergeCell ref="RLC1:RLD1"/>
    <mergeCell ref="RKG1:RKH1"/>
    <mergeCell ref="RKI1:RKJ1"/>
    <mergeCell ref="RKK1:RKL1"/>
    <mergeCell ref="RKM1:RKN1"/>
    <mergeCell ref="RKO1:RKP1"/>
    <mergeCell ref="RKQ1:RKR1"/>
    <mergeCell ref="RJU1:RJV1"/>
    <mergeCell ref="RJW1:RJX1"/>
    <mergeCell ref="RJY1:RJZ1"/>
    <mergeCell ref="RKA1:RKB1"/>
    <mergeCell ref="RKC1:RKD1"/>
    <mergeCell ref="RKE1:RKF1"/>
    <mergeCell ref="RJI1:RJJ1"/>
    <mergeCell ref="RJK1:RJL1"/>
    <mergeCell ref="RJM1:RJN1"/>
    <mergeCell ref="RJO1:RJP1"/>
    <mergeCell ref="RJQ1:RJR1"/>
    <mergeCell ref="RJS1:RJT1"/>
    <mergeCell ref="RIW1:RIX1"/>
    <mergeCell ref="RIY1:RIZ1"/>
    <mergeCell ref="RJA1:RJB1"/>
    <mergeCell ref="RJC1:RJD1"/>
    <mergeCell ref="RJE1:RJF1"/>
    <mergeCell ref="RJG1:RJH1"/>
    <mergeCell ref="RIK1:RIL1"/>
    <mergeCell ref="RIM1:RIN1"/>
    <mergeCell ref="RIO1:RIP1"/>
    <mergeCell ref="RIQ1:RIR1"/>
    <mergeCell ref="RIS1:RIT1"/>
    <mergeCell ref="RIU1:RIV1"/>
    <mergeCell ref="RHY1:RHZ1"/>
    <mergeCell ref="RIA1:RIB1"/>
    <mergeCell ref="RIC1:RID1"/>
    <mergeCell ref="RIE1:RIF1"/>
    <mergeCell ref="RIG1:RIH1"/>
    <mergeCell ref="RII1:RIJ1"/>
    <mergeCell ref="RHM1:RHN1"/>
    <mergeCell ref="RHO1:RHP1"/>
    <mergeCell ref="RHQ1:RHR1"/>
    <mergeCell ref="RHS1:RHT1"/>
    <mergeCell ref="RHU1:RHV1"/>
    <mergeCell ref="RHW1:RHX1"/>
    <mergeCell ref="RHA1:RHB1"/>
    <mergeCell ref="RHC1:RHD1"/>
    <mergeCell ref="RHE1:RHF1"/>
    <mergeCell ref="RHG1:RHH1"/>
    <mergeCell ref="RHI1:RHJ1"/>
    <mergeCell ref="RHK1:RHL1"/>
    <mergeCell ref="RGO1:RGP1"/>
    <mergeCell ref="RGQ1:RGR1"/>
    <mergeCell ref="RGS1:RGT1"/>
    <mergeCell ref="RGU1:RGV1"/>
    <mergeCell ref="RGW1:RGX1"/>
    <mergeCell ref="RGY1:RGZ1"/>
    <mergeCell ref="RGC1:RGD1"/>
    <mergeCell ref="RGE1:RGF1"/>
    <mergeCell ref="RGG1:RGH1"/>
    <mergeCell ref="RGI1:RGJ1"/>
    <mergeCell ref="RGK1:RGL1"/>
    <mergeCell ref="RGM1:RGN1"/>
    <mergeCell ref="RFQ1:RFR1"/>
    <mergeCell ref="RFS1:RFT1"/>
    <mergeCell ref="RFU1:RFV1"/>
    <mergeCell ref="RFW1:RFX1"/>
    <mergeCell ref="RFY1:RFZ1"/>
    <mergeCell ref="RGA1:RGB1"/>
    <mergeCell ref="RFE1:RFF1"/>
    <mergeCell ref="RFG1:RFH1"/>
    <mergeCell ref="RFI1:RFJ1"/>
    <mergeCell ref="RFK1:RFL1"/>
    <mergeCell ref="RFM1:RFN1"/>
    <mergeCell ref="RFO1:RFP1"/>
    <mergeCell ref="RES1:RET1"/>
    <mergeCell ref="REU1:REV1"/>
    <mergeCell ref="REW1:REX1"/>
    <mergeCell ref="REY1:REZ1"/>
    <mergeCell ref="RFA1:RFB1"/>
    <mergeCell ref="RFC1:RFD1"/>
    <mergeCell ref="REG1:REH1"/>
    <mergeCell ref="REI1:REJ1"/>
    <mergeCell ref="REK1:REL1"/>
    <mergeCell ref="REM1:REN1"/>
    <mergeCell ref="REO1:REP1"/>
    <mergeCell ref="REQ1:RER1"/>
    <mergeCell ref="RDU1:RDV1"/>
    <mergeCell ref="RDW1:RDX1"/>
    <mergeCell ref="RDY1:RDZ1"/>
    <mergeCell ref="REA1:REB1"/>
    <mergeCell ref="REC1:RED1"/>
    <mergeCell ref="REE1:REF1"/>
    <mergeCell ref="RDI1:RDJ1"/>
    <mergeCell ref="RDK1:RDL1"/>
    <mergeCell ref="RDM1:RDN1"/>
    <mergeCell ref="RDO1:RDP1"/>
    <mergeCell ref="RDQ1:RDR1"/>
    <mergeCell ref="RDS1:RDT1"/>
    <mergeCell ref="RCW1:RCX1"/>
    <mergeCell ref="RCY1:RCZ1"/>
    <mergeCell ref="RDA1:RDB1"/>
    <mergeCell ref="RDC1:RDD1"/>
    <mergeCell ref="RDE1:RDF1"/>
    <mergeCell ref="RDG1:RDH1"/>
    <mergeCell ref="RCK1:RCL1"/>
    <mergeCell ref="RCM1:RCN1"/>
    <mergeCell ref="RCO1:RCP1"/>
    <mergeCell ref="RCQ1:RCR1"/>
    <mergeCell ref="RCS1:RCT1"/>
    <mergeCell ref="RCU1:RCV1"/>
    <mergeCell ref="RBY1:RBZ1"/>
    <mergeCell ref="RCA1:RCB1"/>
    <mergeCell ref="RCC1:RCD1"/>
    <mergeCell ref="RCE1:RCF1"/>
    <mergeCell ref="RCG1:RCH1"/>
    <mergeCell ref="RCI1:RCJ1"/>
    <mergeCell ref="RBM1:RBN1"/>
    <mergeCell ref="RBO1:RBP1"/>
    <mergeCell ref="RBQ1:RBR1"/>
    <mergeCell ref="RBS1:RBT1"/>
    <mergeCell ref="RBU1:RBV1"/>
    <mergeCell ref="RBW1:RBX1"/>
    <mergeCell ref="RBA1:RBB1"/>
    <mergeCell ref="RBC1:RBD1"/>
    <mergeCell ref="RBE1:RBF1"/>
    <mergeCell ref="RBG1:RBH1"/>
    <mergeCell ref="RBI1:RBJ1"/>
    <mergeCell ref="RBK1:RBL1"/>
    <mergeCell ref="RAO1:RAP1"/>
    <mergeCell ref="RAQ1:RAR1"/>
    <mergeCell ref="RAS1:RAT1"/>
    <mergeCell ref="RAU1:RAV1"/>
    <mergeCell ref="RAW1:RAX1"/>
    <mergeCell ref="RAY1:RAZ1"/>
    <mergeCell ref="RAC1:RAD1"/>
    <mergeCell ref="RAE1:RAF1"/>
    <mergeCell ref="RAG1:RAH1"/>
    <mergeCell ref="RAI1:RAJ1"/>
    <mergeCell ref="RAK1:RAL1"/>
    <mergeCell ref="RAM1:RAN1"/>
    <mergeCell ref="QZQ1:QZR1"/>
    <mergeCell ref="QZS1:QZT1"/>
    <mergeCell ref="QZU1:QZV1"/>
    <mergeCell ref="QZW1:QZX1"/>
    <mergeCell ref="QZY1:QZZ1"/>
    <mergeCell ref="RAA1:RAB1"/>
    <mergeCell ref="QZE1:QZF1"/>
    <mergeCell ref="QZG1:QZH1"/>
    <mergeCell ref="QZI1:QZJ1"/>
    <mergeCell ref="QZK1:QZL1"/>
    <mergeCell ref="QZM1:QZN1"/>
    <mergeCell ref="QZO1:QZP1"/>
    <mergeCell ref="QYS1:QYT1"/>
    <mergeCell ref="QYU1:QYV1"/>
    <mergeCell ref="QYW1:QYX1"/>
    <mergeCell ref="QYY1:QYZ1"/>
    <mergeCell ref="QZA1:QZB1"/>
    <mergeCell ref="QZC1:QZD1"/>
    <mergeCell ref="QYG1:QYH1"/>
    <mergeCell ref="QYI1:QYJ1"/>
    <mergeCell ref="QYK1:QYL1"/>
    <mergeCell ref="QYM1:QYN1"/>
    <mergeCell ref="QYO1:QYP1"/>
    <mergeCell ref="QYQ1:QYR1"/>
    <mergeCell ref="QXU1:QXV1"/>
    <mergeCell ref="QXW1:QXX1"/>
    <mergeCell ref="QXY1:QXZ1"/>
    <mergeCell ref="QYA1:QYB1"/>
    <mergeCell ref="QYC1:QYD1"/>
    <mergeCell ref="QYE1:QYF1"/>
    <mergeCell ref="QXI1:QXJ1"/>
    <mergeCell ref="QXK1:QXL1"/>
    <mergeCell ref="QXM1:QXN1"/>
    <mergeCell ref="QXO1:QXP1"/>
    <mergeCell ref="QXQ1:QXR1"/>
    <mergeCell ref="QXS1:QXT1"/>
    <mergeCell ref="QWW1:QWX1"/>
    <mergeCell ref="QWY1:QWZ1"/>
    <mergeCell ref="QXA1:QXB1"/>
    <mergeCell ref="QXC1:QXD1"/>
    <mergeCell ref="QXE1:QXF1"/>
    <mergeCell ref="QXG1:QXH1"/>
    <mergeCell ref="QWK1:QWL1"/>
    <mergeCell ref="QWM1:QWN1"/>
    <mergeCell ref="QWO1:QWP1"/>
    <mergeCell ref="QWQ1:QWR1"/>
    <mergeCell ref="QWS1:QWT1"/>
    <mergeCell ref="QWU1:QWV1"/>
    <mergeCell ref="QVY1:QVZ1"/>
    <mergeCell ref="QWA1:QWB1"/>
    <mergeCell ref="QWC1:QWD1"/>
    <mergeCell ref="QWE1:QWF1"/>
    <mergeCell ref="QWG1:QWH1"/>
    <mergeCell ref="QWI1:QWJ1"/>
    <mergeCell ref="QVM1:QVN1"/>
    <mergeCell ref="QVO1:QVP1"/>
    <mergeCell ref="QVQ1:QVR1"/>
    <mergeCell ref="QVS1:QVT1"/>
    <mergeCell ref="QVU1:QVV1"/>
    <mergeCell ref="QVW1:QVX1"/>
    <mergeCell ref="QVA1:QVB1"/>
    <mergeCell ref="QVC1:QVD1"/>
    <mergeCell ref="QVE1:QVF1"/>
    <mergeCell ref="QVG1:QVH1"/>
    <mergeCell ref="QVI1:QVJ1"/>
    <mergeCell ref="QVK1:QVL1"/>
    <mergeCell ref="QUO1:QUP1"/>
    <mergeCell ref="QUQ1:QUR1"/>
    <mergeCell ref="QUS1:QUT1"/>
    <mergeCell ref="QUU1:QUV1"/>
    <mergeCell ref="QUW1:QUX1"/>
    <mergeCell ref="QUY1:QUZ1"/>
    <mergeCell ref="QUC1:QUD1"/>
    <mergeCell ref="QUE1:QUF1"/>
    <mergeCell ref="QUG1:QUH1"/>
    <mergeCell ref="QUI1:QUJ1"/>
    <mergeCell ref="QUK1:QUL1"/>
    <mergeCell ref="QUM1:QUN1"/>
    <mergeCell ref="QTQ1:QTR1"/>
    <mergeCell ref="QTS1:QTT1"/>
    <mergeCell ref="QTU1:QTV1"/>
    <mergeCell ref="QTW1:QTX1"/>
    <mergeCell ref="QTY1:QTZ1"/>
    <mergeCell ref="QUA1:QUB1"/>
    <mergeCell ref="QTE1:QTF1"/>
    <mergeCell ref="QTG1:QTH1"/>
    <mergeCell ref="QTI1:QTJ1"/>
    <mergeCell ref="QTK1:QTL1"/>
    <mergeCell ref="QTM1:QTN1"/>
    <mergeCell ref="QTO1:QTP1"/>
    <mergeCell ref="QSS1:QST1"/>
    <mergeCell ref="QSU1:QSV1"/>
    <mergeCell ref="QSW1:QSX1"/>
    <mergeCell ref="QSY1:QSZ1"/>
    <mergeCell ref="QTA1:QTB1"/>
    <mergeCell ref="QTC1:QTD1"/>
    <mergeCell ref="QSG1:QSH1"/>
    <mergeCell ref="QSI1:QSJ1"/>
    <mergeCell ref="QSK1:QSL1"/>
    <mergeCell ref="QSM1:QSN1"/>
    <mergeCell ref="QSO1:QSP1"/>
    <mergeCell ref="QSQ1:QSR1"/>
    <mergeCell ref="QRU1:QRV1"/>
    <mergeCell ref="QRW1:QRX1"/>
    <mergeCell ref="QRY1:QRZ1"/>
    <mergeCell ref="QSA1:QSB1"/>
    <mergeCell ref="QSC1:QSD1"/>
    <mergeCell ref="QSE1:QSF1"/>
    <mergeCell ref="QRI1:QRJ1"/>
    <mergeCell ref="QRK1:QRL1"/>
    <mergeCell ref="QRM1:QRN1"/>
    <mergeCell ref="QRO1:QRP1"/>
    <mergeCell ref="QRQ1:QRR1"/>
    <mergeCell ref="QRS1:QRT1"/>
    <mergeCell ref="QQW1:QQX1"/>
    <mergeCell ref="QQY1:QQZ1"/>
    <mergeCell ref="QRA1:QRB1"/>
    <mergeCell ref="QRC1:QRD1"/>
    <mergeCell ref="QRE1:QRF1"/>
    <mergeCell ref="QRG1:QRH1"/>
    <mergeCell ref="QQK1:QQL1"/>
    <mergeCell ref="QQM1:QQN1"/>
    <mergeCell ref="QQO1:QQP1"/>
    <mergeCell ref="QQQ1:QQR1"/>
    <mergeCell ref="QQS1:QQT1"/>
    <mergeCell ref="QQU1:QQV1"/>
    <mergeCell ref="QPY1:QPZ1"/>
    <mergeCell ref="QQA1:QQB1"/>
    <mergeCell ref="QQC1:QQD1"/>
    <mergeCell ref="QQE1:QQF1"/>
    <mergeCell ref="QQG1:QQH1"/>
    <mergeCell ref="QQI1:QQJ1"/>
    <mergeCell ref="QPM1:QPN1"/>
    <mergeCell ref="QPO1:QPP1"/>
    <mergeCell ref="QPQ1:QPR1"/>
    <mergeCell ref="QPS1:QPT1"/>
    <mergeCell ref="QPU1:QPV1"/>
    <mergeCell ref="QPW1:QPX1"/>
    <mergeCell ref="QPA1:QPB1"/>
    <mergeCell ref="QPC1:QPD1"/>
    <mergeCell ref="QPE1:QPF1"/>
    <mergeCell ref="QPG1:QPH1"/>
    <mergeCell ref="QPI1:QPJ1"/>
    <mergeCell ref="QPK1:QPL1"/>
    <mergeCell ref="QOO1:QOP1"/>
    <mergeCell ref="QOQ1:QOR1"/>
    <mergeCell ref="QOS1:QOT1"/>
    <mergeCell ref="QOU1:QOV1"/>
    <mergeCell ref="QOW1:QOX1"/>
    <mergeCell ref="QOY1:QOZ1"/>
    <mergeCell ref="QOC1:QOD1"/>
    <mergeCell ref="QOE1:QOF1"/>
    <mergeCell ref="QOG1:QOH1"/>
    <mergeCell ref="QOI1:QOJ1"/>
    <mergeCell ref="QOK1:QOL1"/>
    <mergeCell ref="QOM1:QON1"/>
    <mergeCell ref="QNQ1:QNR1"/>
    <mergeCell ref="QNS1:QNT1"/>
    <mergeCell ref="QNU1:QNV1"/>
    <mergeCell ref="QNW1:QNX1"/>
    <mergeCell ref="QNY1:QNZ1"/>
    <mergeCell ref="QOA1:QOB1"/>
    <mergeCell ref="QNE1:QNF1"/>
    <mergeCell ref="QNG1:QNH1"/>
    <mergeCell ref="QNI1:QNJ1"/>
    <mergeCell ref="QNK1:QNL1"/>
    <mergeCell ref="QNM1:QNN1"/>
    <mergeCell ref="QNO1:QNP1"/>
    <mergeCell ref="QMS1:QMT1"/>
    <mergeCell ref="QMU1:QMV1"/>
    <mergeCell ref="QMW1:QMX1"/>
    <mergeCell ref="QMY1:QMZ1"/>
    <mergeCell ref="QNA1:QNB1"/>
    <mergeCell ref="QNC1:QND1"/>
    <mergeCell ref="QMG1:QMH1"/>
    <mergeCell ref="QMI1:QMJ1"/>
    <mergeCell ref="QMK1:QML1"/>
    <mergeCell ref="QMM1:QMN1"/>
    <mergeCell ref="QMO1:QMP1"/>
    <mergeCell ref="QMQ1:QMR1"/>
    <mergeCell ref="QLU1:QLV1"/>
    <mergeCell ref="QLW1:QLX1"/>
    <mergeCell ref="QLY1:QLZ1"/>
    <mergeCell ref="QMA1:QMB1"/>
    <mergeCell ref="QMC1:QMD1"/>
    <mergeCell ref="QME1:QMF1"/>
    <mergeCell ref="QLI1:QLJ1"/>
    <mergeCell ref="QLK1:QLL1"/>
    <mergeCell ref="QLM1:QLN1"/>
    <mergeCell ref="QLO1:QLP1"/>
    <mergeCell ref="QLQ1:QLR1"/>
    <mergeCell ref="QLS1:QLT1"/>
    <mergeCell ref="QKW1:QKX1"/>
    <mergeCell ref="QKY1:QKZ1"/>
    <mergeCell ref="QLA1:QLB1"/>
    <mergeCell ref="QLC1:QLD1"/>
    <mergeCell ref="QLE1:QLF1"/>
    <mergeCell ref="QLG1:QLH1"/>
    <mergeCell ref="QKK1:QKL1"/>
    <mergeCell ref="QKM1:QKN1"/>
    <mergeCell ref="QKO1:QKP1"/>
    <mergeCell ref="QKQ1:QKR1"/>
    <mergeCell ref="QKS1:QKT1"/>
    <mergeCell ref="QKU1:QKV1"/>
    <mergeCell ref="QJY1:QJZ1"/>
    <mergeCell ref="QKA1:QKB1"/>
    <mergeCell ref="QKC1:QKD1"/>
    <mergeCell ref="QKE1:QKF1"/>
    <mergeCell ref="QKG1:QKH1"/>
    <mergeCell ref="QKI1:QKJ1"/>
    <mergeCell ref="QJM1:QJN1"/>
    <mergeCell ref="QJO1:QJP1"/>
    <mergeCell ref="QJQ1:QJR1"/>
    <mergeCell ref="QJS1:QJT1"/>
    <mergeCell ref="QJU1:QJV1"/>
    <mergeCell ref="QJW1:QJX1"/>
    <mergeCell ref="QJA1:QJB1"/>
    <mergeCell ref="QJC1:QJD1"/>
    <mergeCell ref="QJE1:QJF1"/>
    <mergeCell ref="QJG1:QJH1"/>
    <mergeCell ref="QJI1:QJJ1"/>
    <mergeCell ref="QJK1:QJL1"/>
    <mergeCell ref="QIO1:QIP1"/>
    <mergeCell ref="QIQ1:QIR1"/>
    <mergeCell ref="QIS1:QIT1"/>
    <mergeCell ref="QIU1:QIV1"/>
    <mergeCell ref="QIW1:QIX1"/>
    <mergeCell ref="QIY1:QIZ1"/>
    <mergeCell ref="QIC1:QID1"/>
    <mergeCell ref="QIE1:QIF1"/>
    <mergeCell ref="QIG1:QIH1"/>
    <mergeCell ref="QII1:QIJ1"/>
    <mergeCell ref="QIK1:QIL1"/>
    <mergeCell ref="QIM1:QIN1"/>
    <mergeCell ref="QHQ1:QHR1"/>
    <mergeCell ref="QHS1:QHT1"/>
    <mergeCell ref="QHU1:QHV1"/>
    <mergeCell ref="QHW1:QHX1"/>
    <mergeCell ref="QHY1:QHZ1"/>
    <mergeCell ref="QIA1:QIB1"/>
    <mergeCell ref="QHE1:QHF1"/>
    <mergeCell ref="QHG1:QHH1"/>
    <mergeCell ref="QHI1:QHJ1"/>
    <mergeCell ref="QHK1:QHL1"/>
    <mergeCell ref="QHM1:QHN1"/>
    <mergeCell ref="QHO1:QHP1"/>
    <mergeCell ref="QGS1:QGT1"/>
    <mergeCell ref="QGU1:QGV1"/>
    <mergeCell ref="QGW1:QGX1"/>
    <mergeCell ref="QGY1:QGZ1"/>
    <mergeCell ref="QHA1:QHB1"/>
    <mergeCell ref="QHC1:QHD1"/>
    <mergeCell ref="QGG1:QGH1"/>
    <mergeCell ref="QGI1:QGJ1"/>
    <mergeCell ref="QGK1:QGL1"/>
    <mergeCell ref="QGM1:QGN1"/>
    <mergeCell ref="QGO1:QGP1"/>
    <mergeCell ref="QGQ1:QGR1"/>
    <mergeCell ref="QFU1:QFV1"/>
    <mergeCell ref="QFW1:QFX1"/>
    <mergeCell ref="QFY1:QFZ1"/>
    <mergeCell ref="QGA1:QGB1"/>
    <mergeCell ref="QGC1:QGD1"/>
    <mergeCell ref="QGE1:QGF1"/>
    <mergeCell ref="QFI1:QFJ1"/>
    <mergeCell ref="QFK1:QFL1"/>
    <mergeCell ref="QFM1:QFN1"/>
    <mergeCell ref="QFO1:QFP1"/>
    <mergeCell ref="QFQ1:QFR1"/>
    <mergeCell ref="QFS1:QFT1"/>
    <mergeCell ref="QEW1:QEX1"/>
    <mergeCell ref="QEY1:QEZ1"/>
    <mergeCell ref="QFA1:QFB1"/>
    <mergeCell ref="QFC1:QFD1"/>
    <mergeCell ref="QFE1:QFF1"/>
    <mergeCell ref="QFG1:QFH1"/>
    <mergeCell ref="QEK1:QEL1"/>
    <mergeCell ref="QEM1:QEN1"/>
    <mergeCell ref="QEO1:QEP1"/>
    <mergeCell ref="QEQ1:QER1"/>
    <mergeCell ref="QES1:QET1"/>
    <mergeCell ref="QEU1:QEV1"/>
    <mergeCell ref="QDY1:QDZ1"/>
    <mergeCell ref="QEA1:QEB1"/>
    <mergeCell ref="QEC1:QED1"/>
    <mergeCell ref="QEE1:QEF1"/>
    <mergeCell ref="QEG1:QEH1"/>
    <mergeCell ref="QEI1:QEJ1"/>
    <mergeCell ref="QDM1:QDN1"/>
    <mergeCell ref="QDO1:QDP1"/>
    <mergeCell ref="QDQ1:QDR1"/>
    <mergeCell ref="QDS1:QDT1"/>
    <mergeCell ref="QDU1:QDV1"/>
    <mergeCell ref="QDW1:QDX1"/>
    <mergeCell ref="QDA1:QDB1"/>
    <mergeCell ref="QDC1:QDD1"/>
    <mergeCell ref="QDE1:QDF1"/>
    <mergeCell ref="QDG1:QDH1"/>
    <mergeCell ref="QDI1:QDJ1"/>
    <mergeCell ref="QDK1:QDL1"/>
    <mergeCell ref="QCO1:QCP1"/>
    <mergeCell ref="QCQ1:QCR1"/>
    <mergeCell ref="QCS1:QCT1"/>
    <mergeCell ref="QCU1:QCV1"/>
    <mergeCell ref="QCW1:QCX1"/>
    <mergeCell ref="QCY1:QCZ1"/>
    <mergeCell ref="QCC1:QCD1"/>
    <mergeCell ref="QCE1:QCF1"/>
    <mergeCell ref="QCG1:QCH1"/>
    <mergeCell ref="QCI1:QCJ1"/>
    <mergeCell ref="QCK1:QCL1"/>
    <mergeCell ref="QCM1:QCN1"/>
    <mergeCell ref="QBQ1:QBR1"/>
    <mergeCell ref="QBS1:QBT1"/>
    <mergeCell ref="QBU1:QBV1"/>
    <mergeCell ref="QBW1:QBX1"/>
    <mergeCell ref="QBY1:QBZ1"/>
    <mergeCell ref="QCA1:QCB1"/>
    <mergeCell ref="QBE1:QBF1"/>
    <mergeCell ref="QBG1:QBH1"/>
    <mergeCell ref="QBI1:QBJ1"/>
    <mergeCell ref="QBK1:QBL1"/>
    <mergeCell ref="QBM1:QBN1"/>
    <mergeCell ref="QBO1:QBP1"/>
    <mergeCell ref="QAS1:QAT1"/>
    <mergeCell ref="QAU1:QAV1"/>
    <mergeCell ref="QAW1:QAX1"/>
    <mergeCell ref="QAY1:QAZ1"/>
    <mergeCell ref="QBA1:QBB1"/>
    <mergeCell ref="QBC1:QBD1"/>
    <mergeCell ref="QAG1:QAH1"/>
    <mergeCell ref="QAI1:QAJ1"/>
    <mergeCell ref="QAK1:QAL1"/>
    <mergeCell ref="QAM1:QAN1"/>
    <mergeCell ref="QAO1:QAP1"/>
    <mergeCell ref="QAQ1:QAR1"/>
    <mergeCell ref="PZU1:PZV1"/>
    <mergeCell ref="PZW1:PZX1"/>
    <mergeCell ref="PZY1:PZZ1"/>
    <mergeCell ref="QAA1:QAB1"/>
    <mergeCell ref="QAC1:QAD1"/>
    <mergeCell ref="QAE1:QAF1"/>
    <mergeCell ref="PZI1:PZJ1"/>
    <mergeCell ref="PZK1:PZL1"/>
    <mergeCell ref="PZM1:PZN1"/>
    <mergeCell ref="PZO1:PZP1"/>
    <mergeCell ref="PZQ1:PZR1"/>
    <mergeCell ref="PZS1:PZT1"/>
    <mergeCell ref="PYW1:PYX1"/>
    <mergeCell ref="PYY1:PYZ1"/>
    <mergeCell ref="PZA1:PZB1"/>
    <mergeCell ref="PZC1:PZD1"/>
    <mergeCell ref="PZE1:PZF1"/>
    <mergeCell ref="PZG1:PZH1"/>
    <mergeCell ref="PYK1:PYL1"/>
    <mergeCell ref="PYM1:PYN1"/>
    <mergeCell ref="PYO1:PYP1"/>
    <mergeCell ref="PYQ1:PYR1"/>
    <mergeCell ref="PYS1:PYT1"/>
    <mergeCell ref="PYU1:PYV1"/>
    <mergeCell ref="PXY1:PXZ1"/>
    <mergeCell ref="PYA1:PYB1"/>
    <mergeCell ref="PYC1:PYD1"/>
    <mergeCell ref="PYE1:PYF1"/>
    <mergeCell ref="PYG1:PYH1"/>
    <mergeCell ref="PYI1:PYJ1"/>
    <mergeCell ref="PXM1:PXN1"/>
    <mergeCell ref="PXO1:PXP1"/>
    <mergeCell ref="PXQ1:PXR1"/>
    <mergeCell ref="PXS1:PXT1"/>
    <mergeCell ref="PXU1:PXV1"/>
    <mergeCell ref="PXW1:PXX1"/>
    <mergeCell ref="PXA1:PXB1"/>
    <mergeCell ref="PXC1:PXD1"/>
    <mergeCell ref="PXE1:PXF1"/>
    <mergeCell ref="PXG1:PXH1"/>
    <mergeCell ref="PXI1:PXJ1"/>
    <mergeCell ref="PXK1:PXL1"/>
    <mergeCell ref="PWO1:PWP1"/>
    <mergeCell ref="PWQ1:PWR1"/>
    <mergeCell ref="PWS1:PWT1"/>
    <mergeCell ref="PWU1:PWV1"/>
    <mergeCell ref="PWW1:PWX1"/>
    <mergeCell ref="PWY1:PWZ1"/>
    <mergeCell ref="PWC1:PWD1"/>
    <mergeCell ref="PWE1:PWF1"/>
    <mergeCell ref="PWG1:PWH1"/>
    <mergeCell ref="PWI1:PWJ1"/>
    <mergeCell ref="PWK1:PWL1"/>
    <mergeCell ref="PWM1:PWN1"/>
    <mergeCell ref="PVQ1:PVR1"/>
    <mergeCell ref="PVS1:PVT1"/>
    <mergeCell ref="PVU1:PVV1"/>
    <mergeCell ref="PVW1:PVX1"/>
    <mergeCell ref="PVY1:PVZ1"/>
    <mergeCell ref="PWA1:PWB1"/>
    <mergeCell ref="PVE1:PVF1"/>
    <mergeCell ref="PVG1:PVH1"/>
    <mergeCell ref="PVI1:PVJ1"/>
    <mergeCell ref="PVK1:PVL1"/>
    <mergeCell ref="PVM1:PVN1"/>
    <mergeCell ref="PVO1:PVP1"/>
    <mergeCell ref="PUS1:PUT1"/>
    <mergeCell ref="PUU1:PUV1"/>
    <mergeCell ref="PUW1:PUX1"/>
    <mergeCell ref="PUY1:PUZ1"/>
    <mergeCell ref="PVA1:PVB1"/>
    <mergeCell ref="PVC1:PVD1"/>
    <mergeCell ref="PUG1:PUH1"/>
    <mergeCell ref="PUI1:PUJ1"/>
    <mergeCell ref="PUK1:PUL1"/>
    <mergeCell ref="PUM1:PUN1"/>
    <mergeCell ref="PUO1:PUP1"/>
    <mergeCell ref="PUQ1:PUR1"/>
    <mergeCell ref="PTU1:PTV1"/>
    <mergeCell ref="PTW1:PTX1"/>
    <mergeCell ref="PTY1:PTZ1"/>
    <mergeCell ref="PUA1:PUB1"/>
    <mergeCell ref="PUC1:PUD1"/>
    <mergeCell ref="PUE1:PUF1"/>
    <mergeCell ref="PTI1:PTJ1"/>
    <mergeCell ref="PTK1:PTL1"/>
    <mergeCell ref="PTM1:PTN1"/>
    <mergeCell ref="PTO1:PTP1"/>
    <mergeCell ref="PTQ1:PTR1"/>
    <mergeCell ref="PTS1:PTT1"/>
    <mergeCell ref="PSW1:PSX1"/>
    <mergeCell ref="PSY1:PSZ1"/>
    <mergeCell ref="PTA1:PTB1"/>
    <mergeCell ref="PTC1:PTD1"/>
    <mergeCell ref="PTE1:PTF1"/>
    <mergeCell ref="PTG1:PTH1"/>
    <mergeCell ref="PSK1:PSL1"/>
    <mergeCell ref="PSM1:PSN1"/>
    <mergeCell ref="PSO1:PSP1"/>
    <mergeCell ref="PSQ1:PSR1"/>
    <mergeCell ref="PSS1:PST1"/>
    <mergeCell ref="PSU1:PSV1"/>
    <mergeCell ref="PRY1:PRZ1"/>
    <mergeCell ref="PSA1:PSB1"/>
    <mergeCell ref="PSC1:PSD1"/>
    <mergeCell ref="PSE1:PSF1"/>
    <mergeCell ref="PSG1:PSH1"/>
    <mergeCell ref="PSI1:PSJ1"/>
    <mergeCell ref="PRM1:PRN1"/>
    <mergeCell ref="PRO1:PRP1"/>
    <mergeCell ref="PRQ1:PRR1"/>
    <mergeCell ref="PRS1:PRT1"/>
    <mergeCell ref="PRU1:PRV1"/>
    <mergeCell ref="PRW1:PRX1"/>
    <mergeCell ref="PRA1:PRB1"/>
    <mergeCell ref="PRC1:PRD1"/>
    <mergeCell ref="PRE1:PRF1"/>
    <mergeCell ref="PRG1:PRH1"/>
    <mergeCell ref="PRI1:PRJ1"/>
    <mergeCell ref="PRK1:PRL1"/>
    <mergeCell ref="PQO1:PQP1"/>
    <mergeCell ref="PQQ1:PQR1"/>
    <mergeCell ref="PQS1:PQT1"/>
    <mergeCell ref="PQU1:PQV1"/>
    <mergeCell ref="PQW1:PQX1"/>
    <mergeCell ref="PQY1:PQZ1"/>
    <mergeCell ref="PQC1:PQD1"/>
    <mergeCell ref="PQE1:PQF1"/>
    <mergeCell ref="PQG1:PQH1"/>
    <mergeCell ref="PQI1:PQJ1"/>
    <mergeCell ref="PQK1:PQL1"/>
    <mergeCell ref="PQM1:PQN1"/>
    <mergeCell ref="PPQ1:PPR1"/>
    <mergeCell ref="PPS1:PPT1"/>
    <mergeCell ref="PPU1:PPV1"/>
    <mergeCell ref="PPW1:PPX1"/>
    <mergeCell ref="PPY1:PPZ1"/>
    <mergeCell ref="PQA1:PQB1"/>
    <mergeCell ref="PPE1:PPF1"/>
    <mergeCell ref="PPG1:PPH1"/>
    <mergeCell ref="PPI1:PPJ1"/>
    <mergeCell ref="PPK1:PPL1"/>
    <mergeCell ref="PPM1:PPN1"/>
    <mergeCell ref="PPO1:PPP1"/>
    <mergeCell ref="POS1:POT1"/>
    <mergeCell ref="POU1:POV1"/>
    <mergeCell ref="POW1:POX1"/>
    <mergeCell ref="POY1:POZ1"/>
    <mergeCell ref="PPA1:PPB1"/>
    <mergeCell ref="PPC1:PPD1"/>
    <mergeCell ref="POG1:POH1"/>
    <mergeCell ref="POI1:POJ1"/>
    <mergeCell ref="POK1:POL1"/>
    <mergeCell ref="POM1:PON1"/>
    <mergeCell ref="POO1:POP1"/>
    <mergeCell ref="POQ1:POR1"/>
    <mergeCell ref="PNU1:PNV1"/>
    <mergeCell ref="PNW1:PNX1"/>
    <mergeCell ref="PNY1:PNZ1"/>
    <mergeCell ref="POA1:POB1"/>
    <mergeCell ref="POC1:POD1"/>
    <mergeCell ref="POE1:POF1"/>
    <mergeCell ref="PNI1:PNJ1"/>
    <mergeCell ref="PNK1:PNL1"/>
    <mergeCell ref="PNM1:PNN1"/>
    <mergeCell ref="PNO1:PNP1"/>
    <mergeCell ref="PNQ1:PNR1"/>
    <mergeCell ref="PNS1:PNT1"/>
    <mergeCell ref="PMW1:PMX1"/>
    <mergeCell ref="PMY1:PMZ1"/>
    <mergeCell ref="PNA1:PNB1"/>
    <mergeCell ref="PNC1:PND1"/>
    <mergeCell ref="PNE1:PNF1"/>
    <mergeCell ref="PNG1:PNH1"/>
    <mergeCell ref="PMK1:PML1"/>
    <mergeCell ref="PMM1:PMN1"/>
    <mergeCell ref="PMO1:PMP1"/>
    <mergeCell ref="PMQ1:PMR1"/>
    <mergeCell ref="PMS1:PMT1"/>
    <mergeCell ref="PMU1:PMV1"/>
    <mergeCell ref="PLY1:PLZ1"/>
    <mergeCell ref="PMA1:PMB1"/>
    <mergeCell ref="PMC1:PMD1"/>
    <mergeCell ref="PME1:PMF1"/>
    <mergeCell ref="PMG1:PMH1"/>
    <mergeCell ref="PMI1:PMJ1"/>
    <mergeCell ref="PLM1:PLN1"/>
    <mergeCell ref="PLO1:PLP1"/>
    <mergeCell ref="PLQ1:PLR1"/>
    <mergeCell ref="PLS1:PLT1"/>
    <mergeCell ref="PLU1:PLV1"/>
    <mergeCell ref="PLW1:PLX1"/>
    <mergeCell ref="PLA1:PLB1"/>
    <mergeCell ref="PLC1:PLD1"/>
    <mergeCell ref="PLE1:PLF1"/>
    <mergeCell ref="PLG1:PLH1"/>
    <mergeCell ref="PLI1:PLJ1"/>
    <mergeCell ref="PLK1:PLL1"/>
    <mergeCell ref="PKO1:PKP1"/>
    <mergeCell ref="PKQ1:PKR1"/>
    <mergeCell ref="PKS1:PKT1"/>
    <mergeCell ref="PKU1:PKV1"/>
    <mergeCell ref="PKW1:PKX1"/>
    <mergeCell ref="PKY1:PKZ1"/>
    <mergeCell ref="PKC1:PKD1"/>
    <mergeCell ref="PKE1:PKF1"/>
    <mergeCell ref="PKG1:PKH1"/>
    <mergeCell ref="PKI1:PKJ1"/>
    <mergeCell ref="PKK1:PKL1"/>
    <mergeCell ref="PKM1:PKN1"/>
    <mergeCell ref="PJQ1:PJR1"/>
    <mergeCell ref="PJS1:PJT1"/>
    <mergeCell ref="PJU1:PJV1"/>
    <mergeCell ref="PJW1:PJX1"/>
    <mergeCell ref="PJY1:PJZ1"/>
    <mergeCell ref="PKA1:PKB1"/>
    <mergeCell ref="PJE1:PJF1"/>
    <mergeCell ref="PJG1:PJH1"/>
    <mergeCell ref="PJI1:PJJ1"/>
    <mergeCell ref="PJK1:PJL1"/>
    <mergeCell ref="PJM1:PJN1"/>
    <mergeCell ref="PJO1:PJP1"/>
    <mergeCell ref="PIS1:PIT1"/>
    <mergeCell ref="PIU1:PIV1"/>
    <mergeCell ref="PIW1:PIX1"/>
    <mergeCell ref="PIY1:PIZ1"/>
    <mergeCell ref="PJA1:PJB1"/>
    <mergeCell ref="PJC1:PJD1"/>
    <mergeCell ref="PIG1:PIH1"/>
    <mergeCell ref="PII1:PIJ1"/>
    <mergeCell ref="PIK1:PIL1"/>
    <mergeCell ref="PIM1:PIN1"/>
    <mergeCell ref="PIO1:PIP1"/>
    <mergeCell ref="PIQ1:PIR1"/>
    <mergeCell ref="PHU1:PHV1"/>
    <mergeCell ref="PHW1:PHX1"/>
    <mergeCell ref="PHY1:PHZ1"/>
    <mergeCell ref="PIA1:PIB1"/>
    <mergeCell ref="PIC1:PID1"/>
    <mergeCell ref="PIE1:PIF1"/>
    <mergeCell ref="PHI1:PHJ1"/>
    <mergeCell ref="PHK1:PHL1"/>
    <mergeCell ref="PHM1:PHN1"/>
    <mergeCell ref="PHO1:PHP1"/>
    <mergeCell ref="PHQ1:PHR1"/>
    <mergeCell ref="PHS1:PHT1"/>
    <mergeCell ref="PGW1:PGX1"/>
    <mergeCell ref="PGY1:PGZ1"/>
    <mergeCell ref="PHA1:PHB1"/>
    <mergeCell ref="PHC1:PHD1"/>
    <mergeCell ref="PHE1:PHF1"/>
    <mergeCell ref="PHG1:PHH1"/>
    <mergeCell ref="PGK1:PGL1"/>
    <mergeCell ref="PGM1:PGN1"/>
    <mergeCell ref="PGO1:PGP1"/>
    <mergeCell ref="PGQ1:PGR1"/>
    <mergeCell ref="PGS1:PGT1"/>
    <mergeCell ref="PGU1:PGV1"/>
    <mergeCell ref="PFY1:PFZ1"/>
    <mergeCell ref="PGA1:PGB1"/>
    <mergeCell ref="PGC1:PGD1"/>
    <mergeCell ref="PGE1:PGF1"/>
    <mergeCell ref="PGG1:PGH1"/>
    <mergeCell ref="PGI1:PGJ1"/>
    <mergeCell ref="PFM1:PFN1"/>
    <mergeCell ref="PFO1:PFP1"/>
    <mergeCell ref="PFQ1:PFR1"/>
    <mergeCell ref="PFS1:PFT1"/>
    <mergeCell ref="PFU1:PFV1"/>
    <mergeCell ref="PFW1:PFX1"/>
    <mergeCell ref="PFA1:PFB1"/>
    <mergeCell ref="PFC1:PFD1"/>
    <mergeCell ref="PFE1:PFF1"/>
    <mergeCell ref="PFG1:PFH1"/>
    <mergeCell ref="PFI1:PFJ1"/>
    <mergeCell ref="PFK1:PFL1"/>
    <mergeCell ref="PEO1:PEP1"/>
    <mergeCell ref="PEQ1:PER1"/>
    <mergeCell ref="PES1:PET1"/>
    <mergeCell ref="PEU1:PEV1"/>
    <mergeCell ref="PEW1:PEX1"/>
    <mergeCell ref="PEY1:PEZ1"/>
    <mergeCell ref="PEC1:PED1"/>
    <mergeCell ref="PEE1:PEF1"/>
    <mergeCell ref="PEG1:PEH1"/>
    <mergeCell ref="PEI1:PEJ1"/>
    <mergeCell ref="PEK1:PEL1"/>
    <mergeCell ref="PEM1:PEN1"/>
    <mergeCell ref="PDQ1:PDR1"/>
    <mergeCell ref="PDS1:PDT1"/>
    <mergeCell ref="PDU1:PDV1"/>
    <mergeCell ref="PDW1:PDX1"/>
    <mergeCell ref="PDY1:PDZ1"/>
    <mergeCell ref="PEA1:PEB1"/>
    <mergeCell ref="PDE1:PDF1"/>
    <mergeCell ref="PDG1:PDH1"/>
    <mergeCell ref="PDI1:PDJ1"/>
    <mergeCell ref="PDK1:PDL1"/>
    <mergeCell ref="PDM1:PDN1"/>
    <mergeCell ref="PDO1:PDP1"/>
    <mergeCell ref="PCS1:PCT1"/>
    <mergeCell ref="PCU1:PCV1"/>
    <mergeCell ref="PCW1:PCX1"/>
    <mergeCell ref="PCY1:PCZ1"/>
    <mergeCell ref="PDA1:PDB1"/>
    <mergeCell ref="PDC1:PDD1"/>
    <mergeCell ref="PCG1:PCH1"/>
    <mergeCell ref="PCI1:PCJ1"/>
    <mergeCell ref="PCK1:PCL1"/>
    <mergeCell ref="PCM1:PCN1"/>
    <mergeCell ref="PCO1:PCP1"/>
    <mergeCell ref="PCQ1:PCR1"/>
    <mergeCell ref="PBU1:PBV1"/>
    <mergeCell ref="PBW1:PBX1"/>
    <mergeCell ref="PBY1:PBZ1"/>
    <mergeCell ref="PCA1:PCB1"/>
    <mergeCell ref="PCC1:PCD1"/>
    <mergeCell ref="PCE1:PCF1"/>
    <mergeCell ref="PBI1:PBJ1"/>
    <mergeCell ref="PBK1:PBL1"/>
    <mergeCell ref="PBM1:PBN1"/>
    <mergeCell ref="PBO1:PBP1"/>
    <mergeCell ref="PBQ1:PBR1"/>
    <mergeCell ref="PBS1:PBT1"/>
    <mergeCell ref="PAW1:PAX1"/>
    <mergeCell ref="PAY1:PAZ1"/>
    <mergeCell ref="PBA1:PBB1"/>
    <mergeCell ref="PBC1:PBD1"/>
    <mergeCell ref="PBE1:PBF1"/>
    <mergeCell ref="PBG1:PBH1"/>
    <mergeCell ref="PAK1:PAL1"/>
    <mergeCell ref="PAM1:PAN1"/>
    <mergeCell ref="PAO1:PAP1"/>
    <mergeCell ref="PAQ1:PAR1"/>
    <mergeCell ref="PAS1:PAT1"/>
    <mergeCell ref="PAU1:PAV1"/>
    <mergeCell ref="OZY1:OZZ1"/>
    <mergeCell ref="PAA1:PAB1"/>
    <mergeCell ref="PAC1:PAD1"/>
    <mergeCell ref="PAE1:PAF1"/>
    <mergeCell ref="PAG1:PAH1"/>
    <mergeCell ref="PAI1:PAJ1"/>
    <mergeCell ref="OZM1:OZN1"/>
    <mergeCell ref="OZO1:OZP1"/>
    <mergeCell ref="OZQ1:OZR1"/>
    <mergeCell ref="OZS1:OZT1"/>
    <mergeCell ref="OZU1:OZV1"/>
    <mergeCell ref="OZW1:OZX1"/>
    <mergeCell ref="OZA1:OZB1"/>
    <mergeCell ref="OZC1:OZD1"/>
    <mergeCell ref="OZE1:OZF1"/>
    <mergeCell ref="OZG1:OZH1"/>
    <mergeCell ref="OZI1:OZJ1"/>
    <mergeCell ref="OZK1:OZL1"/>
    <mergeCell ref="OYO1:OYP1"/>
    <mergeCell ref="OYQ1:OYR1"/>
    <mergeCell ref="OYS1:OYT1"/>
    <mergeCell ref="OYU1:OYV1"/>
    <mergeCell ref="OYW1:OYX1"/>
    <mergeCell ref="OYY1:OYZ1"/>
    <mergeCell ref="OYC1:OYD1"/>
    <mergeCell ref="OYE1:OYF1"/>
    <mergeCell ref="OYG1:OYH1"/>
    <mergeCell ref="OYI1:OYJ1"/>
    <mergeCell ref="OYK1:OYL1"/>
    <mergeCell ref="OYM1:OYN1"/>
    <mergeCell ref="OXQ1:OXR1"/>
    <mergeCell ref="OXS1:OXT1"/>
    <mergeCell ref="OXU1:OXV1"/>
    <mergeCell ref="OXW1:OXX1"/>
    <mergeCell ref="OXY1:OXZ1"/>
    <mergeCell ref="OYA1:OYB1"/>
    <mergeCell ref="OXE1:OXF1"/>
    <mergeCell ref="OXG1:OXH1"/>
    <mergeCell ref="OXI1:OXJ1"/>
    <mergeCell ref="OXK1:OXL1"/>
    <mergeCell ref="OXM1:OXN1"/>
    <mergeCell ref="OXO1:OXP1"/>
    <mergeCell ref="OWS1:OWT1"/>
    <mergeCell ref="OWU1:OWV1"/>
    <mergeCell ref="OWW1:OWX1"/>
    <mergeCell ref="OWY1:OWZ1"/>
    <mergeCell ref="OXA1:OXB1"/>
    <mergeCell ref="OXC1:OXD1"/>
    <mergeCell ref="OWG1:OWH1"/>
    <mergeCell ref="OWI1:OWJ1"/>
    <mergeCell ref="OWK1:OWL1"/>
    <mergeCell ref="OWM1:OWN1"/>
    <mergeCell ref="OWO1:OWP1"/>
    <mergeCell ref="OWQ1:OWR1"/>
    <mergeCell ref="OVU1:OVV1"/>
    <mergeCell ref="OVW1:OVX1"/>
    <mergeCell ref="OVY1:OVZ1"/>
    <mergeCell ref="OWA1:OWB1"/>
    <mergeCell ref="OWC1:OWD1"/>
    <mergeCell ref="OWE1:OWF1"/>
    <mergeCell ref="OVI1:OVJ1"/>
    <mergeCell ref="OVK1:OVL1"/>
    <mergeCell ref="OVM1:OVN1"/>
    <mergeCell ref="OVO1:OVP1"/>
    <mergeCell ref="OVQ1:OVR1"/>
    <mergeCell ref="OVS1:OVT1"/>
    <mergeCell ref="OUW1:OUX1"/>
    <mergeCell ref="OUY1:OUZ1"/>
    <mergeCell ref="OVA1:OVB1"/>
    <mergeCell ref="OVC1:OVD1"/>
    <mergeCell ref="OVE1:OVF1"/>
    <mergeCell ref="OVG1:OVH1"/>
    <mergeCell ref="OUK1:OUL1"/>
    <mergeCell ref="OUM1:OUN1"/>
    <mergeCell ref="OUO1:OUP1"/>
    <mergeCell ref="OUQ1:OUR1"/>
    <mergeCell ref="OUS1:OUT1"/>
    <mergeCell ref="OUU1:OUV1"/>
    <mergeCell ref="OTY1:OTZ1"/>
    <mergeCell ref="OUA1:OUB1"/>
    <mergeCell ref="OUC1:OUD1"/>
    <mergeCell ref="OUE1:OUF1"/>
    <mergeCell ref="OUG1:OUH1"/>
    <mergeCell ref="OUI1:OUJ1"/>
    <mergeCell ref="OTM1:OTN1"/>
    <mergeCell ref="OTO1:OTP1"/>
    <mergeCell ref="OTQ1:OTR1"/>
    <mergeCell ref="OTS1:OTT1"/>
    <mergeCell ref="OTU1:OTV1"/>
    <mergeCell ref="OTW1:OTX1"/>
    <mergeCell ref="OTA1:OTB1"/>
    <mergeCell ref="OTC1:OTD1"/>
    <mergeCell ref="OTE1:OTF1"/>
    <mergeCell ref="OTG1:OTH1"/>
    <mergeCell ref="OTI1:OTJ1"/>
    <mergeCell ref="OTK1:OTL1"/>
    <mergeCell ref="OSO1:OSP1"/>
    <mergeCell ref="OSQ1:OSR1"/>
    <mergeCell ref="OSS1:OST1"/>
    <mergeCell ref="OSU1:OSV1"/>
    <mergeCell ref="OSW1:OSX1"/>
    <mergeCell ref="OSY1:OSZ1"/>
    <mergeCell ref="OSC1:OSD1"/>
    <mergeCell ref="OSE1:OSF1"/>
    <mergeCell ref="OSG1:OSH1"/>
    <mergeCell ref="OSI1:OSJ1"/>
    <mergeCell ref="OSK1:OSL1"/>
    <mergeCell ref="OSM1:OSN1"/>
    <mergeCell ref="ORQ1:ORR1"/>
    <mergeCell ref="ORS1:ORT1"/>
    <mergeCell ref="ORU1:ORV1"/>
    <mergeCell ref="ORW1:ORX1"/>
    <mergeCell ref="ORY1:ORZ1"/>
    <mergeCell ref="OSA1:OSB1"/>
    <mergeCell ref="ORE1:ORF1"/>
    <mergeCell ref="ORG1:ORH1"/>
    <mergeCell ref="ORI1:ORJ1"/>
    <mergeCell ref="ORK1:ORL1"/>
    <mergeCell ref="ORM1:ORN1"/>
    <mergeCell ref="ORO1:ORP1"/>
    <mergeCell ref="OQS1:OQT1"/>
    <mergeCell ref="OQU1:OQV1"/>
    <mergeCell ref="OQW1:OQX1"/>
    <mergeCell ref="OQY1:OQZ1"/>
    <mergeCell ref="ORA1:ORB1"/>
    <mergeCell ref="ORC1:ORD1"/>
    <mergeCell ref="OQG1:OQH1"/>
    <mergeCell ref="OQI1:OQJ1"/>
    <mergeCell ref="OQK1:OQL1"/>
    <mergeCell ref="OQM1:OQN1"/>
    <mergeCell ref="OQO1:OQP1"/>
    <mergeCell ref="OQQ1:OQR1"/>
    <mergeCell ref="OPU1:OPV1"/>
    <mergeCell ref="OPW1:OPX1"/>
    <mergeCell ref="OPY1:OPZ1"/>
    <mergeCell ref="OQA1:OQB1"/>
    <mergeCell ref="OQC1:OQD1"/>
    <mergeCell ref="OQE1:OQF1"/>
    <mergeCell ref="OPI1:OPJ1"/>
    <mergeCell ref="OPK1:OPL1"/>
    <mergeCell ref="OPM1:OPN1"/>
    <mergeCell ref="OPO1:OPP1"/>
    <mergeCell ref="OPQ1:OPR1"/>
    <mergeCell ref="OPS1:OPT1"/>
    <mergeCell ref="OOW1:OOX1"/>
    <mergeCell ref="OOY1:OOZ1"/>
    <mergeCell ref="OPA1:OPB1"/>
    <mergeCell ref="OPC1:OPD1"/>
    <mergeCell ref="OPE1:OPF1"/>
    <mergeCell ref="OPG1:OPH1"/>
    <mergeCell ref="OOK1:OOL1"/>
    <mergeCell ref="OOM1:OON1"/>
    <mergeCell ref="OOO1:OOP1"/>
    <mergeCell ref="OOQ1:OOR1"/>
    <mergeCell ref="OOS1:OOT1"/>
    <mergeCell ref="OOU1:OOV1"/>
    <mergeCell ref="ONY1:ONZ1"/>
    <mergeCell ref="OOA1:OOB1"/>
    <mergeCell ref="OOC1:OOD1"/>
    <mergeCell ref="OOE1:OOF1"/>
    <mergeCell ref="OOG1:OOH1"/>
    <mergeCell ref="OOI1:OOJ1"/>
    <mergeCell ref="ONM1:ONN1"/>
    <mergeCell ref="ONO1:ONP1"/>
    <mergeCell ref="ONQ1:ONR1"/>
    <mergeCell ref="ONS1:ONT1"/>
    <mergeCell ref="ONU1:ONV1"/>
    <mergeCell ref="ONW1:ONX1"/>
    <mergeCell ref="ONA1:ONB1"/>
    <mergeCell ref="ONC1:OND1"/>
    <mergeCell ref="ONE1:ONF1"/>
    <mergeCell ref="ONG1:ONH1"/>
    <mergeCell ref="ONI1:ONJ1"/>
    <mergeCell ref="ONK1:ONL1"/>
    <mergeCell ref="OMO1:OMP1"/>
    <mergeCell ref="OMQ1:OMR1"/>
    <mergeCell ref="OMS1:OMT1"/>
    <mergeCell ref="OMU1:OMV1"/>
    <mergeCell ref="OMW1:OMX1"/>
    <mergeCell ref="OMY1:OMZ1"/>
    <mergeCell ref="OMC1:OMD1"/>
    <mergeCell ref="OME1:OMF1"/>
    <mergeCell ref="OMG1:OMH1"/>
    <mergeCell ref="OMI1:OMJ1"/>
    <mergeCell ref="OMK1:OML1"/>
    <mergeCell ref="OMM1:OMN1"/>
    <mergeCell ref="OLQ1:OLR1"/>
    <mergeCell ref="OLS1:OLT1"/>
    <mergeCell ref="OLU1:OLV1"/>
    <mergeCell ref="OLW1:OLX1"/>
    <mergeCell ref="OLY1:OLZ1"/>
    <mergeCell ref="OMA1:OMB1"/>
    <mergeCell ref="OLE1:OLF1"/>
    <mergeCell ref="OLG1:OLH1"/>
    <mergeCell ref="OLI1:OLJ1"/>
    <mergeCell ref="OLK1:OLL1"/>
    <mergeCell ref="OLM1:OLN1"/>
    <mergeCell ref="OLO1:OLP1"/>
    <mergeCell ref="OKS1:OKT1"/>
    <mergeCell ref="OKU1:OKV1"/>
    <mergeCell ref="OKW1:OKX1"/>
    <mergeCell ref="OKY1:OKZ1"/>
    <mergeCell ref="OLA1:OLB1"/>
    <mergeCell ref="OLC1:OLD1"/>
    <mergeCell ref="OKG1:OKH1"/>
    <mergeCell ref="OKI1:OKJ1"/>
    <mergeCell ref="OKK1:OKL1"/>
    <mergeCell ref="OKM1:OKN1"/>
    <mergeCell ref="OKO1:OKP1"/>
    <mergeCell ref="OKQ1:OKR1"/>
    <mergeCell ref="OJU1:OJV1"/>
    <mergeCell ref="OJW1:OJX1"/>
    <mergeCell ref="OJY1:OJZ1"/>
    <mergeCell ref="OKA1:OKB1"/>
    <mergeCell ref="OKC1:OKD1"/>
    <mergeCell ref="OKE1:OKF1"/>
    <mergeCell ref="OJI1:OJJ1"/>
    <mergeCell ref="OJK1:OJL1"/>
    <mergeCell ref="OJM1:OJN1"/>
    <mergeCell ref="OJO1:OJP1"/>
    <mergeCell ref="OJQ1:OJR1"/>
    <mergeCell ref="OJS1:OJT1"/>
    <mergeCell ref="OIW1:OIX1"/>
    <mergeCell ref="OIY1:OIZ1"/>
    <mergeCell ref="OJA1:OJB1"/>
    <mergeCell ref="OJC1:OJD1"/>
    <mergeCell ref="OJE1:OJF1"/>
    <mergeCell ref="OJG1:OJH1"/>
    <mergeCell ref="OIK1:OIL1"/>
    <mergeCell ref="OIM1:OIN1"/>
    <mergeCell ref="OIO1:OIP1"/>
    <mergeCell ref="OIQ1:OIR1"/>
    <mergeCell ref="OIS1:OIT1"/>
    <mergeCell ref="OIU1:OIV1"/>
    <mergeCell ref="OHY1:OHZ1"/>
    <mergeCell ref="OIA1:OIB1"/>
    <mergeCell ref="OIC1:OID1"/>
    <mergeCell ref="OIE1:OIF1"/>
    <mergeCell ref="OIG1:OIH1"/>
    <mergeCell ref="OII1:OIJ1"/>
    <mergeCell ref="OHM1:OHN1"/>
    <mergeCell ref="OHO1:OHP1"/>
    <mergeCell ref="OHQ1:OHR1"/>
    <mergeCell ref="OHS1:OHT1"/>
    <mergeCell ref="OHU1:OHV1"/>
    <mergeCell ref="OHW1:OHX1"/>
    <mergeCell ref="OHA1:OHB1"/>
    <mergeCell ref="OHC1:OHD1"/>
    <mergeCell ref="OHE1:OHF1"/>
    <mergeCell ref="OHG1:OHH1"/>
    <mergeCell ref="OHI1:OHJ1"/>
    <mergeCell ref="OHK1:OHL1"/>
    <mergeCell ref="OGO1:OGP1"/>
    <mergeCell ref="OGQ1:OGR1"/>
    <mergeCell ref="OGS1:OGT1"/>
    <mergeCell ref="OGU1:OGV1"/>
    <mergeCell ref="OGW1:OGX1"/>
    <mergeCell ref="OGY1:OGZ1"/>
    <mergeCell ref="OGC1:OGD1"/>
    <mergeCell ref="OGE1:OGF1"/>
    <mergeCell ref="OGG1:OGH1"/>
    <mergeCell ref="OGI1:OGJ1"/>
    <mergeCell ref="OGK1:OGL1"/>
    <mergeCell ref="OGM1:OGN1"/>
    <mergeCell ref="OFQ1:OFR1"/>
    <mergeCell ref="OFS1:OFT1"/>
    <mergeCell ref="OFU1:OFV1"/>
    <mergeCell ref="OFW1:OFX1"/>
    <mergeCell ref="OFY1:OFZ1"/>
    <mergeCell ref="OGA1:OGB1"/>
    <mergeCell ref="OFE1:OFF1"/>
    <mergeCell ref="OFG1:OFH1"/>
    <mergeCell ref="OFI1:OFJ1"/>
    <mergeCell ref="OFK1:OFL1"/>
    <mergeCell ref="OFM1:OFN1"/>
    <mergeCell ref="OFO1:OFP1"/>
    <mergeCell ref="OES1:OET1"/>
    <mergeCell ref="OEU1:OEV1"/>
    <mergeCell ref="OEW1:OEX1"/>
    <mergeCell ref="OEY1:OEZ1"/>
    <mergeCell ref="OFA1:OFB1"/>
    <mergeCell ref="OFC1:OFD1"/>
    <mergeCell ref="OEG1:OEH1"/>
    <mergeCell ref="OEI1:OEJ1"/>
    <mergeCell ref="OEK1:OEL1"/>
    <mergeCell ref="OEM1:OEN1"/>
    <mergeCell ref="OEO1:OEP1"/>
    <mergeCell ref="OEQ1:OER1"/>
    <mergeCell ref="ODU1:ODV1"/>
    <mergeCell ref="ODW1:ODX1"/>
    <mergeCell ref="ODY1:ODZ1"/>
    <mergeCell ref="OEA1:OEB1"/>
    <mergeCell ref="OEC1:OED1"/>
    <mergeCell ref="OEE1:OEF1"/>
    <mergeCell ref="ODI1:ODJ1"/>
    <mergeCell ref="ODK1:ODL1"/>
    <mergeCell ref="ODM1:ODN1"/>
    <mergeCell ref="ODO1:ODP1"/>
    <mergeCell ref="ODQ1:ODR1"/>
    <mergeCell ref="ODS1:ODT1"/>
    <mergeCell ref="OCW1:OCX1"/>
    <mergeCell ref="OCY1:OCZ1"/>
    <mergeCell ref="ODA1:ODB1"/>
    <mergeCell ref="ODC1:ODD1"/>
    <mergeCell ref="ODE1:ODF1"/>
    <mergeCell ref="ODG1:ODH1"/>
    <mergeCell ref="OCK1:OCL1"/>
    <mergeCell ref="OCM1:OCN1"/>
    <mergeCell ref="OCO1:OCP1"/>
    <mergeCell ref="OCQ1:OCR1"/>
    <mergeCell ref="OCS1:OCT1"/>
    <mergeCell ref="OCU1:OCV1"/>
    <mergeCell ref="OBY1:OBZ1"/>
    <mergeCell ref="OCA1:OCB1"/>
    <mergeCell ref="OCC1:OCD1"/>
    <mergeCell ref="OCE1:OCF1"/>
    <mergeCell ref="OCG1:OCH1"/>
    <mergeCell ref="OCI1:OCJ1"/>
    <mergeCell ref="OBM1:OBN1"/>
    <mergeCell ref="OBO1:OBP1"/>
    <mergeCell ref="OBQ1:OBR1"/>
    <mergeCell ref="OBS1:OBT1"/>
    <mergeCell ref="OBU1:OBV1"/>
    <mergeCell ref="OBW1:OBX1"/>
    <mergeCell ref="OBA1:OBB1"/>
    <mergeCell ref="OBC1:OBD1"/>
    <mergeCell ref="OBE1:OBF1"/>
    <mergeCell ref="OBG1:OBH1"/>
    <mergeCell ref="OBI1:OBJ1"/>
    <mergeCell ref="OBK1:OBL1"/>
    <mergeCell ref="OAO1:OAP1"/>
    <mergeCell ref="OAQ1:OAR1"/>
    <mergeCell ref="OAS1:OAT1"/>
    <mergeCell ref="OAU1:OAV1"/>
    <mergeCell ref="OAW1:OAX1"/>
    <mergeCell ref="OAY1:OAZ1"/>
    <mergeCell ref="OAC1:OAD1"/>
    <mergeCell ref="OAE1:OAF1"/>
    <mergeCell ref="OAG1:OAH1"/>
    <mergeCell ref="OAI1:OAJ1"/>
    <mergeCell ref="OAK1:OAL1"/>
    <mergeCell ref="OAM1:OAN1"/>
    <mergeCell ref="NZQ1:NZR1"/>
    <mergeCell ref="NZS1:NZT1"/>
    <mergeCell ref="NZU1:NZV1"/>
    <mergeCell ref="NZW1:NZX1"/>
    <mergeCell ref="NZY1:NZZ1"/>
    <mergeCell ref="OAA1:OAB1"/>
    <mergeCell ref="NZE1:NZF1"/>
    <mergeCell ref="NZG1:NZH1"/>
    <mergeCell ref="NZI1:NZJ1"/>
    <mergeCell ref="NZK1:NZL1"/>
    <mergeCell ref="NZM1:NZN1"/>
    <mergeCell ref="NZO1:NZP1"/>
    <mergeCell ref="NYS1:NYT1"/>
    <mergeCell ref="NYU1:NYV1"/>
    <mergeCell ref="NYW1:NYX1"/>
    <mergeCell ref="NYY1:NYZ1"/>
    <mergeCell ref="NZA1:NZB1"/>
    <mergeCell ref="NZC1:NZD1"/>
    <mergeCell ref="NYG1:NYH1"/>
    <mergeCell ref="NYI1:NYJ1"/>
    <mergeCell ref="NYK1:NYL1"/>
    <mergeCell ref="NYM1:NYN1"/>
    <mergeCell ref="NYO1:NYP1"/>
    <mergeCell ref="NYQ1:NYR1"/>
    <mergeCell ref="NXU1:NXV1"/>
    <mergeCell ref="NXW1:NXX1"/>
    <mergeCell ref="NXY1:NXZ1"/>
    <mergeCell ref="NYA1:NYB1"/>
    <mergeCell ref="NYC1:NYD1"/>
    <mergeCell ref="NYE1:NYF1"/>
    <mergeCell ref="NXI1:NXJ1"/>
    <mergeCell ref="NXK1:NXL1"/>
    <mergeCell ref="NXM1:NXN1"/>
    <mergeCell ref="NXO1:NXP1"/>
    <mergeCell ref="NXQ1:NXR1"/>
    <mergeCell ref="NXS1:NXT1"/>
    <mergeCell ref="NWW1:NWX1"/>
    <mergeCell ref="NWY1:NWZ1"/>
    <mergeCell ref="NXA1:NXB1"/>
    <mergeCell ref="NXC1:NXD1"/>
    <mergeCell ref="NXE1:NXF1"/>
    <mergeCell ref="NXG1:NXH1"/>
    <mergeCell ref="NWK1:NWL1"/>
    <mergeCell ref="NWM1:NWN1"/>
    <mergeCell ref="NWO1:NWP1"/>
    <mergeCell ref="NWQ1:NWR1"/>
    <mergeCell ref="NWS1:NWT1"/>
    <mergeCell ref="NWU1:NWV1"/>
    <mergeCell ref="NVY1:NVZ1"/>
    <mergeCell ref="NWA1:NWB1"/>
    <mergeCell ref="NWC1:NWD1"/>
    <mergeCell ref="NWE1:NWF1"/>
    <mergeCell ref="NWG1:NWH1"/>
    <mergeCell ref="NWI1:NWJ1"/>
    <mergeCell ref="NVM1:NVN1"/>
    <mergeCell ref="NVO1:NVP1"/>
    <mergeCell ref="NVQ1:NVR1"/>
    <mergeCell ref="NVS1:NVT1"/>
    <mergeCell ref="NVU1:NVV1"/>
    <mergeCell ref="NVW1:NVX1"/>
    <mergeCell ref="NVA1:NVB1"/>
    <mergeCell ref="NVC1:NVD1"/>
    <mergeCell ref="NVE1:NVF1"/>
    <mergeCell ref="NVG1:NVH1"/>
    <mergeCell ref="NVI1:NVJ1"/>
    <mergeCell ref="NVK1:NVL1"/>
    <mergeCell ref="NUO1:NUP1"/>
    <mergeCell ref="NUQ1:NUR1"/>
    <mergeCell ref="NUS1:NUT1"/>
    <mergeCell ref="NUU1:NUV1"/>
    <mergeCell ref="NUW1:NUX1"/>
    <mergeCell ref="NUY1:NUZ1"/>
    <mergeCell ref="NUC1:NUD1"/>
    <mergeCell ref="NUE1:NUF1"/>
    <mergeCell ref="NUG1:NUH1"/>
    <mergeCell ref="NUI1:NUJ1"/>
    <mergeCell ref="NUK1:NUL1"/>
    <mergeCell ref="NUM1:NUN1"/>
    <mergeCell ref="NTQ1:NTR1"/>
    <mergeCell ref="NTS1:NTT1"/>
    <mergeCell ref="NTU1:NTV1"/>
    <mergeCell ref="NTW1:NTX1"/>
    <mergeCell ref="NTY1:NTZ1"/>
    <mergeCell ref="NUA1:NUB1"/>
    <mergeCell ref="NTE1:NTF1"/>
    <mergeCell ref="NTG1:NTH1"/>
    <mergeCell ref="NTI1:NTJ1"/>
    <mergeCell ref="NTK1:NTL1"/>
    <mergeCell ref="NTM1:NTN1"/>
    <mergeCell ref="NTO1:NTP1"/>
    <mergeCell ref="NSS1:NST1"/>
    <mergeCell ref="NSU1:NSV1"/>
    <mergeCell ref="NSW1:NSX1"/>
    <mergeCell ref="NSY1:NSZ1"/>
    <mergeCell ref="NTA1:NTB1"/>
    <mergeCell ref="NTC1:NTD1"/>
    <mergeCell ref="NSG1:NSH1"/>
    <mergeCell ref="NSI1:NSJ1"/>
    <mergeCell ref="NSK1:NSL1"/>
    <mergeCell ref="NSM1:NSN1"/>
    <mergeCell ref="NSO1:NSP1"/>
    <mergeCell ref="NSQ1:NSR1"/>
    <mergeCell ref="NRU1:NRV1"/>
    <mergeCell ref="NRW1:NRX1"/>
    <mergeCell ref="NRY1:NRZ1"/>
    <mergeCell ref="NSA1:NSB1"/>
    <mergeCell ref="NSC1:NSD1"/>
    <mergeCell ref="NSE1:NSF1"/>
    <mergeCell ref="NRI1:NRJ1"/>
    <mergeCell ref="NRK1:NRL1"/>
    <mergeCell ref="NRM1:NRN1"/>
    <mergeCell ref="NRO1:NRP1"/>
    <mergeCell ref="NRQ1:NRR1"/>
    <mergeCell ref="NRS1:NRT1"/>
    <mergeCell ref="NQW1:NQX1"/>
    <mergeCell ref="NQY1:NQZ1"/>
    <mergeCell ref="NRA1:NRB1"/>
    <mergeCell ref="NRC1:NRD1"/>
    <mergeCell ref="NRE1:NRF1"/>
    <mergeCell ref="NRG1:NRH1"/>
    <mergeCell ref="NQK1:NQL1"/>
    <mergeCell ref="NQM1:NQN1"/>
    <mergeCell ref="NQO1:NQP1"/>
    <mergeCell ref="NQQ1:NQR1"/>
    <mergeCell ref="NQS1:NQT1"/>
    <mergeCell ref="NQU1:NQV1"/>
    <mergeCell ref="NPY1:NPZ1"/>
    <mergeCell ref="NQA1:NQB1"/>
    <mergeCell ref="NQC1:NQD1"/>
    <mergeCell ref="NQE1:NQF1"/>
    <mergeCell ref="NQG1:NQH1"/>
    <mergeCell ref="NQI1:NQJ1"/>
    <mergeCell ref="NPM1:NPN1"/>
    <mergeCell ref="NPO1:NPP1"/>
    <mergeCell ref="NPQ1:NPR1"/>
    <mergeCell ref="NPS1:NPT1"/>
    <mergeCell ref="NPU1:NPV1"/>
    <mergeCell ref="NPW1:NPX1"/>
    <mergeCell ref="NPA1:NPB1"/>
    <mergeCell ref="NPC1:NPD1"/>
    <mergeCell ref="NPE1:NPF1"/>
    <mergeCell ref="NPG1:NPH1"/>
    <mergeCell ref="NPI1:NPJ1"/>
    <mergeCell ref="NPK1:NPL1"/>
    <mergeCell ref="NOO1:NOP1"/>
    <mergeCell ref="NOQ1:NOR1"/>
    <mergeCell ref="NOS1:NOT1"/>
    <mergeCell ref="NOU1:NOV1"/>
    <mergeCell ref="NOW1:NOX1"/>
    <mergeCell ref="NOY1:NOZ1"/>
    <mergeCell ref="NOC1:NOD1"/>
    <mergeCell ref="NOE1:NOF1"/>
    <mergeCell ref="NOG1:NOH1"/>
    <mergeCell ref="NOI1:NOJ1"/>
    <mergeCell ref="NOK1:NOL1"/>
    <mergeCell ref="NOM1:NON1"/>
    <mergeCell ref="NNQ1:NNR1"/>
    <mergeCell ref="NNS1:NNT1"/>
    <mergeCell ref="NNU1:NNV1"/>
    <mergeCell ref="NNW1:NNX1"/>
    <mergeCell ref="NNY1:NNZ1"/>
    <mergeCell ref="NOA1:NOB1"/>
    <mergeCell ref="NNE1:NNF1"/>
    <mergeCell ref="NNG1:NNH1"/>
    <mergeCell ref="NNI1:NNJ1"/>
    <mergeCell ref="NNK1:NNL1"/>
    <mergeCell ref="NNM1:NNN1"/>
    <mergeCell ref="NNO1:NNP1"/>
    <mergeCell ref="NMS1:NMT1"/>
    <mergeCell ref="NMU1:NMV1"/>
    <mergeCell ref="NMW1:NMX1"/>
    <mergeCell ref="NMY1:NMZ1"/>
    <mergeCell ref="NNA1:NNB1"/>
    <mergeCell ref="NNC1:NND1"/>
    <mergeCell ref="NMG1:NMH1"/>
    <mergeCell ref="NMI1:NMJ1"/>
    <mergeCell ref="NMK1:NML1"/>
    <mergeCell ref="NMM1:NMN1"/>
    <mergeCell ref="NMO1:NMP1"/>
    <mergeCell ref="NMQ1:NMR1"/>
    <mergeCell ref="NLU1:NLV1"/>
    <mergeCell ref="NLW1:NLX1"/>
    <mergeCell ref="NLY1:NLZ1"/>
    <mergeCell ref="NMA1:NMB1"/>
    <mergeCell ref="NMC1:NMD1"/>
    <mergeCell ref="NME1:NMF1"/>
    <mergeCell ref="NLI1:NLJ1"/>
    <mergeCell ref="NLK1:NLL1"/>
    <mergeCell ref="NLM1:NLN1"/>
    <mergeCell ref="NLO1:NLP1"/>
    <mergeCell ref="NLQ1:NLR1"/>
    <mergeCell ref="NLS1:NLT1"/>
    <mergeCell ref="NKW1:NKX1"/>
    <mergeCell ref="NKY1:NKZ1"/>
    <mergeCell ref="NLA1:NLB1"/>
    <mergeCell ref="NLC1:NLD1"/>
    <mergeCell ref="NLE1:NLF1"/>
    <mergeCell ref="NLG1:NLH1"/>
    <mergeCell ref="NKK1:NKL1"/>
    <mergeCell ref="NKM1:NKN1"/>
    <mergeCell ref="NKO1:NKP1"/>
    <mergeCell ref="NKQ1:NKR1"/>
    <mergeCell ref="NKS1:NKT1"/>
    <mergeCell ref="NKU1:NKV1"/>
    <mergeCell ref="NJY1:NJZ1"/>
    <mergeCell ref="NKA1:NKB1"/>
    <mergeCell ref="NKC1:NKD1"/>
    <mergeCell ref="NKE1:NKF1"/>
    <mergeCell ref="NKG1:NKH1"/>
    <mergeCell ref="NKI1:NKJ1"/>
    <mergeCell ref="NJM1:NJN1"/>
    <mergeCell ref="NJO1:NJP1"/>
    <mergeCell ref="NJQ1:NJR1"/>
    <mergeCell ref="NJS1:NJT1"/>
    <mergeCell ref="NJU1:NJV1"/>
    <mergeCell ref="NJW1:NJX1"/>
    <mergeCell ref="NJA1:NJB1"/>
    <mergeCell ref="NJC1:NJD1"/>
    <mergeCell ref="NJE1:NJF1"/>
    <mergeCell ref="NJG1:NJH1"/>
    <mergeCell ref="NJI1:NJJ1"/>
    <mergeCell ref="NJK1:NJL1"/>
    <mergeCell ref="NIO1:NIP1"/>
    <mergeCell ref="NIQ1:NIR1"/>
    <mergeCell ref="NIS1:NIT1"/>
    <mergeCell ref="NIU1:NIV1"/>
    <mergeCell ref="NIW1:NIX1"/>
    <mergeCell ref="NIY1:NIZ1"/>
    <mergeCell ref="NIC1:NID1"/>
    <mergeCell ref="NIE1:NIF1"/>
    <mergeCell ref="NIG1:NIH1"/>
    <mergeCell ref="NII1:NIJ1"/>
    <mergeCell ref="NIK1:NIL1"/>
    <mergeCell ref="NIM1:NIN1"/>
    <mergeCell ref="NHQ1:NHR1"/>
    <mergeCell ref="NHS1:NHT1"/>
    <mergeCell ref="NHU1:NHV1"/>
    <mergeCell ref="NHW1:NHX1"/>
    <mergeCell ref="NHY1:NHZ1"/>
    <mergeCell ref="NIA1:NIB1"/>
    <mergeCell ref="NHE1:NHF1"/>
    <mergeCell ref="NHG1:NHH1"/>
    <mergeCell ref="NHI1:NHJ1"/>
    <mergeCell ref="NHK1:NHL1"/>
    <mergeCell ref="NHM1:NHN1"/>
    <mergeCell ref="NHO1:NHP1"/>
    <mergeCell ref="NGS1:NGT1"/>
    <mergeCell ref="NGU1:NGV1"/>
    <mergeCell ref="NGW1:NGX1"/>
    <mergeCell ref="NGY1:NGZ1"/>
    <mergeCell ref="NHA1:NHB1"/>
    <mergeCell ref="NHC1:NHD1"/>
    <mergeCell ref="NGG1:NGH1"/>
    <mergeCell ref="NGI1:NGJ1"/>
    <mergeCell ref="NGK1:NGL1"/>
    <mergeCell ref="NGM1:NGN1"/>
    <mergeCell ref="NGO1:NGP1"/>
    <mergeCell ref="NGQ1:NGR1"/>
    <mergeCell ref="NFU1:NFV1"/>
    <mergeCell ref="NFW1:NFX1"/>
    <mergeCell ref="NFY1:NFZ1"/>
    <mergeCell ref="NGA1:NGB1"/>
    <mergeCell ref="NGC1:NGD1"/>
    <mergeCell ref="NGE1:NGF1"/>
    <mergeCell ref="NFI1:NFJ1"/>
    <mergeCell ref="NFK1:NFL1"/>
    <mergeCell ref="NFM1:NFN1"/>
    <mergeCell ref="NFO1:NFP1"/>
    <mergeCell ref="NFQ1:NFR1"/>
    <mergeCell ref="NFS1:NFT1"/>
    <mergeCell ref="NEW1:NEX1"/>
    <mergeCell ref="NEY1:NEZ1"/>
    <mergeCell ref="NFA1:NFB1"/>
    <mergeCell ref="NFC1:NFD1"/>
    <mergeCell ref="NFE1:NFF1"/>
    <mergeCell ref="NFG1:NFH1"/>
    <mergeCell ref="NEK1:NEL1"/>
    <mergeCell ref="NEM1:NEN1"/>
    <mergeCell ref="NEO1:NEP1"/>
    <mergeCell ref="NEQ1:NER1"/>
    <mergeCell ref="NES1:NET1"/>
    <mergeCell ref="NEU1:NEV1"/>
    <mergeCell ref="NDY1:NDZ1"/>
    <mergeCell ref="NEA1:NEB1"/>
    <mergeCell ref="NEC1:NED1"/>
    <mergeCell ref="NEE1:NEF1"/>
    <mergeCell ref="NEG1:NEH1"/>
    <mergeCell ref="NEI1:NEJ1"/>
    <mergeCell ref="NDM1:NDN1"/>
    <mergeCell ref="NDO1:NDP1"/>
    <mergeCell ref="NDQ1:NDR1"/>
    <mergeCell ref="NDS1:NDT1"/>
    <mergeCell ref="NDU1:NDV1"/>
    <mergeCell ref="NDW1:NDX1"/>
    <mergeCell ref="NDA1:NDB1"/>
    <mergeCell ref="NDC1:NDD1"/>
    <mergeCell ref="NDE1:NDF1"/>
    <mergeCell ref="NDG1:NDH1"/>
    <mergeCell ref="NDI1:NDJ1"/>
    <mergeCell ref="NDK1:NDL1"/>
    <mergeCell ref="NCO1:NCP1"/>
    <mergeCell ref="NCQ1:NCR1"/>
    <mergeCell ref="NCS1:NCT1"/>
    <mergeCell ref="NCU1:NCV1"/>
    <mergeCell ref="NCW1:NCX1"/>
    <mergeCell ref="NCY1:NCZ1"/>
    <mergeCell ref="NCC1:NCD1"/>
    <mergeCell ref="NCE1:NCF1"/>
    <mergeCell ref="NCG1:NCH1"/>
    <mergeCell ref="NCI1:NCJ1"/>
    <mergeCell ref="NCK1:NCL1"/>
    <mergeCell ref="NCM1:NCN1"/>
    <mergeCell ref="NBQ1:NBR1"/>
    <mergeCell ref="NBS1:NBT1"/>
    <mergeCell ref="NBU1:NBV1"/>
    <mergeCell ref="NBW1:NBX1"/>
    <mergeCell ref="NBY1:NBZ1"/>
    <mergeCell ref="NCA1:NCB1"/>
    <mergeCell ref="NBE1:NBF1"/>
    <mergeCell ref="NBG1:NBH1"/>
    <mergeCell ref="NBI1:NBJ1"/>
    <mergeCell ref="NBK1:NBL1"/>
    <mergeCell ref="NBM1:NBN1"/>
    <mergeCell ref="NBO1:NBP1"/>
    <mergeCell ref="NAS1:NAT1"/>
    <mergeCell ref="NAU1:NAV1"/>
    <mergeCell ref="NAW1:NAX1"/>
    <mergeCell ref="NAY1:NAZ1"/>
    <mergeCell ref="NBA1:NBB1"/>
    <mergeCell ref="NBC1:NBD1"/>
    <mergeCell ref="NAG1:NAH1"/>
    <mergeCell ref="NAI1:NAJ1"/>
    <mergeCell ref="NAK1:NAL1"/>
    <mergeCell ref="NAM1:NAN1"/>
    <mergeCell ref="NAO1:NAP1"/>
    <mergeCell ref="NAQ1:NAR1"/>
    <mergeCell ref="MZU1:MZV1"/>
    <mergeCell ref="MZW1:MZX1"/>
    <mergeCell ref="MZY1:MZZ1"/>
    <mergeCell ref="NAA1:NAB1"/>
    <mergeCell ref="NAC1:NAD1"/>
    <mergeCell ref="NAE1:NAF1"/>
    <mergeCell ref="MZI1:MZJ1"/>
    <mergeCell ref="MZK1:MZL1"/>
    <mergeCell ref="MZM1:MZN1"/>
    <mergeCell ref="MZO1:MZP1"/>
    <mergeCell ref="MZQ1:MZR1"/>
    <mergeCell ref="MZS1:MZT1"/>
    <mergeCell ref="MYW1:MYX1"/>
    <mergeCell ref="MYY1:MYZ1"/>
    <mergeCell ref="MZA1:MZB1"/>
    <mergeCell ref="MZC1:MZD1"/>
    <mergeCell ref="MZE1:MZF1"/>
    <mergeCell ref="MZG1:MZH1"/>
    <mergeCell ref="MYK1:MYL1"/>
    <mergeCell ref="MYM1:MYN1"/>
    <mergeCell ref="MYO1:MYP1"/>
    <mergeCell ref="MYQ1:MYR1"/>
    <mergeCell ref="MYS1:MYT1"/>
    <mergeCell ref="MYU1:MYV1"/>
    <mergeCell ref="MXY1:MXZ1"/>
    <mergeCell ref="MYA1:MYB1"/>
    <mergeCell ref="MYC1:MYD1"/>
    <mergeCell ref="MYE1:MYF1"/>
    <mergeCell ref="MYG1:MYH1"/>
    <mergeCell ref="MYI1:MYJ1"/>
    <mergeCell ref="MXM1:MXN1"/>
    <mergeCell ref="MXO1:MXP1"/>
    <mergeCell ref="MXQ1:MXR1"/>
    <mergeCell ref="MXS1:MXT1"/>
    <mergeCell ref="MXU1:MXV1"/>
    <mergeCell ref="MXW1:MXX1"/>
    <mergeCell ref="MXA1:MXB1"/>
    <mergeCell ref="MXC1:MXD1"/>
    <mergeCell ref="MXE1:MXF1"/>
    <mergeCell ref="MXG1:MXH1"/>
    <mergeCell ref="MXI1:MXJ1"/>
    <mergeCell ref="MXK1:MXL1"/>
    <mergeCell ref="MWO1:MWP1"/>
    <mergeCell ref="MWQ1:MWR1"/>
    <mergeCell ref="MWS1:MWT1"/>
    <mergeCell ref="MWU1:MWV1"/>
    <mergeCell ref="MWW1:MWX1"/>
    <mergeCell ref="MWY1:MWZ1"/>
    <mergeCell ref="MWC1:MWD1"/>
    <mergeCell ref="MWE1:MWF1"/>
    <mergeCell ref="MWG1:MWH1"/>
    <mergeCell ref="MWI1:MWJ1"/>
    <mergeCell ref="MWK1:MWL1"/>
    <mergeCell ref="MWM1:MWN1"/>
    <mergeCell ref="MVQ1:MVR1"/>
    <mergeCell ref="MVS1:MVT1"/>
    <mergeCell ref="MVU1:MVV1"/>
    <mergeCell ref="MVW1:MVX1"/>
    <mergeCell ref="MVY1:MVZ1"/>
    <mergeCell ref="MWA1:MWB1"/>
    <mergeCell ref="MVE1:MVF1"/>
    <mergeCell ref="MVG1:MVH1"/>
    <mergeCell ref="MVI1:MVJ1"/>
    <mergeCell ref="MVK1:MVL1"/>
    <mergeCell ref="MVM1:MVN1"/>
    <mergeCell ref="MVO1:MVP1"/>
    <mergeCell ref="MUS1:MUT1"/>
    <mergeCell ref="MUU1:MUV1"/>
    <mergeCell ref="MUW1:MUX1"/>
    <mergeCell ref="MUY1:MUZ1"/>
    <mergeCell ref="MVA1:MVB1"/>
    <mergeCell ref="MVC1:MVD1"/>
    <mergeCell ref="MUG1:MUH1"/>
    <mergeCell ref="MUI1:MUJ1"/>
    <mergeCell ref="MUK1:MUL1"/>
    <mergeCell ref="MUM1:MUN1"/>
    <mergeCell ref="MUO1:MUP1"/>
    <mergeCell ref="MUQ1:MUR1"/>
    <mergeCell ref="MTU1:MTV1"/>
    <mergeCell ref="MTW1:MTX1"/>
    <mergeCell ref="MTY1:MTZ1"/>
    <mergeCell ref="MUA1:MUB1"/>
    <mergeCell ref="MUC1:MUD1"/>
    <mergeCell ref="MUE1:MUF1"/>
    <mergeCell ref="MTI1:MTJ1"/>
    <mergeCell ref="MTK1:MTL1"/>
    <mergeCell ref="MTM1:MTN1"/>
    <mergeCell ref="MTO1:MTP1"/>
    <mergeCell ref="MTQ1:MTR1"/>
    <mergeCell ref="MTS1:MTT1"/>
    <mergeCell ref="MSW1:MSX1"/>
    <mergeCell ref="MSY1:MSZ1"/>
    <mergeCell ref="MTA1:MTB1"/>
    <mergeCell ref="MTC1:MTD1"/>
    <mergeCell ref="MTE1:MTF1"/>
    <mergeCell ref="MTG1:MTH1"/>
    <mergeCell ref="MSK1:MSL1"/>
    <mergeCell ref="MSM1:MSN1"/>
    <mergeCell ref="MSO1:MSP1"/>
    <mergeCell ref="MSQ1:MSR1"/>
    <mergeCell ref="MSS1:MST1"/>
    <mergeCell ref="MSU1:MSV1"/>
    <mergeCell ref="MRY1:MRZ1"/>
    <mergeCell ref="MSA1:MSB1"/>
    <mergeCell ref="MSC1:MSD1"/>
    <mergeCell ref="MSE1:MSF1"/>
    <mergeCell ref="MSG1:MSH1"/>
    <mergeCell ref="MSI1:MSJ1"/>
    <mergeCell ref="MRM1:MRN1"/>
    <mergeCell ref="MRO1:MRP1"/>
    <mergeCell ref="MRQ1:MRR1"/>
    <mergeCell ref="MRS1:MRT1"/>
    <mergeCell ref="MRU1:MRV1"/>
    <mergeCell ref="MRW1:MRX1"/>
    <mergeCell ref="MRA1:MRB1"/>
    <mergeCell ref="MRC1:MRD1"/>
    <mergeCell ref="MRE1:MRF1"/>
    <mergeCell ref="MRG1:MRH1"/>
    <mergeCell ref="MRI1:MRJ1"/>
    <mergeCell ref="MRK1:MRL1"/>
    <mergeCell ref="MQO1:MQP1"/>
    <mergeCell ref="MQQ1:MQR1"/>
    <mergeCell ref="MQS1:MQT1"/>
    <mergeCell ref="MQU1:MQV1"/>
    <mergeCell ref="MQW1:MQX1"/>
    <mergeCell ref="MQY1:MQZ1"/>
    <mergeCell ref="MQC1:MQD1"/>
    <mergeCell ref="MQE1:MQF1"/>
    <mergeCell ref="MQG1:MQH1"/>
    <mergeCell ref="MQI1:MQJ1"/>
    <mergeCell ref="MQK1:MQL1"/>
    <mergeCell ref="MQM1:MQN1"/>
    <mergeCell ref="MPQ1:MPR1"/>
    <mergeCell ref="MPS1:MPT1"/>
    <mergeCell ref="MPU1:MPV1"/>
    <mergeCell ref="MPW1:MPX1"/>
    <mergeCell ref="MPY1:MPZ1"/>
    <mergeCell ref="MQA1:MQB1"/>
    <mergeCell ref="MPE1:MPF1"/>
    <mergeCell ref="MPG1:MPH1"/>
    <mergeCell ref="MPI1:MPJ1"/>
    <mergeCell ref="MPK1:MPL1"/>
    <mergeCell ref="MPM1:MPN1"/>
    <mergeCell ref="MPO1:MPP1"/>
    <mergeCell ref="MOS1:MOT1"/>
    <mergeCell ref="MOU1:MOV1"/>
    <mergeCell ref="MOW1:MOX1"/>
    <mergeCell ref="MOY1:MOZ1"/>
    <mergeCell ref="MPA1:MPB1"/>
    <mergeCell ref="MPC1:MPD1"/>
    <mergeCell ref="MOG1:MOH1"/>
    <mergeCell ref="MOI1:MOJ1"/>
    <mergeCell ref="MOK1:MOL1"/>
    <mergeCell ref="MOM1:MON1"/>
    <mergeCell ref="MOO1:MOP1"/>
    <mergeCell ref="MOQ1:MOR1"/>
    <mergeCell ref="MNU1:MNV1"/>
    <mergeCell ref="MNW1:MNX1"/>
    <mergeCell ref="MNY1:MNZ1"/>
    <mergeCell ref="MOA1:MOB1"/>
    <mergeCell ref="MOC1:MOD1"/>
    <mergeCell ref="MOE1:MOF1"/>
    <mergeCell ref="MNI1:MNJ1"/>
    <mergeCell ref="MNK1:MNL1"/>
    <mergeCell ref="MNM1:MNN1"/>
    <mergeCell ref="MNO1:MNP1"/>
    <mergeCell ref="MNQ1:MNR1"/>
    <mergeCell ref="MNS1:MNT1"/>
    <mergeCell ref="MMW1:MMX1"/>
    <mergeCell ref="MMY1:MMZ1"/>
    <mergeCell ref="MNA1:MNB1"/>
    <mergeCell ref="MNC1:MND1"/>
    <mergeCell ref="MNE1:MNF1"/>
    <mergeCell ref="MNG1:MNH1"/>
    <mergeCell ref="MMK1:MML1"/>
    <mergeCell ref="MMM1:MMN1"/>
    <mergeCell ref="MMO1:MMP1"/>
    <mergeCell ref="MMQ1:MMR1"/>
    <mergeCell ref="MMS1:MMT1"/>
    <mergeCell ref="MMU1:MMV1"/>
    <mergeCell ref="MLY1:MLZ1"/>
    <mergeCell ref="MMA1:MMB1"/>
    <mergeCell ref="MMC1:MMD1"/>
    <mergeCell ref="MME1:MMF1"/>
    <mergeCell ref="MMG1:MMH1"/>
    <mergeCell ref="MMI1:MMJ1"/>
    <mergeCell ref="MLM1:MLN1"/>
    <mergeCell ref="MLO1:MLP1"/>
    <mergeCell ref="MLQ1:MLR1"/>
    <mergeCell ref="MLS1:MLT1"/>
    <mergeCell ref="MLU1:MLV1"/>
    <mergeCell ref="MLW1:MLX1"/>
    <mergeCell ref="MLA1:MLB1"/>
    <mergeCell ref="MLC1:MLD1"/>
    <mergeCell ref="MLE1:MLF1"/>
    <mergeCell ref="MLG1:MLH1"/>
    <mergeCell ref="MLI1:MLJ1"/>
    <mergeCell ref="MLK1:MLL1"/>
    <mergeCell ref="MKO1:MKP1"/>
    <mergeCell ref="MKQ1:MKR1"/>
    <mergeCell ref="MKS1:MKT1"/>
    <mergeCell ref="MKU1:MKV1"/>
    <mergeCell ref="MKW1:MKX1"/>
    <mergeCell ref="MKY1:MKZ1"/>
    <mergeCell ref="MKC1:MKD1"/>
    <mergeCell ref="MKE1:MKF1"/>
    <mergeCell ref="MKG1:MKH1"/>
    <mergeCell ref="MKI1:MKJ1"/>
    <mergeCell ref="MKK1:MKL1"/>
    <mergeCell ref="MKM1:MKN1"/>
    <mergeCell ref="MJQ1:MJR1"/>
    <mergeCell ref="MJS1:MJT1"/>
    <mergeCell ref="MJU1:MJV1"/>
    <mergeCell ref="MJW1:MJX1"/>
    <mergeCell ref="MJY1:MJZ1"/>
    <mergeCell ref="MKA1:MKB1"/>
    <mergeCell ref="MJE1:MJF1"/>
    <mergeCell ref="MJG1:MJH1"/>
    <mergeCell ref="MJI1:MJJ1"/>
    <mergeCell ref="MJK1:MJL1"/>
    <mergeCell ref="MJM1:MJN1"/>
    <mergeCell ref="MJO1:MJP1"/>
    <mergeCell ref="MIS1:MIT1"/>
    <mergeCell ref="MIU1:MIV1"/>
    <mergeCell ref="MIW1:MIX1"/>
    <mergeCell ref="MIY1:MIZ1"/>
    <mergeCell ref="MJA1:MJB1"/>
    <mergeCell ref="MJC1:MJD1"/>
    <mergeCell ref="MIG1:MIH1"/>
    <mergeCell ref="MII1:MIJ1"/>
    <mergeCell ref="MIK1:MIL1"/>
    <mergeCell ref="MIM1:MIN1"/>
    <mergeCell ref="MIO1:MIP1"/>
    <mergeCell ref="MIQ1:MIR1"/>
    <mergeCell ref="MHU1:MHV1"/>
    <mergeCell ref="MHW1:MHX1"/>
    <mergeCell ref="MHY1:MHZ1"/>
    <mergeCell ref="MIA1:MIB1"/>
    <mergeCell ref="MIC1:MID1"/>
    <mergeCell ref="MIE1:MIF1"/>
    <mergeCell ref="MHI1:MHJ1"/>
    <mergeCell ref="MHK1:MHL1"/>
    <mergeCell ref="MHM1:MHN1"/>
    <mergeCell ref="MHO1:MHP1"/>
    <mergeCell ref="MHQ1:MHR1"/>
    <mergeCell ref="MHS1:MHT1"/>
    <mergeCell ref="MGW1:MGX1"/>
    <mergeCell ref="MGY1:MGZ1"/>
    <mergeCell ref="MHA1:MHB1"/>
    <mergeCell ref="MHC1:MHD1"/>
    <mergeCell ref="MHE1:MHF1"/>
    <mergeCell ref="MHG1:MHH1"/>
    <mergeCell ref="MGK1:MGL1"/>
    <mergeCell ref="MGM1:MGN1"/>
    <mergeCell ref="MGO1:MGP1"/>
    <mergeCell ref="MGQ1:MGR1"/>
    <mergeCell ref="MGS1:MGT1"/>
    <mergeCell ref="MGU1:MGV1"/>
    <mergeCell ref="MFY1:MFZ1"/>
    <mergeCell ref="MGA1:MGB1"/>
    <mergeCell ref="MGC1:MGD1"/>
    <mergeCell ref="MGE1:MGF1"/>
    <mergeCell ref="MGG1:MGH1"/>
    <mergeCell ref="MGI1:MGJ1"/>
    <mergeCell ref="MFM1:MFN1"/>
    <mergeCell ref="MFO1:MFP1"/>
    <mergeCell ref="MFQ1:MFR1"/>
    <mergeCell ref="MFS1:MFT1"/>
    <mergeCell ref="MFU1:MFV1"/>
    <mergeCell ref="MFW1:MFX1"/>
    <mergeCell ref="MFA1:MFB1"/>
    <mergeCell ref="MFC1:MFD1"/>
    <mergeCell ref="MFE1:MFF1"/>
    <mergeCell ref="MFG1:MFH1"/>
    <mergeCell ref="MFI1:MFJ1"/>
    <mergeCell ref="MFK1:MFL1"/>
    <mergeCell ref="MEO1:MEP1"/>
    <mergeCell ref="MEQ1:MER1"/>
    <mergeCell ref="MES1:MET1"/>
    <mergeCell ref="MEU1:MEV1"/>
    <mergeCell ref="MEW1:MEX1"/>
    <mergeCell ref="MEY1:MEZ1"/>
    <mergeCell ref="MEC1:MED1"/>
    <mergeCell ref="MEE1:MEF1"/>
    <mergeCell ref="MEG1:MEH1"/>
    <mergeCell ref="MEI1:MEJ1"/>
    <mergeCell ref="MEK1:MEL1"/>
    <mergeCell ref="MEM1:MEN1"/>
    <mergeCell ref="MDQ1:MDR1"/>
    <mergeCell ref="MDS1:MDT1"/>
    <mergeCell ref="MDU1:MDV1"/>
    <mergeCell ref="MDW1:MDX1"/>
    <mergeCell ref="MDY1:MDZ1"/>
    <mergeCell ref="MEA1:MEB1"/>
    <mergeCell ref="MDE1:MDF1"/>
    <mergeCell ref="MDG1:MDH1"/>
    <mergeCell ref="MDI1:MDJ1"/>
    <mergeCell ref="MDK1:MDL1"/>
    <mergeCell ref="MDM1:MDN1"/>
    <mergeCell ref="MDO1:MDP1"/>
    <mergeCell ref="MCS1:MCT1"/>
    <mergeCell ref="MCU1:MCV1"/>
    <mergeCell ref="MCW1:MCX1"/>
    <mergeCell ref="MCY1:MCZ1"/>
    <mergeCell ref="MDA1:MDB1"/>
    <mergeCell ref="MDC1:MDD1"/>
    <mergeCell ref="MCG1:MCH1"/>
    <mergeCell ref="MCI1:MCJ1"/>
    <mergeCell ref="MCK1:MCL1"/>
    <mergeCell ref="MCM1:MCN1"/>
    <mergeCell ref="MCO1:MCP1"/>
    <mergeCell ref="MCQ1:MCR1"/>
    <mergeCell ref="MBU1:MBV1"/>
    <mergeCell ref="MBW1:MBX1"/>
    <mergeCell ref="MBY1:MBZ1"/>
    <mergeCell ref="MCA1:MCB1"/>
    <mergeCell ref="MCC1:MCD1"/>
    <mergeCell ref="MCE1:MCF1"/>
    <mergeCell ref="MBI1:MBJ1"/>
    <mergeCell ref="MBK1:MBL1"/>
    <mergeCell ref="MBM1:MBN1"/>
    <mergeCell ref="MBO1:MBP1"/>
    <mergeCell ref="MBQ1:MBR1"/>
    <mergeCell ref="MBS1:MBT1"/>
    <mergeCell ref="MAW1:MAX1"/>
    <mergeCell ref="MAY1:MAZ1"/>
    <mergeCell ref="MBA1:MBB1"/>
    <mergeCell ref="MBC1:MBD1"/>
    <mergeCell ref="MBE1:MBF1"/>
    <mergeCell ref="MBG1:MBH1"/>
    <mergeCell ref="MAK1:MAL1"/>
    <mergeCell ref="MAM1:MAN1"/>
    <mergeCell ref="MAO1:MAP1"/>
    <mergeCell ref="MAQ1:MAR1"/>
    <mergeCell ref="MAS1:MAT1"/>
    <mergeCell ref="MAU1:MAV1"/>
    <mergeCell ref="LZY1:LZZ1"/>
    <mergeCell ref="MAA1:MAB1"/>
    <mergeCell ref="MAC1:MAD1"/>
    <mergeCell ref="MAE1:MAF1"/>
    <mergeCell ref="MAG1:MAH1"/>
    <mergeCell ref="MAI1:MAJ1"/>
    <mergeCell ref="LZM1:LZN1"/>
    <mergeCell ref="LZO1:LZP1"/>
    <mergeCell ref="LZQ1:LZR1"/>
    <mergeCell ref="LZS1:LZT1"/>
    <mergeCell ref="LZU1:LZV1"/>
    <mergeCell ref="LZW1:LZX1"/>
    <mergeCell ref="LZA1:LZB1"/>
    <mergeCell ref="LZC1:LZD1"/>
    <mergeCell ref="LZE1:LZF1"/>
    <mergeCell ref="LZG1:LZH1"/>
    <mergeCell ref="LZI1:LZJ1"/>
    <mergeCell ref="LZK1:LZL1"/>
    <mergeCell ref="LYO1:LYP1"/>
    <mergeCell ref="LYQ1:LYR1"/>
    <mergeCell ref="LYS1:LYT1"/>
    <mergeCell ref="LYU1:LYV1"/>
    <mergeCell ref="LYW1:LYX1"/>
    <mergeCell ref="LYY1:LYZ1"/>
    <mergeCell ref="LYC1:LYD1"/>
    <mergeCell ref="LYE1:LYF1"/>
    <mergeCell ref="LYG1:LYH1"/>
    <mergeCell ref="LYI1:LYJ1"/>
    <mergeCell ref="LYK1:LYL1"/>
    <mergeCell ref="LYM1:LYN1"/>
    <mergeCell ref="LXQ1:LXR1"/>
    <mergeCell ref="LXS1:LXT1"/>
    <mergeCell ref="LXU1:LXV1"/>
    <mergeCell ref="LXW1:LXX1"/>
    <mergeCell ref="LXY1:LXZ1"/>
    <mergeCell ref="LYA1:LYB1"/>
    <mergeCell ref="LXE1:LXF1"/>
    <mergeCell ref="LXG1:LXH1"/>
    <mergeCell ref="LXI1:LXJ1"/>
    <mergeCell ref="LXK1:LXL1"/>
    <mergeCell ref="LXM1:LXN1"/>
    <mergeCell ref="LXO1:LXP1"/>
    <mergeCell ref="LWS1:LWT1"/>
    <mergeCell ref="LWU1:LWV1"/>
    <mergeCell ref="LWW1:LWX1"/>
    <mergeCell ref="LWY1:LWZ1"/>
    <mergeCell ref="LXA1:LXB1"/>
    <mergeCell ref="LXC1:LXD1"/>
    <mergeCell ref="LWG1:LWH1"/>
    <mergeCell ref="LWI1:LWJ1"/>
    <mergeCell ref="LWK1:LWL1"/>
    <mergeCell ref="LWM1:LWN1"/>
    <mergeCell ref="LWO1:LWP1"/>
    <mergeCell ref="LWQ1:LWR1"/>
    <mergeCell ref="LVU1:LVV1"/>
    <mergeCell ref="LVW1:LVX1"/>
    <mergeCell ref="LVY1:LVZ1"/>
    <mergeCell ref="LWA1:LWB1"/>
    <mergeCell ref="LWC1:LWD1"/>
    <mergeCell ref="LWE1:LWF1"/>
    <mergeCell ref="LVI1:LVJ1"/>
    <mergeCell ref="LVK1:LVL1"/>
    <mergeCell ref="LVM1:LVN1"/>
    <mergeCell ref="LVO1:LVP1"/>
    <mergeCell ref="LVQ1:LVR1"/>
    <mergeCell ref="LVS1:LVT1"/>
    <mergeCell ref="LUW1:LUX1"/>
    <mergeCell ref="LUY1:LUZ1"/>
    <mergeCell ref="LVA1:LVB1"/>
    <mergeCell ref="LVC1:LVD1"/>
    <mergeCell ref="LVE1:LVF1"/>
    <mergeCell ref="LVG1:LVH1"/>
    <mergeCell ref="LUK1:LUL1"/>
    <mergeCell ref="LUM1:LUN1"/>
    <mergeCell ref="LUO1:LUP1"/>
    <mergeCell ref="LUQ1:LUR1"/>
    <mergeCell ref="LUS1:LUT1"/>
    <mergeCell ref="LUU1:LUV1"/>
    <mergeCell ref="LTY1:LTZ1"/>
    <mergeCell ref="LUA1:LUB1"/>
    <mergeCell ref="LUC1:LUD1"/>
    <mergeCell ref="LUE1:LUF1"/>
    <mergeCell ref="LUG1:LUH1"/>
    <mergeCell ref="LUI1:LUJ1"/>
    <mergeCell ref="LTM1:LTN1"/>
    <mergeCell ref="LTO1:LTP1"/>
    <mergeCell ref="LTQ1:LTR1"/>
    <mergeCell ref="LTS1:LTT1"/>
    <mergeCell ref="LTU1:LTV1"/>
    <mergeCell ref="LTW1:LTX1"/>
    <mergeCell ref="LTA1:LTB1"/>
    <mergeCell ref="LTC1:LTD1"/>
    <mergeCell ref="LTE1:LTF1"/>
    <mergeCell ref="LTG1:LTH1"/>
    <mergeCell ref="LTI1:LTJ1"/>
    <mergeCell ref="LTK1:LTL1"/>
    <mergeCell ref="LSO1:LSP1"/>
    <mergeCell ref="LSQ1:LSR1"/>
    <mergeCell ref="LSS1:LST1"/>
    <mergeCell ref="LSU1:LSV1"/>
    <mergeCell ref="LSW1:LSX1"/>
    <mergeCell ref="LSY1:LSZ1"/>
    <mergeCell ref="LSC1:LSD1"/>
    <mergeCell ref="LSE1:LSF1"/>
    <mergeCell ref="LSG1:LSH1"/>
    <mergeCell ref="LSI1:LSJ1"/>
    <mergeCell ref="LSK1:LSL1"/>
    <mergeCell ref="LSM1:LSN1"/>
    <mergeCell ref="LRQ1:LRR1"/>
    <mergeCell ref="LRS1:LRT1"/>
    <mergeCell ref="LRU1:LRV1"/>
    <mergeCell ref="LRW1:LRX1"/>
    <mergeCell ref="LRY1:LRZ1"/>
    <mergeCell ref="LSA1:LSB1"/>
    <mergeCell ref="LRE1:LRF1"/>
    <mergeCell ref="LRG1:LRH1"/>
    <mergeCell ref="LRI1:LRJ1"/>
    <mergeCell ref="LRK1:LRL1"/>
    <mergeCell ref="LRM1:LRN1"/>
    <mergeCell ref="LRO1:LRP1"/>
    <mergeCell ref="LQS1:LQT1"/>
    <mergeCell ref="LQU1:LQV1"/>
    <mergeCell ref="LQW1:LQX1"/>
    <mergeCell ref="LQY1:LQZ1"/>
    <mergeCell ref="LRA1:LRB1"/>
    <mergeCell ref="LRC1:LRD1"/>
    <mergeCell ref="LQG1:LQH1"/>
    <mergeCell ref="LQI1:LQJ1"/>
    <mergeCell ref="LQK1:LQL1"/>
    <mergeCell ref="LQM1:LQN1"/>
    <mergeCell ref="LQO1:LQP1"/>
    <mergeCell ref="LQQ1:LQR1"/>
    <mergeCell ref="LPU1:LPV1"/>
    <mergeCell ref="LPW1:LPX1"/>
    <mergeCell ref="LPY1:LPZ1"/>
    <mergeCell ref="LQA1:LQB1"/>
    <mergeCell ref="LQC1:LQD1"/>
    <mergeCell ref="LQE1:LQF1"/>
    <mergeCell ref="LPI1:LPJ1"/>
    <mergeCell ref="LPK1:LPL1"/>
    <mergeCell ref="LPM1:LPN1"/>
    <mergeCell ref="LPO1:LPP1"/>
    <mergeCell ref="LPQ1:LPR1"/>
    <mergeCell ref="LPS1:LPT1"/>
    <mergeCell ref="LOW1:LOX1"/>
    <mergeCell ref="LOY1:LOZ1"/>
    <mergeCell ref="LPA1:LPB1"/>
    <mergeCell ref="LPC1:LPD1"/>
    <mergeCell ref="LPE1:LPF1"/>
    <mergeCell ref="LPG1:LPH1"/>
    <mergeCell ref="LOK1:LOL1"/>
    <mergeCell ref="LOM1:LON1"/>
    <mergeCell ref="LOO1:LOP1"/>
    <mergeCell ref="LOQ1:LOR1"/>
    <mergeCell ref="LOS1:LOT1"/>
    <mergeCell ref="LOU1:LOV1"/>
    <mergeCell ref="LNY1:LNZ1"/>
    <mergeCell ref="LOA1:LOB1"/>
    <mergeCell ref="LOC1:LOD1"/>
    <mergeCell ref="LOE1:LOF1"/>
    <mergeCell ref="LOG1:LOH1"/>
    <mergeCell ref="LOI1:LOJ1"/>
    <mergeCell ref="LNM1:LNN1"/>
    <mergeCell ref="LNO1:LNP1"/>
    <mergeCell ref="LNQ1:LNR1"/>
    <mergeCell ref="LNS1:LNT1"/>
    <mergeCell ref="LNU1:LNV1"/>
    <mergeCell ref="LNW1:LNX1"/>
    <mergeCell ref="LNA1:LNB1"/>
    <mergeCell ref="LNC1:LND1"/>
    <mergeCell ref="LNE1:LNF1"/>
    <mergeCell ref="LNG1:LNH1"/>
    <mergeCell ref="LNI1:LNJ1"/>
    <mergeCell ref="LNK1:LNL1"/>
    <mergeCell ref="LMO1:LMP1"/>
    <mergeCell ref="LMQ1:LMR1"/>
    <mergeCell ref="LMS1:LMT1"/>
    <mergeCell ref="LMU1:LMV1"/>
    <mergeCell ref="LMW1:LMX1"/>
    <mergeCell ref="LMY1:LMZ1"/>
    <mergeCell ref="LMC1:LMD1"/>
    <mergeCell ref="LME1:LMF1"/>
    <mergeCell ref="LMG1:LMH1"/>
    <mergeCell ref="LMI1:LMJ1"/>
    <mergeCell ref="LMK1:LML1"/>
    <mergeCell ref="LMM1:LMN1"/>
    <mergeCell ref="LLQ1:LLR1"/>
    <mergeCell ref="LLS1:LLT1"/>
    <mergeCell ref="LLU1:LLV1"/>
    <mergeCell ref="LLW1:LLX1"/>
    <mergeCell ref="LLY1:LLZ1"/>
    <mergeCell ref="LMA1:LMB1"/>
    <mergeCell ref="LLE1:LLF1"/>
    <mergeCell ref="LLG1:LLH1"/>
    <mergeCell ref="LLI1:LLJ1"/>
    <mergeCell ref="LLK1:LLL1"/>
    <mergeCell ref="LLM1:LLN1"/>
    <mergeCell ref="LLO1:LLP1"/>
    <mergeCell ref="LKS1:LKT1"/>
    <mergeCell ref="LKU1:LKV1"/>
    <mergeCell ref="LKW1:LKX1"/>
    <mergeCell ref="LKY1:LKZ1"/>
    <mergeCell ref="LLA1:LLB1"/>
    <mergeCell ref="LLC1:LLD1"/>
    <mergeCell ref="LKG1:LKH1"/>
    <mergeCell ref="LKI1:LKJ1"/>
    <mergeCell ref="LKK1:LKL1"/>
    <mergeCell ref="LKM1:LKN1"/>
    <mergeCell ref="LKO1:LKP1"/>
    <mergeCell ref="LKQ1:LKR1"/>
    <mergeCell ref="LJU1:LJV1"/>
    <mergeCell ref="LJW1:LJX1"/>
    <mergeCell ref="LJY1:LJZ1"/>
    <mergeCell ref="LKA1:LKB1"/>
    <mergeCell ref="LKC1:LKD1"/>
    <mergeCell ref="LKE1:LKF1"/>
    <mergeCell ref="LJI1:LJJ1"/>
    <mergeCell ref="LJK1:LJL1"/>
    <mergeCell ref="LJM1:LJN1"/>
    <mergeCell ref="LJO1:LJP1"/>
    <mergeCell ref="LJQ1:LJR1"/>
    <mergeCell ref="LJS1:LJT1"/>
    <mergeCell ref="LIW1:LIX1"/>
    <mergeCell ref="LIY1:LIZ1"/>
    <mergeCell ref="LJA1:LJB1"/>
    <mergeCell ref="LJC1:LJD1"/>
    <mergeCell ref="LJE1:LJF1"/>
    <mergeCell ref="LJG1:LJH1"/>
    <mergeCell ref="LIK1:LIL1"/>
    <mergeCell ref="LIM1:LIN1"/>
    <mergeCell ref="LIO1:LIP1"/>
    <mergeCell ref="LIQ1:LIR1"/>
    <mergeCell ref="LIS1:LIT1"/>
    <mergeCell ref="LIU1:LIV1"/>
    <mergeCell ref="LHY1:LHZ1"/>
    <mergeCell ref="LIA1:LIB1"/>
    <mergeCell ref="LIC1:LID1"/>
    <mergeCell ref="LIE1:LIF1"/>
    <mergeCell ref="LIG1:LIH1"/>
    <mergeCell ref="LII1:LIJ1"/>
    <mergeCell ref="LHM1:LHN1"/>
    <mergeCell ref="LHO1:LHP1"/>
    <mergeCell ref="LHQ1:LHR1"/>
    <mergeCell ref="LHS1:LHT1"/>
    <mergeCell ref="LHU1:LHV1"/>
    <mergeCell ref="LHW1:LHX1"/>
    <mergeCell ref="LHA1:LHB1"/>
    <mergeCell ref="LHC1:LHD1"/>
    <mergeCell ref="LHE1:LHF1"/>
    <mergeCell ref="LHG1:LHH1"/>
    <mergeCell ref="LHI1:LHJ1"/>
    <mergeCell ref="LHK1:LHL1"/>
    <mergeCell ref="LGO1:LGP1"/>
    <mergeCell ref="LGQ1:LGR1"/>
    <mergeCell ref="LGS1:LGT1"/>
    <mergeCell ref="LGU1:LGV1"/>
    <mergeCell ref="LGW1:LGX1"/>
    <mergeCell ref="LGY1:LGZ1"/>
    <mergeCell ref="LGC1:LGD1"/>
    <mergeCell ref="LGE1:LGF1"/>
    <mergeCell ref="LGG1:LGH1"/>
    <mergeCell ref="LGI1:LGJ1"/>
    <mergeCell ref="LGK1:LGL1"/>
    <mergeCell ref="LGM1:LGN1"/>
    <mergeCell ref="LFQ1:LFR1"/>
    <mergeCell ref="LFS1:LFT1"/>
    <mergeCell ref="LFU1:LFV1"/>
    <mergeCell ref="LFW1:LFX1"/>
    <mergeCell ref="LFY1:LFZ1"/>
    <mergeCell ref="LGA1:LGB1"/>
    <mergeCell ref="LFE1:LFF1"/>
    <mergeCell ref="LFG1:LFH1"/>
    <mergeCell ref="LFI1:LFJ1"/>
    <mergeCell ref="LFK1:LFL1"/>
    <mergeCell ref="LFM1:LFN1"/>
    <mergeCell ref="LFO1:LFP1"/>
    <mergeCell ref="LES1:LET1"/>
    <mergeCell ref="LEU1:LEV1"/>
    <mergeCell ref="LEW1:LEX1"/>
    <mergeCell ref="LEY1:LEZ1"/>
    <mergeCell ref="LFA1:LFB1"/>
    <mergeCell ref="LFC1:LFD1"/>
    <mergeCell ref="LEG1:LEH1"/>
    <mergeCell ref="LEI1:LEJ1"/>
    <mergeCell ref="LEK1:LEL1"/>
    <mergeCell ref="LEM1:LEN1"/>
    <mergeCell ref="LEO1:LEP1"/>
    <mergeCell ref="LEQ1:LER1"/>
    <mergeCell ref="LDU1:LDV1"/>
    <mergeCell ref="LDW1:LDX1"/>
    <mergeCell ref="LDY1:LDZ1"/>
    <mergeCell ref="LEA1:LEB1"/>
    <mergeCell ref="LEC1:LED1"/>
    <mergeCell ref="LEE1:LEF1"/>
    <mergeCell ref="LDI1:LDJ1"/>
    <mergeCell ref="LDK1:LDL1"/>
    <mergeCell ref="LDM1:LDN1"/>
    <mergeCell ref="LDO1:LDP1"/>
    <mergeCell ref="LDQ1:LDR1"/>
    <mergeCell ref="LDS1:LDT1"/>
    <mergeCell ref="LCW1:LCX1"/>
    <mergeCell ref="LCY1:LCZ1"/>
    <mergeCell ref="LDA1:LDB1"/>
    <mergeCell ref="LDC1:LDD1"/>
    <mergeCell ref="LDE1:LDF1"/>
    <mergeCell ref="LDG1:LDH1"/>
    <mergeCell ref="LCK1:LCL1"/>
    <mergeCell ref="LCM1:LCN1"/>
    <mergeCell ref="LCO1:LCP1"/>
    <mergeCell ref="LCQ1:LCR1"/>
    <mergeCell ref="LCS1:LCT1"/>
    <mergeCell ref="LCU1:LCV1"/>
    <mergeCell ref="LBY1:LBZ1"/>
    <mergeCell ref="LCA1:LCB1"/>
    <mergeCell ref="LCC1:LCD1"/>
    <mergeCell ref="LCE1:LCF1"/>
    <mergeCell ref="LCG1:LCH1"/>
    <mergeCell ref="LCI1:LCJ1"/>
    <mergeCell ref="LBM1:LBN1"/>
    <mergeCell ref="LBO1:LBP1"/>
    <mergeCell ref="LBQ1:LBR1"/>
    <mergeCell ref="LBS1:LBT1"/>
    <mergeCell ref="LBU1:LBV1"/>
    <mergeCell ref="LBW1:LBX1"/>
    <mergeCell ref="LBA1:LBB1"/>
    <mergeCell ref="LBC1:LBD1"/>
    <mergeCell ref="LBE1:LBF1"/>
    <mergeCell ref="LBG1:LBH1"/>
    <mergeCell ref="LBI1:LBJ1"/>
    <mergeCell ref="LBK1:LBL1"/>
    <mergeCell ref="LAO1:LAP1"/>
    <mergeCell ref="LAQ1:LAR1"/>
    <mergeCell ref="LAS1:LAT1"/>
    <mergeCell ref="LAU1:LAV1"/>
    <mergeCell ref="LAW1:LAX1"/>
    <mergeCell ref="LAY1:LAZ1"/>
    <mergeCell ref="LAC1:LAD1"/>
    <mergeCell ref="LAE1:LAF1"/>
    <mergeCell ref="LAG1:LAH1"/>
    <mergeCell ref="LAI1:LAJ1"/>
    <mergeCell ref="LAK1:LAL1"/>
    <mergeCell ref="LAM1:LAN1"/>
    <mergeCell ref="KZQ1:KZR1"/>
    <mergeCell ref="KZS1:KZT1"/>
    <mergeCell ref="KZU1:KZV1"/>
    <mergeCell ref="KZW1:KZX1"/>
    <mergeCell ref="KZY1:KZZ1"/>
    <mergeCell ref="LAA1:LAB1"/>
    <mergeCell ref="KZE1:KZF1"/>
    <mergeCell ref="KZG1:KZH1"/>
    <mergeCell ref="KZI1:KZJ1"/>
    <mergeCell ref="KZK1:KZL1"/>
    <mergeCell ref="KZM1:KZN1"/>
    <mergeCell ref="KZO1:KZP1"/>
    <mergeCell ref="KYS1:KYT1"/>
    <mergeCell ref="KYU1:KYV1"/>
    <mergeCell ref="KYW1:KYX1"/>
    <mergeCell ref="KYY1:KYZ1"/>
    <mergeCell ref="KZA1:KZB1"/>
    <mergeCell ref="KZC1:KZD1"/>
    <mergeCell ref="KYG1:KYH1"/>
    <mergeCell ref="KYI1:KYJ1"/>
    <mergeCell ref="KYK1:KYL1"/>
    <mergeCell ref="KYM1:KYN1"/>
    <mergeCell ref="KYO1:KYP1"/>
    <mergeCell ref="KYQ1:KYR1"/>
    <mergeCell ref="KXU1:KXV1"/>
    <mergeCell ref="KXW1:KXX1"/>
    <mergeCell ref="KXY1:KXZ1"/>
    <mergeCell ref="KYA1:KYB1"/>
    <mergeCell ref="KYC1:KYD1"/>
    <mergeCell ref="KYE1:KYF1"/>
    <mergeCell ref="KXI1:KXJ1"/>
    <mergeCell ref="KXK1:KXL1"/>
    <mergeCell ref="KXM1:KXN1"/>
    <mergeCell ref="KXO1:KXP1"/>
    <mergeCell ref="KXQ1:KXR1"/>
    <mergeCell ref="KXS1:KXT1"/>
    <mergeCell ref="KWW1:KWX1"/>
    <mergeCell ref="KWY1:KWZ1"/>
    <mergeCell ref="KXA1:KXB1"/>
    <mergeCell ref="KXC1:KXD1"/>
    <mergeCell ref="KXE1:KXF1"/>
    <mergeCell ref="KXG1:KXH1"/>
    <mergeCell ref="KWK1:KWL1"/>
    <mergeCell ref="KWM1:KWN1"/>
    <mergeCell ref="KWO1:KWP1"/>
    <mergeCell ref="KWQ1:KWR1"/>
    <mergeCell ref="KWS1:KWT1"/>
    <mergeCell ref="KWU1:KWV1"/>
    <mergeCell ref="KVY1:KVZ1"/>
    <mergeCell ref="KWA1:KWB1"/>
    <mergeCell ref="KWC1:KWD1"/>
    <mergeCell ref="KWE1:KWF1"/>
    <mergeCell ref="KWG1:KWH1"/>
    <mergeCell ref="KWI1:KWJ1"/>
    <mergeCell ref="KVM1:KVN1"/>
    <mergeCell ref="KVO1:KVP1"/>
    <mergeCell ref="KVQ1:KVR1"/>
    <mergeCell ref="KVS1:KVT1"/>
    <mergeCell ref="KVU1:KVV1"/>
    <mergeCell ref="KVW1:KVX1"/>
    <mergeCell ref="KVA1:KVB1"/>
    <mergeCell ref="KVC1:KVD1"/>
    <mergeCell ref="KVE1:KVF1"/>
    <mergeCell ref="KVG1:KVH1"/>
    <mergeCell ref="KVI1:KVJ1"/>
    <mergeCell ref="KVK1:KVL1"/>
    <mergeCell ref="KUO1:KUP1"/>
    <mergeCell ref="KUQ1:KUR1"/>
    <mergeCell ref="KUS1:KUT1"/>
    <mergeCell ref="KUU1:KUV1"/>
    <mergeCell ref="KUW1:KUX1"/>
    <mergeCell ref="KUY1:KUZ1"/>
    <mergeCell ref="KUC1:KUD1"/>
    <mergeCell ref="KUE1:KUF1"/>
    <mergeCell ref="KUG1:KUH1"/>
    <mergeCell ref="KUI1:KUJ1"/>
    <mergeCell ref="KUK1:KUL1"/>
    <mergeCell ref="KUM1:KUN1"/>
    <mergeCell ref="KTQ1:KTR1"/>
    <mergeCell ref="KTS1:KTT1"/>
    <mergeCell ref="KTU1:KTV1"/>
    <mergeCell ref="KTW1:KTX1"/>
    <mergeCell ref="KTY1:KTZ1"/>
    <mergeCell ref="KUA1:KUB1"/>
    <mergeCell ref="KTE1:KTF1"/>
    <mergeCell ref="KTG1:KTH1"/>
    <mergeCell ref="KTI1:KTJ1"/>
    <mergeCell ref="KTK1:KTL1"/>
    <mergeCell ref="KTM1:KTN1"/>
    <mergeCell ref="KTO1:KTP1"/>
    <mergeCell ref="KSS1:KST1"/>
    <mergeCell ref="KSU1:KSV1"/>
    <mergeCell ref="KSW1:KSX1"/>
    <mergeCell ref="KSY1:KSZ1"/>
    <mergeCell ref="KTA1:KTB1"/>
    <mergeCell ref="KTC1:KTD1"/>
    <mergeCell ref="KSG1:KSH1"/>
    <mergeCell ref="KSI1:KSJ1"/>
    <mergeCell ref="KSK1:KSL1"/>
    <mergeCell ref="KSM1:KSN1"/>
    <mergeCell ref="KSO1:KSP1"/>
    <mergeCell ref="KSQ1:KSR1"/>
    <mergeCell ref="KRU1:KRV1"/>
    <mergeCell ref="KRW1:KRX1"/>
    <mergeCell ref="KRY1:KRZ1"/>
    <mergeCell ref="KSA1:KSB1"/>
    <mergeCell ref="KSC1:KSD1"/>
    <mergeCell ref="KSE1:KSF1"/>
    <mergeCell ref="KRI1:KRJ1"/>
    <mergeCell ref="KRK1:KRL1"/>
    <mergeCell ref="KRM1:KRN1"/>
    <mergeCell ref="KRO1:KRP1"/>
    <mergeCell ref="KRQ1:KRR1"/>
    <mergeCell ref="KRS1:KRT1"/>
    <mergeCell ref="KQW1:KQX1"/>
    <mergeCell ref="KQY1:KQZ1"/>
    <mergeCell ref="KRA1:KRB1"/>
    <mergeCell ref="KRC1:KRD1"/>
    <mergeCell ref="KRE1:KRF1"/>
    <mergeCell ref="KRG1:KRH1"/>
    <mergeCell ref="KQK1:KQL1"/>
    <mergeCell ref="KQM1:KQN1"/>
    <mergeCell ref="KQO1:KQP1"/>
    <mergeCell ref="KQQ1:KQR1"/>
    <mergeCell ref="KQS1:KQT1"/>
    <mergeCell ref="KQU1:KQV1"/>
    <mergeCell ref="KPY1:KPZ1"/>
    <mergeCell ref="KQA1:KQB1"/>
    <mergeCell ref="KQC1:KQD1"/>
    <mergeCell ref="KQE1:KQF1"/>
    <mergeCell ref="KQG1:KQH1"/>
    <mergeCell ref="KQI1:KQJ1"/>
    <mergeCell ref="KPM1:KPN1"/>
    <mergeCell ref="KPO1:KPP1"/>
    <mergeCell ref="KPQ1:KPR1"/>
    <mergeCell ref="KPS1:KPT1"/>
    <mergeCell ref="KPU1:KPV1"/>
    <mergeCell ref="KPW1:KPX1"/>
    <mergeCell ref="KPA1:KPB1"/>
    <mergeCell ref="KPC1:KPD1"/>
    <mergeCell ref="KPE1:KPF1"/>
    <mergeCell ref="KPG1:KPH1"/>
    <mergeCell ref="KPI1:KPJ1"/>
    <mergeCell ref="KPK1:KPL1"/>
    <mergeCell ref="KOO1:KOP1"/>
    <mergeCell ref="KOQ1:KOR1"/>
    <mergeCell ref="KOS1:KOT1"/>
    <mergeCell ref="KOU1:KOV1"/>
    <mergeCell ref="KOW1:KOX1"/>
    <mergeCell ref="KOY1:KOZ1"/>
    <mergeCell ref="KOC1:KOD1"/>
    <mergeCell ref="KOE1:KOF1"/>
    <mergeCell ref="KOG1:KOH1"/>
    <mergeCell ref="KOI1:KOJ1"/>
    <mergeCell ref="KOK1:KOL1"/>
    <mergeCell ref="KOM1:KON1"/>
    <mergeCell ref="KNQ1:KNR1"/>
    <mergeCell ref="KNS1:KNT1"/>
    <mergeCell ref="KNU1:KNV1"/>
    <mergeCell ref="KNW1:KNX1"/>
    <mergeCell ref="KNY1:KNZ1"/>
    <mergeCell ref="KOA1:KOB1"/>
    <mergeCell ref="KNE1:KNF1"/>
    <mergeCell ref="KNG1:KNH1"/>
    <mergeCell ref="KNI1:KNJ1"/>
    <mergeCell ref="KNK1:KNL1"/>
    <mergeCell ref="KNM1:KNN1"/>
    <mergeCell ref="KNO1:KNP1"/>
    <mergeCell ref="KMS1:KMT1"/>
    <mergeCell ref="KMU1:KMV1"/>
    <mergeCell ref="KMW1:KMX1"/>
    <mergeCell ref="KMY1:KMZ1"/>
    <mergeCell ref="KNA1:KNB1"/>
    <mergeCell ref="KNC1:KND1"/>
    <mergeCell ref="KMG1:KMH1"/>
    <mergeCell ref="KMI1:KMJ1"/>
    <mergeCell ref="KMK1:KML1"/>
    <mergeCell ref="KMM1:KMN1"/>
    <mergeCell ref="KMO1:KMP1"/>
    <mergeCell ref="KMQ1:KMR1"/>
    <mergeCell ref="KLU1:KLV1"/>
    <mergeCell ref="KLW1:KLX1"/>
    <mergeCell ref="KLY1:KLZ1"/>
    <mergeCell ref="KMA1:KMB1"/>
    <mergeCell ref="KMC1:KMD1"/>
    <mergeCell ref="KME1:KMF1"/>
    <mergeCell ref="KLI1:KLJ1"/>
    <mergeCell ref="KLK1:KLL1"/>
    <mergeCell ref="KLM1:KLN1"/>
    <mergeCell ref="KLO1:KLP1"/>
    <mergeCell ref="KLQ1:KLR1"/>
    <mergeCell ref="KLS1:KLT1"/>
    <mergeCell ref="KKW1:KKX1"/>
    <mergeCell ref="KKY1:KKZ1"/>
    <mergeCell ref="KLA1:KLB1"/>
    <mergeCell ref="KLC1:KLD1"/>
    <mergeCell ref="KLE1:KLF1"/>
    <mergeCell ref="KLG1:KLH1"/>
    <mergeCell ref="KKK1:KKL1"/>
    <mergeCell ref="KKM1:KKN1"/>
    <mergeCell ref="KKO1:KKP1"/>
    <mergeCell ref="KKQ1:KKR1"/>
    <mergeCell ref="KKS1:KKT1"/>
    <mergeCell ref="KKU1:KKV1"/>
    <mergeCell ref="KJY1:KJZ1"/>
    <mergeCell ref="KKA1:KKB1"/>
    <mergeCell ref="KKC1:KKD1"/>
    <mergeCell ref="KKE1:KKF1"/>
    <mergeCell ref="KKG1:KKH1"/>
    <mergeCell ref="KKI1:KKJ1"/>
    <mergeCell ref="KJM1:KJN1"/>
    <mergeCell ref="KJO1:KJP1"/>
    <mergeCell ref="KJQ1:KJR1"/>
    <mergeCell ref="KJS1:KJT1"/>
    <mergeCell ref="KJU1:KJV1"/>
    <mergeCell ref="KJW1:KJX1"/>
    <mergeCell ref="KJA1:KJB1"/>
    <mergeCell ref="KJC1:KJD1"/>
    <mergeCell ref="KJE1:KJF1"/>
    <mergeCell ref="KJG1:KJH1"/>
    <mergeCell ref="KJI1:KJJ1"/>
    <mergeCell ref="KJK1:KJL1"/>
    <mergeCell ref="KIO1:KIP1"/>
    <mergeCell ref="KIQ1:KIR1"/>
    <mergeCell ref="KIS1:KIT1"/>
    <mergeCell ref="KIU1:KIV1"/>
    <mergeCell ref="KIW1:KIX1"/>
    <mergeCell ref="KIY1:KIZ1"/>
    <mergeCell ref="KIC1:KID1"/>
    <mergeCell ref="KIE1:KIF1"/>
    <mergeCell ref="KIG1:KIH1"/>
    <mergeCell ref="KII1:KIJ1"/>
    <mergeCell ref="KIK1:KIL1"/>
    <mergeCell ref="KIM1:KIN1"/>
    <mergeCell ref="KHQ1:KHR1"/>
    <mergeCell ref="KHS1:KHT1"/>
    <mergeCell ref="KHU1:KHV1"/>
    <mergeCell ref="KHW1:KHX1"/>
    <mergeCell ref="KHY1:KHZ1"/>
    <mergeCell ref="KIA1:KIB1"/>
    <mergeCell ref="KHE1:KHF1"/>
    <mergeCell ref="KHG1:KHH1"/>
    <mergeCell ref="KHI1:KHJ1"/>
    <mergeCell ref="KHK1:KHL1"/>
    <mergeCell ref="KHM1:KHN1"/>
    <mergeCell ref="KHO1:KHP1"/>
    <mergeCell ref="KGS1:KGT1"/>
    <mergeCell ref="KGU1:KGV1"/>
    <mergeCell ref="KGW1:KGX1"/>
    <mergeCell ref="KGY1:KGZ1"/>
    <mergeCell ref="KHA1:KHB1"/>
    <mergeCell ref="KHC1:KHD1"/>
    <mergeCell ref="KGG1:KGH1"/>
    <mergeCell ref="KGI1:KGJ1"/>
    <mergeCell ref="KGK1:KGL1"/>
    <mergeCell ref="KGM1:KGN1"/>
    <mergeCell ref="KGO1:KGP1"/>
    <mergeCell ref="KGQ1:KGR1"/>
    <mergeCell ref="KFU1:KFV1"/>
    <mergeCell ref="KFW1:KFX1"/>
    <mergeCell ref="KFY1:KFZ1"/>
    <mergeCell ref="KGA1:KGB1"/>
    <mergeCell ref="KGC1:KGD1"/>
    <mergeCell ref="KGE1:KGF1"/>
    <mergeCell ref="KFI1:KFJ1"/>
    <mergeCell ref="KFK1:KFL1"/>
    <mergeCell ref="KFM1:KFN1"/>
    <mergeCell ref="KFO1:KFP1"/>
    <mergeCell ref="KFQ1:KFR1"/>
    <mergeCell ref="KFS1:KFT1"/>
    <mergeCell ref="KEW1:KEX1"/>
    <mergeCell ref="KEY1:KEZ1"/>
    <mergeCell ref="KFA1:KFB1"/>
    <mergeCell ref="KFC1:KFD1"/>
    <mergeCell ref="KFE1:KFF1"/>
    <mergeCell ref="KFG1:KFH1"/>
    <mergeCell ref="KEK1:KEL1"/>
    <mergeCell ref="KEM1:KEN1"/>
    <mergeCell ref="KEO1:KEP1"/>
    <mergeCell ref="KEQ1:KER1"/>
    <mergeCell ref="KES1:KET1"/>
    <mergeCell ref="KEU1:KEV1"/>
    <mergeCell ref="KDY1:KDZ1"/>
    <mergeCell ref="KEA1:KEB1"/>
    <mergeCell ref="KEC1:KED1"/>
    <mergeCell ref="KEE1:KEF1"/>
    <mergeCell ref="KEG1:KEH1"/>
    <mergeCell ref="KEI1:KEJ1"/>
    <mergeCell ref="KDM1:KDN1"/>
    <mergeCell ref="KDO1:KDP1"/>
    <mergeCell ref="KDQ1:KDR1"/>
    <mergeCell ref="KDS1:KDT1"/>
    <mergeCell ref="KDU1:KDV1"/>
    <mergeCell ref="KDW1:KDX1"/>
    <mergeCell ref="KDA1:KDB1"/>
    <mergeCell ref="KDC1:KDD1"/>
    <mergeCell ref="KDE1:KDF1"/>
    <mergeCell ref="KDG1:KDH1"/>
    <mergeCell ref="KDI1:KDJ1"/>
    <mergeCell ref="KDK1:KDL1"/>
    <mergeCell ref="KCO1:KCP1"/>
    <mergeCell ref="KCQ1:KCR1"/>
    <mergeCell ref="KCS1:KCT1"/>
    <mergeCell ref="KCU1:KCV1"/>
    <mergeCell ref="KCW1:KCX1"/>
    <mergeCell ref="KCY1:KCZ1"/>
    <mergeCell ref="KCC1:KCD1"/>
    <mergeCell ref="KCE1:KCF1"/>
    <mergeCell ref="KCG1:KCH1"/>
    <mergeCell ref="KCI1:KCJ1"/>
    <mergeCell ref="KCK1:KCL1"/>
    <mergeCell ref="KCM1:KCN1"/>
    <mergeCell ref="KBQ1:KBR1"/>
    <mergeCell ref="KBS1:KBT1"/>
    <mergeCell ref="KBU1:KBV1"/>
    <mergeCell ref="KBW1:KBX1"/>
    <mergeCell ref="KBY1:KBZ1"/>
    <mergeCell ref="KCA1:KCB1"/>
    <mergeCell ref="KBE1:KBF1"/>
    <mergeCell ref="KBG1:KBH1"/>
    <mergeCell ref="KBI1:KBJ1"/>
    <mergeCell ref="KBK1:KBL1"/>
    <mergeCell ref="KBM1:KBN1"/>
    <mergeCell ref="KBO1:KBP1"/>
    <mergeCell ref="KAS1:KAT1"/>
    <mergeCell ref="KAU1:KAV1"/>
    <mergeCell ref="KAW1:KAX1"/>
    <mergeCell ref="KAY1:KAZ1"/>
    <mergeCell ref="KBA1:KBB1"/>
    <mergeCell ref="KBC1:KBD1"/>
    <mergeCell ref="KAG1:KAH1"/>
    <mergeCell ref="KAI1:KAJ1"/>
    <mergeCell ref="KAK1:KAL1"/>
    <mergeCell ref="KAM1:KAN1"/>
    <mergeCell ref="KAO1:KAP1"/>
    <mergeCell ref="KAQ1:KAR1"/>
    <mergeCell ref="JZU1:JZV1"/>
    <mergeCell ref="JZW1:JZX1"/>
    <mergeCell ref="JZY1:JZZ1"/>
    <mergeCell ref="KAA1:KAB1"/>
    <mergeCell ref="KAC1:KAD1"/>
    <mergeCell ref="KAE1:KAF1"/>
    <mergeCell ref="JZI1:JZJ1"/>
    <mergeCell ref="JZK1:JZL1"/>
    <mergeCell ref="JZM1:JZN1"/>
    <mergeCell ref="JZO1:JZP1"/>
    <mergeCell ref="JZQ1:JZR1"/>
    <mergeCell ref="JZS1:JZT1"/>
    <mergeCell ref="JYW1:JYX1"/>
    <mergeCell ref="JYY1:JYZ1"/>
    <mergeCell ref="JZA1:JZB1"/>
    <mergeCell ref="JZC1:JZD1"/>
    <mergeCell ref="JZE1:JZF1"/>
    <mergeCell ref="JZG1:JZH1"/>
    <mergeCell ref="JYK1:JYL1"/>
    <mergeCell ref="JYM1:JYN1"/>
    <mergeCell ref="JYO1:JYP1"/>
    <mergeCell ref="JYQ1:JYR1"/>
    <mergeCell ref="JYS1:JYT1"/>
    <mergeCell ref="JYU1:JYV1"/>
    <mergeCell ref="JXY1:JXZ1"/>
    <mergeCell ref="JYA1:JYB1"/>
    <mergeCell ref="JYC1:JYD1"/>
    <mergeCell ref="JYE1:JYF1"/>
    <mergeCell ref="JYG1:JYH1"/>
    <mergeCell ref="JYI1:JYJ1"/>
    <mergeCell ref="JXM1:JXN1"/>
    <mergeCell ref="JXO1:JXP1"/>
    <mergeCell ref="JXQ1:JXR1"/>
    <mergeCell ref="JXS1:JXT1"/>
    <mergeCell ref="JXU1:JXV1"/>
    <mergeCell ref="JXW1:JXX1"/>
    <mergeCell ref="JXA1:JXB1"/>
    <mergeCell ref="JXC1:JXD1"/>
    <mergeCell ref="JXE1:JXF1"/>
    <mergeCell ref="JXG1:JXH1"/>
    <mergeCell ref="JXI1:JXJ1"/>
    <mergeCell ref="JXK1:JXL1"/>
    <mergeCell ref="JWO1:JWP1"/>
    <mergeCell ref="JWQ1:JWR1"/>
    <mergeCell ref="JWS1:JWT1"/>
    <mergeCell ref="JWU1:JWV1"/>
    <mergeCell ref="JWW1:JWX1"/>
    <mergeCell ref="JWY1:JWZ1"/>
    <mergeCell ref="JWC1:JWD1"/>
    <mergeCell ref="JWE1:JWF1"/>
    <mergeCell ref="JWG1:JWH1"/>
    <mergeCell ref="JWI1:JWJ1"/>
    <mergeCell ref="JWK1:JWL1"/>
    <mergeCell ref="JWM1:JWN1"/>
    <mergeCell ref="JVQ1:JVR1"/>
    <mergeCell ref="JVS1:JVT1"/>
    <mergeCell ref="JVU1:JVV1"/>
    <mergeCell ref="JVW1:JVX1"/>
    <mergeCell ref="JVY1:JVZ1"/>
    <mergeCell ref="JWA1:JWB1"/>
    <mergeCell ref="JVE1:JVF1"/>
    <mergeCell ref="JVG1:JVH1"/>
    <mergeCell ref="JVI1:JVJ1"/>
    <mergeCell ref="JVK1:JVL1"/>
    <mergeCell ref="JVM1:JVN1"/>
    <mergeCell ref="JVO1:JVP1"/>
    <mergeCell ref="JUS1:JUT1"/>
    <mergeCell ref="JUU1:JUV1"/>
    <mergeCell ref="JUW1:JUX1"/>
    <mergeCell ref="JUY1:JUZ1"/>
    <mergeCell ref="JVA1:JVB1"/>
    <mergeCell ref="JVC1:JVD1"/>
    <mergeCell ref="JUG1:JUH1"/>
    <mergeCell ref="JUI1:JUJ1"/>
    <mergeCell ref="JUK1:JUL1"/>
    <mergeCell ref="JUM1:JUN1"/>
    <mergeCell ref="JUO1:JUP1"/>
    <mergeCell ref="JUQ1:JUR1"/>
    <mergeCell ref="JTU1:JTV1"/>
    <mergeCell ref="JTW1:JTX1"/>
    <mergeCell ref="JTY1:JTZ1"/>
    <mergeCell ref="JUA1:JUB1"/>
    <mergeCell ref="JUC1:JUD1"/>
    <mergeCell ref="JUE1:JUF1"/>
    <mergeCell ref="JTI1:JTJ1"/>
    <mergeCell ref="JTK1:JTL1"/>
    <mergeCell ref="JTM1:JTN1"/>
    <mergeCell ref="JTO1:JTP1"/>
    <mergeCell ref="JTQ1:JTR1"/>
    <mergeCell ref="JTS1:JTT1"/>
    <mergeCell ref="JSW1:JSX1"/>
    <mergeCell ref="JSY1:JSZ1"/>
    <mergeCell ref="JTA1:JTB1"/>
    <mergeCell ref="JTC1:JTD1"/>
    <mergeCell ref="JTE1:JTF1"/>
    <mergeCell ref="JTG1:JTH1"/>
    <mergeCell ref="JSK1:JSL1"/>
    <mergeCell ref="JSM1:JSN1"/>
    <mergeCell ref="JSO1:JSP1"/>
    <mergeCell ref="JSQ1:JSR1"/>
    <mergeCell ref="JSS1:JST1"/>
    <mergeCell ref="JSU1:JSV1"/>
    <mergeCell ref="JRY1:JRZ1"/>
    <mergeCell ref="JSA1:JSB1"/>
    <mergeCell ref="JSC1:JSD1"/>
    <mergeCell ref="JSE1:JSF1"/>
    <mergeCell ref="JSG1:JSH1"/>
    <mergeCell ref="JSI1:JSJ1"/>
    <mergeCell ref="JRM1:JRN1"/>
    <mergeCell ref="JRO1:JRP1"/>
    <mergeCell ref="JRQ1:JRR1"/>
    <mergeCell ref="JRS1:JRT1"/>
    <mergeCell ref="JRU1:JRV1"/>
    <mergeCell ref="JRW1:JRX1"/>
    <mergeCell ref="JRA1:JRB1"/>
    <mergeCell ref="JRC1:JRD1"/>
    <mergeCell ref="JRE1:JRF1"/>
    <mergeCell ref="JRG1:JRH1"/>
    <mergeCell ref="JRI1:JRJ1"/>
    <mergeCell ref="JRK1:JRL1"/>
    <mergeCell ref="JQO1:JQP1"/>
    <mergeCell ref="JQQ1:JQR1"/>
    <mergeCell ref="JQS1:JQT1"/>
    <mergeCell ref="JQU1:JQV1"/>
    <mergeCell ref="JQW1:JQX1"/>
    <mergeCell ref="JQY1:JQZ1"/>
    <mergeCell ref="JQC1:JQD1"/>
    <mergeCell ref="JQE1:JQF1"/>
    <mergeCell ref="JQG1:JQH1"/>
    <mergeCell ref="JQI1:JQJ1"/>
    <mergeCell ref="JQK1:JQL1"/>
    <mergeCell ref="JQM1:JQN1"/>
    <mergeCell ref="JPQ1:JPR1"/>
    <mergeCell ref="JPS1:JPT1"/>
    <mergeCell ref="JPU1:JPV1"/>
    <mergeCell ref="JPW1:JPX1"/>
    <mergeCell ref="JPY1:JPZ1"/>
    <mergeCell ref="JQA1:JQB1"/>
    <mergeCell ref="JPE1:JPF1"/>
    <mergeCell ref="JPG1:JPH1"/>
    <mergeCell ref="JPI1:JPJ1"/>
    <mergeCell ref="JPK1:JPL1"/>
    <mergeCell ref="JPM1:JPN1"/>
    <mergeCell ref="JPO1:JPP1"/>
    <mergeCell ref="JOS1:JOT1"/>
    <mergeCell ref="JOU1:JOV1"/>
    <mergeCell ref="JOW1:JOX1"/>
    <mergeCell ref="JOY1:JOZ1"/>
    <mergeCell ref="JPA1:JPB1"/>
    <mergeCell ref="JPC1:JPD1"/>
    <mergeCell ref="JOG1:JOH1"/>
    <mergeCell ref="JOI1:JOJ1"/>
    <mergeCell ref="JOK1:JOL1"/>
    <mergeCell ref="JOM1:JON1"/>
    <mergeCell ref="JOO1:JOP1"/>
    <mergeCell ref="JOQ1:JOR1"/>
    <mergeCell ref="JNU1:JNV1"/>
    <mergeCell ref="JNW1:JNX1"/>
    <mergeCell ref="JNY1:JNZ1"/>
    <mergeCell ref="JOA1:JOB1"/>
    <mergeCell ref="JOC1:JOD1"/>
    <mergeCell ref="JOE1:JOF1"/>
    <mergeCell ref="JNI1:JNJ1"/>
    <mergeCell ref="JNK1:JNL1"/>
    <mergeCell ref="JNM1:JNN1"/>
    <mergeCell ref="JNO1:JNP1"/>
    <mergeCell ref="JNQ1:JNR1"/>
    <mergeCell ref="JNS1:JNT1"/>
    <mergeCell ref="JMW1:JMX1"/>
    <mergeCell ref="JMY1:JMZ1"/>
    <mergeCell ref="JNA1:JNB1"/>
    <mergeCell ref="JNC1:JND1"/>
    <mergeCell ref="JNE1:JNF1"/>
    <mergeCell ref="JNG1:JNH1"/>
    <mergeCell ref="JMK1:JML1"/>
    <mergeCell ref="JMM1:JMN1"/>
    <mergeCell ref="JMO1:JMP1"/>
    <mergeCell ref="JMQ1:JMR1"/>
    <mergeCell ref="JMS1:JMT1"/>
    <mergeCell ref="JMU1:JMV1"/>
    <mergeCell ref="JLY1:JLZ1"/>
    <mergeCell ref="JMA1:JMB1"/>
    <mergeCell ref="JMC1:JMD1"/>
    <mergeCell ref="JME1:JMF1"/>
    <mergeCell ref="JMG1:JMH1"/>
    <mergeCell ref="JMI1:JMJ1"/>
    <mergeCell ref="JLM1:JLN1"/>
    <mergeCell ref="JLO1:JLP1"/>
    <mergeCell ref="JLQ1:JLR1"/>
    <mergeCell ref="JLS1:JLT1"/>
    <mergeCell ref="JLU1:JLV1"/>
    <mergeCell ref="JLW1:JLX1"/>
    <mergeCell ref="JLA1:JLB1"/>
    <mergeCell ref="JLC1:JLD1"/>
    <mergeCell ref="JLE1:JLF1"/>
    <mergeCell ref="JLG1:JLH1"/>
    <mergeCell ref="JLI1:JLJ1"/>
    <mergeCell ref="JLK1:JLL1"/>
    <mergeCell ref="JKO1:JKP1"/>
    <mergeCell ref="JKQ1:JKR1"/>
    <mergeCell ref="JKS1:JKT1"/>
    <mergeCell ref="JKU1:JKV1"/>
    <mergeCell ref="JKW1:JKX1"/>
    <mergeCell ref="JKY1:JKZ1"/>
    <mergeCell ref="JKC1:JKD1"/>
    <mergeCell ref="JKE1:JKF1"/>
    <mergeCell ref="JKG1:JKH1"/>
    <mergeCell ref="JKI1:JKJ1"/>
    <mergeCell ref="JKK1:JKL1"/>
    <mergeCell ref="JKM1:JKN1"/>
    <mergeCell ref="JJQ1:JJR1"/>
    <mergeCell ref="JJS1:JJT1"/>
    <mergeCell ref="JJU1:JJV1"/>
    <mergeCell ref="JJW1:JJX1"/>
    <mergeCell ref="JJY1:JJZ1"/>
    <mergeCell ref="JKA1:JKB1"/>
    <mergeCell ref="JJE1:JJF1"/>
    <mergeCell ref="JJG1:JJH1"/>
    <mergeCell ref="JJI1:JJJ1"/>
    <mergeCell ref="JJK1:JJL1"/>
    <mergeCell ref="JJM1:JJN1"/>
    <mergeCell ref="JJO1:JJP1"/>
    <mergeCell ref="JIS1:JIT1"/>
    <mergeCell ref="JIU1:JIV1"/>
    <mergeCell ref="JIW1:JIX1"/>
    <mergeCell ref="JIY1:JIZ1"/>
    <mergeCell ref="JJA1:JJB1"/>
    <mergeCell ref="JJC1:JJD1"/>
    <mergeCell ref="JIG1:JIH1"/>
    <mergeCell ref="JII1:JIJ1"/>
    <mergeCell ref="JIK1:JIL1"/>
    <mergeCell ref="JIM1:JIN1"/>
    <mergeCell ref="JIO1:JIP1"/>
    <mergeCell ref="JIQ1:JIR1"/>
    <mergeCell ref="JHU1:JHV1"/>
    <mergeCell ref="JHW1:JHX1"/>
    <mergeCell ref="JHY1:JHZ1"/>
    <mergeCell ref="JIA1:JIB1"/>
    <mergeCell ref="JIC1:JID1"/>
    <mergeCell ref="JIE1:JIF1"/>
    <mergeCell ref="JHI1:JHJ1"/>
    <mergeCell ref="JHK1:JHL1"/>
    <mergeCell ref="JHM1:JHN1"/>
    <mergeCell ref="JHO1:JHP1"/>
    <mergeCell ref="JHQ1:JHR1"/>
    <mergeCell ref="JHS1:JHT1"/>
    <mergeCell ref="JGW1:JGX1"/>
    <mergeCell ref="JGY1:JGZ1"/>
    <mergeCell ref="JHA1:JHB1"/>
    <mergeCell ref="JHC1:JHD1"/>
    <mergeCell ref="JHE1:JHF1"/>
    <mergeCell ref="JHG1:JHH1"/>
    <mergeCell ref="JGK1:JGL1"/>
    <mergeCell ref="JGM1:JGN1"/>
    <mergeCell ref="JGO1:JGP1"/>
    <mergeCell ref="JGQ1:JGR1"/>
    <mergeCell ref="JGS1:JGT1"/>
    <mergeCell ref="JGU1:JGV1"/>
    <mergeCell ref="JFY1:JFZ1"/>
    <mergeCell ref="JGA1:JGB1"/>
    <mergeCell ref="JGC1:JGD1"/>
    <mergeCell ref="JGE1:JGF1"/>
    <mergeCell ref="JGG1:JGH1"/>
    <mergeCell ref="JGI1:JGJ1"/>
    <mergeCell ref="JFM1:JFN1"/>
    <mergeCell ref="JFO1:JFP1"/>
    <mergeCell ref="JFQ1:JFR1"/>
    <mergeCell ref="JFS1:JFT1"/>
    <mergeCell ref="JFU1:JFV1"/>
    <mergeCell ref="JFW1:JFX1"/>
    <mergeCell ref="JFA1:JFB1"/>
    <mergeCell ref="JFC1:JFD1"/>
    <mergeCell ref="JFE1:JFF1"/>
    <mergeCell ref="JFG1:JFH1"/>
    <mergeCell ref="JFI1:JFJ1"/>
    <mergeCell ref="JFK1:JFL1"/>
    <mergeCell ref="JEO1:JEP1"/>
    <mergeCell ref="JEQ1:JER1"/>
    <mergeCell ref="JES1:JET1"/>
    <mergeCell ref="JEU1:JEV1"/>
    <mergeCell ref="JEW1:JEX1"/>
    <mergeCell ref="JEY1:JEZ1"/>
    <mergeCell ref="JEC1:JED1"/>
    <mergeCell ref="JEE1:JEF1"/>
    <mergeCell ref="JEG1:JEH1"/>
    <mergeCell ref="JEI1:JEJ1"/>
    <mergeCell ref="JEK1:JEL1"/>
    <mergeCell ref="JEM1:JEN1"/>
    <mergeCell ref="JDQ1:JDR1"/>
    <mergeCell ref="JDS1:JDT1"/>
    <mergeCell ref="JDU1:JDV1"/>
    <mergeCell ref="JDW1:JDX1"/>
    <mergeCell ref="JDY1:JDZ1"/>
    <mergeCell ref="JEA1:JEB1"/>
    <mergeCell ref="JDE1:JDF1"/>
    <mergeCell ref="JDG1:JDH1"/>
    <mergeCell ref="JDI1:JDJ1"/>
    <mergeCell ref="JDK1:JDL1"/>
    <mergeCell ref="JDM1:JDN1"/>
    <mergeCell ref="JDO1:JDP1"/>
    <mergeCell ref="JCS1:JCT1"/>
    <mergeCell ref="JCU1:JCV1"/>
    <mergeCell ref="JCW1:JCX1"/>
    <mergeCell ref="JCY1:JCZ1"/>
    <mergeCell ref="JDA1:JDB1"/>
    <mergeCell ref="JDC1:JDD1"/>
    <mergeCell ref="JCG1:JCH1"/>
    <mergeCell ref="JCI1:JCJ1"/>
    <mergeCell ref="JCK1:JCL1"/>
    <mergeCell ref="JCM1:JCN1"/>
    <mergeCell ref="JCO1:JCP1"/>
    <mergeCell ref="JCQ1:JCR1"/>
    <mergeCell ref="JBU1:JBV1"/>
    <mergeCell ref="JBW1:JBX1"/>
    <mergeCell ref="JBY1:JBZ1"/>
    <mergeCell ref="JCA1:JCB1"/>
    <mergeCell ref="JCC1:JCD1"/>
    <mergeCell ref="JCE1:JCF1"/>
    <mergeCell ref="JBI1:JBJ1"/>
    <mergeCell ref="JBK1:JBL1"/>
    <mergeCell ref="JBM1:JBN1"/>
    <mergeCell ref="JBO1:JBP1"/>
    <mergeCell ref="JBQ1:JBR1"/>
    <mergeCell ref="JBS1:JBT1"/>
    <mergeCell ref="JAW1:JAX1"/>
    <mergeCell ref="JAY1:JAZ1"/>
    <mergeCell ref="JBA1:JBB1"/>
    <mergeCell ref="JBC1:JBD1"/>
    <mergeCell ref="JBE1:JBF1"/>
    <mergeCell ref="JBG1:JBH1"/>
    <mergeCell ref="JAK1:JAL1"/>
    <mergeCell ref="JAM1:JAN1"/>
    <mergeCell ref="JAO1:JAP1"/>
    <mergeCell ref="JAQ1:JAR1"/>
    <mergeCell ref="JAS1:JAT1"/>
    <mergeCell ref="JAU1:JAV1"/>
    <mergeCell ref="IZY1:IZZ1"/>
    <mergeCell ref="JAA1:JAB1"/>
    <mergeCell ref="JAC1:JAD1"/>
    <mergeCell ref="JAE1:JAF1"/>
    <mergeCell ref="JAG1:JAH1"/>
    <mergeCell ref="JAI1:JAJ1"/>
    <mergeCell ref="IZM1:IZN1"/>
    <mergeCell ref="IZO1:IZP1"/>
    <mergeCell ref="IZQ1:IZR1"/>
    <mergeCell ref="IZS1:IZT1"/>
    <mergeCell ref="IZU1:IZV1"/>
    <mergeCell ref="IZW1:IZX1"/>
    <mergeCell ref="IZA1:IZB1"/>
    <mergeCell ref="IZC1:IZD1"/>
    <mergeCell ref="IZE1:IZF1"/>
    <mergeCell ref="IZG1:IZH1"/>
    <mergeCell ref="IZI1:IZJ1"/>
    <mergeCell ref="IZK1:IZL1"/>
    <mergeCell ref="IYO1:IYP1"/>
    <mergeCell ref="IYQ1:IYR1"/>
    <mergeCell ref="IYS1:IYT1"/>
    <mergeCell ref="IYU1:IYV1"/>
    <mergeCell ref="IYW1:IYX1"/>
    <mergeCell ref="IYY1:IYZ1"/>
    <mergeCell ref="IYC1:IYD1"/>
    <mergeCell ref="IYE1:IYF1"/>
    <mergeCell ref="IYG1:IYH1"/>
    <mergeCell ref="IYI1:IYJ1"/>
    <mergeCell ref="IYK1:IYL1"/>
    <mergeCell ref="IYM1:IYN1"/>
    <mergeCell ref="IXQ1:IXR1"/>
    <mergeCell ref="IXS1:IXT1"/>
    <mergeCell ref="IXU1:IXV1"/>
    <mergeCell ref="IXW1:IXX1"/>
    <mergeCell ref="IXY1:IXZ1"/>
    <mergeCell ref="IYA1:IYB1"/>
    <mergeCell ref="IXE1:IXF1"/>
    <mergeCell ref="IXG1:IXH1"/>
    <mergeCell ref="IXI1:IXJ1"/>
    <mergeCell ref="IXK1:IXL1"/>
    <mergeCell ref="IXM1:IXN1"/>
    <mergeCell ref="IXO1:IXP1"/>
    <mergeCell ref="IWS1:IWT1"/>
    <mergeCell ref="IWU1:IWV1"/>
    <mergeCell ref="IWW1:IWX1"/>
    <mergeCell ref="IWY1:IWZ1"/>
    <mergeCell ref="IXA1:IXB1"/>
    <mergeCell ref="IXC1:IXD1"/>
    <mergeCell ref="IWG1:IWH1"/>
    <mergeCell ref="IWI1:IWJ1"/>
    <mergeCell ref="IWK1:IWL1"/>
    <mergeCell ref="IWM1:IWN1"/>
    <mergeCell ref="IWO1:IWP1"/>
    <mergeCell ref="IWQ1:IWR1"/>
    <mergeCell ref="IVU1:IVV1"/>
    <mergeCell ref="IVW1:IVX1"/>
    <mergeCell ref="IVY1:IVZ1"/>
    <mergeCell ref="IWA1:IWB1"/>
    <mergeCell ref="IWC1:IWD1"/>
    <mergeCell ref="IWE1:IWF1"/>
    <mergeCell ref="IVI1:IVJ1"/>
    <mergeCell ref="IVK1:IVL1"/>
    <mergeCell ref="IVM1:IVN1"/>
    <mergeCell ref="IVO1:IVP1"/>
    <mergeCell ref="IVQ1:IVR1"/>
    <mergeCell ref="IVS1:IVT1"/>
    <mergeCell ref="IUW1:IUX1"/>
    <mergeCell ref="IUY1:IUZ1"/>
    <mergeCell ref="IVA1:IVB1"/>
    <mergeCell ref="IVC1:IVD1"/>
    <mergeCell ref="IVE1:IVF1"/>
    <mergeCell ref="IVG1:IVH1"/>
    <mergeCell ref="IUK1:IUL1"/>
    <mergeCell ref="IUM1:IUN1"/>
    <mergeCell ref="IUO1:IUP1"/>
    <mergeCell ref="IUQ1:IUR1"/>
    <mergeCell ref="IUS1:IUT1"/>
    <mergeCell ref="IUU1:IUV1"/>
    <mergeCell ref="ITY1:ITZ1"/>
    <mergeCell ref="IUA1:IUB1"/>
    <mergeCell ref="IUC1:IUD1"/>
    <mergeCell ref="IUE1:IUF1"/>
    <mergeCell ref="IUG1:IUH1"/>
    <mergeCell ref="IUI1:IUJ1"/>
    <mergeCell ref="ITM1:ITN1"/>
    <mergeCell ref="ITO1:ITP1"/>
    <mergeCell ref="ITQ1:ITR1"/>
    <mergeCell ref="ITS1:ITT1"/>
    <mergeCell ref="ITU1:ITV1"/>
    <mergeCell ref="ITW1:ITX1"/>
    <mergeCell ref="ITA1:ITB1"/>
    <mergeCell ref="ITC1:ITD1"/>
    <mergeCell ref="ITE1:ITF1"/>
    <mergeCell ref="ITG1:ITH1"/>
    <mergeCell ref="ITI1:ITJ1"/>
    <mergeCell ref="ITK1:ITL1"/>
    <mergeCell ref="ISO1:ISP1"/>
    <mergeCell ref="ISQ1:ISR1"/>
    <mergeCell ref="ISS1:IST1"/>
    <mergeCell ref="ISU1:ISV1"/>
    <mergeCell ref="ISW1:ISX1"/>
    <mergeCell ref="ISY1:ISZ1"/>
    <mergeCell ref="ISC1:ISD1"/>
    <mergeCell ref="ISE1:ISF1"/>
    <mergeCell ref="ISG1:ISH1"/>
    <mergeCell ref="ISI1:ISJ1"/>
    <mergeCell ref="ISK1:ISL1"/>
    <mergeCell ref="ISM1:ISN1"/>
    <mergeCell ref="IRQ1:IRR1"/>
    <mergeCell ref="IRS1:IRT1"/>
    <mergeCell ref="IRU1:IRV1"/>
    <mergeCell ref="IRW1:IRX1"/>
    <mergeCell ref="IRY1:IRZ1"/>
    <mergeCell ref="ISA1:ISB1"/>
    <mergeCell ref="IRE1:IRF1"/>
    <mergeCell ref="IRG1:IRH1"/>
    <mergeCell ref="IRI1:IRJ1"/>
    <mergeCell ref="IRK1:IRL1"/>
    <mergeCell ref="IRM1:IRN1"/>
    <mergeCell ref="IRO1:IRP1"/>
    <mergeCell ref="IQS1:IQT1"/>
    <mergeCell ref="IQU1:IQV1"/>
    <mergeCell ref="IQW1:IQX1"/>
    <mergeCell ref="IQY1:IQZ1"/>
    <mergeCell ref="IRA1:IRB1"/>
    <mergeCell ref="IRC1:IRD1"/>
    <mergeCell ref="IQG1:IQH1"/>
    <mergeCell ref="IQI1:IQJ1"/>
    <mergeCell ref="IQK1:IQL1"/>
    <mergeCell ref="IQM1:IQN1"/>
    <mergeCell ref="IQO1:IQP1"/>
    <mergeCell ref="IQQ1:IQR1"/>
    <mergeCell ref="IPU1:IPV1"/>
    <mergeCell ref="IPW1:IPX1"/>
    <mergeCell ref="IPY1:IPZ1"/>
    <mergeCell ref="IQA1:IQB1"/>
    <mergeCell ref="IQC1:IQD1"/>
    <mergeCell ref="IQE1:IQF1"/>
    <mergeCell ref="IPI1:IPJ1"/>
    <mergeCell ref="IPK1:IPL1"/>
    <mergeCell ref="IPM1:IPN1"/>
    <mergeCell ref="IPO1:IPP1"/>
    <mergeCell ref="IPQ1:IPR1"/>
    <mergeCell ref="IPS1:IPT1"/>
    <mergeCell ref="IOW1:IOX1"/>
    <mergeCell ref="IOY1:IOZ1"/>
    <mergeCell ref="IPA1:IPB1"/>
    <mergeCell ref="IPC1:IPD1"/>
    <mergeCell ref="IPE1:IPF1"/>
    <mergeCell ref="IPG1:IPH1"/>
    <mergeCell ref="IOK1:IOL1"/>
    <mergeCell ref="IOM1:ION1"/>
    <mergeCell ref="IOO1:IOP1"/>
    <mergeCell ref="IOQ1:IOR1"/>
    <mergeCell ref="IOS1:IOT1"/>
    <mergeCell ref="IOU1:IOV1"/>
    <mergeCell ref="INY1:INZ1"/>
    <mergeCell ref="IOA1:IOB1"/>
    <mergeCell ref="IOC1:IOD1"/>
    <mergeCell ref="IOE1:IOF1"/>
    <mergeCell ref="IOG1:IOH1"/>
    <mergeCell ref="IOI1:IOJ1"/>
    <mergeCell ref="INM1:INN1"/>
    <mergeCell ref="INO1:INP1"/>
    <mergeCell ref="INQ1:INR1"/>
    <mergeCell ref="INS1:INT1"/>
    <mergeCell ref="INU1:INV1"/>
    <mergeCell ref="INW1:INX1"/>
    <mergeCell ref="INA1:INB1"/>
    <mergeCell ref="INC1:IND1"/>
    <mergeCell ref="INE1:INF1"/>
    <mergeCell ref="ING1:INH1"/>
    <mergeCell ref="INI1:INJ1"/>
    <mergeCell ref="INK1:INL1"/>
    <mergeCell ref="IMO1:IMP1"/>
    <mergeCell ref="IMQ1:IMR1"/>
    <mergeCell ref="IMS1:IMT1"/>
    <mergeCell ref="IMU1:IMV1"/>
    <mergeCell ref="IMW1:IMX1"/>
    <mergeCell ref="IMY1:IMZ1"/>
    <mergeCell ref="IMC1:IMD1"/>
    <mergeCell ref="IME1:IMF1"/>
    <mergeCell ref="IMG1:IMH1"/>
    <mergeCell ref="IMI1:IMJ1"/>
    <mergeCell ref="IMK1:IML1"/>
    <mergeCell ref="IMM1:IMN1"/>
    <mergeCell ref="ILQ1:ILR1"/>
    <mergeCell ref="ILS1:ILT1"/>
    <mergeCell ref="ILU1:ILV1"/>
    <mergeCell ref="ILW1:ILX1"/>
    <mergeCell ref="ILY1:ILZ1"/>
    <mergeCell ref="IMA1:IMB1"/>
    <mergeCell ref="ILE1:ILF1"/>
    <mergeCell ref="ILG1:ILH1"/>
    <mergeCell ref="ILI1:ILJ1"/>
    <mergeCell ref="ILK1:ILL1"/>
    <mergeCell ref="ILM1:ILN1"/>
    <mergeCell ref="ILO1:ILP1"/>
    <mergeCell ref="IKS1:IKT1"/>
    <mergeCell ref="IKU1:IKV1"/>
    <mergeCell ref="IKW1:IKX1"/>
    <mergeCell ref="IKY1:IKZ1"/>
    <mergeCell ref="ILA1:ILB1"/>
    <mergeCell ref="ILC1:ILD1"/>
    <mergeCell ref="IKG1:IKH1"/>
    <mergeCell ref="IKI1:IKJ1"/>
    <mergeCell ref="IKK1:IKL1"/>
    <mergeCell ref="IKM1:IKN1"/>
    <mergeCell ref="IKO1:IKP1"/>
    <mergeCell ref="IKQ1:IKR1"/>
    <mergeCell ref="IJU1:IJV1"/>
    <mergeCell ref="IJW1:IJX1"/>
    <mergeCell ref="IJY1:IJZ1"/>
    <mergeCell ref="IKA1:IKB1"/>
    <mergeCell ref="IKC1:IKD1"/>
    <mergeCell ref="IKE1:IKF1"/>
    <mergeCell ref="IJI1:IJJ1"/>
    <mergeCell ref="IJK1:IJL1"/>
    <mergeCell ref="IJM1:IJN1"/>
    <mergeCell ref="IJO1:IJP1"/>
    <mergeCell ref="IJQ1:IJR1"/>
    <mergeCell ref="IJS1:IJT1"/>
    <mergeCell ref="IIW1:IIX1"/>
    <mergeCell ref="IIY1:IIZ1"/>
    <mergeCell ref="IJA1:IJB1"/>
    <mergeCell ref="IJC1:IJD1"/>
    <mergeCell ref="IJE1:IJF1"/>
    <mergeCell ref="IJG1:IJH1"/>
    <mergeCell ref="IIK1:IIL1"/>
    <mergeCell ref="IIM1:IIN1"/>
    <mergeCell ref="IIO1:IIP1"/>
    <mergeCell ref="IIQ1:IIR1"/>
    <mergeCell ref="IIS1:IIT1"/>
    <mergeCell ref="IIU1:IIV1"/>
    <mergeCell ref="IHY1:IHZ1"/>
    <mergeCell ref="IIA1:IIB1"/>
    <mergeCell ref="IIC1:IID1"/>
    <mergeCell ref="IIE1:IIF1"/>
    <mergeCell ref="IIG1:IIH1"/>
    <mergeCell ref="III1:IIJ1"/>
    <mergeCell ref="IHM1:IHN1"/>
    <mergeCell ref="IHO1:IHP1"/>
    <mergeCell ref="IHQ1:IHR1"/>
    <mergeCell ref="IHS1:IHT1"/>
    <mergeCell ref="IHU1:IHV1"/>
    <mergeCell ref="IHW1:IHX1"/>
    <mergeCell ref="IHA1:IHB1"/>
    <mergeCell ref="IHC1:IHD1"/>
    <mergeCell ref="IHE1:IHF1"/>
    <mergeCell ref="IHG1:IHH1"/>
    <mergeCell ref="IHI1:IHJ1"/>
    <mergeCell ref="IHK1:IHL1"/>
    <mergeCell ref="IGO1:IGP1"/>
    <mergeCell ref="IGQ1:IGR1"/>
    <mergeCell ref="IGS1:IGT1"/>
    <mergeCell ref="IGU1:IGV1"/>
    <mergeCell ref="IGW1:IGX1"/>
    <mergeCell ref="IGY1:IGZ1"/>
    <mergeCell ref="IGC1:IGD1"/>
    <mergeCell ref="IGE1:IGF1"/>
    <mergeCell ref="IGG1:IGH1"/>
    <mergeCell ref="IGI1:IGJ1"/>
    <mergeCell ref="IGK1:IGL1"/>
    <mergeCell ref="IGM1:IGN1"/>
    <mergeCell ref="IFQ1:IFR1"/>
    <mergeCell ref="IFS1:IFT1"/>
    <mergeCell ref="IFU1:IFV1"/>
    <mergeCell ref="IFW1:IFX1"/>
    <mergeCell ref="IFY1:IFZ1"/>
    <mergeCell ref="IGA1:IGB1"/>
    <mergeCell ref="IFE1:IFF1"/>
    <mergeCell ref="IFG1:IFH1"/>
    <mergeCell ref="IFI1:IFJ1"/>
    <mergeCell ref="IFK1:IFL1"/>
    <mergeCell ref="IFM1:IFN1"/>
    <mergeCell ref="IFO1:IFP1"/>
    <mergeCell ref="IES1:IET1"/>
    <mergeCell ref="IEU1:IEV1"/>
    <mergeCell ref="IEW1:IEX1"/>
    <mergeCell ref="IEY1:IEZ1"/>
    <mergeCell ref="IFA1:IFB1"/>
    <mergeCell ref="IFC1:IFD1"/>
    <mergeCell ref="IEG1:IEH1"/>
    <mergeCell ref="IEI1:IEJ1"/>
    <mergeCell ref="IEK1:IEL1"/>
    <mergeCell ref="IEM1:IEN1"/>
    <mergeCell ref="IEO1:IEP1"/>
    <mergeCell ref="IEQ1:IER1"/>
    <mergeCell ref="IDU1:IDV1"/>
    <mergeCell ref="IDW1:IDX1"/>
    <mergeCell ref="IDY1:IDZ1"/>
    <mergeCell ref="IEA1:IEB1"/>
    <mergeCell ref="IEC1:IED1"/>
    <mergeCell ref="IEE1:IEF1"/>
    <mergeCell ref="IDI1:IDJ1"/>
    <mergeCell ref="IDK1:IDL1"/>
    <mergeCell ref="IDM1:IDN1"/>
    <mergeCell ref="IDO1:IDP1"/>
    <mergeCell ref="IDQ1:IDR1"/>
    <mergeCell ref="IDS1:IDT1"/>
    <mergeCell ref="ICW1:ICX1"/>
    <mergeCell ref="ICY1:ICZ1"/>
    <mergeCell ref="IDA1:IDB1"/>
    <mergeCell ref="IDC1:IDD1"/>
    <mergeCell ref="IDE1:IDF1"/>
    <mergeCell ref="IDG1:IDH1"/>
    <mergeCell ref="ICK1:ICL1"/>
    <mergeCell ref="ICM1:ICN1"/>
    <mergeCell ref="ICO1:ICP1"/>
    <mergeCell ref="ICQ1:ICR1"/>
    <mergeCell ref="ICS1:ICT1"/>
    <mergeCell ref="ICU1:ICV1"/>
    <mergeCell ref="IBY1:IBZ1"/>
    <mergeCell ref="ICA1:ICB1"/>
    <mergeCell ref="ICC1:ICD1"/>
    <mergeCell ref="ICE1:ICF1"/>
    <mergeCell ref="ICG1:ICH1"/>
    <mergeCell ref="ICI1:ICJ1"/>
    <mergeCell ref="IBM1:IBN1"/>
    <mergeCell ref="IBO1:IBP1"/>
    <mergeCell ref="IBQ1:IBR1"/>
    <mergeCell ref="IBS1:IBT1"/>
    <mergeCell ref="IBU1:IBV1"/>
    <mergeCell ref="IBW1:IBX1"/>
    <mergeCell ref="IBA1:IBB1"/>
    <mergeCell ref="IBC1:IBD1"/>
    <mergeCell ref="IBE1:IBF1"/>
    <mergeCell ref="IBG1:IBH1"/>
    <mergeCell ref="IBI1:IBJ1"/>
    <mergeCell ref="IBK1:IBL1"/>
    <mergeCell ref="IAO1:IAP1"/>
    <mergeCell ref="IAQ1:IAR1"/>
    <mergeCell ref="IAS1:IAT1"/>
    <mergeCell ref="IAU1:IAV1"/>
    <mergeCell ref="IAW1:IAX1"/>
    <mergeCell ref="IAY1:IAZ1"/>
    <mergeCell ref="IAC1:IAD1"/>
    <mergeCell ref="IAE1:IAF1"/>
    <mergeCell ref="IAG1:IAH1"/>
    <mergeCell ref="IAI1:IAJ1"/>
    <mergeCell ref="IAK1:IAL1"/>
    <mergeCell ref="IAM1:IAN1"/>
    <mergeCell ref="HZQ1:HZR1"/>
    <mergeCell ref="HZS1:HZT1"/>
    <mergeCell ref="HZU1:HZV1"/>
    <mergeCell ref="HZW1:HZX1"/>
    <mergeCell ref="HZY1:HZZ1"/>
    <mergeCell ref="IAA1:IAB1"/>
    <mergeCell ref="HZE1:HZF1"/>
    <mergeCell ref="HZG1:HZH1"/>
    <mergeCell ref="HZI1:HZJ1"/>
    <mergeCell ref="HZK1:HZL1"/>
    <mergeCell ref="HZM1:HZN1"/>
    <mergeCell ref="HZO1:HZP1"/>
    <mergeCell ref="HYS1:HYT1"/>
    <mergeCell ref="HYU1:HYV1"/>
    <mergeCell ref="HYW1:HYX1"/>
    <mergeCell ref="HYY1:HYZ1"/>
    <mergeCell ref="HZA1:HZB1"/>
    <mergeCell ref="HZC1:HZD1"/>
    <mergeCell ref="HYG1:HYH1"/>
    <mergeCell ref="HYI1:HYJ1"/>
    <mergeCell ref="HYK1:HYL1"/>
    <mergeCell ref="HYM1:HYN1"/>
    <mergeCell ref="HYO1:HYP1"/>
    <mergeCell ref="HYQ1:HYR1"/>
    <mergeCell ref="HXU1:HXV1"/>
    <mergeCell ref="HXW1:HXX1"/>
    <mergeCell ref="HXY1:HXZ1"/>
    <mergeCell ref="HYA1:HYB1"/>
    <mergeCell ref="HYC1:HYD1"/>
    <mergeCell ref="HYE1:HYF1"/>
    <mergeCell ref="HXI1:HXJ1"/>
    <mergeCell ref="HXK1:HXL1"/>
    <mergeCell ref="HXM1:HXN1"/>
    <mergeCell ref="HXO1:HXP1"/>
    <mergeCell ref="HXQ1:HXR1"/>
    <mergeCell ref="HXS1:HXT1"/>
    <mergeCell ref="HWW1:HWX1"/>
    <mergeCell ref="HWY1:HWZ1"/>
    <mergeCell ref="HXA1:HXB1"/>
    <mergeCell ref="HXC1:HXD1"/>
    <mergeCell ref="HXE1:HXF1"/>
    <mergeCell ref="HXG1:HXH1"/>
    <mergeCell ref="HWK1:HWL1"/>
    <mergeCell ref="HWM1:HWN1"/>
    <mergeCell ref="HWO1:HWP1"/>
    <mergeCell ref="HWQ1:HWR1"/>
    <mergeCell ref="HWS1:HWT1"/>
    <mergeCell ref="HWU1:HWV1"/>
    <mergeCell ref="HVY1:HVZ1"/>
    <mergeCell ref="HWA1:HWB1"/>
    <mergeCell ref="HWC1:HWD1"/>
    <mergeCell ref="HWE1:HWF1"/>
    <mergeCell ref="HWG1:HWH1"/>
    <mergeCell ref="HWI1:HWJ1"/>
    <mergeCell ref="HVM1:HVN1"/>
    <mergeCell ref="HVO1:HVP1"/>
    <mergeCell ref="HVQ1:HVR1"/>
    <mergeCell ref="HVS1:HVT1"/>
    <mergeCell ref="HVU1:HVV1"/>
    <mergeCell ref="HVW1:HVX1"/>
    <mergeCell ref="HVA1:HVB1"/>
    <mergeCell ref="HVC1:HVD1"/>
    <mergeCell ref="HVE1:HVF1"/>
    <mergeCell ref="HVG1:HVH1"/>
    <mergeCell ref="HVI1:HVJ1"/>
    <mergeCell ref="HVK1:HVL1"/>
    <mergeCell ref="HUO1:HUP1"/>
    <mergeCell ref="HUQ1:HUR1"/>
    <mergeCell ref="HUS1:HUT1"/>
    <mergeCell ref="HUU1:HUV1"/>
    <mergeCell ref="HUW1:HUX1"/>
    <mergeCell ref="HUY1:HUZ1"/>
    <mergeCell ref="HUC1:HUD1"/>
    <mergeCell ref="HUE1:HUF1"/>
    <mergeCell ref="HUG1:HUH1"/>
    <mergeCell ref="HUI1:HUJ1"/>
    <mergeCell ref="HUK1:HUL1"/>
    <mergeCell ref="HUM1:HUN1"/>
    <mergeCell ref="HTQ1:HTR1"/>
    <mergeCell ref="HTS1:HTT1"/>
    <mergeCell ref="HTU1:HTV1"/>
    <mergeCell ref="HTW1:HTX1"/>
    <mergeCell ref="HTY1:HTZ1"/>
    <mergeCell ref="HUA1:HUB1"/>
    <mergeCell ref="HTE1:HTF1"/>
    <mergeCell ref="HTG1:HTH1"/>
    <mergeCell ref="HTI1:HTJ1"/>
    <mergeCell ref="HTK1:HTL1"/>
    <mergeCell ref="HTM1:HTN1"/>
    <mergeCell ref="HTO1:HTP1"/>
    <mergeCell ref="HSS1:HST1"/>
    <mergeCell ref="HSU1:HSV1"/>
    <mergeCell ref="HSW1:HSX1"/>
    <mergeCell ref="HSY1:HSZ1"/>
    <mergeCell ref="HTA1:HTB1"/>
    <mergeCell ref="HTC1:HTD1"/>
    <mergeCell ref="HSG1:HSH1"/>
    <mergeCell ref="HSI1:HSJ1"/>
    <mergeCell ref="HSK1:HSL1"/>
    <mergeCell ref="HSM1:HSN1"/>
    <mergeCell ref="HSO1:HSP1"/>
    <mergeCell ref="HSQ1:HSR1"/>
    <mergeCell ref="HRU1:HRV1"/>
    <mergeCell ref="HRW1:HRX1"/>
    <mergeCell ref="HRY1:HRZ1"/>
    <mergeCell ref="HSA1:HSB1"/>
    <mergeCell ref="HSC1:HSD1"/>
    <mergeCell ref="HSE1:HSF1"/>
    <mergeCell ref="HRI1:HRJ1"/>
    <mergeCell ref="HRK1:HRL1"/>
    <mergeCell ref="HRM1:HRN1"/>
    <mergeCell ref="HRO1:HRP1"/>
    <mergeCell ref="HRQ1:HRR1"/>
    <mergeCell ref="HRS1:HRT1"/>
    <mergeCell ref="HQW1:HQX1"/>
    <mergeCell ref="HQY1:HQZ1"/>
    <mergeCell ref="HRA1:HRB1"/>
    <mergeCell ref="HRC1:HRD1"/>
    <mergeCell ref="HRE1:HRF1"/>
    <mergeCell ref="HRG1:HRH1"/>
    <mergeCell ref="HQK1:HQL1"/>
    <mergeCell ref="HQM1:HQN1"/>
    <mergeCell ref="HQO1:HQP1"/>
    <mergeCell ref="HQQ1:HQR1"/>
    <mergeCell ref="HQS1:HQT1"/>
    <mergeCell ref="HQU1:HQV1"/>
    <mergeCell ref="HPY1:HPZ1"/>
    <mergeCell ref="HQA1:HQB1"/>
    <mergeCell ref="HQC1:HQD1"/>
    <mergeCell ref="HQE1:HQF1"/>
    <mergeCell ref="HQG1:HQH1"/>
    <mergeCell ref="HQI1:HQJ1"/>
    <mergeCell ref="HPM1:HPN1"/>
    <mergeCell ref="HPO1:HPP1"/>
    <mergeCell ref="HPQ1:HPR1"/>
    <mergeCell ref="HPS1:HPT1"/>
    <mergeCell ref="HPU1:HPV1"/>
    <mergeCell ref="HPW1:HPX1"/>
    <mergeCell ref="HPA1:HPB1"/>
    <mergeCell ref="HPC1:HPD1"/>
    <mergeCell ref="HPE1:HPF1"/>
    <mergeCell ref="HPG1:HPH1"/>
    <mergeCell ref="HPI1:HPJ1"/>
    <mergeCell ref="HPK1:HPL1"/>
    <mergeCell ref="HOO1:HOP1"/>
    <mergeCell ref="HOQ1:HOR1"/>
    <mergeCell ref="HOS1:HOT1"/>
    <mergeCell ref="HOU1:HOV1"/>
    <mergeCell ref="HOW1:HOX1"/>
    <mergeCell ref="HOY1:HOZ1"/>
    <mergeCell ref="HOC1:HOD1"/>
    <mergeCell ref="HOE1:HOF1"/>
    <mergeCell ref="HOG1:HOH1"/>
    <mergeCell ref="HOI1:HOJ1"/>
    <mergeCell ref="HOK1:HOL1"/>
    <mergeCell ref="HOM1:HON1"/>
    <mergeCell ref="HNQ1:HNR1"/>
    <mergeCell ref="HNS1:HNT1"/>
    <mergeCell ref="HNU1:HNV1"/>
    <mergeCell ref="HNW1:HNX1"/>
    <mergeCell ref="HNY1:HNZ1"/>
    <mergeCell ref="HOA1:HOB1"/>
    <mergeCell ref="HNE1:HNF1"/>
    <mergeCell ref="HNG1:HNH1"/>
    <mergeCell ref="HNI1:HNJ1"/>
    <mergeCell ref="HNK1:HNL1"/>
    <mergeCell ref="HNM1:HNN1"/>
    <mergeCell ref="HNO1:HNP1"/>
    <mergeCell ref="HMS1:HMT1"/>
    <mergeCell ref="HMU1:HMV1"/>
    <mergeCell ref="HMW1:HMX1"/>
    <mergeCell ref="HMY1:HMZ1"/>
    <mergeCell ref="HNA1:HNB1"/>
    <mergeCell ref="HNC1:HND1"/>
    <mergeCell ref="HMG1:HMH1"/>
    <mergeCell ref="HMI1:HMJ1"/>
    <mergeCell ref="HMK1:HML1"/>
    <mergeCell ref="HMM1:HMN1"/>
    <mergeCell ref="HMO1:HMP1"/>
    <mergeCell ref="HMQ1:HMR1"/>
    <mergeCell ref="HLU1:HLV1"/>
    <mergeCell ref="HLW1:HLX1"/>
    <mergeCell ref="HLY1:HLZ1"/>
    <mergeCell ref="HMA1:HMB1"/>
    <mergeCell ref="HMC1:HMD1"/>
    <mergeCell ref="HME1:HMF1"/>
    <mergeCell ref="HLI1:HLJ1"/>
    <mergeCell ref="HLK1:HLL1"/>
    <mergeCell ref="HLM1:HLN1"/>
    <mergeCell ref="HLO1:HLP1"/>
    <mergeCell ref="HLQ1:HLR1"/>
    <mergeCell ref="HLS1:HLT1"/>
    <mergeCell ref="HKW1:HKX1"/>
    <mergeCell ref="HKY1:HKZ1"/>
    <mergeCell ref="HLA1:HLB1"/>
    <mergeCell ref="HLC1:HLD1"/>
    <mergeCell ref="HLE1:HLF1"/>
    <mergeCell ref="HLG1:HLH1"/>
    <mergeCell ref="HKK1:HKL1"/>
    <mergeCell ref="HKM1:HKN1"/>
    <mergeCell ref="HKO1:HKP1"/>
    <mergeCell ref="HKQ1:HKR1"/>
    <mergeCell ref="HKS1:HKT1"/>
    <mergeCell ref="HKU1:HKV1"/>
    <mergeCell ref="HJY1:HJZ1"/>
    <mergeCell ref="HKA1:HKB1"/>
    <mergeCell ref="HKC1:HKD1"/>
    <mergeCell ref="HKE1:HKF1"/>
    <mergeCell ref="HKG1:HKH1"/>
    <mergeCell ref="HKI1:HKJ1"/>
    <mergeCell ref="HJM1:HJN1"/>
    <mergeCell ref="HJO1:HJP1"/>
    <mergeCell ref="HJQ1:HJR1"/>
    <mergeCell ref="HJS1:HJT1"/>
    <mergeCell ref="HJU1:HJV1"/>
    <mergeCell ref="HJW1:HJX1"/>
    <mergeCell ref="HJA1:HJB1"/>
    <mergeCell ref="HJC1:HJD1"/>
    <mergeCell ref="HJE1:HJF1"/>
    <mergeCell ref="HJG1:HJH1"/>
    <mergeCell ref="HJI1:HJJ1"/>
    <mergeCell ref="HJK1:HJL1"/>
    <mergeCell ref="HIO1:HIP1"/>
    <mergeCell ref="HIQ1:HIR1"/>
    <mergeCell ref="HIS1:HIT1"/>
    <mergeCell ref="HIU1:HIV1"/>
    <mergeCell ref="HIW1:HIX1"/>
    <mergeCell ref="HIY1:HIZ1"/>
    <mergeCell ref="HIC1:HID1"/>
    <mergeCell ref="HIE1:HIF1"/>
    <mergeCell ref="HIG1:HIH1"/>
    <mergeCell ref="HII1:HIJ1"/>
    <mergeCell ref="HIK1:HIL1"/>
    <mergeCell ref="HIM1:HIN1"/>
    <mergeCell ref="HHQ1:HHR1"/>
    <mergeCell ref="HHS1:HHT1"/>
    <mergeCell ref="HHU1:HHV1"/>
    <mergeCell ref="HHW1:HHX1"/>
    <mergeCell ref="HHY1:HHZ1"/>
    <mergeCell ref="HIA1:HIB1"/>
    <mergeCell ref="HHE1:HHF1"/>
    <mergeCell ref="HHG1:HHH1"/>
    <mergeCell ref="HHI1:HHJ1"/>
    <mergeCell ref="HHK1:HHL1"/>
    <mergeCell ref="HHM1:HHN1"/>
    <mergeCell ref="HHO1:HHP1"/>
    <mergeCell ref="HGS1:HGT1"/>
    <mergeCell ref="HGU1:HGV1"/>
    <mergeCell ref="HGW1:HGX1"/>
    <mergeCell ref="HGY1:HGZ1"/>
    <mergeCell ref="HHA1:HHB1"/>
    <mergeCell ref="HHC1:HHD1"/>
    <mergeCell ref="HGG1:HGH1"/>
    <mergeCell ref="HGI1:HGJ1"/>
    <mergeCell ref="HGK1:HGL1"/>
    <mergeCell ref="HGM1:HGN1"/>
    <mergeCell ref="HGO1:HGP1"/>
    <mergeCell ref="HGQ1:HGR1"/>
    <mergeCell ref="HFU1:HFV1"/>
    <mergeCell ref="HFW1:HFX1"/>
    <mergeCell ref="HFY1:HFZ1"/>
    <mergeCell ref="HGA1:HGB1"/>
    <mergeCell ref="HGC1:HGD1"/>
    <mergeCell ref="HGE1:HGF1"/>
    <mergeCell ref="HFI1:HFJ1"/>
    <mergeCell ref="HFK1:HFL1"/>
    <mergeCell ref="HFM1:HFN1"/>
    <mergeCell ref="HFO1:HFP1"/>
    <mergeCell ref="HFQ1:HFR1"/>
    <mergeCell ref="HFS1:HFT1"/>
    <mergeCell ref="HEW1:HEX1"/>
    <mergeCell ref="HEY1:HEZ1"/>
    <mergeCell ref="HFA1:HFB1"/>
    <mergeCell ref="HFC1:HFD1"/>
    <mergeCell ref="HFE1:HFF1"/>
    <mergeCell ref="HFG1:HFH1"/>
    <mergeCell ref="HEK1:HEL1"/>
    <mergeCell ref="HEM1:HEN1"/>
    <mergeCell ref="HEO1:HEP1"/>
    <mergeCell ref="HEQ1:HER1"/>
    <mergeCell ref="HES1:HET1"/>
    <mergeCell ref="HEU1:HEV1"/>
    <mergeCell ref="HDY1:HDZ1"/>
    <mergeCell ref="HEA1:HEB1"/>
    <mergeCell ref="HEC1:HED1"/>
    <mergeCell ref="HEE1:HEF1"/>
    <mergeCell ref="HEG1:HEH1"/>
    <mergeCell ref="HEI1:HEJ1"/>
    <mergeCell ref="HDM1:HDN1"/>
    <mergeCell ref="HDO1:HDP1"/>
    <mergeCell ref="HDQ1:HDR1"/>
    <mergeCell ref="HDS1:HDT1"/>
    <mergeCell ref="HDU1:HDV1"/>
    <mergeCell ref="HDW1:HDX1"/>
    <mergeCell ref="HDA1:HDB1"/>
    <mergeCell ref="HDC1:HDD1"/>
    <mergeCell ref="HDE1:HDF1"/>
    <mergeCell ref="HDG1:HDH1"/>
    <mergeCell ref="HDI1:HDJ1"/>
    <mergeCell ref="HDK1:HDL1"/>
    <mergeCell ref="HCO1:HCP1"/>
    <mergeCell ref="HCQ1:HCR1"/>
    <mergeCell ref="HCS1:HCT1"/>
    <mergeCell ref="HCU1:HCV1"/>
    <mergeCell ref="HCW1:HCX1"/>
    <mergeCell ref="HCY1:HCZ1"/>
    <mergeCell ref="HCC1:HCD1"/>
    <mergeCell ref="HCE1:HCF1"/>
    <mergeCell ref="HCG1:HCH1"/>
    <mergeCell ref="HCI1:HCJ1"/>
    <mergeCell ref="HCK1:HCL1"/>
    <mergeCell ref="HCM1:HCN1"/>
    <mergeCell ref="HBQ1:HBR1"/>
    <mergeCell ref="HBS1:HBT1"/>
    <mergeCell ref="HBU1:HBV1"/>
    <mergeCell ref="HBW1:HBX1"/>
    <mergeCell ref="HBY1:HBZ1"/>
    <mergeCell ref="HCA1:HCB1"/>
    <mergeCell ref="HBE1:HBF1"/>
    <mergeCell ref="HBG1:HBH1"/>
    <mergeCell ref="HBI1:HBJ1"/>
    <mergeCell ref="HBK1:HBL1"/>
    <mergeCell ref="HBM1:HBN1"/>
    <mergeCell ref="HBO1:HBP1"/>
    <mergeCell ref="HAS1:HAT1"/>
    <mergeCell ref="HAU1:HAV1"/>
    <mergeCell ref="HAW1:HAX1"/>
    <mergeCell ref="HAY1:HAZ1"/>
    <mergeCell ref="HBA1:HBB1"/>
    <mergeCell ref="HBC1:HBD1"/>
    <mergeCell ref="HAG1:HAH1"/>
    <mergeCell ref="HAI1:HAJ1"/>
    <mergeCell ref="HAK1:HAL1"/>
    <mergeCell ref="HAM1:HAN1"/>
    <mergeCell ref="HAO1:HAP1"/>
    <mergeCell ref="HAQ1:HAR1"/>
    <mergeCell ref="GZU1:GZV1"/>
    <mergeCell ref="GZW1:GZX1"/>
    <mergeCell ref="GZY1:GZZ1"/>
    <mergeCell ref="HAA1:HAB1"/>
    <mergeCell ref="HAC1:HAD1"/>
    <mergeCell ref="HAE1:HAF1"/>
    <mergeCell ref="GZI1:GZJ1"/>
    <mergeCell ref="GZK1:GZL1"/>
    <mergeCell ref="GZM1:GZN1"/>
    <mergeCell ref="GZO1:GZP1"/>
    <mergeCell ref="GZQ1:GZR1"/>
    <mergeCell ref="GZS1:GZT1"/>
    <mergeCell ref="GYW1:GYX1"/>
    <mergeCell ref="GYY1:GYZ1"/>
    <mergeCell ref="GZA1:GZB1"/>
    <mergeCell ref="GZC1:GZD1"/>
    <mergeCell ref="GZE1:GZF1"/>
    <mergeCell ref="GZG1:GZH1"/>
    <mergeCell ref="GYK1:GYL1"/>
    <mergeCell ref="GYM1:GYN1"/>
    <mergeCell ref="GYO1:GYP1"/>
    <mergeCell ref="GYQ1:GYR1"/>
    <mergeCell ref="GYS1:GYT1"/>
    <mergeCell ref="GYU1:GYV1"/>
    <mergeCell ref="GXY1:GXZ1"/>
    <mergeCell ref="GYA1:GYB1"/>
    <mergeCell ref="GYC1:GYD1"/>
    <mergeCell ref="GYE1:GYF1"/>
    <mergeCell ref="GYG1:GYH1"/>
    <mergeCell ref="GYI1:GYJ1"/>
    <mergeCell ref="GXM1:GXN1"/>
    <mergeCell ref="GXO1:GXP1"/>
    <mergeCell ref="GXQ1:GXR1"/>
    <mergeCell ref="GXS1:GXT1"/>
    <mergeCell ref="GXU1:GXV1"/>
    <mergeCell ref="GXW1:GXX1"/>
    <mergeCell ref="GXA1:GXB1"/>
    <mergeCell ref="GXC1:GXD1"/>
    <mergeCell ref="GXE1:GXF1"/>
    <mergeCell ref="GXG1:GXH1"/>
    <mergeCell ref="GXI1:GXJ1"/>
    <mergeCell ref="GXK1:GXL1"/>
    <mergeCell ref="GWO1:GWP1"/>
    <mergeCell ref="GWQ1:GWR1"/>
    <mergeCell ref="GWS1:GWT1"/>
    <mergeCell ref="GWU1:GWV1"/>
    <mergeCell ref="GWW1:GWX1"/>
    <mergeCell ref="GWY1:GWZ1"/>
    <mergeCell ref="GWC1:GWD1"/>
    <mergeCell ref="GWE1:GWF1"/>
    <mergeCell ref="GWG1:GWH1"/>
    <mergeCell ref="GWI1:GWJ1"/>
    <mergeCell ref="GWK1:GWL1"/>
    <mergeCell ref="GWM1:GWN1"/>
    <mergeCell ref="GVQ1:GVR1"/>
    <mergeCell ref="GVS1:GVT1"/>
    <mergeCell ref="GVU1:GVV1"/>
    <mergeCell ref="GVW1:GVX1"/>
    <mergeCell ref="GVY1:GVZ1"/>
    <mergeCell ref="GWA1:GWB1"/>
    <mergeCell ref="GVE1:GVF1"/>
    <mergeCell ref="GVG1:GVH1"/>
    <mergeCell ref="GVI1:GVJ1"/>
    <mergeCell ref="GVK1:GVL1"/>
    <mergeCell ref="GVM1:GVN1"/>
    <mergeCell ref="GVO1:GVP1"/>
    <mergeCell ref="GUS1:GUT1"/>
    <mergeCell ref="GUU1:GUV1"/>
    <mergeCell ref="GUW1:GUX1"/>
    <mergeCell ref="GUY1:GUZ1"/>
    <mergeCell ref="GVA1:GVB1"/>
    <mergeCell ref="GVC1:GVD1"/>
    <mergeCell ref="GUG1:GUH1"/>
    <mergeCell ref="GUI1:GUJ1"/>
    <mergeCell ref="GUK1:GUL1"/>
    <mergeCell ref="GUM1:GUN1"/>
    <mergeCell ref="GUO1:GUP1"/>
    <mergeCell ref="GUQ1:GUR1"/>
    <mergeCell ref="GTU1:GTV1"/>
    <mergeCell ref="GTW1:GTX1"/>
    <mergeCell ref="GTY1:GTZ1"/>
    <mergeCell ref="GUA1:GUB1"/>
    <mergeCell ref="GUC1:GUD1"/>
    <mergeCell ref="GUE1:GUF1"/>
    <mergeCell ref="GTI1:GTJ1"/>
    <mergeCell ref="GTK1:GTL1"/>
    <mergeCell ref="GTM1:GTN1"/>
    <mergeCell ref="GTO1:GTP1"/>
    <mergeCell ref="GTQ1:GTR1"/>
    <mergeCell ref="GTS1:GTT1"/>
    <mergeCell ref="GSW1:GSX1"/>
    <mergeCell ref="GSY1:GSZ1"/>
    <mergeCell ref="GTA1:GTB1"/>
    <mergeCell ref="GTC1:GTD1"/>
    <mergeCell ref="GTE1:GTF1"/>
    <mergeCell ref="GTG1:GTH1"/>
    <mergeCell ref="GSK1:GSL1"/>
    <mergeCell ref="GSM1:GSN1"/>
    <mergeCell ref="GSO1:GSP1"/>
    <mergeCell ref="GSQ1:GSR1"/>
    <mergeCell ref="GSS1:GST1"/>
    <mergeCell ref="GSU1:GSV1"/>
    <mergeCell ref="GRY1:GRZ1"/>
    <mergeCell ref="GSA1:GSB1"/>
    <mergeCell ref="GSC1:GSD1"/>
    <mergeCell ref="GSE1:GSF1"/>
    <mergeCell ref="GSG1:GSH1"/>
    <mergeCell ref="GSI1:GSJ1"/>
    <mergeCell ref="GRM1:GRN1"/>
    <mergeCell ref="GRO1:GRP1"/>
    <mergeCell ref="GRQ1:GRR1"/>
    <mergeCell ref="GRS1:GRT1"/>
    <mergeCell ref="GRU1:GRV1"/>
    <mergeCell ref="GRW1:GRX1"/>
    <mergeCell ref="GRA1:GRB1"/>
    <mergeCell ref="GRC1:GRD1"/>
    <mergeCell ref="GRE1:GRF1"/>
    <mergeCell ref="GRG1:GRH1"/>
    <mergeCell ref="GRI1:GRJ1"/>
    <mergeCell ref="GRK1:GRL1"/>
    <mergeCell ref="GQO1:GQP1"/>
    <mergeCell ref="GQQ1:GQR1"/>
    <mergeCell ref="GQS1:GQT1"/>
    <mergeCell ref="GQU1:GQV1"/>
    <mergeCell ref="GQW1:GQX1"/>
    <mergeCell ref="GQY1:GQZ1"/>
    <mergeCell ref="GQC1:GQD1"/>
    <mergeCell ref="GQE1:GQF1"/>
    <mergeCell ref="GQG1:GQH1"/>
    <mergeCell ref="GQI1:GQJ1"/>
    <mergeCell ref="GQK1:GQL1"/>
    <mergeCell ref="GQM1:GQN1"/>
    <mergeCell ref="GPQ1:GPR1"/>
    <mergeCell ref="GPS1:GPT1"/>
    <mergeCell ref="GPU1:GPV1"/>
    <mergeCell ref="GPW1:GPX1"/>
    <mergeCell ref="GPY1:GPZ1"/>
    <mergeCell ref="GQA1:GQB1"/>
    <mergeCell ref="GPE1:GPF1"/>
    <mergeCell ref="GPG1:GPH1"/>
    <mergeCell ref="GPI1:GPJ1"/>
    <mergeCell ref="GPK1:GPL1"/>
    <mergeCell ref="GPM1:GPN1"/>
    <mergeCell ref="GPO1:GPP1"/>
    <mergeCell ref="GOS1:GOT1"/>
    <mergeCell ref="GOU1:GOV1"/>
    <mergeCell ref="GOW1:GOX1"/>
    <mergeCell ref="GOY1:GOZ1"/>
    <mergeCell ref="GPA1:GPB1"/>
    <mergeCell ref="GPC1:GPD1"/>
    <mergeCell ref="GOG1:GOH1"/>
    <mergeCell ref="GOI1:GOJ1"/>
    <mergeCell ref="GOK1:GOL1"/>
    <mergeCell ref="GOM1:GON1"/>
    <mergeCell ref="GOO1:GOP1"/>
    <mergeCell ref="GOQ1:GOR1"/>
    <mergeCell ref="GNU1:GNV1"/>
    <mergeCell ref="GNW1:GNX1"/>
    <mergeCell ref="GNY1:GNZ1"/>
    <mergeCell ref="GOA1:GOB1"/>
    <mergeCell ref="GOC1:GOD1"/>
    <mergeCell ref="GOE1:GOF1"/>
    <mergeCell ref="GNI1:GNJ1"/>
    <mergeCell ref="GNK1:GNL1"/>
    <mergeCell ref="GNM1:GNN1"/>
    <mergeCell ref="GNO1:GNP1"/>
    <mergeCell ref="GNQ1:GNR1"/>
    <mergeCell ref="GNS1:GNT1"/>
    <mergeCell ref="GMW1:GMX1"/>
    <mergeCell ref="GMY1:GMZ1"/>
    <mergeCell ref="GNA1:GNB1"/>
    <mergeCell ref="GNC1:GND1"/>
    <mergeCell ref="GNE1:GNF1"/>
    <mergeCell ref="GNG1:GNH1"/>
    <mergeCell ref="GMK1:GML1"/>
    <mergeCell ref="GMM1:GMN1"/>
    <mergeCell ref="GMO1:GMP1"/>
    <mergeCell ref="GMQ1:GMR1"/>
    <mergeCell ref="GMS1:GMT1"/>
    <mergeCell ref="GMU1:GMV1"/>
    <mergeCell ref="GLY1:GLZ1"/>
    <mergeCell ref="GMA1:GMB1"/>
    <mergeCell ref="GMC1:GMD1"/>
    <mergeCell ref="GME1:GMF1"/>
    <mergeCell ref="GMG1:GMH1"/>
    <mergeCell ref="GMI1:GMJ1"/>
    <mergeCell ref="GLM1:GLN1"/>
    <mergeCell ref="GLO1:GLP1"/>
    <mergeCell ref="GLQ1:GLR1"/>
    <mergeCell ref="GLS1:GLT1"/>
    <mergeCell ref="GLU1:GLV1"/>
    <mergeCell ref="GLW1:GLX1"/>
    <mergeCell ref="GLA1:GLB1"/>
    <mergeCell ref="GLC1:GLD1"/>
    <mergeCell ref="GLE1:GLF1"/>
    <mergeCell ref="GLG1:GLH1"/>
    <mergeCell ref="GLI1:GLJ1"/>
    <mergeCell ref="GLK1:GLL1"/>
    <mergeCell ref="GKO1:GKP1"/>
    <mergeCell ref="GKQ1:GKR1"/>
    <mergeCell ref="GKS1:GKT1"/>
    <mergeCell ref="GKU1:GKV1"/>
    <mergeCell ref="GKW1:GKX1"/>
    <mergeCell ref="GKY1:GKZ1"/>
    <mergeCell ref="GKC1:GKD1"/>
    <mergeCell ref="GKE1:GKF1"/>
    <mergeCell ref="GKG1:GKH1"/>
    <mergeCell ref="GKI1:GKJ1"/>
    <mergeCell ref="GKK1:GKL1"/>
    <mergeCell ref="GKM1:GKN1"/>
    <mergeCell ref="GJQ1:GJR1"/>
    <mergeCell ref="GJS1:GJT1"/>
    <mergeCell ref="GJU1:GJV1"/>
    <mergeCell ref="GJW1:GJX1"/>
    <mergeCell ref="GJY1:GJZ1"/>
    <mergeCell ref="GKA1:GKB1"/>
    <mergeCell ref="GJE1:GJF1"/>
    <mergeCell ref="GJG1:GJH1"/>
    <mergeCell ref="GJI1:GJJ1"/>
    <mergeCell ref="GJK1:GJL1"/>
    <mergeCell ref="GJM1:GJN1"/>
    <mergeCell ref="GJO1:GJP1"/>
    <mergeCell ref="GIS1:GIT1"/>
    <mergeCell ref="GIU1:GIV1"/>
    <mergeCell ref="GIW1:GIX1"/>
    <mergeCell ref="GIY1:GIZ1"/>
    <mergeCell ref="GJA1:GJB1"/>
    <mergeCell ref="GJC1:GJD1"/>
    <mergeCell ref="GIG1:GIH1"/>
    <mergeCell ref="GII1:GIJ1"/>
    <mergeCell ref="GIK1:GIL1"/>
    <mergeCell ref="GIM1:GIN1"/>
    <mergeCell ref="GIO1:GIP1"/>
    <mergeCell ref="GIQ1:GIR1"/>
    <mergeCell ref="GHU1:GHV1"/>
    <mergeCell ref="GHW1:GHX1"/>
    <mergeCell ref="GHY1:GHZ1"/>
    <mergeCell ref="GIA1:GIB1"/>
    <mergeCell ref="GIC1:GID1"/>
    <mergeCell ref="GIE1:GIF1"/>
    <mergeCell ref="GHI1:GHJ1"/>
    <mergeCell ref="GHK1:GHL1"/>
    <mergeCell ref="GHM1:GHN1"/>
    <mergeCell ref="GHO1:GHP1"/>
    <mergeCell ref="GHQ1:GHR1"/>
    <mergeCell ref="GHS1:GHT1"/>
    <mergeCell ref="GGW1:GGX1"/>
    <mergeCell ref="GGY1:GGZ1"/>
    <mergeCell ref="GHA1:GHB1"/>
    <mergeCell ref="GHC1:GHD1"/>
    <mergeCell ref="GHE1:GHF1"/>
    <mergeCell ref="GHG1:GHH1"/>
    <mergeCell ref="GGK1:GGL1"/>
    <mergeCell ref="GGM1:GGN1"/>
    <mergeCell ref="GGO1:GGP1"/>
    <mergeCell ref="GGQ1:GGR1"/>
    <mergeCell ref="GGS1:GGT1"/>
    <mergeCell ref="GGU1:GGV1"/>
    <mergeCell ref="GFY1:GFZ1"/>
    <mergeCell ref="GGA1:GGB1"/>
    <mergeCell ref="GGC1:GGD1"/>
    <mergeCell ref="GGE1:GGF1"/>
    <mergeCell ref="GGG1:GGH1"/>
    <mergeCell ref="GGI1:GGJ1"/>
    <mergeCell ref="GFM1:GFN1"/>
    <mergeCell ref="GFO1:GFP1"/>
    <mergeCell ref="GFQ1:GFR1"/>
    <mergeCell ref="GFS1:GFT1"/>
    <mergeCell ref="GFU1:GFV1"/>
    <mergeCell ref="GFW1:GFX1"/>
    <mergeCell ref="GFA1:GFB1"/>
    <mergeCell ref="GFC1:GFD1"/>
    <mergeCell ref="GFE1:GFF1"/>
    <mergeCell ref="GFG1:GFH1"/>
    <mergeCell ref="GFI1:GFJ1"/>
    <mergeCell ref="GFK1:GFL1"/>
    <mergeCell ref="GEO1:GEP1"/>
    <mergeCell ref="GEQ1:GER1"/>
    <mergeCell ref="GES1:GET1"/>
    <mergeCell ref="GEU1:GEV1"/>
    <mergeCell ref="GEW1:GEX1"/>
    <mergeCell ref="GEY1:GEZ1"/>
    <mergeCell ref="GEC1:GED1"/>
    <mergeCell ref="GEE1:GEF1"/>
    <mergeCell ref="GEG1:GEH1"/>
    <mergeCell ref="GEI1:GEJ1"/>
    <mergeCell ref="GEK1:GEL1"/>
    <mergeCell ref="GEM1:GEN1"/>
    <mergeCell ref="GDQ1:GDR1"/>
    <mergeCell ref="GDS1:GDT1"/>
    <mergeCell ref="GDU1:GDV1"/>
    <mergeCell ref="GDW1:GDX1"/>
    <mergeCell ref="GDY1:GDZ1"/>
    <mergeCell ref="GEA1:GEB1"/>
    <mergeCell ref="GDE1:GDF1"/>
    <mergeCell ref="GDG1:GDH1"/>
    <mergeCell ref="GDI1:GDJ1"/>
    <mergeCell ref="GDK1:GDL1"/>
    <mergeCell ref="GDM1:GDN1"/>
    <mergeCell ref="GDO1:GDP1"/>
    <mergeCell ref="GCS1:GCT1"/>
    <mergeCell ref="GCU1:GCV1"/>
    <mergeCell ref="GCW1:GCX1"/>
    <mergeCell ref="GCY1:GCZ1"/>
    <mergeCell ref="GDA1:GDB1"/>
    <mergeCell ref="GDC1:GDD1"/>
    <mergeCell ref="GCG1:GCH1"/>
    <mergeCell ref="GCI1:GCJ1"/>
    <mergeCell ref="GCK1:GCL1"/>
    <mergeCell ref="GCM1:GCN1"/>
    <mergeCell ref="GCO1:GCP1"/>
    <mergeCell ref="GCQ1:GCR1"/>
    <mergeCell ref="GBU1:GBV1"/>
    <mergeCell ref="GBW1:GBX1"/>
    <mergeCell ref="GBY1:GBZ1"/>
    <mergeCell ref="GCA1:GCB1"/>
    <mergeCell ref="GCC1:GCD1"/>
    <mergeCell ref="GCE1:GCF1"/>
    <mergeCell ref="GBI1:GBJ1"/>
    <mergeCell ref="GBK1:GBL1"/>
    <mergeCell ref="GBM1:GBN1"/>
    <mergeCell ref="GBO1:GBP1"/>
    <mergeCell ref="GBQ1:GBR1"/>
    <mergeCell ref="GBS1:GBT1"/>
    <mergeCell ref="GAW1:GAX1"/>
    <mergeCell ref="GAY1:GAZ1"/>
    <mergeCell ref="GBA1:GBB1"/>
    <mergeCell ref="GBC1:GBD1"/>
    <mergeCell ref="GBE1:GBF1"/>
    <mergeCell ref="GBG1:GBH1"/>
    <mergeCell ref="GAK1:GAL1"/>
    <mergeCell ref="GAM1:GAN1"/>
    <mergeCell ref="GAO1:GAP1"/>
    <mergeCell ref="GAQ1:GAR1"/>
    <mergeCell ref="GAS1:GAT1"/>
    <mergeCell ref="GAU1:GAV1"/>
    <mergeCell ref="FZY1:FZZ1"/>
    <mergeCell ref="GAA1:GAB1"/>
    <mergeCell ref="GAC1:GAD1"/>
    <mergeCell ref="GAE1:GAF1"/>
    <mergeCell ref="GAG1:GAH1"/>
    <mergeCell ref="GAI1:GAJ1"/>
    <mergeCell ref="FZM1:FZN1"/>
    <mergeCell ref="FZO1:FZP1"/>
    <mergeCell ref="FZQ1:FZR1"/>
    <mergeCell ref="FZS1:FZT1"/>
    <mergeCell ref="FZU1:FZV1"/>
    <mergeCell ref="FZW1:FZX1"/>
    <mergeCell ref="FZA1:FZB1"/>
    <mergeCell ref="FZC1:FZD1"/>
    <mergeCell ref="FZE1:FZF1"/>
    <mergeCell ref="FZG1:FZH1"/>
    <mergeCell ref="FZI1:FZJ1"/>
    <mergeCell ref="FZK1:FZL1"/>
    <mergeCell ref="FYO1:FYP1"/>
    <mergeCell ref="FYQ1:FYR1"/>
    <mergeCell ref="FYS1:FYT1"/>
    <mergeCell ref="FYU1:FYV1"/>
    <mergeCell ref="FYW1:FYX1"/>
    <mergeCell ref="FYY1:FYZ1"/>
    <mergeCell ref="FYC1:FYD1"/>
    <mergeCell ref="FYE1:FYF1"/>
    <mergeCell ref="FYG1:FYH1"/>
    <mergeCell ref="FYI1:FYJ1"/>
    <mergeCell ref="FYK1:FYL1"/>
    <mergeCell ref="FYM1:FYN1"/>
    <mergeCell ref="FXQ1:FXR1"/>
    <mergeCell ref="FXS1:FXT1"/>
    <mergeCell ref="FXU1:FXV1"/>
    <mergeCell ref="FXW1:FXX1"/>
    <mergeCell ref="FXY1:FXZ1"/>
    <mergeCell ref="FYA1:FYB1"/>
    <mergeCell ref="FXE1:FXF1"/>
    <mergeCell ref="FXG1:FXH1"/>
    <mergeCell ref="FXI1:FXJ1"/>
    <mergeCell ref="FXK1:FXL1"/>
    <mergeCell ref="FXM1:FXN1"/>
    <mergeCell ref="FXO1:FXP1"/>
    <mergeCell ref="FWS1:FWT1"/>
    <mergeCell ref="FWU1:FWV1"/>
    <mergeCell ref="FWW1:FWX1"/>
    <mergeCell ref="FWY1:FWZ1"/>
    <mergeCell ref="FXA1:FXB1"/>
    <mergeCell ref="FXC1:FXD1"/>
    <mergeCell ref="FWG1:FWH1"/>
    <mergeCell ref="FWI1:FWJ1"/>
    <mergeCell ref="FWK1:FWL1"/>
    <mergeCell ref="FWM1:FWN1"/>
    <mergeCell ref="FWO1:FWP1"/>
    <mergeCell ref="FWQ1:FWR1"/>
    <mergeCell ref="FVU1:FVV1"/>
    <mergeCell ref="FVW1:FVX1"/>
    <mergeCell ref="FVY1:FVZ1"/>
    <mergeCell ref="FWA1:FWB1"/>
    <mergeCell ref="FWC1:FWD1"/>
    <mergeCell ref="FWE1:FWF1"/>
    <mergeCell ref="FVI1:FVJ1"/>
    <mergeCell ref="FVK1:FVL1"/>
    <mergeCell ref="FVM1:FVN1"/>
    <mergeCell ref="FVO1:FVP1"/>
    <mergeCell ref="FVQ1:FVR1"/>
    <mergeCell ref="FVS1:FVT1"/>
    <mergeCell ref="FUW1:FUX1"/>
    <mergeCell ref="FUY1:FUZ1"/>
    <mergeCell ref="FVA1:FVB1"/>
    <mergeCell ref="FVC1:FVD1"/>
    <mergeCell ref="FVE1:FVF1"/>
    <mergeCell ref="FVG1:FVH1"/>
    <mergeCell ref="FUK1:FUL1"/>
    <mergeCell ref="FUM1:FUN1"/>
    <mergeCell ref="FUO1:FUP1"/>
    <mergeCell ref="FUQ1:FUR1"/>
    <mergeCell ref="FUS1:FUT1"/>
    <mergeCell ref="FUU1:FUV1"/>
    <mergeCell ref="FTY1:FTZ1"/>
    <mergeCell ref="FUA1:FUB1"/>
    <mergeCell ref="FUC1:FUD1"/>
    <mergeCell ref="FUE1:FUF1"/>
    <mergeCell ref="FUG1:FUH1"/>
    <mergeCell ref="FUI1:FUJ1"/>
    <mergeCell ref="FTM1:FTN1"/>
    <mergeCell ref="FTO1:FTP1"/>
    <mergeCell ref="FTQ1:FTR1"/>
    <mergeCell ref="FTS1:FTT1"/>
    <mergeCell ref="FTU1:FTV1"/>
    <mergeCell ref="FTW1:FTX1"/>
    <mergeCell ref="FTA1:FTB1"/>
    <mergeCell ref="FTC1:FTD1"/>
    <mergeCell ref="FTE1:FTF1"/>
    <mergeCell ref="FTG1:FTH1"/>
    <mergeCell ref="FTI1:FTJ1"/>
    <mergeCell ref="FTK1:FTL1"/>
    <mergeCell ref="FSO1:FSP1"/>
    <mergeCell ref="FSQ1:FSR1"/>
    <mergeCell ref="FSS1:FST1"/>
    <mergeCell ref="FSU1:FSV1"/>
    <mergeCell ref="FSW1:FSX1"/>
    <mergeCell ref="FSY1:FSZ1"/>
    <mergeCell ref="FSC1:FSD1"/>
    <mergeCell ref="FSE1:FSF1"/>
    <mergeCell ref="FSG1:FSH1"/>
    <mergeCell ref="FSI1:FSJ1"/>
    <mergeCell ref="FSK1:FSL1"/>
    <mergeCell ref="FSM1:FSN1"/>
    <mergeCell ref="FRQ1:FRR1"/>
    <mergeCell ref="FRS1:FRT1"/>
    <mergeCell ref="FRU1:FRV1"/>
    <mergeCell ref="FRW1:FRX1"/>
    <mergeCell ref="FRY1:FRZ1"/>
    <mergeCell ref="FSA1:FSB1"/>
    <mergeCell ref="FRE1:FRF1"/>
    <mergeCell ref="FRG1:FRH1"/>
    <mergeCell ref="FRI1:FRJ1"/>
    <mergeCell ref="FRK1:FRL1"/>
    <mergeCell ref="FRM1:FRN1"/>
    <mergeCell ref="FRO1:FRP1"/>
    <mergeCell ref="FQS1:FQT1"/>
    <mergeCell ref="FQU1:FQV1"/>
    <mergeCell ref="FQW1:FQX1"/>
    <mergeCell ref="FQY1:FQZ1"/>
    <mergeCell ref="FRA1:FRB1"/>
    <mergeCell ref="FRC1:FRD1"/>
    <mergeCell ref="FQG1:FQH1"/>
    <mergeCell ref="FQI1:FQJ1"/>
    <mergeCell ref="FQK1:FQL1"/>
    <mergeCell ref="FQM1:FQN1"/>
    <mergeCell ref="FQO1:FQP1"/>
    <mergeCell ref="FQQ1:FQR1"/>
    <mergeCell ref="FPU1:FPV1"/>
    <mergeCell ref="FPW1:FPX1"/>
    <mergeCell ref="FPY1:FPZ1"/>
    <mergeCell ref="FQA1:FQB1"/>
    <mergeCell ref="FQC1:FQD1"/>
    <mergeCell ref="FQE1:FQF1"/>
    <mergeCell ref="FPI1:FPJ1"/>
    <mergeCell ref="FPK1:FPL1"/>
    <mergeCell ref="FPM1:FPN1"/>
    <mergeCell ref="FPO1:FPP1"/>
    <mergeCell ref="FPQ1:FPR1"/>
    <mergeCell ref="FPS1:FPT1"/>
    <mergeCell ref="FOW1:FOX1"/>
    <mergeCell ref="FOY1:FOZ1"/>
    <mergeCell ref="FPA1:FPB1"/>
    <mergeCell ref="FPC1:FPD1"/>
    <mergeCell ref="FPE1:FPF1"/>
    <mergeCell ref="FPG1:FPH1"/>
    <mergeCell ref="FOK1:FOL1"/>
    <mergeCell ref="FOM1:FON1"/>
    <mergeCell ref="FOO1:FOP1"/>
    <mergeCell ref="FOQ1:FOR1"/>
    <mergeCell ref="FOS1:FOT1"/>
    <mergeCell ref="FOU1:FOV1"/>
    <mergeCell ref="FNY1:FNZ1"/>
    <mergeCell ref="FOA1:FOB1"/>
    <mergeCell ref="FOC1:FOD1"/>
    <mergeCell ref="FOE1:FOF1"/>
    <mergeCell ref="FOG1:FOH1"/>
    <mergeCell ref="FOI1:FOJ1"/>
    <mergeCell ref="FNM1:FNN1"/>
    <mergeCell ref="FNO1:FNP1"/>
    <mergeCell ref="FNQ1:FNR1"/>
    <mergeCell ref="FNS1:FNT1"/>
    <mergeCell ref="FNU1:FNV1"/>
    <mergeCell ref="FNW1:FNX1"/>
    <mergeCell ref="FNA1:FNB1"/>
    <mergeCell ref="FNC1:FND1"/>
    <mergeCell ref="FNE1:FNF1"/>
    <mergeCell ref="FNG1:FNH1"/>
    <mergeCell ref="FNI1:FNJ1"/>
    <mergeCell ref="FNK1:FNL1"/>
    <mergeCell ref="FMO1:FMP1"/>
    <mergeCell ref="FMQ1:FMR1"/>
    <mergeCell ref="FMS1:FMT1"/>
    <mergeCell ref="FMU1:FMV1"/>
    <mergeCell ref="FMW1:FMX1"/>
    <mergeCell ref="FMY1:FMZ1"/>
    <mergeCell ref="FMC1:FMD1"/>
    <mergeCell ref="FME1:FMF1"/>
    <mergeCell ref="FMG1:FMH1"/>
    <mergeCell ref="FMI1:FMJ1"/>
    <mergeCell ref="FMK1:FML1"/>
    <mergeCell ref="FMM1:FMN1"/>
    <mergeCell ref="FLQ1:FLR1"/>
    <mergeCell ref="FLS1:FLT1"/>
    <mergeCell ref="FLU1:FLV1"/>
    <mergeCell ref="FLW1:FLX1"/>
    <mergeCell ref="FLY1:FLZ1"/>
    <mergeCell ref="FMA1:FMB1"/>
    <mergeCell ref="FLE1:FLF1"/>
    <mergeCell ref="FLG1:FLH1"/>
    <mergeCell ref="FLI1:FLJ1"/>
    <mergeCell ref="FLK1:FLL1"/>
    <mergeCell ref="FLM1:FLN1"/>
    <mergeCell ref="FLO1:FLP1"/>
    <mergeCell ref="FKS1:FKT1"/>
    <mergeCell ref="FKU1:FKV1"/>
    <mergeCell ref="FKW1:FKX1"/>
    <mergeCell ref="FKY1:FKZ1"/>
    <mergeCell ref="FLA1:FLB1"/>
    <mergeCell ref="FLC1:FLD1"/>
    <mergeCell ref="FKG1:FKH1"/>
    <mergeCell ref="FKI1:FKJ1"/>
    <mergeCell ref="FKK1:FKL1"/>
    <mergeCell ref="FKM1:FKN1"/>
    <mergeCell ref="FKO1:FKP1"/>
    <mergeCell ref="FKQ1:FKR1"/>
    <mergeCell ref="FJU1:FJV1"/>
    <mergeCell ref="FJW1:FJX1"/>
    <mergeCell ref="FJY1:FJZ1"/>
    <mergeCell ref="FKA1:FKB1"/>
    <mergeCell ref="FKC1:FKD1"/>
    <mergeCell ref="FKE1:FKF1"/>
    <mergeCell ref="FJI1:FJJ1"/>
    <mergeCell ref="FJK1:FJL1"/>
    <mergeCell ref="FJM1:FJN1"/>
    <mergeCell ref="FJO1:FJP1"/>
    <mergeCell ref="FJQ1:FJR1"/>
    <mergeCell ref="FJS1:FJT1"/>
    <mergeCell ref="FIW1:FIX1"/>
    <mergeCell ref="FIY1:FIZ1"/>
    <mergeCell ref="FJA1:FJB1"/>
    <mergeCell ref="FJC1:FJD1"/>
    <mergeCell ref="FJE1:FJF1"/>
    <mergeCell ref="FJG1:FJH1"/>
    <mergeCell ref="FIK1:FIL1"/>
    <mergeCell ref="FIM1:FIN1"/>
    <mergeCell ref="FIO1:FIP1"/>
    <mergeCell ref="FIQ1:FIR1"/>
    <mergeCell ref="FIS1:FIT1"/>
    <mergeCell ref="FIU1:FIV1"/>
    <mergeCell ref="FHY1:FHZ1"/>
    <mergeCell ref="FIA1:FIB1"/>
    <mergeCell ref="FIC1:FID1"/>
    <mergeCell ref="FIE1:FIF1"/>
    <mergeCell ref="FIG1:FIH1"/>
    <mergeCell ref="FII1:FIJ1"/>
    <mergeCell ref="FHM1:FHN1"/>
    <mergeCell ref="FHO1:FHP1"/>
    <mergeCell ref="FHQ1:FHR1"/>
    <mergeCell ref="FHS1:FHT1"/>
    <mergeCell ref="FHU1:FHV1"/>
    <mergeCell ref="FHW1:FHX1"/>
    <mergeCell ref="FHA1:FHB1"/>
    <mergeCell ref="FHC1:FHD1"/>
    <mergeCell ref="FHE1:FHF1"/>
    <mergeCell ref="FHG1:FHH1"/>
    <mergeCell ref="FHI1:FHJ1"/>
    <mergeCell ref="FHK1:FHL1"/>
    <mergeCell ref="FGO1:FGP1"/>
    <mergeCell ref="FGQ1:FGR1"/>
    <mergeCell ref="FGS1:FGT1"/>
    <mergeCell ref="FGU1:FGV1"/>
    <mergeCell ref="FGW1:FGX1"/>
    <mergeCell ref="FGY1:FGZ1"/>
    <mergeCell ref="FGC1:FGD1"/>
    <mergeCell ref="FGE1:FGF1"/>
    <mergeCell ref="FGG1:FGH1"/>
    <mergeCell ref="FGI1:FGJ1"/>
    <mergeCell ref="FGK1:FGL1"/>
    <mergeCell ref="FGM1:FGN1"/>
    <mergeCell ref="FFQ1:FFR1"/>
    <mergeCell ref="FFS1:FFT1"/>
    <mergeCell ref="FFU1:FFV1"/>
    <mergeCell ref="FFW1:FFX1"/>
    <mergeCell ref="FFY1:FFZ1"/>
    <mergeCell ref="FGA1:FGB1"/>
    <mergeCell ref="FFE1:FFF1"/>
    <mergeCell ref="FFG1:FFH1"/>
    <mergeCell ref="FFI1:FFJ1"/>
    <mergeCell ref="FFK1:FFL1"/>
    <mergeCell ref="FFM1:FFN1"/>
    <mergeCell ref="FFO1:FFP1"/>
    <mergeCell ref="FES1:FET1"/>
    <mergeCell ref="FEU1:FEV1"/>
    <mergeCell ref="FEW1:FEX1"/>
    <mergeCell ref="FEY1:FEZ1"/>
    <mergeCell ref="FFA1:FFB1"/>
    <mergeCell ref="FFC1:FFD1"/>
    <mergeCell ref="FEG1:FEH1"/>
    <mergeCell ref="FEI1:FEJ1"/>
    <mergeCell ref="FEK1:FEL1"/>
    <mergeCell ref="FEM1:FEN1"/>
    <mergeCell ref="FEO1:FEP1"/>
    <mergeCell ref="FEQ1:FER1"/>
    <mergeCell ref="FDU1:FDV1"/>
    <mergeCell ref="FDW1:FDX1"/>
    <mergeCell ref="FDY1:FDZ1"/>
    <mergeCell ref="FEA1:FEB1"/>
    <mergeCell ref="FEC1:FED1"/>
    <mergeCell ref="FEE1:FEF1"/>
    <mergeCell ref="FDI1:FDJ1"/>
    <mergeCell ref="FDK1:FDL1"/>
    <mergeCell ref="FDM1:FDN1"/>
    <mergeCell ref="FDO1:FDP1"/>
    <mergeCell ref="FDQ1:FDR1"/>
    <mergeCell ref="FDS1:FDT1"/>
    <mergeCell ref="FCW1:FCX1"/>
    <mergeCell ref="FCY1:FCZ1"/>
    <mergeCell ref="FDA1:FDB1"/>
    <mergeCell ref="FDC1:FDD1"/>
    <mergeCell ref="FDE1:FDF1"/>
    <mergeCell ref="FDG1:FDH1"/>
    <mergeCell ref="FCK1:FCL1"/>
    <mergeCell ref="FCM1:FCN1"/>
    <mergeCell ref="FCO1:FCP1"/>
    <mergeCell ref="FCQ1:FCR1"/>
    <mergeCell ref="FCS1:FCT1"/>
    <mergeCell ref="FCU1:FCV1"/>
    <mergeCell ref="FBY1:FBZ1"/>
    <mergeCell ref="FCA1:FCB1"/>
    <mergeCell ref="FCC1:FCD1"/>
    <mergeCell ref="FCE1:FCF1"/>
    <mergeCell ref="FCG1:FCH1"/>
    <mergeCell ref="FCI1:FCJ1"/>
    <mergeCell ref="FBM1:FBN1"/>
    <mergeCell ref="FBO1:FBP1"/>
    <mergeCell ref="FBQ1:FBR1"/>
    <mergeCell ref="FBS1:FBT1"/>
    <mergeCell ref="FBU1:FBV1"/>
    <mergeCell ref="FBW1:FBX1"/>
    <mergeCell ref="FBA1:FBB1"/>
    <mergeCell ref="FBC1:FBD1"/>
    <mergeCell ref="FBE1:FBF1"/>
    <mergeCell ref="FBG1:FBH1"/>
    <mergeCell ref="FBI1:FBJ1"/>
    <mergeCell ref="FBK1:FBL1"/>
    <mergeCell ref="FAO1:FAP1"/>
    <mergeCell ref="FAQ1:FAR1"/>
    <mergeCell ref="FAS1:FAT1"/>
    <mergeCell ref="FAU1:FAV1"/>
    <mergeCell ref="FAW1:FAX1"/>
    <mergeCell ref="FAY1:FAZ1"/>
    <mergeCell ref="FAC1:FAD1"/>
    <mergeCell ref="FAE1:FAF1"/>
    <mergeCell ref="FAG1:FAH1"/>
    <mergeCell ref="FAI1:FAJ1"/>
    <mergeCell ref="FAK1:FAL1"/>
    <mergeCell ref="FAM1:FAN1"/>
    <mergeCell ref="EZQ1:EZR1"/>
    <mergeCell ref="EZS1:EZT1"/>
    <mergeCell ref="EZU1:EZV1"/>
    <mergeCell ref="EZW1:EZX1"/>
    <mergeCell ref="EZY1:EZZ1"/>
    <mergeCell ref="FAA1:FAB1"/>
    <mergeCell ref="EZE1:EZF1"/>
    <mergeCell ref="EZG1:EZH1"/>
    <mergeCell ref="EZI1:EZJ1"/>
    <mergeCell ref="EZK1:EZL1"/>
    <mergeCell ref="EZM1:EZN1"/>
    <mergeCell ref="EZO1:EZP1"/>
    <mergeCell ref="EYS1:EYT1"/>
    <mergeCell ref="EYU1:EYV1"/>
    <mergeCell ref="EYW1:EYX1"/>
    <mergeCell ref="EYY1:EYZ1"/>
    <mergeCell ref="EZA1:EZB1"/>
    <mergeCell ref="EZC1:EZD1"/>
    <mergeCell ref="EYG1:EYH1"/>
    <mergeCell ref="EYI1:EYJ1"/>
    <mergeCell ref="EYK1:EYL1"/>
    <mergeCell ref="EYM1:EYN1"/>
    <mergeCell ref="EYO1:EYP1"/>
    <mergeCell ref="EYQ1:EYR1"/>
    <mergeCell ref="EXU1:EXV1"/>
    <mergeCell ref="EXW1:EXX1"/>
    <mergeCell ref="EXY1:EXZ1"/>
    <mergeCell ref="EYA1:EYB1"/>
    <mergeCell ref="EYC1:EYD1"/>
    <mergeCell ref="EYE1:EYF1"/>
    <mergeCell ref="EXI1:EXJ1"/>
    <mergeCell ref="EXK1:EXL1"/>
    <mergeCell ref="EXM1:EXN1"/>
    <mergeCell ref="EXO1:EXP1"/>
    <mergeCell ref="EXQ1:EXR1"/>
    <mergeCell ref="EXS1:EXT1"/>
    <mergeCell ref="EWW1:EWX1"/>
    <mergeCell ref="EWY1:EWZ1"/>
    <mergeCell ref="EXA1:EXB1"/>
    <mergeCell ref="EXC1:EXD1"/>
    <mergeCell ref="EXE1:EXF1"/>
    <mergeCell ref="EXG1:EXH1"/>
    <mergeCell ref="EWK1:EWL1"/>
    <mergeCell ref="EWM1:EWN1"/>
    <mergeCell ref="EWO1:EWP1"/>
    <mergeCell ref="EWQ1:EWR1"/>
    <mergeCell ref="EWS1:EWT1"/>
    <mergeCell ref="EWU1:EWV1"/>
    <mergeCell ref="EVY1:EVZ1"/>
    <mergeCell ref="EWA1:EWB1"/>
    <mergeCell ref="EWC1:EWD1"/>
    <mergeCell ref="EWE1:EWF1"/>
    <mergeCell ref="EWG1:EWH1"/>
    <mergeCell ref="EWI1:EWJ1"/>
    <mergeCell ref="EVM1:EVN1"/>
    <mergeCell ref="EVO1:EVP1"/>
    <mergeCell ref="EVQ1:EVR1"/>
    <mergeCell ref="EVS1:EVT1"/>
    <mergeCell ref="EVU1:EVV1"/>
    <mergeCell ref="EVW1:EVX1"/>
    <mergeCell ref="EVA1:EVB1"/>
    <mergeCell ref="EVC1:EVD1"/>
    <mergeCell ref="EVE1:EVF1"/>
    <mergeCell ref="EVG1:EVH1"/>
    <mergeCell ref="EVI1:EVJ1"/>
    <mergeCell ref="EVK1:EVL1"/>
    <mergeCell ref="EUO1:EUP1"/>
    <mergeCell ref="EUQ1:EUR1"/>
    <mergeCell ref="EUS1:EUT1"/>
    <mergeCell ref="EUU1:EUV1"/>
    <mergeCell ref="EUW1:EUX1"/>
    <mergeCell ref="EUY1:EUZ1"/>
    <mergeCell ref="EUC1:EUD1"/>
    <mergeCell ref="EUE1:EUF1"/>
    <mergeCell ref="EUG1:EUH1"/>
    <mergeCell ref="EUI1:EUJ1"/>
    <mergeCell ref="EUK1:EUL1"/>
    <mergeCell ref="EUM1:EUN1"/>
    <mergeCell ref="ETQ1:ETR1"/>
    <mergeCell ref="ETS1:ETT1"/>
    <mergeCell ref="ETU1:ETV1"/>
    <mergeCell ref="ETW1:ETX1"/>
    <mergeCell ref="ETY1:ETZ1"/>
    <mergeCell ref="EUA1:EUB1"/>
    <mergeCell ref="ETE1:ETF1"/>
    <mergeCell ref="ETG1:ETH1"/>
    <mergeCell ref="ETI1:ETJ1"/>
    <mergeCell ref="ETK1:ETL1"/>
    <mergeCell ref="ETM1:ETN1"/>
    <mergeCell ref="ETO1:ETP1"/>
    <mergeCell ref="ESS1:EST1"/>
    <mergeCell ref="ESU1:ESV1"/>
    <mergeCell ref="ESW1:ESX1"/>
    <mergeCell ref="ESY1:ESZ1"/>
    <mergeCell ref="ETA1:ETB1"/>
    <mergeCell ref="ETC1:ETD1"/>
    <mergeCell ref="ESG1:ESH1"/>
    <mergeCell ref="ESI1:ESJ1"/>
    <mergeCell ref="ESK1:ESL1"/>
    <mergeCell ref="ESM1:ESN1"/>
    <mergeCell ref="ESO1:ESP1"/>
    <mergeCell ref="ESQ1:ESR1"/>
    <mergeCell ref="ERU1:ERV1"/>
    <mergeCell ref="ERW1:ERX1"/>
    <mergeCell ref="ERY1:ERZ1"/>
    <mergeCell ref="ESA1:ESB1"/>
    <mergeCell ref="ESC1:ESD1"/>
    <mergeCell ref="ESE1:ESF1"/>
    <mergeCell ref="ERI1:ERJ1"/>
    <mergeCell ref="ERK1:ERL1"/>
    <mergeCell ref="ERM1:ERN1"/>
    <mergeCell ref="ERO1:ERP1"/>
    <mergeCell ref="ERQ1:ERR1"/>
    <mergeCell ref="ERS1:ERT1"/>
    <mergeCell ref="EQW1:EQX1"/>
    <mergeCell ref="EQY1:EQZ1"/>
    <mergeCell ref="ERA1:ERB1"/>
    <mergeCell ref="ERC1:ERD1"/>
    <mergeCell ref="ERE1:ERF1"/>
    <mergeCell ref="ERG1:ERH1"/>
    <mergeCell ref="EQK1:EQL1"/>
    <mergeCell ref="EQM1:EQN1"/>
    <mergeCell ref="EQO1:EQP1"/>
    <mergeCell ref="EQQ1:EQR1"/>
    <mergeCell ref="EQS1:EQT1"/>
    <mergeCell ref="EQU1:EQV1"/>
    <mergeCell ref="EPY1:EPZ1"/>
    <mergeCell ref="EQA1:EQB1"/>
    <mergeCell ref="EQC1:EQD1"/>
    <mergeCell ref="EQE1:EQF1"/>
    <mergeCell ref="EQG1:EQH1"/>
    <mergeCell ref="EQI1:EQJ1"/>
    <mergeCell ref="EPM1:EPN1"/>
    <mergeCell ref="EPO1:EPP1"/>
    <mergeCell ref="EPQ1:EPR1"/>
    <mergeCell ref="EPS1:EPT1"/>
    <mergeCell ref="EPU1:EPV1"/>
    <mergeCell ref="EPW1:EPX1"/>
    <mergeCell ref="EPA1:EPB1"/>
    <mergeCell ref="EPC1:EPD1"/>
    <mergeCell ref="EPE1:EPF1"/>
    <mergeCell ref="EPG1:EPH1"/>
    <mergeCell ref="EPI1:EPJ1"/>
    <mergeCell ref="EPK1:EPL1"/>
    <mergeCell ref="EOO1:EOP1"/>
    <mergeCell ref="EOQ1:EOR1"/>
    <mergeCell ref="EOS1:EOT1"/>
    <mergeCell ref="EOU1:EOV1"/>
    <mergeCell ref="EOW1:EOX1"/>
    <mergeCell ref="EOY1:EOZ1"/>
    <mergeCell ref="EOC1:EOD1"/>
    <mergeCell ref="EOE1:EOF1"/>
    <mergeCell ref="EOG1:EOH1"/>
    <mergeCell ref="EOI1:EOJ1"/>
    <mergeCell ref="EOK1:EOL1"/>
    <mergeCell ref="EOM1:EON1"/>
    <mergeCell ref="ENQ1:ENR1"/>
    <mergeCell ref="ENS1:ENT1"/>
    <mergeCell ref="ENU1:ENV1"/>
    <mergeCell ref="ENW1:ENX1"/>
    <mergeCell ref="ENY1:ENZ1"/>
    <mergeCell ref="EOA1:EOB1"/>
    <mergeCell ref="ENE1:ENF1"/>
    <mergeCell ref="ENG1:ENH1"/>
    <mergeCell ref="ENI1:ENJ1"/>
    <mergeCell ref="ENK1:ENL1"/>
    <mergeCell ref="ENM1:ENN1"/>
    <mergeCell ref="ENO1:ENP1"/>
    <mergeCell ref="EMS1:EMT1"/>
    <mergeCell ref="EMU1:EMV1"/>
    <mergeCell ref="EMW1:EMX1"/>
    <mergeCell ref="EMY1:EMZ1"/>
    <mergeCell ref="ENA1:ENB1"/>
    <mergeCell ref="ENC1:END1"/>
    <mergeCell ref="EMG1:EMH1"/>
    <mergeCell ref="EMI1:EMJ1"/>
    <mergeCell ref="EMK1:EML1"/>
    <mergeCell ref="EMM1:EMN1"/>
    <mergeCell ref="EMO1:EMP1"/>
    <mergeCell ref="EMQ1:EMR1"/>
    <mergeCell ref="ELU1:ELV1"/>
    <mergeCell ref="ELW1:ELX1"/>
    <mergeCell ref="ELY1:ELZ1"/>
    <mergeCell ref="EMA1:EMB1"/>
    <mergeCell ref="EMC1:EMD1"/>
    <mergeCell ref="EME1:EMF1"/>
    <mergeCell ref="ELI1:ELJ1"/>
    <mergeCell ref="ELK1:ELL1"/>
    <mergeCell ref="ELM1:ELN1"/>
    <mergeCell ref="ELO1:ELP1"/>
    <mergeCell ref="ELQ1:ELR1"/>
    <mergeCell ref="ELS1:ELT1"/>
    <mergeCell ref="EKW1:EKX1"/>
    <mergeCell ref="EKY1:EKZ1"/>
    <mergeCell ref="ELA1:ELB1"/>
    <mergeCell ref="ELC1:ELD1"/>
    <mergeCell ref="ELE1:ELF1"/>
    <mergeCell ref="ELG1:ELH1"/>
    <mergeCell ref="EKK1:EKL1"/>
    <mergeCell ref="EKM1:EKN1"/>
    <mergeCell ref="EKO1:EKP1"/>
    <mergeCell ref="EKQ1:EKR1"/>
    <mergeCell ref="EKS1:EKT1"/>
    <mergeCell ref="EKU1:EKV1"/>
    <mergeCell ref="EJY1:EJZ1"/>
    <mergeCell ref="EKA1:EKB1"/>
    <mergeCell ref="EKC1:EKD1"/>
    <mergeCell ref="EKE1:EKF1"/>
    <mergeCell ref="EKG1:EKH1"/>
    <mergeCell ref="EKI1:EKJ1"/>
    <mergeCell ref="EJM1:EJN1"/>
    <mergeCell ref="EJO1:EJP1"/>
    <mergeCell ref="EJQ1:EJR1"/>
    <mergeCell ref="EJS1:EJT1"/>
    <mergeCell ref="EJU1:EJV1"/>
    <mergeCell ref="EJW1:EJX1"/>
    <mergeCell ref="EJA1:EJB1"/>
    <mergeCell ref="EJC1:EJD1"/>
    <mergeCell ref="EJE1:EJF1"/>
    <mergeCell ref="EJG1:EJH1"/>
    <mergeCell ref="EJI1:EJJ1"/>
    <mergeCell ref="EJK1:EJL1"/>
    <mergeCell ref="EIO1:EIP1"/>
    <mergeCell ref="EIQ1:EIR1"/>
    <mergeCell ref="EIS1:EIT1"/>
    <mergeCell ref="EIU1:EIV1"/>
    <mergeCell ref="EIW1:EIX1"/>
    <mergeCell ref="EIY1:EIZ1"/>
    <mergeCell ref="EIC1:EID1"/>
    <mergeCell ref="EIE1:EIF1"/>
    <mergeCell ref="EIG1:EIH1"/>
    <mergeCell ref="EII1:EIJ1"/>
    <mergeCell ref="EIK1:EIL1"/>
    <mergeCell ref="EIM1:EIN1"/>
    <mergeCell ref="EHQ1:EHR1"/>
    <mergeCell ref="EHS1:EHT1"/>
    <mergeCell ref="EHU1:EHV1"/>
    <mergeCell ref="EHW1:EHX1"/>
    <mergeCell ref="EHY1:EHZ1"/>
    <mergeCell ref="EIA1:EIB1"/>
    <mergeCell ref="EHE1:EHF1"/>
    <mergeCell ref="EHG1:EHH1"/>
    <mergeCell ref="EHI1:EHJ1"/>
    <mergeCell ref="EHK1:EHL1"/>
    <mergeCell ref="EHM1:EHN1"/>
    <mergeCell ref="EHO1:EHP1"/>
    <mergeCell ref="EGS1:EGT1"/>
    <mergeCell ref="EGU1:EGV1"/>
    <mergeCell ref="EGW1:EGX1"/>
    <mergeCell ref="EGY1:EGZ1"/>
    <mergeCell ref="EHA1:EHB1"/>
    <mergeCell ref="EHC1:EHD1"/>
    <mergeCell ref="EGG1:EGH1"/>
    <mergeCell ref="EGI1:EGJ1"/>
    <mergeCell ref="EGK1:EGL1"/>
    <mergeCell ref="EGM1:EGN1"/>
    <mergeCell ref="EGO1:EGP1"/>
    <mergeCell ref="EGQ1:EGR1"/>
    <mergeCell ref="EFU1:EFV1"/>
    <mergeCell ref="EFW1:EFX1"/>
    <mergeCell ref="EFY1:EFZ1"/>
    <mergeCell ref="EGA1:EGB1"/>
    <mergeCell ref="EGC1:EGD1"/>
    <mergeCell ref="EGE1:EGF1"/>
    <mergeCell ref="EFI1:EFJ1"/>
    <mergeCell ref="EFK1:EFL1"/>
    <mergeCell ref="EFM1:EFN1"/>
    <mergeCell ref="EFO1:EFP1"/>
    <mergeCell ref="EFQ1:EFR1"/>
    <mergeCell ref="EFS1:EFT1"/>
    <mergeCell ref="EEW1:EEX1"/>
    <mergeCell ref="EEY1:EEZ1"/>
    <mergeCell ref="EFA1:EFB1"/>
    <mergeCell ref="EFC1:EFD1"/>
    <mergeCell ref="EFE1:EFF1"/>
    <mergeCell ref="EFG1:EFH1"/>
    <mergeCell ref="EEK1:EEL1"/>
    <mergeCell ref="EEM1:EEN1"/>
    <mergeCell ref="EEO1:EEP1"/>
    <mergeCell ref="EEQ1:EER1"/>
    <mergeCell ref="EES1:EET1"/>
    <mergeCell ref="EEU1:EEV1"/>
    <mergeCell ref="EDY1:EDZ1"/>
    <mergeCell ref="EEA1:EEB1"/>
    <mergeCell ref="EEC1:EED1"/>
    <mergeCell ref="EEE1:EEF1"/>
    <mergeCell ref="EEG1:EEH1"/>
    <mergeCell ref="EEI1:EEJ1"/>
    <mergeCell ref="EDM1:EDN1"/>
    <mergeCell ref="EDO1:EDP1"/>
    <mergeCell ref="EDQ1:EDR1"/>
    <mergeCell ref="EDS1:EDT1"/>
    <mergeCell ref="EDU1:EDV1"/>
    <mergeCell ref="EDW1:EDX1"/>
    <mergeCell ref="EDA1:EDB1"/>
    <mergeCell ref="EDC1:EDD1"/>
    <mergeCell ref="EDE1:EDF1"/>
    <mergeCell ref="EDG1:EDH1"/>
    <mergeCell ref="EDI1:EDJ1"/>
    <mergeCell ref="EDK1:EDL1"/>
    <mergeCell ref="ECO1:ECP1"/>
    <mergeCell ref="ECQ1:ECR1"/>
    <mergeCell ref="ECS1:ECT1"/>
    <mergeCell ref="ECU1:ECV1"/>
    <mergeCell ref="ECW1:ECX1"/>
    <mergeCell ref="ECY1:ECZ1"/>
    <mergeCell ref="ECC1:ECD1"/>
    <mergeCell ref="ECE1:ECF1"/>
    <mergeCell ref="ECG1:ECH1"/>
    <mergeCell ref="ECI1:ECJ1"/>
    <mergeCell ref="ECK1:ECL1"/>
    <mergeCell ref="ECM1:ECN1"/>
    <mergeCell ref="EBQ1:EBR1"/>
    <mergeCell ref="EBS1:EBT1"/>
    <mergeCell ref="EBU1:EBV1"/>
    <mergeCell ref="EBW1:EBX1"/>
    <mergeCell ref="EBY1:EBZ1"/>
    <mergeCell ref="ECA1:ECB1"/>
    <mergeCell ref="EBE1:EBF1"/>
    <mergeCell ref="EBG1:EBH1"/>
    <mergeCell ref="EBI1:EBJ1"/>
    <mergeCell ref="EBK1:EBL1"/>
    <mergeCell ref="EBM1:EBN1"/>
    <mergeCell ref="EBO1:EBP1"/>
    <mergeCell ref="EAS1:EAT1"/>
    <mergeCell ref="EAU1:EAV1"/>
    <mergeCell ref="EAW1:EAX1"/>
    <mergeCell ref="EAY1:EAZ1"/>
    <mergeCell ref="EBA1:EBB1"/>
    <mergeCell ref="EBC1:EBD1"/>
    <mergeCell ref="EAG1:EAH1"/>
    <mergeCell ref="EAI1:EAJ1"/>
    <mergeCell ref="EAK1:EAL1"/>
    <mergeCell ref="EAM1:EAN1"/>
    <mergeCell ref="EAO1:EAP1"/>
    <mergeCell ref="EAQ1:EAR1"/>
    <mergeCell ref="DZU1:DZV1"/>
    <mergeCell ref="DZW1:DZX1"/>
    <mergeCell ref="DZY1:DZZ1"/>
    <mergeCell ref="EAA1:EAB1"/>
    <mergeCell ref="EAC1:EAD1"/>
    <mergeCell ref="EAE1:EAF1"/>
    <mergeCell ref="DZI1:DZJ1"/>
    <mergeCell ref="DZK1:DZL1"/>
    <mergeCell ref="DZM1:DZN1"/>
    <mergeCell ref="DZO1:DZP1"/>
    <mergeCell ref="DZQ1:DZR1"/>
    <mergeCell ref="DZS1:DZT1"/>
    <mergeCell ref="DYW1:DYX1"/>
    <mergeCell ref="DYY1:DYZ1"/>
    <mergeCell ref="DZA1:DZB1"/>
    <mergeCell ref="DZC1:DZD1"/>
    <mergeCell ref="DZE1:DZF1"/>
    <mergeCell ref="DZG1:DZH1"/>
    <mergeCell ref="DYK1:DYL1"/>
    <mergeCell ref="DYM1:DYN1"/>
    <mergeCell ref="DYO1:DYP1"/>
    <mergeCell ref="DYQ1:DYR1"/>
    <mergeCell ref="DYS1:DYT1"/>
    <mergeCell ref="DYU1:DYV1"/>
    <mergeCell ref="DXY1:DXZ1"/>
    <mergeCell ref="DYA1:DYB1"/>
    <mergeCell ref="DYC1:DYD1"/>
    <mergeCell ref="DYE1:DYF1"/>
    <mergeCell ref="DYG1:DYH1"/>
    <mergeCell ref="DYI1:DYJ1"/>
    <mergeCell ref="DXM1:DXN1"/>
    <mergeCell ref="DXO1:DXP1"/>
    <mergeCell ref="DXQ1:DXR1"/>
    <mergeCell ref="DXS1:DXT1"/>
    <mergeCell ref="DXU1:DXV1"/>
    <mergeCell ref="DXW1:DXX1"/>
    <mergeCell ref="DXA1:DXB1"/>
    <mergeCell ref="DXC1:DXD1"/>
    <mergeCell ref="DXE1:DXF1"/>
    <mergeCell ref="DXG1:DXH1"/>
    <mergeCell ref="DXI1:DXJ1"/>
    <mergeCell ref="DXK1:DXL1"/>
    <mergeCell ref="DWO1:DWP1"/>
    <mergeCell ref="DWQ1:DWR1"/>
    <mergeCell ref="DWS1:DWT1"/>
    <mergeCell ref="DWU1:DWV1"/>
    <mergeCell ref="DWW1:DWX1"/>
    <mergeCell ref="DWY1:DWZ1"/>
    <mergeCell ref="DWC1:DWD1"/>
    <mergeCell ref="DWE1:DWF1"/>
    <mergeCell ref="DWG1:DWH1"/>
    <mergeCell ref="DWI1:DWJ1"/>
    <mergeCell ref="DWK1:DWL1"/>
    <mergeCell ref="DWM1:DWN1"/>
    <mergeCell ref="DVQ1:DVR1"/>
    <mergeCell ref="DVS1:DVT1"/>
    <mergeCell ref="DVU1:DVV1"/>
    <mergeCell ref="DVW1:DVX1"/>
    <mergeCell ref="DVY1:DVZ1"/>
    <mergeCell ref="DWA1:DWB1"/>
    <mergeCell ref="DVE1:DVF1"/>
    <mergeCell ref="DVG1:DVH1"/>
    <mergeCell ref="DVI1:DVJ1"/>
    <mergeCell ref="DVK1:DVL1"/>
    <mergeCell ref="DVM1:DVN1"/>
    <mergeCell ref="DVO1:DVP1"/>
    <mergeCell ref="DUS1:DUT1"/>
    <mergeCell ref="DUU1:DUV1"/>
    <mergeCell ref="DUW1:DUX1"/>
    <mergeCell ref="DUY1:DUZ1"/>
    <mergeCell ref="DVA1:DVB1"/>
    <mergeCell ref="DVC1:DVD1"/>
    <mergeCell ref="DUG1:DUH1"/>
    <mergeCell ref="DUI1:DUJ1"/>
    <mergeCell ref="DUK1:DUL1"/>
    <mergeCell ref="DUM1:DUN1"/>
    <mergeCell ref="DUO1:DUP1"/>
    <mergeCell ref="DUQ1:DUR1"/>
    <mergeCell ref="DTU1:DTV1"/>
    <mergeCell ref="DTW1:DTX1"/>
    <mergeCell ref="DTY1:DTZ1"/>
    <mergeCell ref="DUA1:DUB1"/>
    <mergeCell ref="DUC1:DUD1"/>
    <mergeCell ref="DUE1:DUF1"/>
    <mergeCell ref="DTI1:DTJ1"/>
    <mergeCell ref="DTK1:DTL1"/>
    <mergeCell ref="DTM1:DTN1"/>
    <mergeCell ref="DTO1:DTP1"/>
    <mergeCell ref="DTQ1:DTR1"/>
    <mergeCell ref="DTS1:DTT1"/>
    <mergeCell ref="DSW1:DSX1"/>
    <mergeCell ref="DSY1:DSZ1"/>
    <mergeCell ref="DTA1:DTB1"/>
    <mergeCell ref="DTC1:DTD1"/>
    <mergeCell ref="DTE1:DTF1"/>
    <mergeCell ref="DTG1:DTH1"/>
    <mergeCell ref="DSK1:DSL1"/>
    <mergeCell ref="DSM1:DSN1"/>
    <mergeCell ref="DSO1:DSP1"/>
    <mergeCell ref="DSQ1:DSR1"/>
    <mergeCell ref="DSS1:DST1"/>
    <mergeCell ref="DSU1:DSV1"/>
    <mergeCell ref="DRY1:DRZ1"/>
    <mergeCell ref="DSA1:DSB1"/>
    <mergeCell ref="DSC1:DSD1"/>
    <mergeCell ref="DSE1:DSF1"/>
    <mergeCell ref="DSG1:DSH1"/>
    <mergeCell ref="DSI1:DSJ1"/>
    <mergeCell ref="DRM1:DRN1"/>
    <mergeCell ref="DRO1:DRP1"/>
    <mergeCell ref="DRQ1:DRR1"/>
    <mergeCell ref="DRS1:DRT1"/>
    <mergeCell ref="DRU1:DRV1"/>
    <mergeCell ref="DRW1:DRX1"/>
    <mergeCell ref="DRA1:DRB1"/>
    <mergeCell ref="DRC1:DRD1"/>
    <mergeCell ref="DRE1:DRF1"/>
    <mergeCell ref="DRG1:DRH1"/>
    <mergeCell ref="DRI1:DRJ1"/>
    <mergeCell ref="DRK1:DRL1"/>
    <mergeCell ref="DQO1:DQP1"/>
    <mergeCell ref="DQQ1:DQR1"/>
    <mergeCell ref="DQS1:DQT1"/>
    <mergeCell ref="DQU1:DQV1"/>
    <mergeCell ref="DQW1:DQX1"/>
    <mergeCell ref="DQY1:DQZ1"/>
    <mergeCell ref="DQC1:DQD1"/>
    <mergeCell ref="DQE1:DQF1"/>
    <mergeCell ref="DQG1:DQH1"/>
    <mergeCell ref="DQI1:DQJ1"/>
    <mergeCell ref="DQK1:DQL1"/>
    <mergeCell ref="DQM1:DQN1"/>
    <mergeCell ref="DPQ1:DPR1"/>
    <mergeCell ref="DPS1:DPT1"/>
    <mergeCell ref="DPU1:DPV1"/>
    <mergeCell ref="DPW1:DPX1"/>
    <mergeCell ref="DPY1:DPZ1"/>
    <mergeCell ref="DQA1:DQB1"/>
    <mergeCell ref="DPE1:DPF1"/>
    <mergeCell ref="DPG1:DPH1"/>
    <mergeCell ref="DPI1:DPJ1"/>
    <mergeCell ref="DPK1:DPL1"/>
    <mergeCell ref="DPM1:DPN1"/>
    <mergeCell ref="DPO1:DPP1"/>
    <mergeCell ref="DOS1:DOT1"/>
    <mergeCell ref="DOU1:DOV1"/>
    <mergeCell ref="DOW1:DOX1"/>
    <mergeCell ref="DOY1:DOZ1"/>
    <mergeCell ref="DPA1:DPB1"/>
    <mergeCell ref="DPC1:DPD1"/>
    <mergeCell ref="DOG1:DOH1"/>
    <mergeCell ref="DOI1:DOJ1"/>
    <mergeCell ref="DOK1:DOL1"/>
    <mergeCell ref="DOM1:DON1"/>
    <mergeCell ref="DOO1:DOP1"/>
    <mergeCell ref="DOQ1:DOR1"/>
    <mergeCell ref="DNU1:DNV1"/>
    <mergeCell ref="DNW1:DNX1"/>
    <mergeCell ref="DNY1:DNZ1"/>
    <mergeCell ref="DOA1:DOB1"/>
    <mergeCell ref="DOC1:DOD1"/>
    <mergeCell ref="DOE1:DOF1"/>
    <mergeCell ref="DNI1:DNJ1"/>
    <mergeCell ref="DNK1:DNL1"/>
    <mergeCell ref="DNM1:DNN1"/>
    <mergeCell ref="DNO1:DNP1"/>
    <mergeCell ref="DNQ1:DNR1"/>
    <mergeCell ref="DNS1:DNT1"/>
    <mergeCell ref="DMW1:DMX1"/>
    <mergeCell ref="DMY1:DMZ1"/>
    <mergeCell ref="DNA1:DNB1"/>
    <mergeCell ref="DNC1:DND1"/>
    <mergeCell ref="DNE1:DNF1"/>
    <mergeCell ref="DNG1:DNH1"/>
    <mergeCell ref="DMK1:DML1"/>
    <mergeCell ref="DMM1:DMN1"/>
    <mergeCell ref="DMO1:DMP1"/>
    <mergeCell ref="DMQ1:DMR1"/>
    <mergeCell ref="DMS1:DMT1"/>
    <mergeCell ref="DMU1:DMV1"/>
    <mergeCell ref="DLY1:DLZ1"/>
    <mergeCell ref="DMA1:DMB1"/>
    <mergeCell ref="DMC1:DMD1"/>
    <mergeCell ref="DME1:DMF1"/>
    <mergeCell ref="DMG1:DMH1"/>
    <mergeCell ref="DMI1:DMJ1"/>
    <mergeCell ref="DLM1:DLN1"/>
    <mergeCell ref="DLO1:DLP1"/>
    <mergeCell ref="DLQ1:DLR1"/>
    <mergeCell ref="DLS1:DLT1"/>
    <mergeCell ref="DLU1:DLV1"/>
    <mergeCell ref="DLW1:DLX1"/>
    <mergeCell ref="DLA1:DLB1"/>
    <mergeCell ref="DLC1:DLD1"/>
    <mergeCell ref="DLE1:DLF1"/>
    <mergeCell ref="DLG1:DLH1"/>
    <mergeCell ref="DLI1:DLJ1"/>
    <mergeCell ref="DLK1:DLL1"/>
    <mergeCell ref="DKO1:DKP1"/>
    <mergeCell ref="DKQ1:DKR1"/>
    <mergeCell ref="DKS1:DKT1"/>
    <mergeCell ref="DKU1:DKV1"/>
    <mergeCell ref="DKW1:DKX1"/>
    <mergeCell ref="DKY1:DKZ1"/>
    <mergeCell ref="DKC1:DKD1"/>
    <mergeCell ref="DKE1:DKF1"/>
    <mergeCell ref="DKG1:DKH1"/>
    <mergeCell ref="DKI1:DKJ1"/>
    <mergeCell ref="DKK1:DKL1"/>
    <mergeCell ref="DKM1:DKN1"/>
    <mergeCell ref="DJQ1:DJR1"/>
    <mergeCell ref="DJS1:DJT1"/>
    <mergeCell ref="DJU1:DJV1"/>
    <mergeCell ref="DJW1:DJX1"/>
    <mergeCell ref="DJY1:DJZ1"/>
    <mergeCell ref="DKA1:DKB1"/>
    <mergeCell ref="DJE1:DJF1"/>
    <mergeCell ref="DJG1:DJH1"/>
    <mergeCell ref="DJI1:DJJ1"/>
    <mergeCell ref="DJK1:DJL1"/>
    <mergeCell ref="DJM1:DJN1"/>
    <mergeCell ref="DJO1:DJP1"/>
    <mergeCell ref="DIS1:DIT1"/>
    <mergeCell ref="DIU1:DIV1"/>
    <mergeCell ref="DIW1:DIX1"/>
    <mergeCell ref="DIY1:DIZ1"/>
    <mergeCell ref="DJA1:DJB1"/>
    <mergeCell ref="DJC1:DJD1"/>
    <mergeCell ref="DIG1:DIH1"/>
    <mergeCell ref="DII1:DIJ1"/>
    <mergeCell ref="DIK1:DIL1"/>
    <mergeCell ref="DIM1:DIN1"/>
    <mergeCell ref="DIO1:DIP1"/>
    <mergeCell ref="DIQ1:DIR1"/>
    <mergeCell ref="DHU1:DHV1"/>
    <mergeCell ref="DHW1:DHX1"/>
    <mergeCell ref="DHY1:DHZ1"/>
    <mergeCell ref="DIA1:DIB1"/>
    <mergeCell ref="DIC1:DID1"/>
    <mergeCell ref="DIE1:DIF1"/>
    <mergeCell ref="DHI1:DHJ1"/>
    <mergeCell ref="DHK1:DHL1"/>
    <mergeCell ref="DHM1:DHN1"/>
    <mergeCell ref="DHO1:DHP1"/>
    <mergeCell ref="DHQ1:DHR1"/>
    <mergeCell ref="DHS1:DHT1"/>
    <mergeCell ref="DGW1:DGX1"/>
    <mergeCell ref="DGY1:DGZ1"/>
    <mergeCell ref="DHA1:DHB1"/>
    <mergeCell ref="DHC1:DHD1"/>
    <mergeCell ref="DHE1:DHF1"/>
    <mergeCell ref="DHG1:DHH1"/>
    <mergeCell ref="DGK1:DGL1"/>
    <mergeCell ref="DGM1:DGN1"/>
    <mergeCell ref="DGO1:DGP1"/>
    <mergeCell ref="DGQ1:DGR1"/>
    <mergeCell ref="DGS1:DGT1"/>
    <mergeCell ref="DGU1:DGV1"/>
    <mergeCell ref="DFY1:DFZ1"/>
    <mergeCell ref="DGA1:DGB1"/>
    <mergeCell ref="DGC1:DGD1"/>
    <mergeCell ref="DGE1:DGF1"/>
    <mergeCell ref="DGG1:DGH1"/>
    <mergeCell ref="DGI1:DGJ1"/>
    <mergeCell ref="DFM1:DFN1"/>
    <mergeCell ref="DFO1:DFP1"/>
    <mergeCell ref="DFQ1:DFR1"/>
    <mergeCell ref="DFS1:DFT1"/>
    <mergeCell ref="DFU1:DFV1"/>
    <mergeCell ref="DFW1:DFX1"/>
    <mergeCell ref="DFA1:DFB1"/>
    <mergeCell ref="DFC1:DFD1"/>
    <mergeCell ref="DFE1:DFF1"/>
    <mergeCell ref="DFG1:DFH1"/>
    <mergeCell ref="DFI1:DFJ1"/>
    <mergeCell ref="DFK1:DFL1"/>
    <mergeCell ref="DEO1:DEP1"/>
    <mergeCell ref="DEQ1:DER1"/>
    <mergeCell ref="DES1:DET1"/>
    <mergeCell ref="DEU1:DEV1"/>
    <mergeCell ref="DEW1:DEX1"/>
    <mergeCell ref="DEY1:DEZ1"/>
    <mergeCell ref="DEC1:DED1"/>
    <mergeCell ref="DEE1:DEF1"/>
    <mergeCell ref="DEG1:DEH1"/>
    <mergeCell ref="DEI1:DEJ1"/>
    <mergeCell ref="DEK1:DEL1"/>
    <mergeCell ref="DEM1:DEN1"/>
    <mergeCell ref="DDQ1:DDR1"/>
    <mergeCell ref="DDS1:DDT1"/>
    <mergeCell ref="DDU1:DDV1"/>
    <mergeCell ref="DDW1:DDX1"/>
    <mergeCell ref="DDY1:DDZ1"/>
    <mergeCell ref="DEA1:DEB1"/>
    <mergeCell ref="DDE1:DDF1"/>
    <mergeCell ref="DDG1:DDH1"/>
    <mergeCell ref="DDI1:DDJ1"/>
    <mergeCell ref="DDK1:DDL1"/>
    <mergeCell ref="DDM1:DDN1"/>
    <mergeCell ref="DDO1:DDP1"/>
    <mergeCell ref="DCS1:DCT1"/>
    <mergeCell ref="DCU1:DCV1"/>
    <mergeCell ref="DCW1:DCX1"/>
    <mergeCell ref="DCY1:DCZ1"/>
    <mergeCell ref="DDA1:DDB1"/>
    <mergeCell ref="DDC1:DDD1"/>
    <mergeCell ref="DCG1:DCH1"/>
    <mergeCell ref="DCI1:DCJ1"/>
    <mergeCell ref="DCK1:DCL1"/>
    <mergeCell ref="DCM1:DCN1"/>
    <mergeCell ref="DCO1:DCP1"/>
    <mergeCell ref="DCQ1:DCR1"/>
    <mergeCell ref="DBU1:DBV1"/>
    <mergeCell ref="DBW1:DBX1"/>
    <mergeCell ref="DBY1:DBZ1"/>
    <mergeCell ref="DCA1:DCB1"/>
    <mergeCell ref="DCC1:DCD1"/>
    <mergeCell ref="DCE1:DCF1"/>
    <mergeCell ref="DBI1:DBJ1"/>
    <mergeCell ref="DBK1:DBL1"/>
    <mergeCell ref="DBM1:DBN1"/>
    <mergeCell ref="DBO1:DBP1"/>
    <mergeCell ref="DBQ1:DBR1"/>
    <mergeCell ref="DBS1:DBT1"/>
    <mergeCell ref="DAW1:DAX1"/>
    <mergeCell ref="DAY1:DAZ1"/>
    <mergeCell ref="DBA1:DBB1"/>
    <mergeCell ref="DBC1:DBD1"/>
    <mergeCell ref="DBE1:DBF1"/>
    <mergeCell ref="DBG1:DBH1"/>
    <mergeCell ref="DAK1:DAL1"/>
    <mergeCell ref="DAM1:DAN1"/>
    <mergeCell ref="DAO1:DAP1"/>
    <mergeCell ref="DAQ1:DAR1"/>
    <mergeCell ref="DAS1:DAT1"/>
    <mergeCell ref="DAU1:DAV1"/>
    <mergeCell ref="CZY1:CZZ1"/>
    <mergeCell ref="DAA1:DAB1"/>
    <mergeCell ref="DAC1:DAD1"/>
    <mergeCell ref="DAE1:DAF1"/>
    <mergeCell ref="DAG1:DAH1"/>
    <mergeCell ref="DAI1:DAJ1"/>
    <mergeCell ref="CZM1:CZN1"/>
    <mergeCell ref="CZO1:CZP1"/>
    <mergeCell ref="CZQ1:CZR1"/>
    <mergeCell ref="CZS1:CZT1"/>
    <mergeCell ref="CZU1:CZV1"/>
    <mergeCell ref="CZW1:CZX1"/>
    <mergeCell ref="CZA1:CZB1"/>
    <mergeCell ref="CZC1:CZD1"/>
    <mergeCell ref="CZE1:CZF1"/>
    <mergeCell ref="CZG1:CZH1"/>
    <mergeCell ref="CZI1:CZJ1"/>
    <mergeCell ref="CZK1:CZL1"/>
    <mergeCell ref="CYO1:CYP1"/>
    <mergeCell ref="CYQ1:CYR1"/>
    <mergeCell ref="CYS1:CYT1"/>
    <mergeCell ref="CYU1:CYV1"/>
    <mergeCell ref="CYW1:CYX1"/>
    <mergeCell ref="CYY1:CYZ1"/>
    <mergeCell ref="CYC1:CYD1"/>
    <mergeCell ref="CYE1:CYF1"/>
    <mergeCell ref="CYG1:CYH1"/>
    <mergeCell ref="CYI1:CYJ1"/>
    <mergeCell ref="CYK1:CYL1"/>
    <mergeCell ref="CYM1:CYN1"/>
    <mergeCell ref="CXQ1:CXR1"/>
    <mergeCell ref="CXS1:CXT1"/>
    <mergeCell ref="CXU1:CXV1"/>
    <mergeCell ref="CXW1:CXX1"/>
    <mergeCell ref="CXY1:CXZ1"/>
    <mergeCell ref="CYA1:CYB1"/>
    <mergeCell ref="CXE1:CXF1"/>
    <mergeCell ref="CXG1:CXH1"/>
    <mergeCell ref="CXI1:CXJ1"/>
    <mergeCell ref="CXK1:CXL1"/>
    <mergeCell ref="CXM1:CXN1"/>
    <mergeCell ref="CXO1:CXP1"/>
    <mergeCell ref="CWS1:CWT1"/>
    <mergeCell ref="CWU1:CWV1"/>
    <mergeCell ref="CWW1:CWX1"/>
    <mergeCell ref="CWY1:CWZ1"/>
    <mergeCell ref="CXA1:CXB1"/>
    <mergeCell ref="CXC1:CXD1"/>
    <mergeCell ref="CWG1:CWH1"/>
    <mergeCell ref="CWI1:CWJ1"/>
    <mergeCell ref="CWK1:CWL1"/>
    <mergeCell ref="CWM1:CWN1"/>
    <mergeCell ref="CWO1:CWP1"/>
    <mergeCell ref="CWQ1:CWR1"/>
    <mergeCell ref="CVU1:CVV1"/>
    <mergeCell ref="CVW1:CVX1"/>
    <mergeCell ref="CVY1:CVZ1"/>
    <mergeCell ref="CWA1:CWB1"/>
    <mergeCell ref="CWC1:CWD1"/>
    <mergeCell ref="CWE1:CWF1"/>
    <mergeCell ref="CVI1:CVJ1"/>
    <mergeCell ref="CVK1:CVL1"/>
    <mergeCell ref="CVM1:CVN1"/>
    <mergeCell ref="CVO1:CVP1"/>
    <mergeCell ref="CVQ1:CVR1"/>
    <mergeCell ref="CVS1:CVT1"/>
    <mergeCell ref="CUW1:CUX1"/>
    <mergeCell ref="CUY1:CUZ1"/>
    <mergeCell ref="CVA1:CVB1"/>
    <mergeCell ref="CVC1:CVD1"/>
    <mergeCell ref="CVE1:CVF1"/>
    <mergeCell ref="CVG1:CVH1"/>
    <mergeCell ref="CUK1:CUL1"/>
    <mergeCell ref="CUM1:CUN1"/>
    <mergeCell ref="CUO1:CUP1"/>
    <mergeCell ref="CUQ1:CUR1"/>
    <mergeCell ref="CUS1:CUT1"/>
    <mergeCell ref="CUU1:CUV1"/>
    <mergeCell ref="CTY1:CTZ1"/>
    <mergeCell ref="CUA1:CUB1"/>
    <mergeCell ref="CUC1:CUD1"/>
    <mergeCell ref="CUE1:CUF1"/>
    <mergeCell ref="CUG1:CUH1"/>
    <mergeCell ref="CUI1:CUJ1"/>
    <mergeCell ref="CTM1:CTN1"/>
    <mergeCell ref="CTO1:CTP1"/>
    <mergeCell ref="CTQ1:CTR1"/>
    <mergeCell ref="CTS1:CTT1"/>
    <mergeCell ref="CTU1:CTV1"/>
    <mergeCell ref="CTW1:CTX1"/>
    <mergeCell ref="CTA1:CTB1"/>
    <mergeCell ref="CTC1:CTD1"/>
    <mergeCell ref="CTE1:CTF1"/>
    <mergeCell ref="CTG1:CTH1"/>
    <mergeCell ref="CTI1:CTJ1"/>
    <mergeCell ref="CTK1:CTL1"/>
    <mergeCell ref="CSO1:CSP1"/>
    <mergeCell ref="CSQ1:CSR1"/>
    <mergeCell ref="CSS1:CST1"/>
    <mergeCell ref="CSU1:CSV1"/>
    <mergeCell ref="CSW1:CSX1"/>
    <mergeCell ref="CSY1:CSZ1"/>
    <mergeCell ref="CSC1:CSD1"/>
    <mergeCell ref="CSE1:CSF1"/>
    <mergeCell ref="CSG1:CSH1"/>
    <mergeCell ref="CSI1:CSJ1"/>
    <mergeCell ref="CSK1:CSL1"/>
    <mergeCell ref="CSM1:CSN1"/>
    <mergeCell ref="CRQ1:CRR1"/>
    <mergeCell ref="CRS1:CRT1"/>
    <mergeCell ref="CRU1:CRV1"/>
    <mergeCell ref="CRW1:CRX1"/>
    <mergeCell ref="CRY1:CRZ1"/>
    <mergeCell ref="CSA1:CSB1"/>
    <mergeCell ref="CRE1:CRF1"/>
    <mergeCell ref="CRG1:CRH1"/>
    <mergeCell ref="CRI1:CRJ1"/>
    <mergeCell ref="CRK1:CRL1"/>
    <mergeCell ref="CRM1:CRN1"/>
    <mergeCell ref="CRO1:CRP1"/>
    <mergeCell ref="CQS1:CQT1"/>
    <mergeCell ref="CQU1:CQV1"/>
    <mergeCell ref="CQW1:CQX1"/>
    <mergeCell ref="CQY1:CQZ1"/>
    <mergeCell ref="CRA1:CRB1"/>
    <mergeCell ref="CRC1:CRD1"/>
    <mergeCell ref="CQG1:CQH1"/>
    <mergeCell ref="CQI1:CQJ1"/>
    <mergeCell ref="CQK1:CQL1"/>
    <mergeCell ref="CQM1:CQN1"/>
    <mergeCell ref="CQO1:CQP1"/>
    <mergeCell ref="CQQ1:CQR1"/>
    <mergeCell ref="CPU1:CPV1"/>
    <mergeCell ref="CPW1:CPX1"/>
    <mergeCell ref="CPY1:CPZ1"/>
    <mergeCell ref="CQA1:CQB1"/>
    <mergeCell ref="CQC1:CQD1"/>
    <mergeCell ref="CQE1:CQF1"/>
    <mergeCell ref="CPI1:CPJ1"/>
    <mergeCell ref="CPK1:CPL1"/>
    <mergeCell ref="CPM1:CPN1"/>
    <mergeCell ref="CPO1:CPP1"/>
    <mergeCell ref="CPQ1:CPR1"/>
    <mergeCell ref="CPS1:CPT1"/>
    <mergeCell ref="COW1:COX1"/>
    <mergeCell ref="COY1:COZ1"/>
    <mergeCell ref="CPA1:CPB1"/>
    <mergeCell ref="CPC1:CPD1"/>
    <mergeCell ref="CPE1:CPF1"/>
    <mergeCell ref="CPG1:CPH1"/>
    <mergeCell ref="COK1:COL1"/>
    <mergeCell ref="COM1:CON1"/>
    <mergeCell ref="COO1:COP1"/>
    <mergeCell ref="COQ1:COR1"/>
    <mergeCell ref="COS1:COT1"/>
    <mergeCell ref="COU1:COV1"/>
    <mergeCell ref="CNY1:CNZ1"/>
    <mergeCell ref="COA1:COB1"/>
    <mergeCell ref="COC1:COD1"/>
    <mergeCell ref="COE1:COF1"/>
    <mergeCell ref="COG1:COH1"/>
    <mergeCell ref="COI1:COJ1"/>
    <mergeCell ref="CNM1:CNN1"/>
    <mergeCell ref="CNO1:CNP1"/>
    <mergeCell ref="CNQ1:CNR1"/>
    <mergeCell ref="CNS1:CNT1"/>
    <mergeCell ref="CNU1:CNV1"/>
    <mergeCell ref="CNW1:CNX1"/>
    <mergeCell ref="CNA1:CNB1"/>
    <mergeCell ref="CNC1:CND1"/>
    <mergeCell ref="CNE1:CNF1"/>
    <mergeCell ref="CNG1:CNH1"/>
    <mergeCell ref="CNI1:CNJ1"/>
    <mergeCell ref="CNK1:CNL1"/>
    <mergeCell ref="CMO1:CMP1"/>
    <mergeCell ref="CMQ1:CMR1"/>
    <mergeCell ref="CMS1:CMT1"/>
    <mergeCell ref="CMU1:CMV1"/>
    <mergeCell ref="CMW1:CMX1"/>
    <mergeCell ref="CMY1:CMZ1"/>
    <mergeCell ref="CMC1:CMD1"/>
    <mergeCell ref="CME1:CMF1"/>
    <mergeCell ref="CMG1:CMH1"/>
    <mergeCell ref="CMI1:CMJ1"/>
    <mergeCell ref="CMK1:CML1"/>
    <mergeCell ref="CMM1:CMN1"/>
    <mergeCell ref="CLQ1:CLR1"/>
    <mergeCell ref="CLS1:CLT1"/>
    <mergeCell ref="CLU1:CLV1"/>
    <mergeCell ref="CLW1:CLX1"/>
    <mergeCell ref="CLY1:CLZ1"/>
    <mergeCell ref="CMA1:CMB1"/>
    <mergeCell ref="CLE1:CLF1"/>
    <mergeCell ref="CLG1:CLH1"/>
    <mergeCell ref="CLI1:CLJ1"/>
    <mergeCell ref="CLK1:CLL1"/>
    <mergeCell ref="CLM1:CLN1"/>
    <mergeCell ref="CLO1:CLP1"/>
    <mergeCell ref="CKS1:CKT1"/>
    <mergeCell ref="CKU1:CKV1"/>
    <mergeCell ref="CKW1:CKX1"/>
    <mergeCell ref="CKY1:CKZ1"/>
    <mergeCell ref="CLA1:CLB1"/>
    <mergeCell ref="CLC1:CLD1"/>
    <mergeCell ref="CKG1:CKH1"/>
    <mergeCell ref="CKI1:CKJ1"/>
    <mergeCell ref="CKK1:CKL1"/>
    <mergeCell ref="CKM1:CKN1"/>
    <mergeCell ref="CKO1:CKP1"/>
    <mergeCell ref="CKQ1:CKR1"/>
    <mergeCell ref="CJU1:CJV1"/>
    <mergeCell ref="CJW1:CJX1"/>
    <mergeCell ref="CJY1:CJZ1"/>
    <mergeCell ref="CKA1:CKB1"/>
    <mergeCell ref="CKC1:CKD1"/>
    <mergeCell ref="CKE1:CKF1"/>
    <mergeCell ref="CJI1:CJJ1"/>
    <mergeCell ref="CJK1:CJL1"/>
    <mergeCell ref="CJM1:CJN1"/>
    <mergeCell ref="CJO1:CJP1"/>
    <mergeCell ref="CJQ1:CJR1"/>
    <mergeCell ref="CJS1:CJT1"/>
    <mergeCell ref="CIW1:CIX1"/>
    <mergeCell ref="CIY1:CIZ1"/>
    <mergeCell ref="CJA1:CJB1"/>
    <mergeCell ref="CJC1:CJD1"/>
    <mergeCell ref="CJE1:CJF1"/>
    <mergeCell ref="CJG1:CJH1"/>
    <mergeCell ref="CIK1:CIL1"/>
    <mergeCell ref="CIM1:CIN1"/>
    <mergeCell ref="CIO1:CIP1"/>
    <mergeCell ref="CIQ1:CIR1"/>
    <mergeCell ref="CIS1:CIT1"/>
    <mergeCell ref="CIU1:CIV1"/>
    <mergeCell ref="CHY1:CHZ1"/>
    <mergeCell ref="CIA1:CIB1"/>
    <mergeCell ref="CIC1:CID1"/>
    <mergeCell ref="CIE1:CIF1"/>
    <mergeCell ref="CIG1:CIH1"/>
    <mergeCell ref="CII1:CIJ1"/>
    <mergeCell ref="CHM1:CHN1"/>
    <mergeCell ref="CHO1:CHP1"/>
    <mergeCell ref="CHQ1:CHR1"/>
    <mergeCell ref="CHS1:CHT1"/>
    <mergeCell ref="CHU1:CHV1"/>
    <mergeCell ref="CHW1:CHX1"/>
    <mergeCell ref="CHA1:CHB1"/>
    <mergeCell ref="CHC1:CHD1"/>
    <mergeCell ref="CHE1:CHF1"/>
    <mergeCell ref="CHG1:CHH1"/>
    <mergeCell ref="CHI1:CHJ1"/>
    <mergeCell ref="CHK1:CHL1"/>
    <mergeCell ref="CGO1:CGP1"/>
    <mergeCell ref="CGQ1:CGR1"/>
    <mergeCell ref="CGS1:CGT1"/>
    <mergeCell ref="CGU1:CGV1"/>
    <mergeCell ref="CGW1:CGX1"/>
    <mergeCell ref="CGY1:CGZ1"/>
    <mergeCell ref="CGC1:CGD1"/>
    <mergeCell ref="CGE1:CGF1"/>
    <mergeCell ref="CGG1:CGH1"/>
    <mergeCell ref="CGI1:CGJ1"/>
    <mergeCell ref="CGK1:CGL1"/>
    <mergeCell ref="CGM1:CGN1"/>
    <mergeCell ref="CFQ1:CFR1"/>
    <mergeCell ref="CFS1:CFT1"/>
    <mergeCell ref="CFU1:CFV1"/>
    <mergeCell ref="CFW1:CFX1"/>
    <mergeCell ref="CFY1:CFZ1"/>
    <mergeCell ref="CGA1:CGB1"/>
    <mergeCell ref="CFE1:CFF1"/>
    <mergeCell ref="CFG1:CFH1"/>
    <mergeCell ref="CFI1:CFJ1"/>
    <mergeCell ref="CFK1:CFL1"/>
    <mergeCell ref="CFM1:CFN1"/>
    <mergeCell ref="CFO1:CFP1"/>
    <mergeCell ref="CES1:CET1"/>
    <mergeCell ref="CEU1:CEV1"/>
    <mergeCell ref="CEW1:CEX1"/>
    <mergeCell ref="CEY1:CEZ1"/>
    <mergeCell ref="CFA1:CFB1"/>
    <mergeCell ref="CFC1:CFD1"/>
    <mergeCell ref="CEG1:CEH1"/>
    <mergeCell ref="CEI1:CEJ1"/>
    <mergeCell ref="CEK1:CEL1"/>
    <mergeCell ref="CEM1:CEN1"/>
    <mergeCell ref="CEO1:CEP1"/>
    <mergeCell ref="CEQ1:CER1"/>
    <mergeCell ref="CDU1:CDV1"/>
    <mergeCell ref="CDW1:CDX1"/>
    <mergeCell ref="CDY1:CDZ1"/>
    <mergeCell ref="CEA1:CEB1"/>
    <mergeCell ref="CEC1:CED1"/>
    <mergeCell ref="CEE1:CEF1"/>
    <mergeCell ref="CDI1:CDJ1"/>
    <mergeCell ref="CDK1:CDL1"/>
    <mergeCell ref="CDM1:CDN1"/>
    <mergeCell ref="CDO1:CDP1"/>
    <mergeCell ref="CDQ1:CDR1"/>
    <mergeCell ref="CDS1:CDT1"/>
    <mergeCell ref="CCW1:CCX1"/>
    <mergeCell ref="CCY1:CCZ1"/>
    <mergeCell ref="CDA1:CDB1"/>
    <mergeCell ref="CDC1:CDD1"/>
    <mergeCell ref="CDE1:CDF1"/>
    <mergeCell ref="CDG1:CDH1"/>
    <mergeCell ref="CCK1:CCL1"/>
    <mergeCell ref="CCM1:CCN1"/>
    <mergeCell ref="CCO1:CCP1"/>
    <mergeCell ref="CCQ1:CCR1"/>
    <mergeCell ref="CCS1:CCT1"/>
    <mergeCell ref="CCU1:CCV1"/>
    <mergeCell ref="CBY1:CBZ1"/>
    <mergeCell ref="CCA1:CCB1"/>
    <mergeCell ref="CCC1:CCD1"/>
    <mergeCell ref="CCE1:CCF1"/>
    <mergeCell ref="CCG1:CCH1"/>
    <mergeCell ref="CCI1:CCJ1"/>
    <mergeCell ref="CBM1:CBN1"/>
    <mergeCell ref="CBO1:CBP1"/>
    <mergeCell ref="CBQ1:CBR1"/>
    <mergeCell ref="CBS1:CBT1"/>
    <mergeCell ref="CBU1:CBV1"/>
    <mergeCell ref="CBW1:CBX1"/>
    <mergeCell ref="CBA1:CBB1"/>
    <mergeCell ref="CBC1:CBD1"/>
    <mergeCell ref="CBE1:CBF1"/>
    <mergeCell ref="CBG1:CBH1"/>
    <mergeCell ref="CBI1:CBJ1"/>
    <mergeCell ref="CBK1:CBL1"/>
    <mergeCell ref="CAO1:CAP1"/>
    <mergeCell ref="CAQ1:CAR1"/>
    <mergeCell ref="CAS1:CAT1"/>
    <mergeCell ref="CAU1:CAV1"/>
    <mergeCell ref="CAW1:CAX1"/>
    <mergeCell ref="CAY1:CAZ1"/>
    <mergeCell ref="CAC1:CAD1"/>
    <mergeCell ref="CAE1:CAF1"/>
    <mergeCell ref="CAG1:CAH1"/>
    <mergeCell ref="CAI1:CAJ1"/>
    <mergeCell ref="CAK1:CAL1"/>
    <mergeCell ref="CAM1:CAN1"/>
    <mergeCell ref="BZQ1:BZR1"/>
    <mergeCell ref="BZS1:BZT1"/>
    <mergeCell ref="BZU1:BZV1"/>
    <mergeCell ref="BZW1:BZX1"/>
    <mergeCell ref="BZY1:BZZ1"/>
    <mergeCell ref="CAA1:CAB1"/>
    <mergeCell ref="BZE1:BZF1"/>
    <mergeCell ref="BZG1:BZH1"/>
    <mergeCell ref="BZI1:BZJ1"/>
    <mergeCell ref="BZK1:BZL1"/>
    <mergeCell ref="BZM1:BZN1"/>
    <mergeCell ref="BZO1:BZP1"/>
    <mergeCell ref="BYS1:BYT1"/>
    <mergeCell ref="BYU1:BYV1"/>
    <mergeCell ref="BYW1:BYX1"/>
    <mergeCell ref="BYY1:BYZ1"/>
    <mergeCell ref="BZA1:BZB1"/>
    <mergeCell ref="BZC1:BZD1"/>
    <mergeCell ref="BYG1:BYH1"/>
    <mergeCell ref="BYI1:BYJ1"/>
    <mergeCell ref="BYK1:BYL1"/>
    <mergeCell ref="BYM1:BYN1"/>
    <mergeCell ref="BYO1:BYP1"/>
    <mergeCell ref="BYQ1:BYR1"/>
    <mergeCell ref="BXU1:BXV1"/>
    <mergeCell ref="BXW1:BXX1"/>
    <mergeCell ref="BXY1:BXZ1"/>
    <mergeCell ref="BYA1:BYB1"/>
    <mergeCell ref="BYC1:BYD1"/>
    <mergeCell ref="BYE1:BYF1"/>
    <mergeCell ref="BXI1:BXJ1"/>
    <mergeCell ref="BXK1:BXL1"/>
    <mergeCell ref="BXM1:BXN1"/>
    <mergeCell ref="BXO1:BXP1"/>
    <mergeCell ref="BXQ1:BXR1"/>
    <mergeCell ref="BXS1:BXT1"/>
    <mergeCell ref="BWW1:BWX1"/>
    <mergeCell ref="BWY1:BWZ1"/>
    <mergeCell ref="BXA1:BXB1"/>
    <mergeCell ref="BXC1:BXD1"/>
    <mergeCell ref="BXE1:BXF1"/>
    <mergeCell ref="BXG1:BXH1"/>
    <mergeCell ref="BWK1:BWL1"/>
    <mergeCell ref="BWM1:BWN1"/>
    <mergeCell ref="BWO1:BWP1"/>
    <mergeCell ref="BWQ1:BWR1"/>
    <mergeCell ref="BWS1:BWT1"/>
    <mergeCell ref="BWU1:BWV1"/>
    <mergeCell ref="BVY1:BVZ1"/>
    <mergeCell ref="BWA1:BWB1"/>
    <mergeCell ref="BWC1:BWD1"/>
    <mergeCell ref="BWE1:BWF1"/>
    <mergeCell ref="BWG1:BWH1"/>
    <mergeCell ref="BWI1:BWJ1"/>
    <mergeCell ref="BVM1:BVN1"/>
    <mergeCell ref="BVO1:BVP1"/>
    <mergeCell ref="BVQ1:BVR1"/>
    <mergeCell ref="BVS1:BVT1"/>
    <mergeCell ref="BVU1:BVV1"/>
    <mergeCell ref="BVW1:BVX1"/>
    <mergeCell ref="BVA1:BVB1"/>
    <mergeCell ref="BVC1:BVD1"/>
    <mergeCell ref="BVE1:BVF1"/>
    <mergeCell ref="BVG1:BVH1"/>
    <mergeCell ref="BVI1:BVJ1"/>
    <mergeCell ref="BVK1:BVL1"/>
    <mergeCell ref="BUO1:BUP1"/>
    <mergeCell ref="BUQ1:BUR1"/>
    <mergeCell ref="BUS1:BUT1"/>
    <mergeCell ref="BUU1:BUV1"/>
    <mergeCell ref="BUW1:BUX1"/>
    <mergeCell ref="BUY1:BUZ1"/>
    <mergeCell ref="BUC1:BUD1"/>
    <mergeCell ref="BUE1:BUF1"/>
    <mergeCell ref="BUG1:BUH1"/>
    <mergeCell ref="BUI1:BUJ1"/>
    <mergeCell ref="BUK1:BUL1"/>
    <mergeCell ref="BUM1:BUN1"/>
    <mergeCell ref="BTQ1:BTR1"/>
    <mergeCell ref="BTS1:BTT1"/>
    <mergeCell ref="BTU1:BTV1"/>
    <mergeCell ref="BTW1:BTX1"/>
    <mergeCell ref="BTY1:BTZ1"/>
    <mergeCell ref="BUA1:BUB1"/>
    <mergeCell ref="BTE1:BTF1"/>
    <mergeCell ref="BTG1:BTH1"/>
    <mergeCell ref="BTI1:BTJ1"/>
    <mergeCell ref="BTK1:BTL1"/>
    <mergeCell ref="BTM1:BTN1"/>
    <mergeCell ref="BTO1:BTP1"/>
    <mergeCell ref="BSS1:BST1"/>
    <mergeCell ref="BSU1:BSV1"/>
    <mergeCell ref="BSW1:BSX1"/>
    <mergeCell ref="BSY1:BSZ1"/>
    <mergeCell ref="BTA1:BTB1"/>
    <mergeCell ref="BTC1:BTD1"/>
    <mergeCell ref="BSG1:BSH1"/>
    <mergeCell ref="BSI1:BSJ1"/>
    <mergeCell ref="BSK1:BSL1"/>
    <mergeCell ref="BSM1:BSN1"/>
    <mergeCell ref="BSO1:BSP1"/>
    <mergeCell ref="BSQ1:BSR1"/>
    <mergeCell ref="BRU1:BRV1"/>
    <mergeCell ref="BRW1:BRX1"/>
    <mergeCell ref="BRY1:BRZ1"/>
    <mergeCell ref="BSA1:BSB1"/>
    <mergeCell ref="BSC1:BSD1"/>
    <mergeCell ref="BSE1:BSF1"/>
    <mergeCell ref="BRI1:BRJ1"/>
    <mergeCell ref="BRK1:BRL1"/>
    <mergeCell ref="BRM1:BRN1"/>
    <mergeCell ref="BRO1:BRP1"/>
    <mergeCell ref="BRQ1:BRR1"/>
    <mergeCell ref="BRS1:BRT1"/>
    <mergeCell ref="BQW1:BQX1"/>
    <mergeCell ref="BQY1:BQZ1"/>
    <mergeCell ref="BRA1:BRB1"/>
    <mergeCell ref="BRC1:BRD1"/>
    <mergeCell ref="BRE1:BRF1"/>
    <mergeCell ref="BRG1:BRH1"/>
    <mergeCell ref="BQK1:BQL1"/>
    <mergeCell ref="BQM1:BQN1"/>
    <mergeCell ref="BQO1:BQP1"/>
    <mergeCell ref="BQQ1:BQR1"/>
    <mergeCell ref="BQS1:BQT1"/>
    <mergeCell ref="BQU1:BQV1"/>
    <mergeCell ref="BPY1:BPZ1"/>
    <mergeCell ref="BQA1:BQB1"/>
    <mergeCell ref="BQC1:BQD1"/>
    <mergeCell ref="BQE1:BQF1"/>
    <mergeCell ref="BQG1:BQH1"/>
    <mergeCell ref="BQI1:BQJ1"/>
    <mergeCell ref="BPM1:BPN1"/>
    <mergeCell ref="BPO1:BPP1"/>
    <mergeCell ref="BPQ1:BPR1"/>
    <mergeCell ref="BPS1:BPT1"/>
    <mergeCell ref="BPU1:BPV1"/>
    <mergeCell ref="BPW1:BPX1"/>
    <mergeCell ref="BPA1:BPB1"/>
    <mergeCell ref="BPC1:BPD1"/>
    <mergeCell ref="BPE1:BPF1"/>
    <mergeCell ref="BPG1:BPH1"/>
    <mergeCell ref="BPI1:BPJ1"/>
    <mergeCell ref="BPK1:BPL1"/>
    <mergeCell ref="BOO1:BOP1"/>
    <mergeCell ref="BOQ1:BOR1"/>
    <mergeCell ref="BOS1:BOT1"/>
    <mergeCell ref="BOU1:BOV1"/>
    <mergeCell ref="BOW1:BOX1"/>
    <mergeCell ref="BOY1:BOZ1"/>
    <mergeCell ref="BOC1:BOD1"/>
    <mergeCell ref="BOE1:BOF1"/>
    <mergeCell ref="BOG1:BOH1"/>
    <mergeCell ref="BOI1:BOJ1"/>
    <mergeCell ref="BOK1:BOL1"/>
    <mergeCell ref="BOM1:BON1"/>
    <mergeCell ref="BNQ1:BNR1"/>
    <mergeCell ref="BNS1:BNT1"/>
    <mergeCell ref="BNU1:BNV1"/>
    <mergeCell ref="BNW1:BNX1"/>
    <mergeCell ref="BNY1:BNZ1"/>
    <mergeCell ref="BOA1:BOB1"/>
    <mergeCell ref="BNE1:BNF1"/>
    <mergeCell ref="BNG1:BNH1"/>
    <mergeCell ref="BNI1:BNJ1"/>
    <mergeCell ref="BNK1:BNL1"/>
    <mergeCell ref="BNM1:BNN1"/>
    <mergeCell ref="BNO1:BNP1"/>
    <mergeCell ref="BMS1:BMT1"/>
    <mergeCell ref="BMU1:BMV1"/>
    <mergeCell ref="BMW1:BMX1"/>
    <mergeCell ref="BMY1:BMZ1"/>
    <mergeCell ref="BNA1:BNB1"/>
    <mergeCell ref="BNC1:BND1"/>
    <mergeCell ref="BMG1:BMH1"/>
    <mergeCell ref="BMI1:BMJ1"/>
    <mergeCell ref="BMK1:BML1"/>
    <mergeCell ref="BMM1:BMN1"/>
    <mergeCell ref="BMO1:BMP1"/>
    <mergeCell ref="BMQ1:BMR1"/>
    <mergeCell ref="BLU1:BLV1"/>
    <mergeCell ref="BLW1:BLX1"/>
    <mergeCell ref="BLY1:BLZ1"/>
    <mergeCell ref="BMA1:BMB1"/>
    <mergeCell ref="BMC1:BMD1"/>
    <mergeCell ref="BME1:BMF1"/>
    <mergeCell ref="BLI1:BLJ1"/>
    <mergeCell ref="BLK1:BLL1"/>
    <mergeCell ref="BLM1:BLN1"/>
    <mergeCell ref="BLO1:BLP1"/>
    <mergeCell ref="BLQ1:BLR1"/>
    <mergeCell ref="BLS1:BLT1"/>
    <mergeCell ref="BKW1:BKX1"/>
    <mergeCell ref="BKY1:BKZ1"/>
    <mergeCell ref="BLA1:BLB1"/>
    <mergeCell ref="BLC1:BLD1"/>
    <mergeCell ref="BLE1:BLF1"/>
    <mergeCell ref="BLG1:BLH1"/>
    <mergeCell ref="BKK1:BKL1"/>
    <mergeCell ref="BKM1:BKN1"/>
    <mergeCell ref="BKO1:BKP1"/>
    <mergeCell ref="BKQ1:BKR1"/>
    <mergeCell ref="BKS1:BKT1"/>
    <mergeCell ref="BKU1:BKV1"/>
    <mergeCell ref="BJY1:BJZ1"/>
    <mergeCell ref="BKA1:BKB1"/>
    <mergeCell ref="BKC1:BKD1"/>
    <mergeCell ref="BKE1:BKF1"/>
    <mergeCell ref="BKG1:BKH1"/>
    <mergeCell ref="BKI1:BKJ1"/>
    <mergeCell ref="BJM1:BJN1"/>
    <mergeCell ref="BJO1:BJP1"/>
    <mergeCell ref="BJQ1:BJR1"/>
    <mergeCell ref="BJS1:BJT1"/>
    <mergeCell ref="BJU1:BJV1"/>
    <mergeCell ref="BJW1:BJX1"/>
    <mergeCell ref="BJA1:BJB1"/>
    <mergeCell ref="BJC1:BJD1"/>
    <mergeCell ref="BJE1:BJF1"/>
    <mergeCell ref="BJG1:BJH1"/>
    <mergeCell ref="BJI1:BJJ1"/>
    <mergeCell ref="BJK1:BJL1"/>
    <mergeCell ref="BIO1:BIP1"/>
    <mergeCell ref="BIQ1:BIR1"/>
    <mergeCell ref="BIS1:BIT1"/>
    <mergeCell ref="BIU1:BIV1"/>
    <mergeCell ref="BIW1:BIX1"/>
    <mergeCell ref="BIY1:BIZ1"/>
    <mergeCell ref="BIC1:BID1"/>
    <mergeCell ref="BIE1:BIF1"/>
    <mergeCell ref="BIG1:BIH1"/>
    <mergeCell ref="BII1:BIJ1"/>
    <mergeCell ref="BIK1:BIL1"/>
    <mergeCell ref="BIM1:BIN1"/>
    <mergeCell ref="BHQ1:BHR1"/>
    <mergeCell ref="BHS1:BHT1"/>
    <mergeCell ref="BHU1:BHV1"/>
    <mergeCell ref="BHW1:BHX1"/>
    <mergeCell ref="BHY1:BHZ1"/>
    <mergeCell ref="BIA1:BIB1"/>
    <mergeCell ref="BHE1:BHF1"/>
    <mergeCell ref="BHG1:BHH1"/>
    <mergeCell ref="BHI1:BHJ1"/>
    <mergeCell ref="BHK1:BHL1"/>
    <mergeCell ref="BHM1:BHN1"/>
    <mergeCell ref="BHO1:BHP1"/>
    <mergeCell ref="BGS1:BGT1"/>
    <mergeCell ref="BGU1:BGV1"/>
    <mergeCell ref="BGW1:BGX1"/>
    <mergeCell ref="BGY1:BGZ1"/>
    <mergeCell ref="BHA1:BHB1"/>
    <mergeCell ref="BHC1:BHD1"/>
    <mergeCell ref="BGG1:BGH1"/>
    <mergeCell ref="BGI1:BGJ1"/>
    <mergeCell ref="BGK1:BGL1"/>
    <mergeCell ref="BGM1:BGN1"/>
    <mergeCell ref="BGO1:BGP1"/>
    <mergeCell ref="BGQ1:BGR1"/>
    <mergeCell ref="BFU1:BFV1"/>
    <mergeCell ref="BFW1:BFX1"/>
    <mergeCell ref="BFY1:BFZ1"/>
    <mergeCell ref="BGA1:BGB1"/>
    <mergeCell ref="BGC1:BGD1"/>
    <mergeCell ref="BGE1:BGF1"/>
    <mergeCell ref="BFI1:BFJ1"/>
    <mergeCell ref="BFK1:BFL1"/>
    <mergeCell ref="BFM1:BFN1"/>
    <mergeCell ref="BFO1:BFP1"/>
    <mergeCell ref="BFQ1:BFR1"/>
    <mergeCell ref="BFS1:BFT1"/>
    <mergeCell ref="BEW1:BEX1"/>
    <mergeCell ref="BEY1:BEZ1"/>
    <mergeCell ref="BFA1:BFB1"/>
    <mergeCell ref="BFC1:BFD1"/>
    <mergeCell ref="BFE1:BFF1"/>
    <mergeCell ref="BFG1:BFH1"/>
    <mergeCell ref="BEK1:BEL1"/>
    <mergeCell ref="BEM1:BEN1"/>
    <mergeCell ref="BEO1:BEP1"/>
    <mergeCell ref="BEQ1:BER1"/>
    <mergeCell ref="BES1:BET1"/>
    <mergeCell ref="BEU1:BEV1"/>
    <mergeCell ref="BDY1:BDZ1"/>
    <mergeCell ref="BEA1:BEB1"/>
    <mergeCell ref="BEC1:BED1"/>
    <mergeCell ref="BEE1:BEF1"/>
    <mergeCell ref="BEG1:BEH1"/>
    <mergeCell ref="BEI1:BEJ1"/>
    <mergeCell ref="BDM1:BDN1"/>
    <mergeCell ref="BDO1:BDP1"/>
    <mergeCell ref="BDQ1:BDR1"/>
    <mergeCell ref="BDS1:BDT1"/>
    <mergeCell ref="BDU1:BDV1"/>
    <mergeCell ref="BDW1:BDX1"/>
    <mergeCell ref="BDA1:BDB1"/>
    <mergeCell ref="BDC1:BDD1"/>
    <mergeCell ref="BDE1:BDF1"/>
    <mergeCell ref="BDG1:BDH1"/>
    <mergeCell ref="BDI1:BDJ1"/>
    <mergeCell ref="BDK1:BDL1"/>
    <mergeCell ref="BCO1:BCP1"/>
    <mergeCell ref="BCQ1:BCR1"/>
    <mergeCell ref="BCS1:BCT1"/>
    <mergeCell ref="BCU1:BCV1"/>
    <mergeCell ref="BCW1:BCX1"/>
    <mergeCell ref="BCY1:BCZ1"/>
    <mergeCell ref="BCC1:BCD1"/>
    <mergeCell ref="BCE1:BCF1"/>
    <mergeCell ref="BCG1:BCH1"/>
    <mergeCell ref="BCI1:BCJ1"/>
    <mergeCell ref="BCK1:BCL1"/>
    <mergeCell ref="BCM1:BCN1"/>
    <mergeCell ref="BBQ1:BBR1"/>
    <mergeCell ref="BBS1:BBT1"/>
    <mergeCell ref="BBU1:BBV1"/>
    <mergeCell ref="BBW1:BBX1"/>
    <mergeCell ref="BBY1:BBZ1"/>
    <mergeCell ref="BCA1:BCB1"/>
    <mergeCell ref="BBE1:BBF1"/>
    <mergeCell ref="BBG1:BBH1"/>
    <mergeCell ref="BBI1:BBJ1"/>
    <mergeCell ref="BBK1:BBL1"/>
    <mergeCell ref="BBM1:BBN1"/>
    <mergeCell ref="BBO1:BBP1"/>
    <mergeCell ref="BAS1:BAT1"/>
    <mergeCell ref="BAU1:BAV1"/>
    <mergeCell ref="BAW1:BAX1"/>
    <mergeCell ref="BAY1:BAZ1"/>
    <mergeCell ref="BBA1:BBB1"/>
    <mergeCell ref="BBC1:BBD1"/>
    <mergeCell ref="BAG1:BAH1"/>
    <mergeCell ref="BAI1:BAJ1"/>
    <mergeCell ref="BAK1:BAL1"/>
    <mergeCell ref="BAM1:BAN1"/>
    <mergeCell ref="BAO1:BAP1"/>
    <mergeCell ref="BAQ1:BAR1"/>
    <mergeCell ref="AZU1:AZV1"/>
    <mergeCell ref="AZW1:AZX1"/>
    <mergeCell ref="AZY1:AZZ1"/>
    <mergeCell ref="BAA1:BAB1"/>
    <mergeCell ref="BAC1:BAD1"/>
    <mergeCell ref="BAE1:BAF1"/>
    <mergeCell ref="AZI1:AZJ1"/>
    <mergeCell ref="AZK1:AZL1"/>
    <mergeCell ref="AZM1:AZN1"/>
    <mergeCell ref="AZO1:AZP1"/>
    <mergeCell ref="AZQ1:AZR1"/>
    <mergeCell ref="AZS1:AZT1"/>
    <mergeCell ref="AYW1:AYX1"/>
    <mergeCell ref="AYY1:AYZ1"/>
    <mergeCell ref="AZA1:AZB1"/>
    <mergeCell ref="AZC1:AZD1"/>
    <mergeCell ref="AZE1:AZF1"/>
    <mergeCell ref="AZG1:AZH1"/>
    <mergeCell ref="AYK1:AYL1"/>
    <mergeCell ref="AYM1:AYN1"/>
    <mergeCell ref="AYO1:AYP1"/>
    <mergeCell ref="AYQ1:AYR1"/>
    <mergeCell ref="AYS1:AYT1"/>
    <mergeCell ref="AYU1:AYV1"/>
    <mergeCell ref="AXY1:AXZ1"/>
    <mergeCell ref="AYA1:AYB1"/>
    <mergeCell ref="AYC1:AYD1"/>
    <mergeCell ref="AYE1:AYF1"/>
    <mergeCell ref="AYG1:AYH1"/>
    <mergeCell ref="AYI1:AYJ1"/>
    <mergeCell ref="AXM1:AXN1"/>
    <mergeCell ref="AXO1:AXP1"/>
    <mergeCell ref="AXQ1:AXR1"/>
    <mergeCell ref="AXS1:AXT1"/>
    <mergeCell ref="AXU1:AXV1"/>
    <mergeCell ref="AXW1:AXX1"/>
    <mergeCell ref="AXA1:AXB1"/>
    <mergeCell ref="AXC1:AXD1"/>
    <mergeCell ref="AXE1:AXF1"/>
    <mergeCell ref="AXG1:AXH1"/>
    <mergeCell ref="AXI1:AXJ1"/>
    <mergeCell ref="AXK1:AXL1"/>
    <mergeCell ref="AWO1:AWP1"/>
    <mergeCell ref="AWQ1:AWR1"/>
    <mergeCell ref="AWS1:AWT1"/>
    <mergeCell ref="AWU1:AWV1"/>
    <mergeCell ref="AWW1:AWX1"/>
    <mergeCell ref="AWY1:AWZ1"/>
    <mergeCell ref="AWC1:AWD1"/>
    <mergeCell ref="AWE1:AWF1"/>
    <mergeCell ref="AWG1:AWH1"/>
    <mergeCell ref="AWI1:AWJ1"/>
    <mergeCell ref="AWK1:AWL1"/>
    <mergeCell ref="AWM1:AWN1"/>
    <mergeCell ref="AVQ1:AVR1"/>
    <mergeCell ref="AVS1:AVT1"/>
    <mergeCell ref="AVU1:AVV1"/>
    <mergeCell ref="AVW1:AVX1"/>
    <mergeCell ref="AVY1:AVZ1"/>
    <mergeCell ref="AWA1:AWB1"/>
    <mergeCell ref="AVE1:AVF1"/>
    <mergeCell ref="AVG1:AVH1"/>
    <mergeCell ref="AVI1:AVJ1"/>
    <mergeCell ref="AVK1:AVL1"/>
    <mergeCell ref="AVM1:AVN1"/>
    <mergeCell ref="AVO1:AVP1"/>
    <mergeCell ref="AUS1:AUT1"/>
    <mergeCell ref="AUU1:AUV1"/>
    <mergeCell ref="AUW1:AUX1"/>
    <mergeCell ref="AUY1:AUZ1"/>
    <mergeCell ref="AVA1:AVB1"/>
    <mergeCell ref="AVC1:AVD1"/>
    <mergeCell ref="AUG1:AUH1"/>
    <mergeCell ref="AUI1:AUJ1"/>
    <mergeCell ref="AUK1:AUL1"/>
    <mergeCell ref="AUM1:AUN1"/>
    <mergeCell ref="AUO1:AUP1"/>
    <mergeCell ref="AUQ1:AUR1"/>
    <mergeCell ref="ATU1:ATV1"/>
    <mergeCell ref="ATW1:ATX1"/>
    <mergeCell ref="ATY1:ATZ1"/>
    <mergeCell ref="AUA1:AUB1"/>
    <mergeCell ref="AUC1:AUD1"/>
    <mergeCell ref="AUE1:AUF1"/>
    <mergeCell ref="ATI1:ATJ1"/>
    <mergeCell ref="ATK1:ATL1"/>
    <mergeCell ref="ATM1:ATN1"/>
    <mergeCell ref="ATO1:ATP1"/>
    <mergeCell ref="ATQ1:ATR1"/>
    <mergeCell ref="ATS1:ATT1"/>
    <mergeCell ref="ASW1:ASX1"/>
    <mergeCell ref="ASY1:ASZ1"/>
    <mergeCell ref="ATA1:ATB1"/>
    <mergeCell ref="ATC1:ATD1"/>
    <mergeCell ref="ATE1:ATF1"/>
    <mergeCell ref="ATG1:ATH1"/>
    <mergeCell ref="ASK1:ASL1"/>
    <mergeCell ref="ASM1:ASN1"/>
    <mergeCell ref="ASO1:ASP1"/>
    <mergeCell ref="ASQ1:ASR1"/>
    <mergeCell ref="ASS1:AST1"/>
    <mergeCell ref="ASU1:ASV1"/>
    <mergeCell ref="ARY1:ARZ1"/>
    <mergeCell ref="ASA1:ASB1"/>
    <mergeCell ref="ASC1:ASD1"/>
    <mergeCell ref="ASE1:ASF1"/>
    <mergeCell ref="ASG1:ASH1"/>
    <mergeCell ref="ASI1:ASJ1"/>
    <mergeCell ref="ARM1:ARN1"/>
    <mergeCell ref="ARO1:ARP1"/>
    <mergeCell ref="ARQ1:ARR1"/>
    <mergeCell ref="ARS1:ART1"/>
    <mergeCell ref="ARU1:ARV1"/>
    <mergeCell ref="ARW1:ARX1"/>
    <mergeCell ref="ARA1:ARB1"/>
    <mergeCell ref="ARC1:ARD1"/>
    <mergeCell ref="ARE1:ARF1"/>
    <mergeCell ref="ARG1:ARH1"/>
    <mergeCell ref="ARI1:ARJ1"/>
    <mergeCell ref="ARK1:ARL1"/>
    <mergeCell ref="AQO1:AQP1"/>
    <mergeCell ref="AQQ1:AQR1"/>
    <mergeCell ref="AQS1:AQT1"/>
    <mergeCell ref="AQU1:AQV1"/>
    <mergeCell ref="AQW1:AQX1"/>
    <mergeCell ref="AQY1:AQZ1"/>
    <mergeCell ref="AQC1:AQD1"/>
    <mergeCell ref="AQE1:AQF1"/>
    <mergeCell ref="AQG1:AQH1"/>
    <mergeCell ref="AQI1:AQJ1"/>
    <mergeCell ref="AQK1:AQL1"/>
    <mergeCell ref="AQM1:AQN1"/>
    <mergeCell ref="APQ1:APR1"/>
    <mergeCell ref="APS1:APT1"/>
    <mergeCell ref="APU1:APV1"/>
    <mergeCell ref="APW1:APX1"/>
    <mergeCell ref="APY1:APZ1"/>
    <mergeCell ref="AQA1:AQB1"/>
    <mergeCell ref="APE1:APF1"/>
    <mergeCell ref="APG1:APH1"/>
    <mergeCell ref="API1:APJ1"/>
    <mergeCell ref="APK1:APL1"/>
    <mergeCell ref="APM1:APN1"/>
    <mergeCell ref="APO1:APP1"/>
    <mergeCell ref="AOS1:AOT1"/>
    <mergeCell ref="AOU1:AOV1"/>
    <mergeCell ref="AOW1:AOX1"/>
    <mergeCell ref="AOY1:AOZ1"/>
    <mergeCell ref="APA1:APB1"/>
    <mergeCell ref="APC1:APD1"/>
    <mergeCell ref="AOG1:AOH1"/>
    <mergeCell ref="AOI1:AOJ1"/>
    <mergeCell ref="AOK1:AOL1"/>
    <mergeCell ref="AOM1:AON1"/>
    <mergeCell ref="AOO1:AOP1"/>
    <mergeCell ref="AOQ1:AOR1"/>
    <mergeCell ref="ANU1:ANV1"/>
    <mergeCell ref="ANW1:ANX1"/>
    <mergeCell ref="ANY1:ANZ1"/>
    <mergeCell ref="AOA1:AOB1"/>
    <mergeCell ref="AOC1:AOD1"/>
    <mergeCell ref="AOE1:AOF1"/>
    <mergeCell ref="ANI1:ANJ1"/>
    <mergeCell ref="ANK1:ANL1"/>
    <mergeCell ref="ANM1:ANN1"/>
    <mergeCell ref="ANO1:ANP1"/>
    <mergeCell ref="ANQ1:ANR1"/>
    <mergeCell ref="ANS1:ANT1"/>
    <mergeCell ref="AMW1:AMX1"/>
    <mergeCell ref="AMY1:AMZ1"/>
    <mergeCell ref="ANA1:ANB1"/>
    <mergeCell ref="ANC1:AND1"/>
    <mergeCell ref="ANE1:ANF1"/>
    <mergeCell ref="ANG1:ANH1"/>
    <mergeCell ref="AMK1:AML1"/>
    <mergeCell ref="AMM1:AMN1"/>
    <mergeCell ref="AMO1:AMP1"/>
    <mergeCell ref="AMQ1:AMR1"/>
    <mergeCell ref="AMS1:AMT1"/>
    <mergeCell ref="AMU1:AMV1"/>
    <mergeCell ref="ALY1:ALZ1"/>
    <mergeCell ref="AMA1:AMB1"/>
    <mergeCell ref="AMC1:AMD1"/>
    <mergeCell ref="AME1:AMF1"/>
    <mergeCell ref="AMG1:AMH1"/>
    <mergeCell ref="AMI1:AMJ1"/>
    <mergeCell ref="ALM1:ALN1"/>
    <mergeCell ref="ALO1:ALP1"/>
    <mergeCell ref="ALQ1:ALR1"/>
    <mergeCell ref="ALS1:ALT1"/>
    <mergeCell ref="ALU1:ALV1"/>
    <mergeCell ref="ALW1:ALX1"/>
    <mergeCell ref="ALA1:ALB1"/>
    <mergeCell ref="ALC1:ALD1"/>
    <mergeCell ref="ALE1:ALF1"/>
    <mergeCell ref="ALG1:ALH1"/>
    <mergeCell ref="ALI1:ALJ1"/>
    <mergeCell ref="ALK1:ALL1"/>
    <mergeCell ref="AKO1:AKP1"/>
    <mergeCell ref="AKQ1:AKR1"/>
    <mergeCell ref="AKS1:AKT1"/>
    <mergeCell ref="AKU1:AKV1"/>
    <mergeCell ref="AKW1:AKX1"/>
    <mergeCell ref="AKY1:AKZ1"/>
    <mergeCell ref="AKC1:AKD1"/>
    <mergeCell ref="AKE1:AKF1"/>
    <mergeCell ref="AKG1:AKH1"/>
    <mergeCell ref="AKI1:AKJ1"/>
    <mergeCell ref="AKK1:AKL1"/>
    <mergeCell ref="AKM1:AKN1"/>
    <mergeCell ref="AJQ1:AJR1"/>
    <mergeCell ref="AJS1:AJT1"/>
    <mergeCell ref="AJU1:AJV1"/>
    <mergeCell ref="AJW1:AJX1"/>
    <mergeCell ref="AJY1:AJZ1"/>
    <mergeCell ref="AKA1:AKB1"/>
    <mergeCell ref="AJE1:AJF1"/>
    <mergeCell ref="AJG1:AJH1"/>
    <mergeCell ref="AJI1:AJJ1"/>
    <mergeCell ref="AJK1:AJL1"/>
    <mergeCell ref="AJM1:AJN1"/>
    <mergeCell ref="AJO1:AJP1"/>
    <mergeCell ref="AIS1:AIT1"/>
    <mergeCell ref="AIU1:AIV1"/>
    <mergeCell ref="AIW1:AIX1"/>
    <mergeCell ref="AIY1:AIZ1"/>
    <mergeCell ref="AJA1:AJB1"/>
    <mergeCell ref="AJC1:AJD1"/>
    <mergeCell ref="AIG1:AIH1"/>
    <mergeCell ref="AII1:AIJ1"/>
    <mergeCell ref="AIK1:AIL1"/>
    <mergeCell ref="AIM1:AIN1"/>
    <mergeCell ref="AIO1:AIP1"/>
    <mergeCell ref="AIQ1:AIR1"/>
    <mergeCell ref="AHU1:AHV1"/>
    <mergeCell ref="AHW1:AHX1"/>
    <mergeCell ref="AHY1:AHZ1"/>
    <mergeCell ref="AIA1:AIB1"/>
    <mergeCell ref="AIC1:AID1"/>
    <mergeCell ref="AIE1:AIF1"/>
    <mergeCell ref="AHI1:AHJ1"/>
    <mergeCell ref="AHK1:AHL1"/>
    <mergeCell ref="AHM1:AHN1"/>
    <mergeCell ref="AHO1:AHP1"/>
    <mergeCell ref="AHQ1:AHR1"/>
    <mergeCell ref="AHS1:AHT1"/>
    <mergeCell ref="AGW1:AGX1"/>
    <mergeCell ref="AGY1:AGZ1"/>
    <mergeCell ref="AHA1:AHB1"/>
    <mergeCell ref="AHC1:AHD1"/>
    <mergeCell ref="AHE1:AHF1"/>
    <mergeCell ref="AHG1:AHH1"/>
    <mergeCell ref="AGK1:AGL1"/>
    <mergeCell ref="AGM1:AGN1"/>
    <mergeCell ref="AGO1:AGP1"/>
    <mergeCell ref="AGQ1:AGR1"/>
    <mergeCell ref="AGS1:AGT1"/>
    <mergeCell ref="AGU1:AGV1"/>
    <mergeCell ref="AFY1:AFZ1"/>
    <mergeCell ref="AGA1:AGB1"/>
    <mergeCell ref="AGC1:AGD1"/>
    <mergeCell ref="AGE1:AGF1"/>
    <mergeCell ref="AGG1:AGH1"/>
    <mergeCell ref="AGI1:AGJ1"/>
    <mergeCell ref="AFM1:AFN1"/>
    <mergeCell ref="AFO1:AFP1"/>
    <mergeCell ref="AFQ1:AFR1"/>
    <mergeCell ref="AFS1:AFT1"/>
    <mergeCell ref="AFU1:AFV1"/>
    <mergeCell ref="AFW1:AFX1"/>
    <mergeCell ref="AFA1:AFB1"/>
    <mergeCell ref="AFC1:AFD1"/>
    <mergeCell ref="AFE1:AFF1"/>
    <mergeCell ref="AFG1:AFH1"/>
    <mergeCell ref="AFI1:AFJ1"/>
    <mergeCell ref="AFK1:AFL1"/>
    <mergeCell ref="AEO1:AEP1"/>
    <mergeCell ref="AEQ1:AER1"/>
    <mergeCell ref="AES1:AET1"/>
    <mergeCell ref="AEU1:AEV1"/>
    <mergeCell ref="AEW1:AEX1"/>
    <mergeCell ref="AEY1:AEZ1"/>
    <mergeCell ref="AEC1:AED1"/>
    <mergeCell ref="AEE1:AEF1"/>
    <mergeCell ref="AEG1:AEH1"/>
    <mergeCell ref="AEI1:AEJ1"/>
    <mergeCell ref="AEK1:AEL1"/>
    <mergeCell ref="AEM1:AEN1"/>
    <mergeCell ref="ADQ1:ADR1"/>
    <mergeCell ref="ADS1:ADT1"/>
    <mergeCell ref="ADU1:ADV1"/>
    <mergeCell ref="ADW1:ADX1"/>
    <mergeCell ref="ADY1:ADZ1"/>
    <mergeCell ref="AEA1:AEB1"/>
    <mergeCell ref="ADE1:ADF1"/>
    <mergeCell ref="ADG1:ADH1"/>
    <mergeCell ref="ADI1:ADJ1"/>
    <mergeCell ref="ADK1:ADL1"/>
    <mergeCell ref="ADM1:ADN1"/>
    <mergeCell ref="ADO1:ADP1"/>
    <mergeCell ref="ACS1:ACT1"/>
    <mergeCell ref="ACU1:ACV1"/>
    <mergeCell ref="ACW1:ACX1"/>
    <mergeCell ref="ACY1:ACZ1"/>
    <mergeCell ref="ADA1:ADB1"/>
    <mergeCell ref="ADC1:ADD1"/>
    <mergeCell ref="ACG1:ACH1"/>
    <mergeCell ref="ACI1:ACJ1"/>
    <mergeCell ref="ACK1:ACL1"/>
    <mergeCell ref="ACM1:ACN1"/>
    <mergeCell ref="ACO1:ACP1"/>
    <mergeCell ref="ACQ1:ACR1"/>
    <mergeCell ref="ABU1:ABV1"/>
    <mergeCell ref="ABW1:ABX1"/>
    <mergeCell ref="ABY1:ABZ1"/>
    <mergeCell ref="ACA1:ACB1"/>
    <mergeCell ref="ACC1:ACD1"/>
    <mergeCell ref="ACE1:ACF1"/>
    <mergeCell ref="ABI1:ABJ1"/>
    <mergeCell ref="ABK1:ABL1"/>
    <mergeCell ref="ABM1:ABN1"/>
    <mergeCell ref="ABO1:ABP1"/>
    <mergeCell ref="ABQ1:ABR1"/>
    <mergeCell ref="ABS1:ABT1"/>
    <mergeCell ref="AAW1:AAX1"/>
    <mergeCell ref="AAY1:AAZ1"/>
    <mergeCell ref="ABA1:ABB1"/>
    <mergeCell ref="ABC1:ABD1"/>
    <mergeCell ref="ABE1:ABF1"/>
    <mergeCell ref="ABG1:ABH1"/>
    <mergeCell ref="AAK1:AAL1"/>
    <mergeCell ref="AAM1:AAN1"/>
    <mergeCell ref="AAO1:AAP1"/>
    <mergeCell ref="AAQ1:AAR1"/>
    <mergeCell ref="AAS1:AAT1"/>
    <mergeCell ref="AAU1:AAV1"/>
    <mergeCell ref="ZY1:ZZ1"/>
    <mergeCell ref="AAA1:AAB1"/>
    <mergeCell ref="AAC1:AAD1"/>
    <mergeCell ref="AAE1:AAF1"/>
    <mergeCell ref="AAG1:AAH1"/>
    <mergeCell ref="AAI1:AAJ1"/>
    <mergeCell ref="ZM1:ZN1"/>
    <mergeCell ref="ZO1:ZP1"/>
    <mergeCell ref="ZQ1:ZR1"/>
    <mergeCell ref="ZS1:ZT1"/>
    <mergeCell ref="ZU1:ZV1"/>
    <mergeCell ref="ZW1:ZX1"/>
    <mergeCell ref="ZA1:ZB1"/>
    <mergeCell ref="ZC1:ZD1"/>
    <mergeCell ref="ZE1:ZF1"/>
    <mergeCell ref="ZG1:ZH1"/>
    <mergeCell ref="ZI1:ZJ1"/>
    <mergeCell ref="ZK1:ZL1"/>
    <mergeCell ref="YO1:YP1"/>
    <mergeCell ref="YQ1:YR1"/>
    <mergeCell ref="YS1:YT1"/>
    <mergeCell ref="YU1:YV1"/>
    <mergeCell ref="YW1:YX1"/>
    <mergeCell ref="YY1:YZ1"/>
    <mergeCell ref="YC1:YD1"/>
    <mergeCell ref="YE1:YF1"/>
    <mergeCell ref="YG1:YH1"/>
    <mergeCell ref="YI1:YJ1"/>
    <mergeCell ref="YK1:YL1"/>
    <mergeCell ref="YM1:YN1"/>
    <mergeCell ref="XQ1:XR1"/>
    <mergeCell ref="XS1:XT1"/>
    <mergeCell ref="XU1:XV1"/>
    <mergeCell ref="XW1:XX1"/>
    <mergeCell ref="XY1:XZ1"/>
    <mergeCell ref="YA1:YB1"/>
    <mergeCell ref="XE1:XF1"/>
    <mergeCell ref="XG1:XH1"/>
    <mergeCell ref="XI1:XJ1"/>
    <mergeCell ref="XK1:XL1"/>
    <mergeCell ref="XM1:XN1"/>
    <mergeCell ref="XO1:XP1"/>
    <mergeCell ref="WS1:WT1"/>
    <mergeCell ref="WU1:WV1"/>
    <mergeCell ref="WW1:WX1"/>
    <mergeCell ref="WY1:WZ1"/>
    <mergeCell ref="XA1:XB1"/>
    <mergeCell ref="XC1:XD1"/>
    <mergeCell ref="WG1:WH1"/>
    <mergeCell ref="WI1:WJ1"/>
    <mergeCell ref="WK1:WL1"/>
    <mergeCell ref="WM1:WN1"/>
    <mergeCell ref="WO1:WP1"/>
    <mergeCell ref="WQ1:WR1"/>
    <mergeCell ref="VU1:VV1"/>
    <mergeCell ref="VW1:VX1"/>
    <mergeCell ref="VY1:VZ1"/>
    <mergeCell ref="WA1:WB1"/>
    <mergeCell ref="WC1:WD1"/>
    <mergeCell ref="WE1:WF1"/>
    <mergeCell ref="VI1:VJ1"/>
    <mergeCell ref="VK1:VL1"/>
    <mergeCell ref="VM1:VN1"/>
    <mergeCell ref="VO1:VP1"/>
    <mergeCell ref="VQ1:VR1"/>
    <mergeCell ref="VS1:VT1"/>
    <mergeCell ref="UW1:UX1"/>
    <mergeCell ref="UY1:UZ1"/>
    <mergeCell ref="VA1:VB1"/>
    <mergeCell ref="VC1:VD1"/>
    <mergeCell ref="VE1:VF1"/>
    <mergeCell ref="VG1:VH1"/>
    <mergeCell ref="UK1:UL1"/>
    <mergeCell ref="UM1:UN1"/>
    <mergeCell ref="UO1:UP1"/>
    <mergeCell ref="UQ1:UR1"/>
    <mergeCell ref="US1:UT1"/>
    <mergeCell ref="UU1:UV1"/>
    <mergeCell ref="TY1:TZ1"/>
    <mergeCell ref="UA1:UB1"/>
    <mergeCell ref="UC1:UD1"/>
    <mergeCell ref="UE1:UF1"/>
    <mergeCell ref="UG1:UH1"/>
    <mergeCell ref="UI1:UJ1"/>
    <mergeCell ref="TM1:TN1"/>
    <mergeCell ref="TO1:TP1"/>
    <mergeCell ref="TQ1:TR1"/>
    <mergeCell ref="TS1:TT1"/>
    <mergeCell ref="TU1:TV1"/>
    <mergeCell ref="TW1:TX1"/>
    <mergeCell ref="TA1:TB1"/>
    <mergeCell ref="TC1:TD1"/>
    <mergeCell ref="TE1:TF1"/>
    <mergeCell ref="TG1:TH1"/>
    <mergeCell ref="TI1:TJ1"/>
    <mergeCell ref="TK1:TL1"/>
    <mergeCell ref="SO1:SP1"/>
    <mergeCell ref="SQ1:SR1"/>
    <mergeCell ref="SS1:ST1"/>
    <mergeCell ref="SU1:SV1"/>
    <mergeCell ref="SW1:SX1"/>
    <mergeCell ref="SY1:SZ1"/>
    <mergeCell ref="SC1:SD1"/>
    <mergeCell ref="SE1:SF1"/>
    <mergeCell ref="SG1:SH1"/>
    <mergeCell ref="SI1:SJ1"/>
    <mergeCell ref="SK1:SL1"/>
    <mergeCell ref="SM1:SN1"/>
    <mergeCell ref="RQ1:RR1"/>
    <mergeCell ref="RS1:RT1"/>
    <mergeCell ref="RU1:RV1"/>
    <mergeCell ref="RW1:RX1"/>
    <mergeCell ref="RY1:RZ1"/>
    <mergeCell ref="SA1:SB1"/>
    <mergeCell ref="RE1:RF1"/>
    <mergeCell ref="RG1:RH1"/>
    <mergeCell ref="RI1:RJ1"/>
    <mergeCell ref="RK1:RL1"/>
    <mergeCell ref="RM1:RN1"/>
    <mergeCell ref="RO1:RP1"/>
    <mergeCell ref="QS1:QT1"/>
    <mergeCell ref="QU1:QV1"/>
    <mergeCell ref="QW1:QX1"/>
    <mergeCell ref="QY1:QZ1"/>
    <mergeCell ref="RA1:RB1"/>
    <mergeCell ref="RC1:RD1"/>
    <mergeCell ref="QG1:QH1"/>
    <mergeCell ref="QI1:QJ1"/>
    <mergeCell ref="QK1:QL1"/>
    <mergeCell ref="QM1:QN1"/>
    <mergeCell ref="QO1:QP1"/>
    <mergeCell ref="QQ1:QR1"/>
    <mergeCell ref="PU1:PV1"/>
    <mergeCell ref="PW1:PX1"/>
    <mergeCell ref="PY1:PZ1"/>
    <mergeCell ref="QA1:QB1"/>
    <mergeCell ref="QC1:QD1"/>
    <mergeCell ref="QE1:QF1"/>
    <mergeCell ref="PI1:PJ1"/>
    <mergeCell ref="PK1:PL1"/>
    <mergeCell ref="PM1:PN1"/>
    <mergeCell ref="PO1:PP1"/>
    <mergeCell ref="PQ1:PR1"/>
    <mergeCell ref="PS1:PT1"/>
    <mergeCell ref="OW1:OX1"/>
    <mergeCell ref="OY1:OZ1"/>
    <mergeCell ref="PA1:PB1"/>
    <mergeCell ref="PC1:PD1"/>
    <mergeCell ref="PE1:PF1"/>
    <mergeCell ref="PG1:PH1"/>
    <mergeCell ref="OK1:OL1"/>
    <mergeCell ref="OM1:ON1"/>
    <mergeCell ref="OO1:OP1"/>
    <mergeCell ref="OQ1:OR1"/>
    <mergeCell ref="OS1:OT1"/>
    <mergeCell ref="OU1:OV1"/>
    <mergeCell ref="NY1:NZ1"/>
    <mergeCell ref="OA1:OB1"/>
    <mergeCell ref="OC1:OD1"/>
    <mergeCell ref="OE1:OF1"/>
    <mergeCell ref="OG1:OH1"/>
    <mergeCell ref="OI1:OJ1"/>
    <mergeCell ref="NM1:NN1"/>
    <mergeCell ref="NO1:NP1"/>
    <mergeCell ref="NQ1:NR1"/>
    <mergeCell ref="NS1:NT1"/>
    <mergeCell ref="NU1:NV1"/>
    <mergeCell ref="NW1:NX1"/>
    <mergeCell ref="NA1:NB1"/>
    <mergeCell ref="NC1:ND1"/>
    <mergeCell ref="NE1:NF1"/>
    <mergeCell ref="NG1:NH1"/>
    <mergeCell ref="NI1:NJ1"/>
    <mergeCell ref="NK1:NL1"/>
    <mergeCell ref="MO1:MP1"/>
    <mergeCell ref="MQ1:MR1"/>
    <mergeCell ref="MS1:MT1"/>
    <mergeCell ref="MU1:MV1"/>
    <mergeCell ref="MW1:MX1"/>
    <mergeCell ref="MY1:MZ1"/>
    <mergeCell ref="MC1:MD1"/>
    <mergeCell ref="ME1:MF1"/>
    <mergeCell ref="MG1:MH1"/>
    <mergeCell ref="MI1:MJ1"/>
    <mergeCell ref="MK1:ML1"/>
    <mergeCell ref="MM1:MN1"/>
    <mergeCell ref="LQ1:LR1"/>
    <mergeCell ref="LS1:LT1"/>
    <mergeCell ref="LU1:LV1"/>
    <mergeCell ref="LW1:LX1"/>
    <mergeCell ref="LY1:LZ1"/>
    <mergeCell ref="MA1:MB1"/>
    <mergeCell ref="LE1:LF1"/>
    <mergeCell ref="LG1:LH1"/>
    <mergeCell ref="LI1:LJ1"/>
    <mergeCell ref="LK1:LL1"/>
    <mergeCell ref="LM1:LN1"/>
    <mergeCell ref="LO1:LP1"/>
    <mergeCell ref="KS1:KT1"/>
    <mergeCell ref="KU1:KV1"/>
    <mergeCell ref="KW1:KX1"/>
    <mergeCell ref="KY1:KZ1"/>
    <mergeCell ref="LA1:LB1"/>
    <mergeCell ref="LC1:LD1"/>
    <mergeCell ref="KG1:KH1"/>
    <mergeCell ref="KI1:KJ1"/>
    <mergeCell ref="KK1:KL1"/>
    <mergeCell ref="KM1:KN1"/>
    <mergeCell ref="KO1:KP1"/>
    <mergeCell ref="KQ1:KR1"/>
    <mergeCell ref="JU1:JV1"/>
    <mergeCell ref="JW1:JX1"/>
    <mergeCell ref="JY1:JZ1"/>
    <mergeCell ref="KA1:KB1"/>
    <mergeCell ref="KC1:KD1"/>
    <mergeCell ref="KE1:KF1"/>
    <mergeCell ref="JI1:JJ1"/>
    <mergeCell ref="JK1:JL1"/>
    <mergeCell ref="JM1:JN1"/>
    <mergeCell ref="JO1:JP1"/>
    <mergeCell ref="JQ1:JR1"/>
    <mergeCell ref="JS1:JT1"/>
    <mergeCell ref="IW1:IX1"/>
    <mergeCell ref="IY1:IZ1"/>
    <mergeCell ref="JA1:JB1"/>
    <mergeCell ref="JC1:JD1"/>
    <mergeCell ref="JE1:JF1"/>
    <mergeCell ref="JG1:JH1"/>
    <mergeCell ref="IK1:IL1"/>
    <mergeCell ref="IM1:IN1"/>
    <mergeCell ref="IO1:IP1"/>
    <mergeCell ref="IQ1:IR1"/>
    <mergeCell ref="IS1:IT1"/>
    <mergeCell ref="IU1:IV1"/>
    <mergeCell ref="HY1:HZ1"/>
    <mergeCell ref="IA1:IB1"/>
    <mergeCell ref="IC1:ID1"/>
    <mergeCell ref="IE1:IF1"/>
    <mergeCell ref="IG1:IH1"/>
    <mergeCell ref="II1:IJ1"/>
    <mergeCell ref="HM1:HN1"/>
    <mergeCell ref="HO1:HP1"/>
    <mergeCell ref="HQ1:HR1"/>
    <mergeCell ref="HS1:HT1"/>
    <mergeCell ref="HU1:HV1"/>
    <mergeCell ref="HW1:HX1"/>
    <mergeCell ref="HA1:HB1"/>
    <mergeCell ref="HC1:HD1"/>
    <mergeCell ref="HE1:HF1"/>
    <mergeCell ref="HG1:HH1"/>
    <mergeCell ref="HI1:HJ1"/>
    <mergeCell ref="HK1:HL1"/>
    <mergeCell ref="GO1:GP1"/>
    <mergeCell ref="GQ1:GR1"/>
    <mergeCell ref="GS1:GT1"/>
    <mergeCell ref="GU1:GV1"/>
    <mergeCell ref="GW1:GX1"/>
    <mergeCell ref="GY1:GZ1"/>
    <mergeCell ref="GC1:GD1"/>
    <mergeCell ref="GE1:GF1"/>
    <mergeCell ref="GG1:GH1"/>
    <mergeCell ref="GI1:GJ1"/>
    <mergeCell ref="GK1:GL1"/>
    <mergeCell ref="GM1:GN1"/>
    <mergeCell ref="FQ1:FR1"/>
    <mergeCell ref="FS1:FT1"/>
    <mergeCell ref="FU1:FV1"/>
    <mergeCell ref="FW1:FX1"/>
    <mergeCell ref="FY1:FZ1"/>
    <mergeCell ref="GA1:GB1"/>
    <mergeCell ref="FE1:FF1"/>
    <mergeCell ref="FG1:FH1"/>
    <mergeCell ref="FI1:FJ1"/>
    <mergeCell ref="FK1:FL1"/>
    <mergeCell ref="FM1:FN1"/>
    <mergeCell ref="FO1:FP1"/>
    <mergeCell ref="ES1:ET1"/>
    <mergeCell ref="EU1:EV1"/>
    <mergeCell ref="EW1:EX1"/>
    <mergeCell ref="EY1:EZ1"/>
    <mergeCell ref="FA1:FB1"/>
    <mergeCell ref="FC1:FD1"/>
    <mergeCell ref="EG1:EH1"/>
    <mergeCell ref="EI1:EJ1"/>
    <mergeCell ref="EK1:EL1"/>
    <mergeCell ref="EM1:EN1"/>
    <mergeCell ref="EO1:EP1"/>
    <mergeCell ref="EQ1:ER1"/>
    <mergeCell ref="DU1:DV1"/>
    <mergeCell ref="DW1:DX1"/>
    <mergeCell ref="DY1:DZ1"/>
    <mergeCell ref="EA1:EB1"/>
    <mergeCell ref="EC1:ED1"/>
    <mergeCell ref="EE1:EF1"/>
    <mergeCell ref="DI1:DJ1"/>
    <mergeCell ref="DK1:DL1"/>
    <mergeCell ref="DM1:DN1"/>
    <mergeCell ref="DO1:DP1"/>
    <mergeCell ref="DQ1:DR1"/>
    <mergeCell ref="DS1:DT1"/>
    <mergeCell ref="CW1:CX1"/>
    <mergeCell ref="CY1:CZ1"/>
    <mergeCell ref="DA1:DB1"/>
    <mergeCell ref="DC1:DD1"/>
    <mergeCell ref="DE1:DF1"/>
    <mergeCell ref="DG1:DH1"/>
    <mergeCell ref="CK1:CL1"/>
    <mergeCell ref="CM1:CN1"/>
    <mergeCell ref="CO1:CP1"/>
    <mergeCell ref="CQ1:CR1"/>
    <mergeCell ref="CS1:CT1"/>
    <mergeCell ref="CU1:CV1"/>
    <mergeCell ref="BY1:BZ1"/>
    <mergeCell ref="CA1:CB1"/>
    <mergeCell ref="CC1:CD1"/>
    <mergeCell ref="CE1:CF1"/>
    <mergeCell ref="CG1:CH1"/>
    <mergeCell ref="CI1:CJ1"/>
    <mergeCell ref="BM1:BN1"/>
    <mergeCell ref="BO1:BP1"/>
    <mergeCell ref="BQ1:BR1"/>
    <mergeCell ref="BS1:BT1"/>
    <mergeCell ref="BU1:BV1"/>
    <mergeCell ref="BW1:BX1"/>
    <mergeCell ref="BA1:BB1"/>
    <mergeCell ref="BC1:BD1"/>
    <mergeCell ref="BE1:BF1"/>
    <mergeCell ref="BG1:BH1"/>
    <mergeCell ref="BI1:BJ1"/>
    <mergeCell ref="BK1:BL1"/>
    <mergeCell ref="AO1:AP1"/>
    <mergeCell ref="AQ1:AR1"/>
    <mergeCell ref="AS1:AT1"/>
    <mergeCell ref="AU1:AV1"/>
    <mergeCell ref="AW1:AX1"/>
    <mergeCell ref="AY1:AZ1"/>
    <mergeCell ref="AC1:AD1"/>
    <mergeCell ref="AE1:AF1"/>
    <mergeCell ref="AG1:AH1"/>
    <mergeCell ref="AI1:AJ1"/>
    <mergeCell ref="AK1:AL1"/>
    <mergeCell ref="AM1:AN1"/>
    <mergeCell ref="Q1:R1"/>
    <mergeCell ref="S1:T1"/>
    <mergeCell ref="U1:V1"/>
    <mergeCell ref="W1:X1"/>
    <mergeCell ref="Y1:Z1"/>
    <mergeCell ref="AA1:AB1"/>
    <mergeCell ref="E1:F1"/>
    <mergeCell ref="G1:H1"/>
    <mergeCell ref="I1:J1"/>
    <mergeCell ref="K1:L1"/>
    <mergeCell ref="M1:N1"/>
    <mergeCell ref="O1:P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S1-Summary</vt:lpstr>
      <vt:lpstr>Table S2-Carbohydrate</vt:lpstr>
      <vt:lpstr>Table S3-Lipid</vt:lpstr>
      <vt:lpstr>Table S4-Gene co-expression</vt:lpstr>
      <vt:lpstr>Table S5 Primer pairs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dcterms:created xsi:type="dcterms:W3CDTF">2019-09-05T07:23:52Z</dcterms:created>
  <dcterms:modified xsi:type="dcterms:W3CDTF">2021-01-22T12:56:43Z</dcterms:modified>
</cp:coreProperties>
</file>