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omumaryland.sharepoint.com/sites/FitzpatrickLab/Shared Documents/RSV/RSV vaccine demand forecasting/"/>
    </mc:Choice>
  </mc:AlternateContent>
  <xr:revisionPtr revIDLastSave="1" documentId="6_{055246E0-67A4-4968-88B4-782FB7E8576D}" xr6:coauthVersionLast="47" xr6:coauthVersionMax="47" xr10:uidLastSave="{50BBBC1A-337D-466F-B674-FF076BD6C01A}"/>
  <bookViews>
    <workbookView xWindow="15435" yWindow="360" windowWidth="13320" windowHeight="15075" tabRatio="500" xr2:uid="{00000000-000D-0000-FFFF-FFFF00000000}"/>
  </bookViews>
  <sheets>
    <sheet name="Notes and sources" sheetId="1" r:id="rId1"/>
    <sheet name="Introduction schedules" sheetId="2" r:id="rId2"/>
    <sheet name="Gavi yearly counts"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5" i="3" l="1"/>
  <c r="C14" i="3"/>
  <c r="C13" i="3"/>
  <c r="C12" i="3"/>
  <c r="C11" i="3"/>
  <c r="C10" i="3"/>
  <c r="C9" i="3"/>
  <c r="C8" i="3"/>
  <c r="C7" i="3"/>
  <c r="C6" i="3"/>
  <c r="C5" i="3"/>
  <c r="C4" i="3"/>
  <c r="C3" i="3"/>
  <c r="C2" i="3"/>
  <c r="C15" i="3" s="1"/>
  <c r="N60" i="2"/>
  <c r="M60" i="2"/>
  <c r="N59" i="2"/>
  <c r="M59" i="2"/>
  <c r="Q57" i="2"/>
  <c r="H57" i="2"/>
  <c r="G57" i="2"/>
  <c r="P57" i="2" s="1"/>
  <c r="F57" i="2"/>
  <c r="O57" i="2" s="1"/>
  <c r="Q56" i="2"/>
  <c r="P56" i="2"/>
  <c r="O56" i="2"/>
  <c r="H56" i="2"/>
  <c r="G56" i="2"/>
  <c r="I56" i="2" s="1"/>
  <c r="F56" i="2"/>
  <c r="H55" i="2"/>
  <c r="Q55" i="2" s="1"/>
  <c r="G55" i="2"/>
  <c r="P55" i="2" s="1"/>
  <c r="F55" i="2"/>
  <c r="Q54" i="2"/>
  <c r="P54" i="2"/>
  <c r="O54" i="2"/>
  <c r="I54" i="2"/>
  <c r="H54" i="2"/>
  <c r="G54" i="2"/>
  <c r="F54" i="2"/>
  <c r="I53" i="2"/>
  <c r="H53" i="2"/>
  <c r="Q53" i="2" s="1"/>
  <c r="G53" i="2"/>
  <c r="P53" i="2" s="1"/>
  <c r="F53" i="2"/>
  <c r="O53" i="2" s="1"/>
  <c r="Q52" i="2"/>
  <c r="P52" i="2"/>
  <c r="H52" i="2"/>
  <c r="G52" i="2"/>
  <c r="F52" i="2"/>
  <c r="O52" i="2" s="1"/>
  <c r="P51" i="2"/>
  <c r="H51" i="2"/>
  <c r="Q51" i="2" s="1"/>
  <c r="G51" i="2"/>
  <c r="F51" i="2"/>
  <c r="O51" i="2" s="1"/>
  <c r="H50" i="2"/>
  <c r="Q50" i="2" s="1"/>
  <c r="G50" i="2"/>
  <c r="P50" i="2" s="1"/>
  <c r="F50" i="2"/>
  <c r="Q49" i="2"/>
  <c r="P49" i="2"/>
  <c r="O49" i="2"/>
  <c r="I49" i="2"/>
  <c r="H49" i="2"/>
  <c r="G49" i="2"/>
  <c r="F49" i="2"/>
  <c r="H48" i="2"/>
  <c r="Q48" i="2" s="1"/>
  <c r="G48" i="2"/>
  <c r="P48" i="2" s="1"/>
  <c r="F48" i="2"/>
  <c r="O48" i="2" s="1"/>
  <c r="Q47" i="2"/>
  <c r="P47" i="2"/>
  <c r="O47" i="2"/>
  <c r="H47" i="2"/>
  <c r="G47" i="2"/>
  <c r="F47" i="2"/>
  <c r="I47" i="2" s="1"/>
  <c r="P46" i="2"/>
  <c r="O46" i="2"/>
  <c r="H46" i="2"/>
  <c r="Q46" i="2" s="1"/>
  <c r="G46" i="2"/>
  <c r="F46" i="2"/>
  <c r="I46" i="2" s="1"/>
  <c r="Q45" i="2"/>
  <c r="H45" i="2"/>
  <c r="G45" i="2"/>
  <c r="P45" i="2" s="1"/>
  <c r="F45" i="2"/>
  <c r="Q44" i="2"/>
  <c r="O44" i="2"/>
  <c r="I44" i="2"/>
  <c r="H44" i="2"/>
  <c r="G44" i="2"/>
  <c r="P44" i="2" s="1"/>
  <c r="F44" i="2"/>
  <c r="H43" i="2"/>
  <c r="Q43" i="2" s="1"/>
  <c r="G43" i="2"/>
  <c r="P43" i="2" s="1"/>
  <c r="F43" i="2"/>
  <c r="Q42" i="2"/>
  <c r="P42" i="2"/>
  <c r="O42" i="2"/>
  <c r="I42" i="2"/>
  <c r="H42" i="2"/>
  <c r="G42" i="2"/>
  <c r="F42" i="2"/>
  <c r="H41" i="2"/>
  <c r="Q41" i="2" s="1"/>
  <c r="G41" i="2"/>
  <c r="P41" i="2" s="1"/>
  <c r="F41" i="2"/>
  <c r="O41" i="2" s="1"/>
  <c r="Q40" i="2"/>
  <c r="P40" i="2"/>
  <c r="H40" i="2"/>
  <c r="G40" i="2"/>
  <c r="F40" i="2"/>
  <c r="O40" i="2" s="1"/>
  <c r="Q39" i="2"/>
  <c r="H39" i="2"/>
  <c r="G39" i="2"/>
  <c r="P39" i="2" s="1"/>
  <c r="F39" i="2"/>
  <c r="I39" i="2" s="1"/>
  <c r="H38" i="2"/>
  <c r="Q38" i="2" s="1"/>
  <c r="G38" i="2"/>
  <c r="P38" i="2" s="1"/>
  <c r="F38" i="2"/>
  <c r="P37" i="2"/>
  <c r="O37" i="2"/>
  <c r="H37" i="2"/>
  <c r="Q37" i="2" s="1"/>
  <c r="G37" i="2"/>
  <c r="F37" i="2"/>
  <c r="H36" i="2"/>
  <c r="Q36" i="2" s="1"/>
  <c r="G36" i="2"/>
  <c r="P36" i="2" s="1"/>
  <c r="F36" i="2"/>
  <c r="O36" i="2" s="1"/>
  <c r="Q35" i="2"/>
  <c r="P35" i="2"/>
  <c r="O35" i="2"/>
  <c r="H35" i="2"/>
  <c r="G35" i="2"/>
  <c r="F35" i="2"/>
  <c r="I35" i="2" s="1"/>
  <c r="Q34" i="2"/>
  <c r="H34" i="2"/>
  <c r="G34" i="2"/>
  <c r="P34" i="2" s="1"/>
  <c r="F34" i="2"/>
  <c r="O34" i="2" s="1"/>
  <c r="Q33" i="2"/>
  <c r="P33" i="2"/>
  <c r="O33" i="2"/>
  <c r="H33" i="2"/>
  <c r="G33" i="2"/>
  <c r="F33" i="2"/>
  <c r="I33" i="2" s="1"/>
  <c r="P32" i="2"/>
  <c r="O32" i="2"/>
  <c r="H32" i="2"/>
  <c r="Q32" i="2" s="1"/>
  <c r="G32" i="2"/>
  <c r="I32" i="2" s="1"/>
  <c r="F32" i="2"/>
  <c r="H31" i="2"/>
  <c r="Q31" i="2" s="1"/>
  <c r="G31" i="2"/>
  <c r="P31" i="2" s="1"/>
  <c r="F31" i="2"/>
  <c r="Q30" i="2"/>
  <c r="P30" i="2"/>
  <c r="O30" i="2"/>
  <c r="I30" i="2"/>
  <c r="H30" i="2"/>
  <c r="G30" i="2"/>
  <c r="F30" i="2"/>
  <c r="O29" i="2"/>
  <c r="H29" i="2"/>
  <c r="Q29" i="2" s="1"/>
  <c r="G29" i="2"/>
  <c r="P29" i="2" s="1"/>
  <c r="F29" i="2"/>
  <c r="Q28" i="2"/>
  <c r="P28" i="2"/>
  <c r="H28" i="2"/>
  <c r="G28" i="2"/>
  <c r="F28" i="2"/>
  <c r="O28" i="2" s="1"/>
  <c r="Q27" i="2"/>
  <c r="P27" i="2"/>
  <c r="O27" i="2"/>
  <c r="H27" i="2"/>
  <c r="G27" i="2"/>
  <c r="I27" i="2" s="1"/>
  <c r="F27" i="2"/>
  <c r="H26" i="2"/>
  <c r="Q26" i="2" s="1"/>
  <c r="G26" i="2"/>
  <c r="P26" i="2" s="1"/>
  <c r="F26" i="2"/>
  <c r="P25" i="2"/>
  <c r="O25" i="2"/>
  <c r="I25" i="2"/>
  <c r="H25" i="2"/>
  <c r="Q25" i="2" s="1"/>
  <c r="G25" i="2"/>
  <c r="F25" i="2"/>
  <c r="Q24" i="2"/>
  <c r="P24" i="2"/>
  <c r="O24" i="2"/>
  <c r="H24" i="2"/>
  <c r="G24" i="2"/>
  <c r="F24" i="2"/>
  <c r="I24" i="2" s="1"/>
  <c r="Q23" i="2"/>
  <c r="P23" i="2"/>
  <c r="O23" i="2"/>
  <c r="H23" i="2"/>
  <c r="G23" i="2"/>
  <c r="F23" i="2"/>
  <c r="I23" i="2" s="1"/>
  <c r="Q22" i="2"/>
  <c r="H22" i="2"/>
  <c r="G22" i="2"/>
  <c r="P22" i="2" s="1"/>
  <c r="F22" i="2"/>
  <c r="O22" i="2" s="1"/>
  <c r="Q21" i="2"/>
  <c r="H21" i="2"/>
  <c r="G21" i="2"/>
  <c r="P21" i="2" s="1"/>
  <c r="F21" i="2"/>
  <c r="Q20" i="2"/>
  <c r="O20" i="2"/>
  <c r="H20" i="2"/>
  <c r="G20" i="2"/>
  <c r="P20" i="2" s="1"/>
  <c r="F20" i="2"/>
  <c r="H19" i="2"/>
  <c r="Q19" i="2" s="1"/>
  <c r="G19" i="2"/>
  <c r="P19" i="2" s="1"/>
  <c r="F19" i="2"/>
  <c r="Q18" i="2"/>
  <c r="P18" i="2"/>
  <c r="O18" i="2"/>
  <c r="I18" i="2"/>
  <c r="H18" i="2"/>
  <c r="G18" i="2"/>
  <c r="F18" i="2"/>
  <c r="H17" i="2"/>
  <c r="Q17" i="2" s="1"/>
  <c r="G17" i="2"/>
  <c r="P17" i="2" s="1"/>
  <c r="F17" i="2"/>
  <c r="O17" i="2" s="1"/>
  <c r="Q16" i="2"/>
  <c r="P16" i="2"/>
  <c r="H16" i="2"/>
  <c r="G16" i="2"/>
  <c r="F16" i="2"/>
  <c r="O16" i="2" s="1"/>
  <c r="H15" i="2"/>
  <c r="Q15" i="2" s="1"/>
  <c r="G15" i="2"/>
  <c r="P15" i="2" s="1"/>
  <c r="F15" i="2"/>
  <c r="O15" i="2" s="1"/>
  <c r="H14" i="2"/>
  <c r="Q14" i="2" s="1"/>
  <c r="G14" i="2"/>
  <c r="P14" i="2" s="1"/>
  <c r="F14" i="2"/>
  <c r="P13" i="2"/>
  <c r="O13" i="2"/>
  <c r="H13" i="2"/>
  <c r="Q13" i="2" s="1"/>
  <c r="G13" i="2"/>
  <c r="F13" i="2"/>
  <c r="Q12" i="2"/>
  <c r="I12" i="2"/>
  <c r="H12" i="2"/>
  <c r="G12" i="2"/>
  <c r="P12" i="2" s="1"/>
  <c r="F12" i="2"/>
  <c r="O12" i="2" s="1"/>
  <c r="Q11" i="2"/>
  <c r="P11" i="2"/>
  <c r="O11" i="2"/>
  <c r="H11" i="2"/>
  <c r="G11" i="2"/>
  <c r="F11" i="2"/>
  <c r="I11" i="2" s="1"/>
  <c r="P10" i="2"/>
  <c r="O10" i="2"/>
  <c r="I10" i="2"/>
  <c r="H10" i="2"/>
  <c r="Q10" i="2" s="1"/>
  <c r="G10" i="2"/>
  <c r="F10" i="2"/>
  <c r="Q9" i="2"/>
  <c r="H9" i="2"/>
  <c r="G9" i="2"/>
  <c r="P9" i="2" s="1"/>
  <c r="F9" i="2"/>
  <c r="Q8" i="2"/>
  <c r="P8" i="2"/>
  <c r="O8" i="2"/>
  <c r="I8" i="2"/>
  <c r="H8" i="2"/>
  <c r="G8" i="2"/>
  <c r="F8" i="2"/>
  <c r="Q7" i="2"/>
  <c r="H7" i="2"/>
  <c r="G7" i="2"/>
  <c r="P7" i="2" s="1"/>
  <c r="F7" i="2"/>
  <c r="Q6" i="2"/>
  <c r="P6" i="2"/>
  <c r="O6" i="2"/>
  <c r="I6" i="2"/>
  <c r="H6" i="2"/>
  <c r="G6" i="2"/>
  <c r="F6" i="2"/>
  <c r="Q5" i="2"/>
  <c r="P5" i="2"/>
  <c r="H5" i="2"/>
  <c r="G5" i="2"/>
  <c r="F5" i="2"/>
  <c r="O5" i="2" s="1"/>
  <c r="Q4" i="2"/>
  <c r="P4" i="2"/>
  <c r="H4" i="2"/>
  <c r="G4" i="2"/>
  <c r="F4" i="2"/>
  <c r="O4" i="2" s="1"/>
  <c r="Q3" i="2"/>
  <c r="P3" i="2"/>
  <c r="H3" i="2"/>
  <c r="G3" i="2"/>
  <c r="F3" i="2"/>
  <c r="O3" i="2" s="1"/>
  <c r="Q2" i="2"/>
  <c r="H2" i="2"/>
  <c r="G2" i="2"/>
  <c r="P2" i="2" s="1"/>
  <c r="F2" i="2"/>
  <c r="P60" i="2" l="1"/>
  <c r="P59" i="2"/>
  <c r="I34" i="2"/>
  <c r="O9" i="2"/>
  <c r="I9" i="2"/>
  <c r="I13" i="2"/>
  <c r="I22" i="2"/>
  <c r="O26" i="2"/>
  <c r="I26" i="2"/>
  <c r="O55" i="2"/>
  <c r="I55" i="2"/>
  <c r="O45" i="2"/>
  <c r="I45" i="2"/>
  <c r="O39" i="2"/>
  <c r="I15" i="2"/>
  <c r="I17" i="2"/>
  <c r="O43" i="2"/>
  <c r="I43" i="2"/>
  <c r="I36" i="2"/>
  <c r="O50" i="2"/>
  <c r="I50" i="2"/>
  <c r="O7" i="2"/>
  <c r="I7" i="2"/>
  <c r="I20" i="2"/>
  <c r="I41" i="2"/>
  <c r="I3" i="2"/>
  <c r="I5" i="2"/>
  <c r="O31" i="2"/>
  <c r="I31" i="2"/>
  <c r="I37" i="2"/>
  <c r="I48" i="2"/>
  <c r="O14" i="2"/>
  <c r="I14" i="2"/>
  <c r="Q60" i="2"/>
  <c r="Q59" i="2"/>
  <c r="O21" i="2"/>
  <c r="I21" i="2"/>
  <c r="I51" i="2"/>
  <c r="I29" i="2"/>
  <c r="O2" i="2"/>
  <c r="I2" i="2"/>
  <c r="O19" i="2"/>
  <c r="I19" i="2"/>
  <c r="O38" i="2"/>
  <c r="I38" i="2"/>
  <c r="I57" i="2"/>
  <c r="I4" i="2"/>
  <c r="I16" i="2"/>
  <c r="I28" i="2"/>
  <c r="I40" i="2"/>
  <c r="I52" i="2"/>
  <c r="O60" i="2" l="1"/>
  <c r="O59" i="2"/>
</calcChain>
</file>

<file path=xl/sharedStrings.xml><?xml version="1.0" encoding="utf-8"?>
<sst xmlns="http://schemas.openxmlformats.org/spreadsheetml/2006/main" count="212" uniqueCount="170">
  <si>
    <t>Data File 2. Country introduction schedules</t>
  </si>
  <si>
    <t>One row per country for the 56 countries eligible for Gavi support as of July 1, 2026, in the order of Gavi’s eligibility list.</t>
  </si>
  <si>
    <t>Column</t>
  </si>
  <si>
    <t>Description</t>
  </si>
  <si>
    <t>Source</t>
  </si>
  <si>
    <t>Introduction dates</t>
  </si>
  <si>
    <t>Date of universal introduction of pneumococcal conjugate (PCV), rotavirus, and human papillomavirus (HPV) vaccines into the national immunization program. Blank cells mean the vaccine had not been introduced by September 29, 2026.</t>
  </si>
  <si>
    <t>International Vaccine Access Center, VIEW-hub, exports dated September 29, 2026, column "Universal Introduction Actual Date".</t>
  </si>
  <si>
    <t>Intervals</t>
  </si>
  <si>
    <t>Years from that vaccine’s first introduction among the 56 countries to the country’s own introduction, or to September 29, 2026 if the country had not introduced it. The first introduction dates are to the right of the table.</t>
  </si>
  <si>
    <t>Calculated in this file from the VIEW-hub dates.</t>
  </si>
  <si>
    <t>Mean interval</t>
  </si>
  <si>
    <t>Mean of the three intervals. Within each group, countries were ordered by this value.</t>
  </si>
  <si>
    <t>Calculated in this file.</t>
  </si>
  <si>
    <t>Readiness network member</t>
  </si>
  <si>
    <t>The eight Gavi-eligible members of the Maternal Immunisation Readiness Network in Africa and Asia.</t>
  </si>
  <si>
    <t>Gavi RSV Investment Case, Annex B (PDF p12).</t>
  </si>
  <si>
    <t>Investment-case start year</t>
  </si>
  <si>
    <t>Start years the investment case gives for Ethiopia (2032), Pakistan (2034), and the Democratic Republic of the Congo (2037).</t>
  </si>
  <si>
    <t>Gavi RSV Investment Case, Annex B (PDF p20).</t>
  </si>
  <si>
    <t>Coverage rises over 3 years</t>
  </si>
  <si>
    <t>Countries in which coverage rose in equal steps over 3 years on the baseline schedule (5 years with slower coverage scale-up).</t>
  </si>
  <si>
    <t>Gavi RSV Investment Case, Annex B (PDF p17).</t>
  </si>
  <si>
    <t>Start year, primary analysis</t>
  </si>
  <si>
    <t>Investment-case start years for the three countries above. The six other network members took the earliest open years in order of mean interval, and the remaining countries followed in order of mean interval, filling the investment case’s yearly counts (sheet "Gavi yearly counts"). "None by 2040" means the country was not assigned a year. Delay scenarios add 1–5 years to every start year.</t>
  </si>
  <si>
    <t>Our assignment.</t>
  </si>
  <si>
    <t>Start year, ordered by introduction history only</t>
  </si>
  <si>
    <t>As the primary analysis, but with all countries other than the three with investment-case start years ordered by mean interval, without priority for the readiness network.</t>
  </si>
  <si>
    <t>Start year, RSV follows PCV, rotavirus, or HPV vaccine</t>
  </si>
  <si>
    <t>2028 plus that vaccine’s interval, rounded to whole years. Countries that had not introduced the vaccine had no RSV introduction by 2037.</t>
  </si>
  <si>
    <t>Counts of countries started by 2030 and by 2037 are below the table.</t>
  </si>
  <si>
    <t>ISO3</t>
  </si>
  <si>
    <t>Country</t>
  </si>
  <si>
    <t>PCV introduction date</t>
  </si>
  <si>
    <t>Rotavirus vaccine introduction date</t>
  </si>
  <si>
    <t>HPV vaccine introduction date</t>
  </si>
  <si>
    <t>PCV interval, years</t>
  </si>
  <si>
    <t>Rotavirus vaccine interval, years</t>
  </si>
  <si>
    <t>HPV vaccine interval, years</t>
  </si>
  <si>
    <t>Mean interval, 3 vaccines, years</t>
  </si>
  <si>
    <t>Readiness network member (1 = yes)</t>
  </si>
  <si>
    <t>Coverage rises over 3 years (1 = yes)</t>
  </si>
  <si>
    <t>Start year, RSV follows PCV</t>
  </si>
  <si>
    <t>Start year, RSV follows rotavirus vaccine</t>
  </si>
  <si>
    <t>Start year, RSV follows HPV vaccine</t>
  </si>
  <si>
    <t>First introduction among the 56 countries</t>
  </si>
  <si>
    <t>AFG</t>
  </si>
  <si>
    <t>Afghanistan</t>
  </si>
  <si>
    <t>None by 2040</t>
  </si>
  <si>
    <t>PCV</t>
  </si>
  <si>
    <t>BFA</t>
  </si>
  <si>
    <t>Burkina Faso</t>
  </si>
  <si>
    <t>Rotavirus vaccine</t>
  </si>
  <si>
    <t>BDI</t>
  </si>
  <si>
    <t>Burundi</t>
  </si>
  <si>
    <t>HPV vaccine</t>
  </si>
  <si>
    <t>CAF</t>
  </si>
  <si>
    <t>Central African Republic</t>
  </si>
  <si>
    <t>Interval end for countries not yet introduced</t>
  </si>
  <si>
    <t>TCD</t>
  </si>
  <si>
    <t>Chad</t>
  </si>
  <si>
    <t>COD</t>
  </si>
  <si>
    <t>Democratic Republic of the Congo</t>
  </si>
  <si>
    <t>PRK</t>
  </si>
  <si>
    <t>Democratic People's Republic of Korea</t>
  </si>
  <si>
    <t>ERI</t>
  </si>
  <si>
    <t>Eritrea</t>
  </si>
  <si>
    <t>ETH</t>
  </si>
  <si>
    <t>Ethiopia</t>
  </si>
  <si>
    <t>GMB</t>
  </si>
  <si>
    <t>Gambia</t>
  </si>
  <si>
    <t>GNB</t>
  </si>
  <si>
    <t>Guinea-Bissau</t>
  </si>
  <si>
    <t>LBR</t>
  </si>
  <si>
    <t>Liberia</t>
  </si>
  <si>
    <t>MDG</t>
  </si>
  <si>
    <t>Madagascar</t>
  </si>
  <si>
    <t>MWI</t>
  </si>
  <si>
    <t>Malawi</t>
  </si>
  <si>
    <t>MLI</t>
  </si>
  <si>
    <t>Mali</t>
  </si>
  <si>
    <t>MOZ</t>
  </si>
  <si>
    <t>Mozambique</t>
  </si>
  <si>
    <t>NER</t>
  </si>
  <si>
    <t>Niger</t>
  </si>
  <si>
    <t>RWA</t>
  </si>
  <si>
    <t>Rwanda</t>
  </si>
  <si>
    <t>SLE</t>
  </si>
  <si>
    <t>Sierra Leone</t>
  </si>
  <si>
    <t>SOM</t>
  </si>
  <si>
    <t>Somalia</t>
  </si>
  <si>
    <t>SSD</t>
  </si>
  <si>
    <t>South Sudan</t>
  </si>
  <si>
    <t>SDN</t>
  </si>
  <si>
    <t>Sudan</t>
  </si>
  <si>
    <t>SYR</t>
  </si>
  <si>
    <t>Syrian Arab Republic</t>
  </si>
  <si>
    <t>TGO</t>
  </si>
  <si>
    <t>Togo</t>
  </si>
  <si>
    <t>UGA</t>
  </si>
  <si>
    <t>Uganda</t>
  </si>
  <si>
    <t>YEM</t>
  </si>
  <si>
    <t>Yemen</t>
  </si>
  <si>
    <t>AGO</t>
  </si>
  <si>
    <t>Angola</t>
  </si>
  <si>
    <t>BEN</t>
  </si>
  <si>
    <t>Benin</t>
  </si>
  <si>
    <t>KHM</t>
  </si>
  <si>
    <t>Cambodia</t>
  </si>
  <si>
    <t>CMR</t>
  </si>
  <si>
    <t>Cameroon</t>
  </si>
  <si>
    <t>COM</t>
  </si>
  <si>
    <t>Comoros</t>
  </si>
  <si>
    <t>GIN</t>
  </si>
  <si>
    <t>Guinea</t>
  </si>
  <si>
    <t>HTI</t>
  </si>
  <si>
    <t>Haiti</t>
  </si>
  <si>
    <t>KEN</t>
  </si>
  <si>
    <t>Kenya</t>
  </si>
  <si>
    <t>KGZ</t>
  </si>
  <si>
    <t>Kyrgyzstan</t>
  </si>
  <si>
    <t>LAO</t>
  </si>
  <si>
    <t>Lao People's Democratic Republic</t>
  </si>
  <si>
    <t>LSO</t>
  </si>
  <si>
    <t>Lesotho</t>
  </si>
  <si>
    <t>MRT</t>
  </si>
  <si>
    <t>Mauritania</t>
  </si>
  <si>
    <t>MMR</t>
  </si>
  <si>
    <t>Myanmar</t>
  </si>
  <si>
    <t>NPL</t>
  </si>
  <si>
    <t>Nepal</t>
  </si>
  <si>
    <t>NGA</t>
  </si>
  <si>
    <t>Nigeria</t>
  </si>
  <si>
    <t>PAK</t>
  </si>
  <si>
    <t>Pakistan</t>
  </si>
  <si>
    <t>SEN</t>
  </si>
  <si>
    <t>Senegal</t>
  </si>
  <si>
    <t>SLB</t>
  </si>
  <si>
    <t>Solomon Islands</t>
  </si>
  <si>
    <t>TJK</t>
  </si>
  <si>
    <t>Tajikistan</t>
  </si>
  <si>
    <t>TLS</t>
  </si>
  <si>
    <t>Timor-Leste</t>
  </si>
  <si>
    <t>TZA</t>
  </si>
  <si>
    <t>UR Tanzania</t>
  </si>
  <si>
    <t>ZMB</t>
  </si>
  <si>
    <t>Zambia</t>
  </si>
  <si>
    <t>ZWE</t>
  </si>
  <si>
    <t>Zimbabwe</t>
  </si>
  <si>
    <t>BGD</t>
  </si>
  <si>
    <t>Bangladesh</t>
  </si>
  <si>
    <t>COG</t>
  </si>
  <si>
    <t>Congo</t>
  </si>
  <si>
    <t>CIV</t>
  </si>
  <si>
    <t>Côte d'Ivoire</t>
  </si>
  <si>
    <t>DJI</t>
  </si>
  <si>
    <t>Djibouti</t>
  </si>
  <si>
    <t>GHA</t>
  </si>
  <si>
    <t>Ghana</t>
  </si>
  <si>
    <t>PNG</t>
  </si>
  <si>
    <t>Papua New Guinea</t>
  </si>
  <si>
    <t>STP</t>
  </si>
  <si>
    <t>Sao Tome and Principe</t>
  </si>
  <si>
    <t>Started by 2030</t>
  </si>
  <si>
    <t>Started by 2037</t>
  </si>
  <si>
    <t>Year</t>
  </si>
  <si>
    <t>New introductions in the investment case</t>
  </si>
  <si>
    <t>Introductions in this file, primary analysis</t>
  </si>
  <si>
    <t>Total</t>
  </si>
  <si>
    <t>Source: Gavi RSV Investment Case, Annex B, cumulative introductions by year (PDF p19).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</si>
</sst>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charset val="1"/>
    </font>
    <font>
      <b/>
      <sz val="10"/>
      <name val="Arial"/>
      <charset val="1"/>
    </font>
    <font>
      <sz val="10"/>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1" fillId="0" borderId="0" xfId="0" applyFont="1" applyAlignment="1">
      <alignment vertical="top" wrapText="1"/>
    </xf>
    <xf numFmtId="0" fontId="2" fillId="0" borderId="0" xfId="0" applyFont="1" applyAlignment="1">
      <alignment vertical="top" wrapText="1"/>
    </xf>
    <xf numFmtId="164" fontId="2" fillId="0" borderId="0" xfId="0" applyNumberFormat="1" applyFont="1"/>
    <xf numFmtId="2"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zoomScaleNormal="100" workbookViewId="0"/>
  </sheetViews>
  <sheetFormatPr defaultColWidth="8.7109375" defaultRowHeight="15" x14ac:dyDescent="0.25"/>
  <cols>
    <col min="1" max="1" width="30" customWidth="1"/>
    <col min="2" max="2" width="70" customWidth="1"/>
    <col min="3" max="3" width="60" customWidth="1"/>
  </cols>
  <sheetData>
    <row r="1" spans="1:3" x14ac:dyDescent="0.25">
      <c r="A1" s="1" t="s">
        <v>0</v>
      </c>
      <c r="B1" s="2"/>
      <c r="C1" s="2"/>
    </row>
    <row r="2" spans="1:3" x14ac:dyDescent="0.25">
      <c r="A2" s="2" t="s">
        <v>1</v>
      </c>
      <c r="B2" s="2"/>
      <c r="C2" s="2"/>
    </row>
    <row r="3" spans="1:3" x14ac:dyDescent="0.25">
      <c r="A3" s="2"/>
      <c r="B3" s="2"/>
      <c r="C3" s="2"/>
    </row>
    <row r="4" spans="1:3" x14ac:dyDescent="0.25">
      <c r="A4" s="3" t="s">
        <v>2</v>
      </c>
      <c r="B4" s="3" t="s">
        <v>3</v>
      </c>
      <c r="C4" s="3" t="s">
        <v>4</v>
      </c>
    </row>
    <row r="5" spans="1:3" ht="38.25" x14ac:dyDescent="0.25">
      <c r="A5" s="4" t="s">
        <v>5</v>
      </c>
      <c r="B5" s="4" t="s">
        <v>6</v>
      </c>
      <c r="C5" s="4" t="s">
        <v>7</v>
      </c>
    </row>
    <row r="6" spans="1:3" ht="38.25" x14ac:dyDescent="0.25">
      <c r="A6" s="4" t="s">
        <v>8</v>
      </c>
      <c r="B6" s="4" t="s">
        <v>9</v>
      </c>
      <c r="C6" s="4" t="s">
        <v>10</v>
      </c>
    </row>
    <row r="7" spans="1:3" ht="25.5" x14ac:dyDescent="0.25">
      <c r="A7" s="4" t="s">
        <v>11</v>
      </c>
      <c r="B7" s="4" t="s">
        <v>12</v>
      </c>
      <c r="C7" s="4" t="s">
        <v>13</v>
      </c>
    </row>
    <row r="8" spans="1:3" ht="25.5" x14ac:dyDescent="0.25">
      <c r="A8" s="4" t="s">
        <v>14</v>
      </c>
      <c r="B8" s="4" t="s">
        <v>15</v>
      </c>
      <c r="C8" s="4" t="s">
        <v>16</v>
      </c>
    </row>
    <row r="9" spans="1:3" ht="25.5" x14ac:dyDescent="0.25">
      <c r="A9" s="4" t="s">
        <v>17</v>
      </c>
      <c r="B9" s="4" t="s">
        <v>18</v>
      </c>
      <c r="C9" s="4" t="s">
        <v>19</v>
      </c>
    </row>
    <row r="10" spans="1:3" ht="25.5" x14ac:dyDescent="0.25">
      <c r="A10" s="4" t="s">
        <v>20</v>
      </c>
      <c r="B10" s="4" t="s">
        <v>21</v>
      </c>
      <c r="C10" s="4" t="s">
        <v>22</v>
      </c>
    </row>
    <row r="11" spans="1:3" ht="76.5" x14ac:dyDescent="0.25">
      <c r="A11" s="4" t="s">
        <v>23</v>
      </c>
      <c r="B11" s="4" t="s">
        <v>24</v>
      </c>
      <c r="C11" s="4" t="s">
        <v>25</v>
      </c>
    </row>
    <row r="12" spans="1:3" ht="38.25" x14ac:dyDescent="0.25">
      <c r="A12" s="4" t="s">
        <v>26</v>
      </c>
      <c r="B12" s="4" t="s">
        <v>27</v>
      </c>
      <c r="C12" s="4" t="s">
        <v>25</v>
      </c>
    </row>
    <row r="13" spans="1:3" ht="25.5" x14ac:dyDescent="0.25">
      <c r="A13" s="4" t="s">
        <v>28</v>
      </c>
      <c r="B13" s="4" t="s">
        <v>29</v>
      </c>
      <c r="C13" s="4" t="s">
        <v>13</v>
      </c>
    </row>
    <row r="14" spans="1:3" x14ac:dyDescent="0.25">
      <c r="A14" s="4"/>
      <c r="B14" s="4"/>
      <c r="C14" s="4"/>
    </row>
    <row r="15" spans="1:3" ht="38.25" x14ac:dyDescent="0.25">
      <c r="A15" s="4" t="s">
        <v>30</v>
      </c>
      <c r="B15" s="4"/>
      <c r="C15" s="4"/>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0"/>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ColWidth="8.7109375" defaultRowHeight="15" x14ac:dyDescent="0.25"/>
  <cols>
    <col min="1" max="1" width="14" customWidth="1"/>
    <col min="2" max="2" width="30" customWidth="1"/>
    <col min="3" max="17" width="14" customWidth="1"/>
    <col min="19" max="19" width="40" customWidth="1"/>
    <col min="20" max="20" width="14" customWidth="1"/>
  </cols>
  <sheetData>
    <row r="1" spans="1:20" ht="75" customHeight="1" x14ac:dyDescent="0.25">
      <c r="A1" s="3" t="s">
        <v>31</v>
      </c>
      <c r="B1" s="3" t="s">
        <v>32</v>
      </c>
      <c r="C1" s="3" t="s">
        <v>33</v>
      </c>
      <c r="D1" s="3" t="s">
        <v>34</v>
      </c>
      <c r="E1" s="3" t="s">
        <v>35</v>
      </c>
      <c r="F1" s="3" t="s">
        <v>36</v>
      </c>
      <c r="G1" s="3" t="s">
        <v>37</v>
      </c>
      <c r="H1" s="3" t="s">
        <v>38</v>
      </c>
      <c r="I1" s="3" t="s">
        <v>39</v>
      </c>
      <c r="J1" s="3" t="s">
        <v>40</v>
      </c>
      <c r="K1" s="3" t="s">
        <v>17</v>
      </c>
      <c r="L1" s="3" t="s">
        <v>41</v>
      </c>
      <c r="M1" s="3" t="s">
        <v>23</v>
      </c>
      <c r="N1" s="3" t="s">
        <v>26</v>
      </c>
      <c r="O1" s="3" t="s">
        <v>42</v>
      </c>
      <c r="P1" s="3" t="s">
        <v>43</v>
      </c>
      <c r="Q1" s="3" t="s">
        <v>44</v>
      </c>
      <c r="R1" s="1"/>
      <c r="S1" s="1" t="s">
        <v>45</v>
      </c>
      <c r="T1" s="1"/>
    </row>
    <row r="2" spans="1:20" x14ac:dyDescent="0.25">
      <c r="A2" s="2" t="s">
        <v>46</v>
      </c>
      <c r="B2" s="2" t="s">
        <v>47</v>
      </c>
      <c r="C2" s="5">
        <v>41615</v>
      </c>
      <c r="D2" s="5">
        <v>43101</v>
      </c>
      <c r="E2" s="5"/>
      <c r="F2" s="6">
        <f t="shared" ref="F2:F33" si="0">(IF(C2="",T$5,C2)-T$2)/365.25</f>
        <v>4.4024640657084193</v>
      </c>
      <c r="G2" s="6">
        <f t="shared" ref="G2:G33" si="1">(IF(D2="",T$5,D2)-T$3)/365.25</f>
        <v>6.4585900068446271</v>
      </c>
      <c r="H2" s="6">
        <f t="shared" ref="H2:H33" si="2">(IF(E2="",T$5,E2)-T$4)/365.25</f>
        <v>15.496235455167694</v>
      </c>
      <c r="I2" s="6">
        <f t="shared" ref="I2:I33" si="3">AVERAGE(F2:H2)</f>
        <v>8.7857631759069132</v>
      </c>
      <c r="J2" s="2">
        <v>0</v>
      </c>
      <c r="K2" s="2"/>
      <c r="L2" s="2">
        <v>0</v>
      </c>
      <c r="M2" s="2" t="s">
        <v>48</v>
      </c>
      <c r="N2" s="2" t="s">
        <v>48</v>
      </c>
      <c r="O2" s="2">
        <f t="shared" ref="O2:O33" si="4">IF(C2="","Not introduced",2028+ROUND(F2,0))</f>
        <v>2032</v>
      </c>
      <c r="P2" s="2">
        <f t="shared" ref="P2:P33" si="5">IF(D2="","Not introduced",2028+ROUND(G2,0))</f>
        <v>2034</v>
      </c>
      <c r="Q2" s="2" t="str">
        <f t="shared" ref="Q2:Q33" si="6">IF(E2="","Not introduced",2028+ROUND(H2,0))</f>
        <v>Not introduced</v>
      </c>
      <c r="R2" s="2"/>
      <c r="S2" s="2" t="s">
        <v>49</v>
      </c>
      <c r="T2" s="5">
        <v>40007</v>
      </c>
    </row>
    <row r="3" spans="1:20" x14ac:dyDescent="0.25">
      <c r="A3" s="2" t="s">
        <v>50</v>
      </c>
      <c r="B3" s="2" t="s">
        <v>51</v>
      </c>
      <c r="C3" s="5">
        <v>41578</v>
      </c>
      <c r="D3" s="5">
        <v>41578</v>
      </c>
      <c r="E3" s="5">
        <v>44652</v>
      </c>
      <c r="F3" s="6">
        <f t="shared" si="0"/>
        <v>4.301163586584531</v>
      </c>
      <c r="G3" s="6">
        <f t="shared" si="1"/>
        <v>2.2888432580424367</v>
      </c>
      <c r="H3" s="6">
        <f t="shared" si="2"/>
        <v>11.000684462696784</v>
      </c>
      <c r="I3" s="6">
        <f t="shared" si="3"/>
        <v>5.863563769107917</v>
      </c>
      <c r="J3" s="2">
        <v>1</v>
      </c>
      <c r="K3" s="2"/>
      <c r="L3" s="2">
        <v>0</v>
      </c>
      <c r="M3" s="2">
        <v>2029</v>
      </c>
      <c r="N3" s="2">
        <v>2031</v>
      </c>
      <c r="O3" s="2">
        <f t="shared" si="4"/>
        <v>2032</v>
      </c>
      <c r="P3" s="2">
        <f t="shared" si="5"/>
        <v>2030</v>
      </c>
      <c r="Q3" s="2">
        <f t="shared" si="6"/>
        <v>2039</v>
      </c>
      <c r="R3" s="2"/>
      <c r="S3" s="2" t="s">
        <v>52</v>
      </c>
      <c r="T3" s="5">
        <v>40742</v>
      </c>
    </row>
    <row r="4" spans="1:20" x14ac:dyDescent="0.25">
      <c r="A4" s="2" t="s">
        <v>53</v>
      </c>
      <c r="B4" s="2" t="s">
        <v>54</v>
      </c>
      <c r="C4" s="5">
        <v>40806</v>
      </c>
      <c r="D4" s="5">
        <v>41624</v>
      </c>
      <c r="E4" s="5">
        <v>46141</v>
      </c>
      <c r="F4" s="6">
        <f t="shared" si="0"/>
        <v>2.1875427789185489</v>
      </c>
      <c r="G4" s="6">
        <f t="shared" si="1"/>
        <v>2.4147843942505132</v>
      </c>
      <c r="H4" s="6">
        <f t="shared" si="2"/>
        <v>15.077344284736482</v>
      </c>
      <c r="I4" s="6">
        <f t="shared" si="3"/>
        <v>6.5598904859685137</v>
      </c>
      <c r="J4" s="2">
        <v>0</v>
      </c>
      <c r="K4" s="2"/>
      <c r="L4" s="2">
        <v>0</v>
      </c>
      <c r="M4" s="2">
        <v>2035</v>
      </c>
      <c r="N4" s="2">
        <v>2034</v>
      </c>
      <c r="O4" s="2">
        <f t="shared" si="4"/>
        <v>2030</v>
      </c>
      <c r="P4" s="2">
        <f t="shared" si="5"/>
        <v>2030</v>
      </c>
      <c r="Q4" s="2">
        <f t="shared" si="6"/>
        <v>2043</v>
      </c>
      <c r="R4" s="2"/>
      <c r="S4" s="2" t="s">
        <v>55</v>
      </c>
      <c r="T4" s="5">
        <v>40634</v>
      </c>
    </row>
    <row r="5" spans="1:20" x14ac:dyDescent="0.25">
      <c r="A5" s="2" t="s">
        <v>56</v>
      </c>
      <c r="B5" s="2" t="s">
        <v>57</v>
      </c>
      <c r="C5" s="5">
        <v>40724</v>
      </c>
      <c r="D5" s="5"/>
      <c r="E5" s="5"/>
      <c r="F5" s="6">
        <f t="shared" si="0"/>
        <v>1.9630390143737166</v>
      </c>
      <c r="G5" s="6">
        <f t="shared" si="1"/>
        <v>15.200547570157427</v>
      </c>
      <c r="H5" s="6">
        <f t="shared" si="2"/>
        <v>15.496235455167694</v>
      </c>
      <c r="I5" s="6">
        <f t="shared" si="3"/>
        <v>10.886607346566279</v>
      </c>
      <c r="J5" s="2">
        <v>0</v>
      </c>
      <c r="K5" s="2"/>
      <c r="L5" s="2">
        <v>0</v>
      </c>
      <c r="M5" s="2" t="s">
        <v>48</v>
      </c>
      <c r="N5" s="2" t="s">
        <v>48</v>
      </c>
      <c r="O5" s="2">
        <f t="shared" si="4"/>
        <v>2030</v>
      </c>
      <c r="P5" s="2" t="str">
        <f t="shared" si="5"/>
        <v>Not introduced</v>
      </c>
      <c r="Q5" s="2" t="str">
        <f t="shared" si="6"/>
        <v>Not introduced</v>
      </c>
      <c r="R5" s="2"/>
      <c r="S5" s="2" t="s">
        <v>58</v>
      </c>
      <c r="T5" s="5">
        <v>46294</v>
      </c>
    </row>
    <row r="6" spans="1:20" x14ac:dyDescent="0.25">
      <c r="A6" s="2" t="s">
        <v>59</v>
      </c>
      <c r="B6" s="2" t="s">
        <v>60</v>
      </c>
      <c r="C6" s="5">
        <v>45590</v>
      </c>
      <c r="D6" s="5">
        <v>45590</v>
      </c>
      <c r="E6" s="5"/>
      <c r="F6" s="6">
        <f t="shared" si="0"/>
        <v>15.285420944558522</v>
      </c>
      <c r="G6" s="6">
        <f t="shared" si="1"/>
        <v>13.273100616016427</v>
      </c>
      <c r="H6" s="6">
        <f t="shared" si="2"/>
        <v>15.496235455167694</v>
      </c>
      <c r="I6" s="6">
        <f t="shared" si="3"/>
        <v>14.684919005247549</v>
      </c>
      <c r="J6" s="2">
        <v>0</v>
      </c>
      <c r="K6" s="2"/>
      <c r="L6" s="2">
        <v>0</v>
      </c>
      <c r="M6" s="2" t="s">
        <v>48</v>
      </c>
      <c r="N6" s="2" t="s">
        <v>48</v>
      </c>
      <c r="O6" s="2">
        <f t="shared" si="4"/>
        <v>2043</v>
      </c>
      <c r="P6" s="2">
        <f t="shared" si="5"/>
        <v>2041</v>
      </c>
      <c r="Q6" s="2" t="str">
        <f t="shared" si="6"/>
        <v>Not introduced</v>
      </c>
      <c r="R6" s="2"/>
      <c r="S6" s="2"/>
      <c r="T6" s="2"/>
    </row>
    <row r="7" spans="1:20" x14ac:dyDescent="0.25">
      <c r="A7" s="2" t="s">
        <v>61</v>
      </c>
      <c r="B7" s="2" t="s">
        <v>62</v>
      </c>
      <c r="C7" s="5">
        <v>40909</v>
      </c>
      <c r="D7" s="5">
        <v>43800</v>
      </c>
      <c r="E7" s="5"/>
      <c r="F7" s="6">
        <f t="shared" si="0"/>
        <v>2.4695414099931554</v>
      </c>
      <c r="G7" s="6">
        <f t="shared" si="1"/>
        <v>8.3723477070499666</v>
      </c>
      <c r="H7" s="6">
        <f t="shared" si="2"/>
        <v>15.496235455167694</v>
      </c>
      <c r="I7" s="6">
        <f t="shared" si="3"/>
        <v>8.7793748574036048</v>
      </c>
      <c r="J7" s="2">
        <v>0</v>
      </c>
      <c r="K7" s="2">
        <v>2037</v>
      </c>
      <c r="L7" s="2">
        <v>1</v>
      </c>
      <c r="M7" s="2">
        <v>2037</v>
      </c>
      <c r="N7" s="2">
        <v>2037</v>
      </c>
      <c r="O7" s="2">
        <f t="shared" si="4"/>
        <v>2030</v>
      </c>
      <c r="P7" s="2">
        <f t="shared" si="5"/>
        <v>2036</v>
      </c>
      <c r="Q7" s="2" t="str">
        <f t="shared" si="6"/>
        <v>Not introduced</v>
      </c>
      <c r="R7" s="2"/>
      <c r="S7" s="2"/>
      <c r="T7" s="2"/>
    </row>
    <row r="8" spans="1:20" x14ac:dyDescent="0.25">
      <c r="A8" s="2" t="s">
        <v>63</v>
      </c>
      <c r="B8" s="2" t="s">
        <v>64</v>
      </c>
      <c r="C8" s="5"/>
      <c r="D8" s="5"/>
      <c r="E8" s="5"/>
      <c r="F8" s="6">
        <f t="shared" si="0"/>
        <v>17.212867898699521</v>
      </c>
      <c r="G8" s="6">
        <f t="shared" si="1"/>
        <v>15.200547570157427</v>
      </c>
      <c r="H8" s="6">
        <f t="shared" si="2"/>
        <v>15.496235455167694</v>
      </c>
      <c r="I8" s="6">
        <f t="shared" si="3"/>
        <v>15.969883641341546</v>
      </c>
      <c r="J8" s="2">
        <v>0</v>
      </c>
      <c r="K8" s="2"/>
      <c r="L8" s="2">
        <v>0</v>
      </c>
      <c r="M8" s="2" t="s">
        <v>48</v>
      </c>
      <c r="N8" s="2" t="s">
        <v>48</v>
      </c>
      <c r="O8" s="2" t="str">
        <f t="shared" si="4"/>
        <v>Not introduced</v>
      </c>
      <c r="P8" s="2" t="str">
        <f t="shared" si="5"/>
        <v>Not introduced</v>
      </c>
      <c r="Q8" s="2" t="str">
        <f t="shared" si="6"/>
        <v>Not introduced</v>
      </c>
      <c r="R8" s="2"/>
      <c r="S8" s="2"/>
      <c r="T8" s="2"/>
    </row>
    <row r="9" spans="1:20" x14ac:dyDescent="0.25">
      <c r="A9" s="2" t="s">
        <v>65</v>
      </c>
      <c r="B9" s="2" t="s">
        <v>66</v>
      </c>
      <c r="C9" s="5">
        <v>42217</v>
      </c>
      <c r="D9" s="5">
        <v>41865</v>
      </c>
      <c r="E9" s="5">
        <v>44866</v>
      </c>
      <c r="F9" s="6">
        <f t="shared" si="0"/>
        <v>6.0506502395619437</v>
      </c>
      <c r="G9" s="6">
        <f t="shared" si="1"/>
        <v>3.07460643394935</v>
      </c>
      <c r="H9" s="6">
        <f t="shared" si="2"/>
        <v>11.586584531143053</v>
      </c>
      <c r="I9" s="6">
        <f t="shared" si="3"/>
        <v>6.9039470682181161</v>
      </c>
      <c r="J9" s="2">
        <v>0</v>
      </c>
      <c r="K9" s="2"/>
      <c r="L9" s="2">
        <v>0</v>
      </c>
      <c r="M9" s="2">
        <v>2035</v>
      </c>
      <c r="N9" s="2">
        <v>2035</v>
      </c>
      <c r="O9" s="2">
        <f t="shared" si="4"/>
        <v>2034</v>
      </c>
      <c r="P9" s="2">
        <f t="shared" si="5"/>
        <v>2031</v>
      </c>
      <c r="Q9" s="2">
        <f t="shared" si="6"/>
        <v>2040</v>
      </c>
      <c r="R9" s="2"/>
      <c r="S9" s="2"/>
      <c r="T9" s="2"/>
    </row>
    <row r="10" spans="1:20" x14ac:dyDescent="0.25">
      <c r="A10" s="2" t="s">
        <v>67</v>
      </c>
      <c r="B10" s="2" t="s">
        <v>68</v>
      </c>
      <c r="C10" s="5">
        <v>40831</v>
      </c>
      <c r="D10" s="5">
        <v>41585</v>
      </c>
      <c r="E10" s="5">
        <v>43405</v>
      </c>
      <c r="F10" s="6">
        <f t="shared" si="0"/>
        <v>2.2559890485968515</v>
      </c>
      <c r="G10" s="6">
        <f t="shared" si="1"/>
        <v>2.3080082135523612</v>
      </c>
      <c r="H10" s="6">
        <f t="shared" si="2"/>
        <v>7.5865845311430524</v>
      </c>
      <c r="I10" s="6">
        <f t="shared" si="3"/>
        <v>4.0501939310974215</v>
      </c>
      <c r="J10" s="2">
        <v>1</v>
      </c>
      <c r="K10" s="2">
        <v>2032</v>
      </c>
      <c r="L10" s="2">
        <v>1</v>
      </c>
      <c r="M10" s="2">
        <v>2032</v>
      </c>
      <c r="N10" s="2">
        <v>2032</v>
      </c>
      <c r="O10" s="2">
        <f t="shared" si="4"/>
        <v>2030</v>
      </c>
      <c r="P10" s="2">
        <f t="shared" si="5"/>
        <v>2030</v>
      </c>
      <c r="Q10" s="2">
        <f t="shared" si="6"/>
        <v>2036</v>
      </c>
      <c r="R10" s="2"/>
      <c r="S10" s="2"/>
      <c r="T10" s="2"/>
    </row>
    <row r="11" spans="1:20" x14ac:dyDescent="0.25">
      <c r="A11" s="2" t="s">
        <v>69</v>
      </c>
      <c r="B11" s="2" t="s">
        <v>70</v>
      </c>
      <c r="C11" s="5">
        <v>40044</v>
      </c>
      <c r="D11" s="5">
        <v>41500</v>
      </c>
      <c r="E11" s="5">
        <v>43739</v>
      </c>
      <c r="F11" s="6">
        <f t="shared" si="0"/>
        <v>0.10130047912388775</v>
      </c>
      <c r="G11" s="6">
        <f t="shared" si="1"/>
        <v>2.0752908966461328</v>
      </c>
      <c r="H11" s="6">
        <f t="shared" si="2"/>
        <v>8.5010266940451746</v>
      </c>
      <c r="I11" s="6">
        <f t="shared" si="3"/>
        <v>3.5592060232717322</v>
      </c>
      <c r="J11" s="2">
        <v>0</v>
      </c>
      <c r="K11" s="2"/>
      <c r="L11" s="2">
        <v>0</v>
      </c>
      <c r="M11" s="2">
        <v>2031</v>
      </c>
      <c r="N11" s="2">
        <v>2029</v>
      </c>
      <c r="O11" s="2">
        <f t="shared" si="4"/>
        <v>2028</v>
      </c>
      <c r="P11" s="2">
        <f t="shared" si="5"/>
        <v>2030</v>
      </c>
      <c r="Q11" s="2">
        <f t="shared" si="6"/>
        <v>2037</v>
      </c>
      <c r="R11" s="2"/>
      <c r="S11" s="2"/>
      <c r="T11" s="2"/>
    </row>
    <row r="12" spans="1:20" x14ac:dyDescent="0.25">
      <c r="A12" s="2" t="s">
        <v>71</v>
      </c>
      <c r="B12" s="2" t="s">
        <v>72</v>
      </c>
      <c r="C12" s="5">
        <v>42174</v>
      </c>
      <c r="D12" s="5">
        <v>42332</v>
      </c>
      <c r="E12" s="5"/>
      <c r="F12" s="6">
        <f t="shared" si="0"/>
        <v>5.9329226557152639</v>
      </c>
      <c r="G12" s="6">
        <f t="shared" si="1"/>
        <v>4.3531827515400412</v>
      </c>
      <c r="H12" s="6">
        <f t="shared" si="2"/>
        <v>15.496235455167694</v>
      </c>
      <c r="I12" s="6">
        <f t="shared" si="3"/>
        <v>8.5941136208076667</v>
      </c>
      <c r="J12" s="2">
        <v>0</v>
      </c>
      <c r="K12" s="2"/>
      <c r="L12" s="2">
        <v>0</v>
      </c>
      <c r="M12" s="2" t="s">
        <v>48</v>
      </c>
      <c r="N12" s="2">
        <v>2039</v>
      </c>
      <c r="O12" s="2">
        <f t="shared" si="4"/>
        <v>2034</v>
      </c>
      <c r="P12" s="2">
        <f t="shared" si="5"/>
        <v>2032</v>
      </c>
      <c r="Q12" s="2" t="str">
        <f t="shared" si="6"/>
        <v>Not introduced</v>
      </c>
      <c r="R12" s="2"/>
      <c r="S12" s="2"/>
      <c r="T12" s="2"/>
    </row>
    <row r="13" spans="1:20" x14ac:dyDescent="0.25">
      <c r="A13" s="2" t="s">
        <v>73</v>
      </c>
      <c r="B13" s="2" t="s">
        <v>74</v>
      </c>
      <c r="C13" s="5">
        <v>41648</v>
      </c>
      <c r="D13" s="5">
        <v>42485</v>
      </c>
      <c r="E13" s="5">
        <v>43794</v>
      </c>
      <c r="F13" s="6">
        <f t="shared" si="0"/>
        <v>4.4928131416837784</v>
      </c>
      <c r="G13" s="6">
        <f t="shared" si="1"/>
        <v>4.7720739219712529</v>
      </c>
      <c r="H13" s="6">
        <f t="shared" si="2"/>
        <v>8.6516084873374393</v>
      </c>
      <c r="I13" s="6">
        <f t="shared" si="3"/>
        <v>5.9721651836641572</v>
      </c>
      <c r="J13" s="2">
        <v>0</v>
      </c>
      <c r="K13" s="2"/>
      <c r="L13" s="2">
        <v>0</v>
      </c>
      <c r="M13" s="2">
        <v>2033</v>
      </c>
      <c r="N13" s="2">
        <v>2031</v>
      </c>
      <c r="O13" s="2">
        <f t="shared" si="4"/>
        <v>2032</v>
      </c>
      <c r="P13" s="2">
        <f t="shared" si="5"/>
        <v>2033</v>
      </c>
      <c r="Q13" s="2">
        <f t="shared" si="6"/>
        <v>2037</v>
      </c>
      <c r="R13" s="2"/>
      <c r="S13" s="2"/>
      <c r="T13" s="2"/>
    </row>
    <row r="14" spans="1:20" x14ac:dyDescent="0.25">
      <c r="A14" s="2" t="s">
        <v>75</v>
      </c>
      <c r="B14" s="2" t="s">
        <v>76</v>
      </c>
      <c r="C14" s="5">
        <v>41218</v>
      </c>
      <c r="D14" s="5">
        <v>41764</v>
      </c>
      <c r="E14" s="5">
        <v>45992</v>
      </c>
      <c r="F14" s="6">
        <f t="shared" si="0"/>
        <v>3.3155373032169746</v>
      </c>
      <c r="G14" s="6">
        <f t="shared" si="1"/>
        <v>2.7980835044490076</v>
      </c>
      <c r="H14" s="6">
        <f t="shared" si="2"/>
        <v>14.669404517453799</v>
      </c>
      <c r="I14" s="6">
        <f t="shared" si="3"/>
        <v>6.9276751083732604</v>
      </c>
      <c r="J14" s="2">
        <v>0</v>
      </c>
      <c r="K14" s="2"/>
      <c r="L14" s="2">
        <v>0</v>
      </c>
      <c r="M14" s="2">
        <v>2035</v>
      </c>
      <c r="N14" s="2">
        <v>2035</v>
      </c>
      <c r="O14" s="2">
        <f t="shared" si="4"/>
        <v>2031</v>
      </c>
      <c r="P14" s="2">
        <f t="shared" si="5"/>
        <v>2031</v>
      </c>
      <c r="Q14" s="2">
        <f t="shared" si="6"/>
        <v>2043</v>
      </c>
      <c r="R14" s="2"/>
      <c r="S14" s="2"/>
      <c r="T14" s="2"/>
    </row>
    <row r="15" spans="1:20" x14ac:dyDescent="0.25">
      <c r="A15" s="2" t="s">
        <v>77</v>
      </c>
      <c r="B15" s="2" t="s">
        <v>78</v>
      </c>
      <c r="C15" s="5">
        <v>40859</v>
      </c>
      <c r="D15" s="5">
        <v>41211</v>
      </c>
      <c r="E15" s="5">
        <v>43466</v>
      </c>
      <c r="F15" s="6">
        <f t="shared" si="0"/>
        <v>2.3326488706365502</v>
      </c>
      <c r="G15" s="6">
        <f t="shared" si="1"/>
        <v>1.2840520191649556</v>
      </c>
      <c r="H15" s="6">
        <f t="shared" si="2"/>
        <v>7.7535934291581112</v>
      </c>
      <c r="I15" s="6">
        <f t="shared" si="3"/>
        <v>3.7900981063198724</v>
      </c>
      <c r="J15" s="2">
        <v>0</v>
      </c>
      <c r="K15" s="2"/>
      <c r="L15" s="2">
        <v>0</v>
      </c>
      <c r="M15" s="2">
        <v>2031</v>
      </c>
      <c r="N15" s="2">
        <v>2029</v>
      </c>
      <c r="O15" s="2">
        <f t="shared" si="4"/>
        <v>2030</v>
      </c>
      <c r="P15" s="2">
        <f t="shared" si="5"/>
        <v>2029</v>
      </c>
      <c r="Q15" s="2">
        <f t="shared" si="6"/>
        <v>2036</v>
      </c>
      <c r="R15" s="2"/>
      <c r="S15" s="2"/>
      <c r="T15" s="2"/>
    </row>
    <row r="16" spans="1:20" x14ac:dyDescent="0.25">
      <c r="A16" s="2" t="s">
        <v>79</v>
      </c>
      <c r="B16" s="2" t="s">
        <v>80</v>
      </c>
      <c r="C16" s="5">
        <v>40617</v>
      </c>
      <c r="D16" s="5">
        <v>41653</v>
      </c>
      <c r="E16" s="5">
        <v>45597</v>
      </c>
      <c r="F16" s="6">
        <f t="shared" si="0"/>
        <v>1.6700889801505818</v>
      </c>
      <c r="G16" s="6">
        <f t="shared" si="1"/>
        <v>2.4941820670773445</v>
      </c>
      <c r="H16" s="6">
        <f t="shared" si="2"/>
        <v>13.587953456536619</v>
      </c>
      <c r="I16" s="6">
        <f t="shared" si="3"/>
        <v>5.9174081679215149</v>
      </c>
      <c r="J16" s="2">
        <v>0</v>
      </c>
      <c r="K16" s="2"/>
      <c r="L16" s="2">
        <v>0</v>
      </c>
      <c r="M16" s="2">
        <v>2033</v>
      </c>
      <c r="N16" s="2">
        <v>2031</v>
      </c>
      <c r="O16" s="2">
        <f t="shared" si="4"/>
        <v>2030</v>
      </c>
      <c r="P16" s="2">
        <f t="shared" si="5"/>
        <v>2030</v>
      </c>
      <c r="Q16" s="2">
        <f t="shared" si="6"/>
        <v>2042</v>
      </c>
      <c r="R16" s="2"/>
      <c r="S16" s="2"/>
      <c r="T16" s="2"/>
    </row>
    <row r="17" spans="1:20" x14ac:dyDescent="0.25">
      <c r="A17" s="2" t="s">
        <v>81</v>
      </c>
      <c r="B17" s="2" t="s">
        <v>82</v>
      </c>
      <c r="C17" s="5">
        <v>41365</v>
      </c>
      <c r="D17" s="5">
        <v>42251</v>
      </c>
      <c r="E17" s="5">
        <v>44515</v>
      </c>
      <c r="F17" s="6">
        <f t="shared" si="0"/>
        <v>3.7180013689253935</v>
      </c>
      <c r="G17" s="6">
        <f t="shared" si="1"/>
        <v>4.131416837782341</v>
      </c>
      <c r="H17" s="6">
        <f t="shared" si="2"/>
        <v>10.625598904859686</v>
      </c>
      <c r="I17" s="6">
        <f t="shared" si="3"/>
        <v>6.1583390371891404</v>
      </c>
      <c r="J17" s="2">
        <v>0</v>
      </c>
      <c r="K17" s="2"/>
      <c r="L17" s="2">
        <v>0</v>
      </c>
      <c r="M17" s="2">
        <v>2034</v>
      </c>
      <c r="N17" s="2">
        <v>2033</v>
      </c>
      <c r="O17" s="2">
        <f t="shared" si="4"/>
        <v>2032</v>
      </c>
      <c r="P17" s="2">
        <f t="shared" si="5"/>
        <v>2032</v>
      </c>
      <c r="Q17" s="2">
        <f t="shared" si="6"/>
        <v>2039</v>
      </c>
      <c r="R17" s="2"/>
      <c r="S17" s="2"/>
      <c r="T17" s="2"/>
    </row>
    <row r="18" spans="1:20" x14ac:dyDescent="0.25">
      <c r="A18" s="2" t="s">
        <v>83</v>
      </c>
      <c r="B18" s="2" t="s">
        <v>84</v>
      </c>
      <c r="C18" s="5">
        <v>41856</v>
      </c>
      <c r="D18" s="5">
        <v>41856</v>
      </c>
      <c r="E18" s="5"/>
      <c r="F18" s="6">
        <f t="shared" si="0"/>
        <v>5.0622861054072557</v>
      </c>
      <c r="G18" s="6">
        <f t="shared" si="1"/>
        <v>3.0499657768651609</v>
      </c>
      <c r="H18" s="6">
        <f t="shared" si="2"/>
        <v>15.496235455167694</v>
      </c>
      <c r="I18" s="6">
        <f t="shared" si="3"/>
        <v>7.8694957791467033</v>
      </c>
      <c r="J18" s="2">
        <v>0</v>
      </c>
      <c r="K18" s="2"/>
      <c r="L18" s="2">
        <v>0</v>
      </c>
      <c r="M18" s="2">
        <v>2037</v>
      </c>
      <c r="N18" s="2">
        <v>2036</v>
      </c>
      <c r="O18" s="2">
        <f t="shared" si="4"/>
        <v>2033</v>
      </c>
      <c r="P18" s="2">
        <f t="shared" si="5"/>
        <v>2031</v>
      </c>
      <c r="Q18" s="2" t="str">
        <f t="shared" si="6"/>
        <v>Not introduced</v>
      </c>
      <c r="R18" s="2"/>
      <c r="S18" s="2"/>
      <c r="T18" s="2"/>
    </row>
    <row r="19" spans="1:20" x14ac:dyDescent="0.25">
      <c r="A19" s="2" t="s">
        <v>85</v>
      </c>
      <c r="B19" s="2" t="s">
        <v>86</v>
      </c>
      <c r="C19" s="5">
        <v>40007</v>
      </c>
      <c r="D19" s="5">
        <v>41091</v>
      </c>
      <c r="E19" s="5">
        <v>40634</v>
      </c>
      <c r="F19" s="6">
        <f t="shared" si="0"/>
        <v>0</v>
      </c>
      <c r="G19" s="6">
        <f t="shared" si="1"/>
        <v>0.95550992470910334</v>
      </c>
      <c r="H19" s="6">
        <f t="shared" si="2"/>
        <v>0</v>
      </c>
      <c r="I19" s="6">
        <f t="shared" si="3"/>
        <v>0.3185033082363678</v>
      </c>
      <c r="J19" s="2">
        <v>0</v>
      </c>
      <c r="K19" s="2"/>
      <c r="L19" s="2">
        <v>0</v>
      </c>
      <c r="M19" s="2">
        <v>2030</v>
      </c>
      <c r="N19" s="2">
        <v>2028</v>
      </c>
      <c r="O19" s="2">
        <f t="shared" si="4"/>
        <v>2028</v>
      </c>
      <c r="P19" s="2">
        <f t="shared" si="5"/>
        <v>2029</v>
      </c>
      <c r="Q19" s="2">
        <f t="shared" si="6"/>
        <v>2028</v>
      </c>
      <c r="R19" s="2"/>
      <c r="S19" s="2"/>
      <c r="T19" s="2"/>
    </row>
    <row r="20" spans="1:20" x14ac:dyDescent="0.25">
      <c r="A20" s="2" t="s">
        <v>87</v>
      </c>
      <c r="B20" s="2" t="s">
        <v>88</v>
      </c>
      <c r="C20" s="5">
        <v>40571</v>
      </c>
      <c r="D20" s="5">
        <v>41726</v>
      </c>
      <c r="E20" s="5">
        <v>44835</v>
      </c>
      <c r="F20" s="6">
        <f t="shared" si="0"/>
        <v>1.5441478439425051</v>
      </c>
      <c r="G20" s="6">
        <f t="shared" si="1"/>
        <v>2.6940451745379876</v>
      </c>
      <c r="H20" s="6">
        <f t="shared" si="2"/>
        <v>11.501711156741958</v>
      </c>
      <c r="I20" s="6">
        <f t="shared" si="3"/>
        <v>5.2466347250741503</v>
      </c>
      <c r="J20" s="2">
        <v>0</v>
      </c>
      <c r="K20" s="2"/>
      <c r="L20" s="2">
        <v>0</v>
      </c>
      <c r="M20" s="2">
        <v>2031</v>
      </c>
      <c r="N20" s="2">
        <v>2031</v>
      </c>
      <c r="O20" s="2">
        <f t="shared" si="4"/>
        <v>2030</v>
      </c>
      <c r="P20" s="2">
        <f t="shared" si="5"/>
        <v>2031</v>
      </c>
      <c r="Q20" s="2">
        <f t="shared" si="6"/>
        <v>2040</v>
      </c>
      <c r="R20" s="2"/>
      <c r="S20" s="2"/>
      <c r="T20" s="2"/>
    </row>
    <row r="21" spans="1:20" x14ac:dyDescent="0.25">
      <c r="A21" s="2" t="s">
        <v>89</v>
      </c>
      <c r="B21" s="2" t="s">
        <v>90</v>
      </c>
      <c r="C21" s="5">
        <v>45770</v>
      </c>
      <c r="D21" s="5">
        <v>45770</v>
      </c>
      <c r="E21" s="5"/>
      <c r="F21" s="6">
        <f t="shared" si="0"/>
        <v>15.7782340862423</v>
      </c>
      <c r="G21" s="6">
        <f t="shared" si="1"/>
        <v>13.765913757700206</v>
      </c>
      <c r="H21" s="6">
        <f t="shared" si="2"/>
        <v>15.496235455167694</v>
      </c>
      <c r="I21" s="6">
        <f t="shared" si="3"/>
        <v>15.013461099703399</v>
      </c>
      <c r="J21" s="2">
        <v>0</v>
      </c>
      <c r="K21" s="2"/>
      <c r="L21" s="2">
        <v>0</v>
      </c>
      <c r="M21" s="2" t="s">
        <v>48</v>
      </c>
      <c r="N21" s="2" t="s">
        <v>48</v>
      </c>
      <c r="O21" s="2">
        <f t="shared" si="4"/>
        <v>2044</v>
      </c>
      <c r="P21" s="2">
        <f t="shared" si="5"/>
        <v>2042</v>
      </c>
      <c r="Q21" s="2" t="str">
        <f t="shared" si="6"/>
        <v>Not introduced</v>
      </c>
      <c r="R21" s="2"/>
      <c r="S21" s="2"/>
      <c r="T21" s="2"/>
    </row>
    <row r="22" spans="1:20" x14ac:dyDescent="0.25">
      <c r="A22" s="2" t="s">
        <v>91</v>
      </c>
      <c r="B22" s="2" t="s">
        <v>92</v>
      </c>
      <c r="C22" s="5">
        <v>45804</v>
      </c>
      <c r="D22" s="5">
        <v>45804</v>
      </c>
      <c r="E22" s="5"/>
      <c r="F22" s="6">
        <f t="shared" si="0"/>
        <v>15.871321013004792</v>
      </c>
      <c r="G22" s="6">
        <f t="shared" si="1"/>
        <v>13.859000684462696</v>
      </c>
      <c r="H22" s="6">
        <f t="shared" si="2"/>
        <v>15.496235455167694</v>
      </c>
      <c r="I22" s="6">
        <f t="shared" si="3"/>
        <v>15.075519050878393</v>
      </c>
      <c r="J22" s="2">
        <v>0</v>
      </c>
      <c r="K22" s="2"/>
      <c r="L22" s="2">
        <v>0</v>
      </c>
      <c r="M22" s="2" t="s">
        <v>48</v>
      </c>
      <c r="N22" s="2" t="s">
        <v>48</v>
      </c>
      <c r="O22" s="2">
        <f t="shared" si="4"/>
        <v>2044</v>
      </c>
      <c r="P22" s="2">
        <f t="shared" si="5"/>
        <v>2042</v>
      </c>
      <c r="Q22" s="2" t="str">
        <f t="shared" si="6"/>
        <v>Not introduced</v>
      </c>
      <c r="R22" s="2"/>
      <c r="S22" s="2"/>
      <c r="T22" s="2"/>
    </row>
    <row r="23" spans="1:20" x14ac:dyDescent="0.25">
      <c r="A23" s="2" t="s">
        <v>93</v>
      </c>
      <c r="B23" s="2" t="s">
        <v>94</v>
      </c>
      <c r="C23" s="5">
        <v>41487</v>
      </c>
      <c r="D23" s="5">
        <v>40742</v>
      </c>
      <c r="E23" s="5"/>
      <c r="F23" s="6">
        <f t="shared" si="0"/>
        <v>4.0520191649555102</v>
      </c>
      <c r="G23" s="6">
        <f t="shared" si="1"/>
        <v>0</v>
      </c>
      <c r="H23" s="6">
        <f t="shared" si="2"/>
        <v>15.496235455167694</v>
      </c>
      <c r="I23" s="6">
        <f t="shared" si="3"/>
        <v>6.5160848733744006</v>
      </c>
      <c r="J23" s="2">
        <v>0</v>
      </c>
      <c r="K23" s="2"/>
      <c r="L23" s="2">
        <v>0</v>
      </c>
      <c r="M23" s="2">
        <v>2034</v>
      </c>
      <c r="N23" s="2">
        <v>2034</v>
      </c>
      <c r="O23" s="2">
        <f t="shared" si="4"/>
        <v>2032</v>
      </c>
      <c r="P23" s="2">
        <f t="shared" si="5"/>
        <v>2028</v>
      </c>
      <c r="Q23" s="2" t="str">
        <f t="shared" si="6"/>
        <v>Not introduced</v>
      </c>
      <c r="R23" s="2"/>
      <c r="S23" s="2"/>
      <c r="T23" s="2"/>
    </row>
    <row r="24" spans="1:20" x14ac:dyDescent="0.25">
      <c r="A24" s="2" t="s">
        <v>95</v>
      </c>
      <c r="B24" s="2" t="s">
        <v>96</v>
      </c>
      <c r="C24" s="5"/>
      <c r="D24" s="5"/>
      <c r="E24" s="5"/>
      <c r="F24" s="6">
        <f t="shared" si="0"/>
        <v>17.212867898699521</v>
      </c>
      <c r="G24" s="6">
        <f t="shared" si="1"/>
        <v>15.200547570157427</v>
      </c>
      <c r="H24" s="6">
        <f t="shared" si="2"/>
        <v>15.496235455167694</v>
      </c>
      <c r="I24" s="6">
        <f t="shared" si="3"/>
        <v>15.969883641341546</v>
      </c>
      <c r="J24" s="2">
        <v>0</v>
      </c>
      <c r="K24" s="2"/>
      <c r="L24" s="2">
        <v>0</v>
      </c>
      <c r="M24" s="2" t="s">
        <v>48</v>
      </c>
      <c r="N24" s="2" t="s">
        <v>48</v>
      </c>
      <c r="O24" s="2" t="str">
        <f t="shared" si="4"/>
        <v>Not introduced</v>
      </c>
      <c r="P24" s="2" t="str">
        <f t="shared" si="5"/>
        <v>Not introduced</v>
      </c>
      <c r="Q24" s="2" t="str">
        <f t="shared" si="6"/>
        <v>Not introduced</v>
      </c>
      <c r="R24" s="2"/>
      <c r="S24" s="2"/>
      <c r="T24" s="2"/>
    </row>
    <row r="25" spans="1:20" x14ac:dyDescent="0.25">
      <c r="A25" s="2" t="s">
        <v>97</v>
      </c>
      <c r="B25" s="2" t="s">
        <v>98</v>
      </c>
      <c r="C25" s="5">
        <v>41809</v>
      </c>
      <c r="D25" s="5">
        <v>41809</v>
      </c>
      <c r="E25" s="5">
        <v>45258</v>
      </c>
      <c r="F25" s="6">
        <f t="shared" si="0"/>
        <v>4.9336071184120467</v>
      </c>
      <c r="G25" s="6">
        <f t="shared" si="1"/>
        <v>2.9212867898699519</v>
      </c>
      <c r="H25" s="6">
        <f t="shared" si="2"/>
        <v>12.659822039698836</v>
      </c>
      <c r="I25" s="6">
        <f t="shared" si="3"/>
        <v>6.8382386493269456</v>
      </c>
      <c r="J25" s="2">
        <v>0</v>
      </c>
      <c r="K25" s="2"/>
      <c r="L25" s="2">
        <v>0</v>
      </c>
      <c r="M25" s="2">
        <v>2035</v>
      </c>
      <c r="N25" s="2">
        <v>2034</v>
      </c>
      <c r="O25" s="2">
        <f t="shared" si="4"/>
        <v>2033</v>
      </c>
      <c r="P25" s="2">
        <f t="shared" si="5"/>
        <v>2031</v>
      </c>
      <c r="Q25" s="2">
        <f t="shared" si="6"/>
        <v>2041</v>
      </c>
      <c r="R25" s="2"/>
      <c r="S25" s="2"/>
      <c r="T25" s="2"/>
    </row>
    <row r="26" spans="1:20" x14ac:dyDescent="0.25">
      <c r="A26" s="2" t="s">
        <v>99</v>
      </c>
      <c r="B26" s="2" t="s">
        <v>100</v>
      </c>
      <c r="C26" s="5">
        <v>41391</v>
      </c>
      <c r="D26" s="5">
        <v>43277</v>
      </c>
      <c r="E26" s="5">
        <v>42309</v>
      </c>
      <c r="F26" s="6">
        <f t="shared" si="0"/>
        <v>3.7891854893908281</v>
      </c>
      <c r="G26" s="6">
        <f t="shared" si="1"/>
        <v>6.9404517453798764</v>
      </c>
      <c r="H26" s="6">
        <f t="shared" si="2"/>
        <v>4.5859000684462696</v>
      </c>
      <c r="I26" s="6">
        <f t="shared" si="3"/>
        <v>5.1051791010723244</v>
      </c>
      <c r="J26" s="2">
        <v>1</v>
      </c>
      <c r="K26" s="2"/>
      <c r="L26" s="2">
        <v>0</v>
      </c>
      <c r="M26" s="2">
        <v>2029</v>
      </c>
      <c r="N26" s="2">
        <v>2031</v>
      </c>
      <c r="O26" s="2">
        <f t="shared" si="4"/>
        <v>2032</v>
      </c>
      <c r="P26" s="2">
        <f t="shared" si="5"/>
        <v>2035</v>
      </c>
      <c r="Q26" s="2">
        <f t="shared" si="6"/>
        <v>2033</v>
      </c>
      <c r="R26" s="2"/>
      <c r="S26" s="2"/>
      <c r="T26" s="2"/>
    </row>
    <row r="27" spans="1:20" x14ac:dyDescent="0.25">
      <c r="A27" s="2" t="s">
        <v>101</v>
      </c>
      <c r="B27" s="2" t="s">
        <v>102</v>
      </c>
      <c r="C27" s="5">
        <v>40572</v>
      </c>
      <c r="D27" s="5">
        <v>41122</v>
      </c>
      <c r="E27" s="5"/>
      <c r="F27" s="6">
        <f t="shared" si="0"/>
        <v>1.5468856947296372</v>
      </c>
      <c r="G27" s="6">
        <f t="shared" si="1"/>
        <v>1.0403832991101984</v>
      </c>
      <c r="H27" s="6">
        <f t="shared" si="2"/>
        <v>15.496235455167694</v>
      </c>
      <c r="I27" s="6">
        <f t="shared" si="3"/>
        <v>6.0278348163358437</v>
      </c>
      <c r="J27" s="2">
        <v>0</v>
      </c>
      <c r="K27" s="2"/>
      <c r="L27" s="2">
        <v>0</v>
      </c>
      <c r="M27" s="2">
        <v>2034</v>
      </c>
      <c r="N27" s="2">
        <v>2032</v>
      </c>
      <c r="O27" s="2">
        <f t="shared" si="4"/>
        <v>2030</v>
      </c>
      <c r="P27" s="2">
        <f t="shared" si="5"/>
        <v>2029</v>
      </c>
      <c r="Q27" s="2" t="str">
        <f t="shared" si="6"/>
        <v>Not introduced</v>
      </c>
      <c r="R27" s="2"/>
      <c r="S27" s="2"/>
      <c r="T27" s="2"/>
    </row>
    <row r="28" spans="1:20" x14ac:dyDescent="0.25">
      <c r="A28" s="2" t="s">
        <v>103</v>
      </c>
      <c r="B28" s="2" t="s">
        <v>104</v>
      </c>
      <c r="C28" s="5">
        <v>41428</v>
      </c>
      <c r="D28" s="5">
        <v>41757</v>
      </c>
      <c r="E28" s="5">
        <v>46023</v>
      </c>
      <c r="F28" s="6">
        <f t="shared" si="0"/>
        <v>3.890485968514716</v>
      </c>
      <c r="G28" s="6">
        <f t="shared" si="1"/>
        <v>2.7789185489390826</v>
      </c>
      <c r="H28" s="6">
        <f t="shared" si="2"/>
        <v>14.754277891854894</v>
      </c>
      <c r="I28" s="6">
        <f t="shared" si="3"/>
        <v>7.1412274697695644</v>
      </c>
      <c r="J28" s="2">
        <v>0</v>
      </c>
      <c r="K28" s="2"/>
      <c r="L28" s="2">
        <v>0</v>
      </c>
      <c r="M28" s="2">
        <v>2036</v>
      </c>
      <c r="N28" s="2">
        <v>2035</v>
      </c>
      <c r="O28" s="2">
        <f t="shared" si="4"/>
        <v>2032</v>
      </c>
      <c r="P28" s="2">
        <f t="shared" si="5"/>
        <v>2031</v>
      </c>
      <c r="Q28" s="2">
        <f t="shared" si="6"/>
        <v>2043</v>
      </c>
      <c r="R28" s="2"/>
      <c r="S28" s="2"/>
      <c r="T28" s="2"/>
    </row>
    <row r="29" spans="1:20" x14ac:dyDescent="0.25">
      <c r="A29" s="2" t="s">
        <v>105</v>
      </c>
      <c r="B29" s="2" t="s">
        <v>106</v>
      </c>
      <c r="C29" s="5">
        <v>40750</v>
      </c>
      <c r="D29" s="5">
        <v>43800</v>
      </c>
      <c r="E29" s="5">
        <v>45992</v>
      </c>
      <c r="F29" s="6">
        <f t="shared" si="0"/>
        <v>2.0342231348391513</v>
      </c>
      <c r="G29" s="6">
        <f t="shared" si="1"/>
        <v>8.3723477070499666</v>
      </c>
      <c r="H29" s="6">
        <f t="shared" si="2"/>
        <v>14.669404517453799</v>
      </c>
      <c r="I29" s="6">
        <f t="shared" si="3"/>
        <v>8.3586584531143053</v>
      </c>
      <c r="J29" s="2">
        <v>0</v>
      </c>
      <c r="K29" s="2"/>
      <c r="L29" s="2">
        <v>0</v>
      </c>
      <c r="M29" s="2" t="s">
        <v>48</v>
      </c>
      <c r="N29" s="2">
        <v>2037</v>
      </c>
      <c r="O29" s="2">
        <f t="shared" si="4"/>
        <v>2030</v>
      </c>
      <c r="P29" s="2">
        <f t="shared" si="5"/>
        <v>2036</v>
      </c>
      <c r="Q29" s="2">
        <f t="shared" si="6"/>
        <v>2043</v>
      </c>
      <c r="R29" s="2"/>
      <c r="S29" s="2"/>
      <c r="T29" s="2"/>
    </row>
    <row r="30" spans="1:20" x14ac:dyDescent="0.25">
      <c r="A30" s="2" t="s">
        <v>107</v>
      </c>
      <c r="B30" s="2" t="s">
        <v>108</v>
      </c>
      <c r="C30" s="5">
        <v>42018</v>
      </c>
      <c r="D30" s="5">
        <v>46001</v>
      </c>
      <c r="E30" s="5">
        <v>45200</v>
      </c>
      <c r="F30" s="6">
        <f t="shared" si="0"/>
        <v>5.505817932922656</v>
      </c>
      <c r="G30" s="6">
        <f t="shared" si="1"/>
        <v>14.39835728952772</v>
      </c>
      <c r="H30" s="6">
        <f t="shared" si="2"/>
        <v>12.501026694045175</v>
      </c>
      <c r="I30" s="6">
        <f t="shared" si="3"/>
        <v>10.801733972165183</v>
      </c>
      <c r="J30" s="2">
        <v>0</v>
      </c>
      <c r="K30" s="2"/>
      <c r="L30" s="2">
        <v>0</v>
      </c>
      <c r="M30" s="2" t="s">
        <v>48</v>
      </c>
      <c r="N30" s="2" t="s">
        <v>48</v>
      </c>
      <c r="O30" s="2">
        <f t="shared" si="4"/>
        <v>2034</v>
      </c>
      <c r="P30" s="2">
        <f t="shared" si="5"/>
        <v>2042</v>
      </c>
      <c r="Q30" s="2">
        <f t="shared" si="6"/>
        <v>2041</v>
      </c>
      <c r="R30" s="2"/>
      <c r="S30" s="2"/>
      <c r="T30" s="2"/>
    </row>
    <row r="31" spans="1:20" x14ac:dyDescent="0.25">
      <c r="A31" s="2" t="s">
        <v>109</v>
      </c>
      <c r="B31" s="2" t="s">
        <v>110</v>
      </c>
      <c r="C31" s="5">
        <v>40725</v>
      </c>
      <c r="D31" s="5">
        <v>41726</v>
      </c>
      <c r="E31" s="5">
        <v>44158</v>
      </c>
      <c r="F31" s="6">
        <f t="shared" si="0"/>
        <v>1.9657768651608487</v>
      </c>
      <c r="G31" s="6">
        <f t="shared" si="1"/>
        <v>2.6940451745379876</v>
      </c>
      <c r="H31" s="6">
        <f t="shared" si="2"/>
        <v>9.6481861738535244</v>
      </c>
      <c r="I31" s="6">
        <f t="shared" si="3"/>
        <v>4.76933607118412</v>
      </c>
      <c r="J31" s="2">
        <v>0</v>
      </c>
      <c r="K31" s="2"/>
      <c r="L31" s="2">
        <v>0</v>
      </c>
      <c r="M31" s="2">
        <v>2031</v>
      </c>
      <c r="N31" s="2">
        <v>2031</v>
      </c>
      <c r="O31" s="2">
        <f t="shared" si="4"/>
        <v>2030</v>
      </c>
      <c r="P31" s="2">
        <f t="shared" si="5"/>
        <v>2031</v>
      </c>
      <c r="Q31" s="2">
        <f t="shared" si="6"/>
        <v>2038</v>
      </c>
      <c r="R31" s="2"/>
      <c r="S31" s="2"/>
      <c r="T31" s="2"/>
    </row>
    <row r="32" spans="1:20" x14ac:dyDescent="0.25">
      <c r="A32" s="2" t="s">
        <v>111</v>
      </c>
      <c r="B32" s="2" t="s">
        <v>112</v>
      </c>
      <c r="C32" s="5"/>
      <c r="D32" s="5"/>
      <c r="E32" s="5">
        <v>45987</v>
      </c>
      <c r="F32" s="6">
        <f t="shared" si="0"/>
        <v>17.212867898699521</v>
      </c>
      <c r="G32" s="6">
        <f t="shared" si="1"/>
        <v>15.200547570157427</v>
      </c>
      <c r="H32" s="6">
        <f t="shared" si="2"/>
        <v>14.655715263518138</v>
      </c>
      <c r="I32" s="6">
        <f t="shared" si="3"/>
        <v>15.689710244125029</v>
      </c>
      <c r="J32" s="2">
        <v>0</v>
      </c>
      <c r="K32" s="2"/>
      <c r="L32" s="2">
        <v>0</v>
      </c>
      <c r="M32" s="2" t="s">
        <v>48</v>
      </c>
      <c r="N32" s="2" t="s">
        <v>48</v>
      </c>
      <c r="O32" s="2" t="str">
        <f t="shared" si="4"/>
        <v>Not introduced</v>
      </c>
      <c r="P32" s="2" t="str">
        <f t="shared" si="5"/>
        <v>Not introduced</v>
      </c>
      <c r="Q32" s="2">
        <f t="shared" si="6"/>
        <v>2043</v>
      </c>
      <c r="R32" s="2"/>
      <c r="S32" s="2"/>
      <c r="T32" s="2"/>
    </row>
    <row r="33" spans="1:20" x14ac:dyDescent="0.25">
      <c r="A33" s="2" t="s">
        <v>113</v>
      </c>
      <c r="B33" s="2" t="s">
        <v>114</v>
      </c>
      <c r="C33" s="5"/>
      <c r="D33" s="5"/>
      <c r="E33" s="5"/>
      <c r="F33" s="6">
        <f t="shared" si="0"/>
        <v>17.212867898699521</v>
      </c>
      <c r="G33" s="6">
        <f t="shared" si="1"/>
        <v>15.200547570157427</v>
      </c>
      <c r="H33" s="6">
        <f t="shared" si="2"/>
        <v>15.496235455167694</v>
      </c>
      <c r="I33" s="6">
        <f t="shared" si="3"/>
        <v>15.969883641341546</v>
      </c>
      <c r="J33" s="2">
        <v>0</v>
      </c>
      <c r="K33" s="2"/>
      <c r="L33" s="2">
        <v>0</v>
      </c>
      <c r="M33" s="2" t="s">
        <v>48</v>
      </c>
      <c r="N33" s="2" t="s">
        <v>48</v>
      </c>
      <c r="O33" s="2" t="str">
        <f t="shared" si="4"/>
        <v>Not introduced</v>
      </c>
      <c r="P33" s="2" t="str">
        <f t="shared" si="5"/>
        <v>Not introduced</v>
      </c>
      <c r="Q33" s="2" t="str">
        <f t="shared" si="6"/>
        <v>Not introduced</v>
      </c>
      <c r="R33" s="2"/>
      <c r="S33" s="2"/>
      <c r="T33" s="2"/>
    </row>
    <row r="34" spans="1:20" x14ac:dyDescent="0.25">
      <c r="A34" s="2" t="s">
        <v>115</v>
      </c>
      <c r="B34" s="2" t="s">
        <v>116</v>
      </c>
      <c r="C34" s="5">
        <v>43402</v>
      </c>
      <c r="D34" s="5">
        <v>41756</v>
      </c>
      <c r="E34" s="5"/>
      <c r="F34" s="6">
        <f t="shared" ref="F34:F57" si="7">(IF(C34="",T$5,C34)-T$2)/365.25</f>
        <v>9.2950034223134832</v>
      </c>
      <c r="G34" s="6">
        <f t="shared" ref="G34:G57" si="8">(IF(D34="",T$5,D34)-T$3)/365.25</f>
        <v>2.7761806981519506</v>
      </c>
      <c r="H34" s="6">
        <f t="shared" ref="H34:H57" si="9">(IF(E34="",T$5,E34)-T$4)/365.25</f>
        <v>15.496235455167694</v>
      </c>
      <c r="I34" s="6">
        <f t="shared" ref="I34:I57" si="10">AVERAGE(F34:H34)</f>
        <v>9.189139858544376</v>
      </c>
      <c r="J34" s="2">
        <v>0</v>
      </c>
      <c r="K34" s="2"/>
      <c r="L34" s="2">
        <v>0</v>
      </c>
      <c r="M34" s="2" t="s">
        <v>48</v>
      </c>
      <c r="N34" s="2" t="s">
        <v>48</v>
      </c>
      <c r="O34" s="2">
        <f t="shared" ref="O34:O57" si="11">IF(C34="","Not introduced",2028+ROUND(F34,0))</f>
        <v>2037</v>
      </c>
      <c r="P34" s="2">
        <f t="shared" ref="P34:P57" si="12">IF(D34="","Not introduced",2028+ROUND(G34,0))</f>
        <v>2031</v>
      </c>
      <c r="Q34" s="2" t="str">
        <f t="shared" ref="Q34:Q57" si="13">IF(E34="","Not introduced",2028+ROUND(H34,0))</f>
        <v>Not introduced</v>
      </c>
      <c r="R34" s="2"/>
      <c r="S34" s="2"/>
      <c r="T34" s="2"/>
    </row>
    <row r="35" spans="1:20" x14ac:dyDescent="0.25">
      <c r="A35" s="2" t="s">
        <v>117</v>
      </c>
      <c r="B35" s="2" t="s">
        <v>118</v>
      </c>
      <c r="C35" s="5">
        <v>40588</v>
      </c>
      <c r="D35" s="5">
        <v>41821</v>
      </c>
      <c r="E35" s="5">
        <v>43739</v>
      </c>
      <c r="F35" s="6">
        <f t="shared" si="7"/>
        <v>1.5906913073237507</v>
      </c>
      <c r="G35" s="6">
        <f t="shared" si="8"/>
        <v>2.9541409993155372</v>
      </c>
      <c r="H35" s="6">
        <f t="shared" si="9"/>
        <v>8.5010266940451746</v>
      </c>
      <c r="I35" s="6">
        <f t="shared" si="10"/>
        <v>4.3486196668948205</v>
      </c>
      <c r="J35" s="2">
        <v>1</v>
      </c>
      <c r="K35" s="2"/>
      <c r="L35" s="2">
        <v>0</v>
      </c>
      <c r="M35" s="2">
        <v>2028</v>
      </c>
      <c r="N35" s="2">
        <v>2030</v>
      </c>
      <c r="O35" s="2">
        <f t="shared" si="11"/>
        <v>2030</v>
      </c>
      <c r="P35" s="2">
        <f t="shared" si="12"/>
        <v>2031</v>
      </c>
      <c r="Q35" s="2">
        <f t="shared" si="13"/>
        <v>2037</v>
      </c>
      <c r="R35" s="2"/>
      <c r="S35" s="2"/>
      <c r="T35" s="2"/>
    </row>
    <row r="36" spans="1:20" x14ac:dyDescent="0.25">
      <c r="A36" s="2" t="s">
        <v>119</v>
      </c>
      <c r="B36" s="2" t="s">
        <v>120</v>
      </c>
      <c r="C36" s="5">
        <v>42450</v>
      </c>
      <c r="D36" s="5">
        <v>43814</v>
      </c>
      <c r="E36" s="5">
        <v>44866</v>
      </c>
      <c r="F36" s="6">
        <f t="shared" si="7"/>
        <v>6.6885694729637235</v>
      </c>
      <c r="G36" s="6">
        <f t="shared" si="8"/>
        <v>8.4106776180698155</v>
      </c>
      <c r="H36" s="6">
        <f t="shared" si="9"/>
        <v>11.586584531143053</v>
      </c>
      <c r="I36" s="6">
        <f t="shared" si="10"/>
        <v>8.8952772073921977</v>
      </c>
      <c r="J36" s="2">
        <v>0</v>
      </c>
      <c r="K36" s="2"/>
      <c r="L36" s="2">
        <v>0</v>
      </c>
      <c r="M36" s="2" t="s">
        <v>48</v>
      </c>
      <c r="N36" s="2" t="s">
        <v>48</v>
      </c>
      <c r="O36" s="2">
        <f t="shared" si="11"/>
        <v>2035</v>
      </c>
      <c r="P36" s="2">
        <f t="shared" si="12"/>
        <v>2036</v>
      </c>
      <c r="Q36" s="2">
        <f t="shared" si="13"/>
        <v>2040</v>
      </c>
      <c r="R36" s="2"/>
      <c r="S36" s="2"/>
      <c r="T36" s="2"/>
    </row>
    <row r="37" spans="1:20" x14ac:dyDescent="0.25">
      <c r="A37" s="2" t="s">
        <v>121</v>
      </c>
      <c r="B37" s="2" t="s">
        <v>122</v>
      </c>
      <c r="C37" s="5">
        <v>41549</v>
      </c>
      <c r="D37" s="5"/>
      <c r="E37" s="5">
        <v>43862</v>
      </c>
      <c r="F37" s="6">
        <f t="shared" si="7"/>
        <v>4.2217659137577002</v>
      </c>
      <c r="G37" s="6">
        <f t="shared" si="8"/>
        <v>15.200547570157427</v>
      </c>
      <c r="H37" s="6">
        <f t="shared" si="9"/>
        <v>8.8377823408624234</v>
      </c>
      <c r="I37" s="6">
        <f t="shared" si="10"/>
        <v>9.4200319415925176</v>
      </c>
      <c r="J37" s="2">
        <v>0</v>
      </c>
      <c r="K37" s="2"/>
      <c r="L37" s="2">
        <v>0</v>
      </c>
      <c r="M37" s="2" t="s">
        <v>48</v>
      </c>
      <c r="N37" s="2" t="s">
        <v>48</v>
      </c>
      <c r="O37" s="2">
        <f t="shared" si="11"/>
        <v>2032</v>
      </c>
      <c r="P37" s="2" t="str">
        <f t="shared" si="12"/>
        <v>Not introduced</v>
      </c>
      <c r="Q37" s="2">
        <f t="shared" si="13"/>
        <v>2037</v>
      </c>
      <c r="R37" s="2"/>
      <c r="S37" s="2"/>
      <c r="T37" s="2"/>
    </row>
    <row r="38" spans="1:20" x14ac:dyDescent="0.25">
      <c r="A38" s="2" t="s">
        <v>123</v>
      </c>
      <c r="B38" s="2" t="s">
        <v>124</v>
      </c>
      <c r="C38" s="5">
        <v>42195</v>
      </c>
      <c r="D38" s="5">
        <v>43087</v>
      </c>
      <c r="E38" s="5">
        <v>44652</v>
      </c>
      <c r="F38" s="6">
        <f t="shared" si="7"/>
        <v>5.9904175222450373</v>
      </c>
      <c r="G38" s="6">
        <f t="shared" si="8"/>
        <v>6.4202600958247773</v>
      </c>
      <c r="H38" s="6">
        <f t="shared" si="9"/>
        <v>11.000684462696784</v>
      </c>
      <c r="I38" s="6">
        <f t="shared" si="10"/>
        <v>7.8037873602555337</v>
      </c>
      <c r="J38" s="2">
        <v>0</v>
      </c>
      <c r="K38" s="2"/>
      <c r="L38" s="2">
        <v>0</v>
      </c>
      <c r="M38" s="2">
        <v>2036</v>
      </c>
      <c r="N38" s="2">
        <v>2036</v>
      </c>
      <c r="O38" s="2">
        <f t="shared" si="11"/>
        <v>2034</v>
      </c>
      <c r="P38" s="2">
        <f t="shared" si="12"/>
        <v>2034</v>
      </c>
      <c r="Q38" s="2">
        <f t="shared" si="13"/>
        <v>2039</v>
      </c>
      <c r="R38" s="2"/>
      <c r="S38" s="2"/>
      <c r="T38" s="2"/>
    </row>
    <row r="39" spans="1:20" x14ac:dyDescent="0.25">
      <c r="A39" s="2" t="s">
        <v>125</v>
      </c>
      <c r="B39" s="2" t="s">
        <v>126</v>
      </c>
      <c r="C39" s="5">
        <v>41590</v>
      </c>
      <c r="D39" s="5">
        <v>41979</v>
      </c>
      <c r="E39" s="5">
        <v>44284</v>
      </c>
      <c r="F39" s="6">
        <f t="shared" si="7"/>
        <v>4.3340177960301167</v>
      </c>
      <c r="G39" s="6">
        <f t="shared" si="8"/>
        <v>3.3867214236824092</v>
      </c>
      <c r="H39" s="6">
        <f t="shared" si="9"/>
        <v>9.9931553730321703</v>
      </c>
      <c r="I39" s="6">
        <f t="shared" si="10"/>
        <v>5.904631530914898</v>
      </c>
      <c r="J39" s="2">
        <v>0</v>
      </c>
      <c r="K39" s="2"/>
      <c r="L39" s="2">
        <v>0</v>
      </c>
      <c r="M39" s="2">
        <v>2032</v>
      </c>
      <c r="N39" s="2">
        <v>2031</v>
      </c>
      <c r="O39" s="2">
        <f t="shared" si="11"/>
        <v>2032</v>
      </c>
      <c r="P39" s="2">
        <f t="shared" si="12"/>
        <v>2031</v>
      </c>
      <c r="Q39" s="2">
        <f t="shared" si="13"/>
        <v>2038</v>
      </c>
      <c r="R39" s="2"/>
      <c r="S39" s="2"/>
      <c r="T39" s="2"/>
    </row>
    <row r="40" spans="1:20" x14ac:dyDescent="0.25">
      <c r="A40" s="2" t="s">
        <v>127</v>
      </c>
      <c r="B40" s="2" t="s">
        <v>128</v>
      </c>
      <c r="C40" s="5">
        <v>42552</v>
      </c>
      <c r="D40" s="5">
        <v>43863</v>
      </c>
      <c r="E40" s="5">
        <v>44124</v>
      </c>
      <c r="F40" s="6">
        <f t="shared" si="7"/>
        <v>6.967830253251198</v>
      </c>
      <c r="G40" s="6">
        <f t="shared" si="8"/>
        <v>8.5448323066392877</v>
      </c>
      <c r="H40" s="6">
        <f t="shared" si="9"/>
        <v>9.5550992470910341</v>
      </c>
      <c r="I40" s="6">
        <f t="shared" si="10"/>
        <v>8.3559206023271742</v>
      </c>
      <c r="J40" s="2">
        <v>0</v>
      </c>
      <c r="K40" s="2"/>
      <c r="L40" s="2">
        <v>0</v>
      </c>
      <c r="M40" s="2">
        <v>2039</v>
      </c>
      <c r="N40" s="2">
        <v>2036</v>
      </c>
      <c r="O40" s="2">
        <f t="shared" si="11"/>
        <v>2035</v>
      </c>
      <c r="P40" s="2">
        <f t="shared" si="12"/>
        <v>2037</v>
      </c>
      <c r="Q40" s="2">
        <f t="shared" si="13"/>
        <v>2038</v>
      </c>
      <c r="R40" s="2"/>
      <c r="S40" s="2"/>
      <c r="T40" s="2"/>
    </row>
    <row r="41" spans="1:20" x14ac:dyDescent="0.25">
      <c r="A41" s="2" t="s">
        <v>129</v>
      </c>
      <c r="B41" s="2" t="s">
        <v>130</v>
      </c>
      <c r="C41" s="5">
        <v>42023</v>
      </c>
      <c r="D41" s="5">
        <v>44014</v>
      </c>
      <c r="E41" s="5">
        <v>45692</v>
      </c>
      <c r="F41" s="6">
        <f t="shared" si="7"/>
        <v>5.5195071868583163</v>
      </c>
      <c r="G41" s="6">
        <f t="shared" si="8"/>
        <v>8.9582477754962362</v>
      </c>
      <c r="H41" s="6">
        <f t="shared" si="9"/>
        <v>13.848049281314168</v>
      </c>
      <c r="I41" s="6">
        <f t="shared" si="10"/>
        <v>9.4419347478895741</v>
      </c>
      <c r="J41" s="2">
        <v>0</v>
      </c>
      <c r="K41" s="2"/>
      <c r="L41" s="2">
        <v>0</v>
      </c>
      <c r="M41" s="2" t="s">
        <v>48</v>
      </c>
      <c r="N41" s="2" t="s">
        <v>48</v>
      </c>
      <c r="O41" s="2">
        <f t="shared" si="11"/>
        <v>2034</v>
      </c>
      <c r="P41" s="2">
        <f t="shared" si="12"/>
        <v>2037</v>
      </c>
      <c r="Q41" s="2">
        <f t="shared" si="13"/>
        <v>2042</v>
      </c>
      <c r="R41" s="2"/>
      <c r="S41" s="2"/>
      <c r="T41" s="2"/>
    </row>
    <row r="42" spans="1:20" x14ac:dyDescent="0.25">
      <c r="A42" s="2" t="s">
        <v>131</v>
      </c>
      <c r="B42" s="2" t="s">
        <v>132</v>
      </c>
      <c r="C42" s="5">
        <v>41995</v>
      </c>
      <c r="D42" s="5">
        <v>44795</v>
      </c>
      <c r="E42" s="5">
        <v>45223</v>
      </c>
      <c r="F42" s="6">
        <f t="shared" si="7"/>
        <v>5.4428473648186175</v>
      </c>
      <c r="G42" s="6">
        <f t="shared" si="8"/>
        <v>11.096509240246407</v>
      </c>
      <c r="H42" s="6">
        <f t="shared" si="9"/>
        <v>12.563997262149213</v>
      </c>
      <c r="I42" s="6">
        <f t="shared" si="10"/>
        <v>9.7011179557380789</v>
      </c>
      <c r="J42" s="2">
        <v>1</v>
      </c>
      <c r="K42" s="2"/>
      <c r="L42" s="2">
        <v>0</v>
      </c>
      <c r="M42" s="2">
        <v>2030</v>
      </c>
      <c r="N42" s="2" t="s">
        <v>48</v>
      </c>
      <c r="O42" s="2">
        <f t="shared" si="11"/>
        <v>2033</v>
      </c>
      <c r="P42" s="2">
        <f t="shared" si="12"/>
        <v>2039</v>
      </c>
      <c r="Q42" s="2">
        <f t="shared" si="13"/>
        <v>2041</v>
      </c>
      <c r="R42" s="2"/>
      <c r="S42" s="2"/>
      <c r="T42" s="2"/>
    </row>
    <row r="43" spans="1:20" x14ac:dyDescent="0.25">
      <c r="A43" s="2" t="s">
        <v>133</v>
      </c>
      <c r="B43" s="2" t="s">
        <v>134</v>
      </c>
      <c r="C43" s="5">
        <v>41191</v>
      </c>
      <c r="D43" s="5">
        <v>43191</v>
      </c>
      <c r="E43" s="5">
        <v>45915</v>
      </c>
      <c r="F43" s="6">
        <f t="shared" si="7"/>
        <v>3.2416153319644079</v>
      </c>
      <c r="G43" s="6">
        <f t="shared" si="8"/>
        <v>6.7049965776865159</v>
      </c>
      <c r="H43" s="6">
        <f t="shared" si="9"/>
        <v>14.458590006844627</v>
      </c>
      <c r="I43" s="6">
        <f t="shared" si="10"/>
        <v>8.1350673054985165</v>
      </c>
      <c r="J43" s="2">
        <v>1</v>
      </c>
      <c r="K43" s="2">
        <v>2034</v>
      </c>
      <c r="L43" s="2">
        <v>1</v>
      </c>
      <c r="M43" s="2">
        <v>2034</v>
      </c>
      <c r="N43" s="2">
        <v>2034</v>
      </c>
      <c r="O43" s="2">
        <f t="shared" si="11"/>
        <v>2031</v>
      </c>
      <c r="P43" s="2">
        <f t="shared" si="12"/>
        <v>2035</v>
      </c>
      <c r="Q43" s="2">
        <f t="shared" si="13"/>
        <v>2042</v>
      </c>
      <c r="R43" s="2"/>
      <c r="S43" s="2"/>
      <c r="T43" s="2"/>
    </row>
    <row r="44" spans="1:20" x14ac:dyDescent="0.25">
      <c r="A44" s="2" t="s">
        <v>135</v>
      </c>
      <c r="B44" s="2" t="s">
        <v>136</v>
      </c>
      <c r="C44" s="5">
        <v>41583</v>
      </c>
      <c r="D44" s="5">
        <v>41971</v>
      </c>
      <c r="E44" s="5">
        <v>43404</v>
      </c>
      <c r="F44" s="6">
        <f t="shared" si="7"/>
        <v>4.3148528405201914</v>
      </c>
      <c r="G44" s="6">
        <f t="shared" si="8"/>
        <v>3.3648186173853527</v>
      </c>
      <c r="H44" s="6">
        <f t="shared" si="9"/>
        <v>7.5838466803559204</v>
      </c>
      <c r="I44" s="6">
        <f t="shared" si="10"/>
        <v>5.0878393794204877</v>
      </c>
      <c r="J44" s="2">
        <v>0</v>
      </c>
      <c r="K44" s="2"/>
      <c r="L44" s="2">
        <v>0</v>
      </c>
      <c r="M44" s="2">
        <v>2031</v>
      </c>
      <c r="N44" s="2">
        <v>2031</v>
      </c>
      <c r="O44" s="2">
        <f t="shared" si="11"/>
        <v>2032</v>
      </c>
      <c r="P44" s="2">
        <f t="shared" si="12"/>
        <v>2031</v>
      </c>
      <c r="Q44" s="2">
        <f t="shared" si="13"/>
        <v>2036</v>
      </c>
      <c r="R44" s="2"/>
      <c r="S44" s="2"/>
      <c r="T44" s="2"/>
    </row>
    <row r="45" spans="1:20" x14ac:dyDescent="0.25">
      <c r="A45" s="2" t="s">
        <v>137</v>
      </c>
      <c r="B45" s="2" t="s">
        <v>138</v>
      </c>
      <c r="C45" s="5">
        <v>42052</v>
      </c>
      <c r="D45" s="5">
        <v>44007</v>
      </c>
      <c r="E45" s="5">
        <v>43586</v>
      </c>
      <c r="F45" s="6">
        <f t="shared" si="7"/>
        <v>5.5989048596851472</v>
      </c>
      <c r="G45" s="6">
        <f t="shared" si="8"/>
        <v>8.9390828199863108</v>
      </c>
      <c r="H45" s="6">
        <f t="shared" si="9"/>
        <v>8.0821355236139638</v>
      </c>
      <c r="I45" s="6">
        <f t="shared" si="10"/>
        <v>7.5400410677618082</v>
      </c>
      <c r="J45" s="2">
        <v>0</v>
      </c>
      <c r="K45" s="2"/>
      <c r="L45" s="2">
        <v>0</v>
      </c>
      <c r="M45" s="2">
        <v>2036</v>
      </c>
      <c r="N45" s="2">
        <v>2036</v>
      </c>
      <c r="O45" s="2">
        <f t="shared" si="11"/>
        <v>2034</v>
      </c>
      <c r="P45" s="2">
        <f t="shared" si="12"/>
        <v>2037</v>
      </c>
      <c r="Q45" s="2">
        <f t="shared" si="13"/>
        <v>2036</v>
      </c>
      <c r="R45" s="2"/>
      <c r="S45" s="2"/>
      <c r="T45" s="2"/>
    </row>
    <row r="46" spans="1:20" x14ac:dyDescent="0.25">
      <c r="A46" s="2" t="s">
        <v>139</v>
      </c>
      <c r="B46" s="2" t="s">
        <v>140</v>
      </c>
      <c r="C46" s="5">
        <v>44866</v>
      </c>
      <c r="D46" s="5">
        <v>42009</v>
      </c>
      <c r="E46" s="5">
        <v>45931</v>
      </c>
      <c r="F46" s="6">
        <f t="shared" si="7"/>
        <v>13.30321697467488</v>
      </c>
      <c r="G46" s="6">
        <f t="shared" si="8"/>
        <v>3.4688569472963722</v>
      </c>
      <c r="H46" s="6">
        <f t="shared" si="9"/>
        <v>14.50239561943874</v>
      </c>
      <c r="I46" s="6">
        <f t="shared" si="10"/>
        <v>10.424823180469998</v>
      </c>
      <c r="J46" s="2">
        <v>0</v>
      </c>
      <c r="K46" s="2"/>
      <c r="L46" s="2">
        <v>0</v>
      </c>
      <c r="M46" s="2" t="s">
        <v>48</v>
      </c>
      <c r="N46" s="2" t="s">
        <v>48</v>
      </c>
      <c r="O46" s="2">
        <f t="shared" si="11"/>
        <v>2041</v>
      </c>
      <c r="P46" s="2">
        <f t="shared" si="12"/>
        <v>2031</v>
      </c>
      <c r="Q46" s="2">
        <f t="shared" si="13"/>
        <v>2043</v>
      </c>
      <c r="R46" s="2"/>
      <c r="S46" s="2"/>
      <c r="T46" s="2"/>
    </row>
    <row r="47" spans="1:20" x14ac:dyDescent="0.25">
      <c r="A47" s="2" t="s">
        <v>141</v>
      </c>
      <c r="B47" s="2" t="s">
        <v>142</v>
      </c>
      <c r="C47" s="5">
        <v>44938</v>
      </c>
      <c r="D47" s="5">
        <v>43800</v>
      </c>
      <c r="E47" s="5">
        <v>45512</v>
      </c>
      <c r="F47" s="6">
        <f t="shared" si="7"/>
        <v>13.500342231348391</v>
      </c>
      <c r="G47" s="6">
        <f t="shared" si="8"/>
        <v>8.3723477070499666</v>
      </c>
      <c r="H47" s="6">
        <f t="shared" si="9"/>
        <v>13.35523613963039</v>
      </c>
      <c r="I47" s="6">
        <f t="shared" si="10"/>
        <v>11.742642026009584</v>
      </c>
      <c r="J47" s="2">
        <v>0</v>
      </c>
      <c r="K47" s="2"/>
      <c r="L47" s="2">
        <v>0</v>
      </c>
      <c r="M47" s="2" t="s">
        <v>48</v>
      </c>
      <c r="N47" s="2" t="s">
        <v>48</v>
      </c>
      <c r="O47" s="2">
        <f t="shared" si="11"/>
        <v>2042</v>
      </c>
      <c r="P47" s="2">
        <f t="shared" si="12"/>
        <v>2036</v>
      </c>
      <c r="Q47" s="2">
        <f t="shared" si="13"/>
        <v>2041</v>
      </c>
      <c r="R47" s="2"/>
      <c r="S47" s="2"/>
      <c r="T47" s="2"/>
    </row>
    <row r="48" spans="1:20" x14ac:dyDescent="0.25">
      <c r="A48" s="2" t="s">
        <v>143</v>
      </c>
      <c r="B48" s="2" t="s">
        <v>144</v>
      </c>
      <c r="C48" s="5">
        <v>41275</v>
      </c>
      <c r="D48" s="5">
        <v>41275</v>
      </c>
      <c r="E48" s="5">
        <v>43191</v>
      </c>
      <c r="F48" s="6">
        <f t="shared" si="7"/>
        <v>3.4715947980835042</v>
      </c>
      <c r="G48" s="6">
        <f t="shared" si="8"/>
        <v>1.4592744695414099</v>
      </c>
      <c r="H48" s="6">
        <f t="shared" si="9"/>
        <v>7.0006844626967828</v>
      </c>
      <c r="I48" s="6">
        <f t="shared" si="10"/>
        <v>3.9771845767738987</v>
      </c>
      <c r="J48" s="2">
        <v>0</v>
      </c>
      <c r="K48" s="2"/>
      <c r="L48" s="2">
        <v>0</v>
      </c>
      <c r="M48" s="2">
        <v>2031</v>
      </c>
      <c r="N48" s="2">
        <v>2029</v>
      </c>
      <c r="O48" s="2">
        <f t="shared" si="11"/>
        <v>2031</v>
      </c>
      <c r="P48" s="2">
        <f t="shared" si="12"/>
        <v>2029</v>
      </c>
      <c r="Q48" s="2">
        <f t="shared" si="13"/>
        <v>2035</v>
      </c>
      <c r="R48" s="2"/>
      <c r="S48" s="2"/>
      <c r="T48" s="2"/>
    </row>
    <row r="49" spans="1:20" x14ac:dyDescent="0.25">
      <c r="A49" s="2" t="s">
        <v>145</v>
      </c>
      <c r="B49" s="2" t="s">
        <v>146</v>
      </c>
      <c r="C49" s="5">
        <v>41404</v>
      </c>
      <c r="D49" s="5">
        <v>41030</v>
      </c>
      <c r="E49" s="5">
        <v>43617</v>
      </c>
      <c r="F49" s="6">
        <f t="shared" si="7"/>
        <v>3.8247775496235454</v>
      </c>
      <c r="G49" s="6">
        <f t="shared" si="8"/>
        <v>0.7885010266940452</v>
      </c>
      <c r="H49" s="6">
        <f t="shared" si="9"/>
        <v>8.1670088980150588</v>
      </c>
      <c r="I49" s="6">
        <f t="shared" si="10"/>
        <v>4.26009582477755</v>
      </c>
      <c r="J49" s="2">
        <v>0</v>
      </c>
      <c r="K49" s="2"/>
      <c r="L49" s="2">
        <v>0</v>
      </c>
      <c r="M49" s="2">
        <v>2031</v>
      </c>
      <c r="N49" s="2">
        <v>2030</v>
      </c>
      <c r="O49" s="2">
        <f t="shared" si="11"/>
        <v>2032</v>
      </c>
      <c r="P49" s="2">
        <f t="shared" si="12"/>
        <v>2029</v>
      </c>
      <c r="Q49" s="2">
        <f t="shared" si="13"/>
        <v>2036</v>
      </c>
      <c r="R49" s="2"/>
      <c r="S49" s="2"/>
      <c r="T49" s="2"/>
    </row>
    <row r="50" spans="1:20" x14ac:dyDescent="0.25">
      <c r="A50" s="2" t="s">
        <v>147</v>
      </c>
      <c r="B50" s="2" t="s">
        <v>148</v>
      </c>
      <c r="C50" s="5">
        <v>41116</v>
      </c>
      <c r="D50" s="5">
        <v>41760</v>
      </c>
      <c r="E50" s="5">
        <v>43221</v>
      </c>
      <c r="F50" s="6">
        <f t="shared" si="7"/>
        <v>3.0362765229295001</v>
      </c>
      <c r="G50" s="6">
        <f t="shared" si="8"/>
        <v>2.7871321013004793</v>
      </c>
      <c r="H50" s="6">
        <f t="shared" si="9"/>
        <v>7.0828199863107457</v>
      </c>
      <c r="I50" s="6">
        <f t="shared" si="10"/>
        <v>4.3020762035135753</v>
      </c>
      <c r="J50" s="2">
        <v>0</v>
      </c>
      <c r="K50" s="2"/>
      <c r="L50" s="2">
        <v>0</v>
      </c>
      <c r="M50" s="2">
        <v>2031</v>
      </c>
      <c r="N50" s="2">
        <v>2030</v>
      </c>
      <c r="O50" s="2">
        <f t="shared" si="11"/>
        <v>2031</v>
      </c>
      <c r="P50" s="2">
        <f t="shared" si="12"/>
        <v>2031</v>
      </c>
      <c r="Q50" s="2">
        <f t="shared" si="13"/>
        <v>2035</v>
      </c>
      <c r="R50" s="2"/>
      <c r="S50" s="2"/>
      <c r="T50" s="2"/>
    </row>
    <row r="51" spans="1:20" x14ac:dyDescent="0.25">
      <c r="A51" s="2" t="s">
        <v>149</v>
      </c>
      <c r="B51" s="2" t="s">
        <v>150</v>
      </c>
      <c r="C51" s="5">
        <v>42084</v>
      </c>
      <c r="D51" s="5"/>
      <c r="E51" s="5">
        <v>45589</v>
      </c>
      <c r="F51" s="6">
        <f t="shared" si="7"/>
        <v>5.6865160848733742</v>
      </c>
      <c r="G51" s="6">
        <f t="shared" si="8"/>
        <v>15.200547570157427</v>
      </c>
      <c r="H51" s="6">
        <f t="shared" si="9"/>
        <v>13.566050650239562</v>
      </c>
      <c r="I51" s="6">
        <f t="shared" si="10"/>
        <v>11.48437143509012</v>
      </c>
      <c r="J51" s="2">
        <v>1</v>
      </c>
      <c r="K51" s="2"/>
      <c r="L51" s="2">
        <v>0</v>
      </c>
      <c r="M51" s="2">
        <v>2030</v>
      </c>
      <c r="N51" s="2" t="s">
        <v>48</v>
      </c>
      <c r="O51" s="2">
        <f t="shared" si="11"/>
        <v>2034</v>
      </c>
      <c r="P51" s="2" t="str">
        <f t="shared" si="12"/>
        <v>Not introduced</v>
      </c>
      <c r="Q51" s="2">
        <f t="shared" si="13"/>
        <v>2042</v>
      </c>
      <c r="R51" s="2"/>
      <c r="S51" s="2"/>
      <c r="T51" s="2"/>
    </row>
    <row r="52" spans="1:20" x14ac:dyDescent="0.25">
      <c r="A52" s="2" t="s">
        <v>151</v>
      </c>
      <c r="B52" s="2" t="s">
        <v>152</v>
      </c>
      <c r="C52" s="5">
        <v>41193</v>
      </c>
      <c r="D52" s="5">
        <v>41753</v>
      </c>
      <c r="E52" s="5"/>
      <c r="F52" s="6">
        <f t="shared" si="7"/>
        <v>3.247091033538672</v>
      </c>
      <c r="G52" s="6">
        <f t="shared" si="8"/>
        <v>2.7679671457905544</v>
      </c>
      <c r="H52" s="6">
        <f t="shared" si="9"/>
        <v>15.496235455167694</v>
      </c>
      <c r="I52" s="6">
        <f t="shared" si="10"/>
        <v>7.1704312114989746</v>
      </c>
      <c r="J52" s="2">
        <v>0</v>
      </c>
      <c r="K52" s="2"/>
      <c r="L52" s="2">
        <v>0</v>
      </c>
      <c r="M52" s="2">
        <v>2036</v>
      </c>
      <c r="N52" s="2">
        <v>2035</v>
      </c>
      <c r="O52" s="2">
        <f t="shared" si="11"/>
        <v>2031</v>
      </c>
      <c r="P52" s="2">
        <f t="shared" si="12"/>
        <v>2031</v>
      </c>
      <c r="Q52" s="2" t="str">
        <f t="shared" si="13"/>
        <v>Not introduced</v>
      </c>
      <c r="R52" s="2"/>
      <c r="S52" s="2"/>
      <c r="T52" s="2"/>
    </row>
    <row r="53" spans="1:20" x14ac:dyDescent="0.25">
      <c r="A53" s="2" t="s">
        <v>153</v>
      </c>
      <c r="B53" s="2" t="s">
        <v>154</v>
      </c>
      <c r="C53" s="5">
        <v>41912</v>
      </c>
      <c r="D53" s="5">
        <v>42795</v>
      </c>
      <c r="E53" s="5">
        <v>43770</v>
      </c>
      <c r="F53" s="6">
        <f t="shared" si="7"/>
        <v>5.2156057494866532</v>
      </c>
      <c r="G53" s="6">
        <f t="shared" si="8"/>
        <v>5.6208076659822037</v>
      </c>
      <c r="H53" s="6">
        <f t="shared" si="9"/>
        <v>8.5859000684462696</v>
      </c>
      <c r="I53" s="6">
        <f t="shared" si="10"/>
        <v>6.4741044946383752</v>
      </c>
      <c r="J53" s="2">
        <v>0</v>
      </c>
      <c r="K53" s="2"/>
      <c r="L53" s="2">
        <v>0</v>
      </c>
      <c r="M53" s="2">
        <v>2034</v>
      </c>
      <c r="N53" s="2">
        <v>2034</v>
      </c>
      <c r="O53" s="2">
        <f t="shared" si="11"/>
        <v>2033</v>
      </c>
      <c r="P53" s="2">
        <f t="shared" si="12"/>
        <v>2034</v>
      </c>
      <c r="Q53" s="2">
        <f t="shared" si="13"/>
        <v>2037</v>
      </c>
      <c r="R53" s="2"/>
      <c r="S53" s="2"/>
      <c r="T53" s="2"/>
    </row>
    <row r="54" spans="1:20" x14ac:dyDescent="0.25">
      <c r="A54" s="2" t="s">
        <v>155</v>
      </c>
      <c r="B54" s="2" t="s">
        <v>156</v>
      </c>
      <c r="C54" s="5">
        <v>41249</v>
      </c>
      <c r="D54" s="5">
        <v>41812</v>
      </c>
      <c r="E54" s="5">
        <v>45998</v>
      </c>
      <c r="F54" s="6">
        <f t="shared" si="7"/>
        <v>3.40041067761807</v>
      </c>
      <c r="G54" s="6">
        <f t="shared" si="8"/>
        <v>2.9295003422313486</v>
      </c>
      <c r="H54" s="6">
        <f t="shared" si="9"/>
        <v>14.685831622176591</v>
      </c>
      <c r="I54" s="6">
        <f t="shared" si="10"/>
        <v>7.0052475473420044</v>
      </c>
      <c r="J54" s="2">
        <v>0</v>
      </c>
      <c r="K54" s="2"/>
      <c r="L54" s="2">
        <v>0</v>
      </c>
      <c r="M54" s="2">
        <v>2035</v>
      </c>
      <c r="N54" s="2">
        <v>2035</v>
      </c>
      <c r="O54" s="2">
        <f t="shared" si="11"/>
        <v>2031</v>
      </c>
      <c r="P54" s="2">
        <f t="shared" si="12"/>
        <v>2031</v>
      </c>
      <c r="Q54" s="2">
        <f t="shared" si="13"/>
        <v>2043</v>
      </c>
      <c r="R54" s="2"/>
      <c r="S54" s="2"/>
      <c r="T54" s="2"/>
    </row>
    <row r="55" spans="1:20" x14ac:dyDescent="0.25">
      <c r="A55" s="2" t="s">
        <v>157</v>
      </c>
      <c r="B55" s="2" t="s">
        <v>158</v>
      </c>
      <c r="C55" s="5">
        <v>41025</v>
      </c>
      <c r="D55" s="5">
        <v>41025</v>
      </c>
      <c r="E55" s="5">
        <v>45942</v>
      </c>
      <c r="F55" s="6">
        <f t="shared" si="7"/>
        <v>2.7871321013004793</v>
      </c>
      <c r="G55" s="6">
        <f t="shared" si="8"/>
        <v>0.77481177275838464</v>
      </c>
      <c r="H55" s="6">
        <f t="shared" si="9"/>
        <v>14.532511978097194</v>
      </c>
      <c r="I55" s="6">
        <f t="shared" si="10"/>
        <v>6.0314852840520201</v>
      </c>
      <c r="J55" s="2">
        <v>1</v>
      </c>
      <c r="K55" s="2"/>
      <c r="L55" s="2">
        <v>0</v>
      </c>
      <c r="M55" s="2">
        <v>2029</v>
      </c>
      <c r="N55" s="2">
        <v>2033</v>
      </c>
      <c r="O55" s="2">
        <f t="shared" si="11"/>
        <v>2031</v>
      </c>
      <c r="P55" s="2">
        <f t="shared" si="12"/>
        <v>2029</v>
      </c>
      <c r="Q55" s="2">
        <f t="shared" si="13"/>
        <v>2043</v>
      </c>
      <c r="R55" s="2"/>
      <c r="S55" s="2"/>
      <c r="T55" s="2"/>
    </row>
    <row r="56" spans="1:20" x14ac:dyDescent="0.25">
      <c r="A56" s="2" t="s">
        <v>159</v>
      </c>
      <c r="B56" s="2" t="s">
        <v>160</v>
      </c>
      <c r="C56" s="5">
        <v>41590</v>
      </c>
      <c r="D56" s="5"/>
      <c r="E56" s="5">
        <v>46273</v>
      </c>
      <c r="F56" s="6">
        <f t="shared" si="7"/>
        <v>4.3340177960301167</v>
      </c>
      <c r="G56" s="6">
        <f t="shared" si="8"/>
        <v>15.200547570157427</v>
      </c>
      <c r="H56" s="6">
        <f t="shared" si="9"/>
        <v>15.43874058863792</v>
      </c>
      <c r="I56" s="6">
        <f t="shared" si="10"/>
        <v>11.657768651608487</v>
      </c>
      <c r="J56" s="2">
        <v>0</v>
      </c>
      <c r="K56" s="2"/>
      <c r="L56" s="2">
        <v>0</v>
      </c>
      <c r="M56" s="2" t="s">
        <v>48</v>
      </c>
      <c r="N56" s="2" t="s">
        <v>48</v>
      </c>
      <c r="O56" s="2">
        <f t="shared" si="11"/>
        <v>2032</v>
      </c>
      <c r="P56" s="2" t="str">
        <f t="shared" si="12"/>
        <v>Not introduced</v>
      </c>
      <c r="Q56" s="2">
        <f t="shared" si="13"/>
        <v>2043</v>
      </c>
      <c r="R56" s="2"/>
      <c r="S56" s="2"/>
      <c r="T56" s="2"/>
    </row>
    <row r="57" spans="1:20" x14ac:dyDescent="0.25">
      <c r="A57" s="2" t="s">
        <v>161</v>
      </c>
      <c r="B57" s="2" t="s">
        <v>162</v>
      </c>
      <c r="C57" s="5">
        <v>41243</v>
      </c>
      <c r="D57" s="5">
        <v>42635</v>
      </c>
      <c r="E57" s="5">
        <v>44470</v>
      </c>
      <c r="F57" s="6">
        <f t="shared" si="7"/>
        <v>3.3839835728952772</v>
      </c>
      <c r="G57" s="6">
        <f t="shared" si="8"/>
        <v>5.1827515400410675</v>
      </c>
      <c r="H57" s="6">
        <f t="shared" si="9"/>
        <v>10.50239561943874</v>
      </c>
      <c r="I57" s="6">
        <f t="shared" si="10"/>
        <v>6.3563769107916954</v>
      </c>
      <c r="J57" s="2">
        <v>0</v>
      </c>
      <c r="K57" s="2"/>
      <c r="L57" s="2">
        <v>0</v>
      </c>
      <c r="M57" s="2">
        <v>2034</v>
      </c>
      <c r="N57" s="2">
        <v>2034</v>
      </c>
      <c r="O57" s="2">
        <f t="shared" si="11"/>
        <v>2031</v>
      </c>
      <c r="P57" s="2">
        <f t="shared" si="12"/>
        <v>2033</v>
      </c>
      <c r="Q57" s="2">
        <f t="shared" si="13"/>
        <v>2039</v>
      </c>
      <c r="R57" s="2"/>
      <c r="S57" s="2"/>
      <c r="T57" s="2"/>
    </row>
    <row r="58" spans="1:20" x14ac:dyDescent="0.25">
      <c r="A58" s="2"/>
      <c r="B58" s="2"/>
      <c r="C58" s="2"/>
      <c r="D58" s="2"/>
      <c r="E58" s="2"/>
      <c r="F58" s="2"/>
      <c r="G58" s="2"/>
      <c r="H58" s="2"/>
      <c r="I58" s="2"/>
      <c r="J58" s="2"/>
      <c r="K58" s="2"/>
      <c r="L58" s="2"/>
      <c r="M58" s="2"/>
      <c r="N58" s="2"/>
      <c r="O58" s="2"/>
      <c r="P58" s="2"/>
      <c r="Q58" s="2"/>
      <c r="R58" s="2"/>
      <c r="S58" s="2"/>
      <c r="T58" s="2"/>
    </row>
    <row r="59" spans="1:20" x14ac:dyDescent="0.25">
      <c r="A59" s="2"/>
      <c r="B59" s="2"/>
      <c r="C59" s="2"/>
      <c r="D59" s="2"/>
      <c r="E59" s="2"/>
      <c r="F59" s="2"/>
      <c r="G59" s="2"/>
      <c r="H59" s="2"/>
      <c r="I59" s="2"/>
      <c r="J59" s="2"/>
      <c r="K59" s="2"/>
      <c r="L59" s="1" t="s">
        <v>163</v>
      </c>
      <c r="M59" s="2">
        <f>COUNTIF(M2:M57,"&lt;=2030")</f>
        <v>7</v>
      </c>
      <c r="N59" s="2">
        <f>COUNTIF(N2:N57,"&lt;=2030")</f>
        <v>7</v>
      </c>
      <c r="O59" s="2">
        <f>COUNTIF(O2:O57,"&lt;=2030")</f>
        <v>13</v>
      </c>
      <c r="P59" s="2">
        <f>COUNTIF(P2:P57,"&lt;=2030")</f>
        <v>12</v>
      </c>
      <c r="Q59" s="2">
        <f>COUNTIF(Q2:Q57,"&lt;=2030")</f>
        <v>1</v>
      </c>
      <c r="R59" s="2"/>
      <c r="S59" s="2"/>
      <c r="T59" s="2"/>
    </row>
    <row r="60" spans="1:20" x14ac:dyDescent="0.25">
      <c r="A60" s="2"/>
      <c r="B60" s="2"/>
      <c r="C60" s="2"/>
      <c r="D60" s="2"/>
      <c r="E60" s="2"/>
      <c r="F60" s="2"/>
      <c r="G60" s="2"/>
      <c r="H60" s="2"/>
      <c r="I60" s="2"/>
      <c r="J60" s="2"/>
      <c r="K60" s="2"/>
      <c r="L60" s="1" t="s">
        <v>164</v>
      </c>
      <c r="M60" s="2">
        <f>COUNTIF(M2:M57,"&lt;=2037")</f>
        <v>36</v>
      </c>
      <c r="N60" s="2">
        <f>COUNTIF(N2:N57,"&lt;=2037")</f>
        <v>36</v>
      </c>
      <c r="O60" s="2">
        <f>COUNTIF(O2:O57,"&lt;=2037")</f>
        <v>47</v>
      </c>
      <c r="P60" s="2">
        <f>COUNTIF(P2:P57,"&lt;=2037")</f>
        <v>43</v>
      </c>
      <c r="Q60" s="2">
        <f>COUNTIF(Q2:Q57,"&lt;=2037")</f>
        <v>14</v>
      </c>
      <c r="R60" s="2"/>
      <c r="S60" s="2"/>
      <c r="T60" s="2"/>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zoomScaleNormal="100" workbookViewId="0"/>
  </sheetViews>
  <sheetFormatPr defaultColWidth="8.7109375" defaultRowHeight="15" x14ac:dyDescent="0.25"/>
  <cols>
    <col min="1" max="1" width="12" customWidth="1"/>
    <col min="2" max="2" width="40" customWidth="1"/>
    <col min="3" max="3" width="44" customWidth="1"/>
  </cols>
  <sheetData>
    <row r="1" spans="1:3" x14ac:dyDescent="0.25">
      <c r="A1" s="1" t="s">
        <v>165</v>
      </c>
      <c r="B1" s="1" t="s">
        <v>166</v>
      </c>
      <c r="C1" s="1" t="s">
        <v>167</v>
      </c>
    </row>
    <row r="2" spans="1:3" x14ac:dyDescent="0.25">
      <c r="A2" s="2">
        <v>2028</v>
      </c>
      <c r="B2" s="2">
        <v>1</v>
      </c>
      <c r="C2" s="2">
        <f>COUNTIF('Introduction schedules'!M$2:M$57,A2)</f>
        <v>1</v>
      </c>
    </row>
    <row r="3" spans="1:3" x14ac:dyDescent="0.25">
      <c r="A3" s="2">
        <v>2029</v>
      </c>
      <c r="B3" s="2">
        <v>3</v>
      </c>
      <c r="C3" s="2">
        <f>COUNTIF('Introduction schedules'!M$2:M$57,A3)</f>
        <v>3</v>
      </c>
    </row>
    <row r="4" spans="1:3" x14ac:dyDescent="0.25">
      <c r="A4" s="2">
        <v>2030</v>
      </c>
      <c r="B4" s="2">
        <v>3</v>
      </c>
      <c r="C4" s="2">
        <f>COUNTIF('Introduction schedules'!M$2:M$57,A4)</f>
        <v>3</v>
      </c>
    </row>
    <row r="5" spans="1:3" x14ac:dyDescent="0.25">
      <c r="A5" s="2">
        <v>2031</v>
      </c>
      <c r="B5" s="2">
        <v>8</v>
      </c>
      <c r="C5" s="2">
        <f>COUNTIF('Introduction schedules'!M$2:M$57,A5)</f>
        <v>8</v>
      </c>
    </row>
    <row r="6" spans="1:3" x14ac:dyDescent="0.25">
      <c r="A6" s="2">
        <v>2032</v>
      </c>
      <c r="B6" s="2">
        <v>2</v>
      </c>
      <c r="C6" s="2">
        <f>COUNTIF('Introduction schedules'!M$2:M$57,A6)</f>
        <v>2</v>
      </c>
    </row>
    <row r="7" spans="1:3" x14ac:dyDescent="0.25">
      <c r="A7" s="2">
        <v>2033</v>
      </c>
      <c r="B7" s="2">
        <v>2</v>
      </c>
      <c r="C7" s="2">
        <f>COUNTIF('Introduction schedules'!M$2:M$57,A7)</f>
        <v>2</v>
      </c>
    </row>
    <row r="8" spans="1:3" x14ac:dyDescent="0.25">
      <c r="A8" s="2">
        <v>2034</v>
      </c>
      <c r="B8" s="2">
        <v>6</v>
      </c>
      <c r="C8" s="2">
        <f>COUNTIF('Introduction schedules'!M$2:M$57,A8)</f>
        <v>6</v>
      </c>
    </row>
    <row r="9" spans="1:3" x14ac:dyDescent="0.25">
      <c r="A9" s="2">
        <v>2035</v>
      </c>
      <c r="B9" s="2">
        <v>5</v>
      </c>
      <c r="C9" s="2">
        <f>COUNTIF('Introduction schedules'!M$2:M$57,A9)</f>
        <v>5</v>
      </c>
    </row>
    <row r="10" spans="1:3" x14ac:dyDescent="0.25">
      <c r="A10" s="2">
        <v>2036</v>
      </c>
      <c r="B10" s="2">
        <v>4</v>
      </c>
      <c r="C10" s="2">
        <f>COUNTIF('Introduction schedules'!M$2:M$57,A10)</f>
        <v>4</v>
      </c>
    </row>
    <row r="11" spans="1:3" x14ac:dyDescent="0.25">
      <c r="A11" s="2">
        <v>2037</v>
      </c>
      <c r="B11" s="2">
        <v>2</v>
      </c>
      <c r="C11" s="2">
        <f>COUNTIF('Introduction schedules'!M$2:M$57,A11)</f>
        <v>2</v>
      </c>
    </row>
    <row r="12" spans="1:3" x14ac:dyDescent="0.25">
      <c r="A12" s="2">
        <v>2038</v>
      </c>
      <c r="B12" s="2">
        <v>0</v>
      </c>
      <c r="C12" s="2">
        <f>COUNTIF('Introduction schedules'!M$2:M$57,A12)</f>
        <v>0</v>
      </c>
    </row>
    <row r="13" spans="1:3" x14ac:dyDescent="0.25">
      <c r="A13" s="2">
        <v>2039</v>
      </c>
      <c r="B13" s="2">
        <v>1</v>
      </c>
      <c r="C13" s="2">
        <f>COUNTIF('Introduction schedules'!M$2:M$57,A13)</f>
        <v>1</v>
      </c>
    </row>
    <row r="14" spans="1:3" x14ac:dyDescent="0.25">
      <c r="A14" s="2">
        <v>2040</v>
      </c>
      <c r="B14" s="2">
        <v>0</v>
      </c>
      <c r="C14" s="2">
        <f>COUNTIF('Introduction schedules'!M$2:M$57,A14)</f>
        <v>0</v>
      </c>
    </row>
    <row r="15" spans="1:3" x14ac:dyDescent="0.25">
      <c r="A15" s="2" t="s">
        <v>168</v>
      </c>
      <c r="B15" s="2">
        <f>SUM(B2:B14)</f>
        <v>37</v>
      </c>
      <c r="C15" s="2">
        <f>SUM(C2:C14)</f>
        <v>37</v>
      </c>
    </row>
    <row r="16" spans="1:3" x14ac:dyDescent="0.25">
      <c r="A16" s="2"/>
      <c r="B16" s="2"/>
      <c r="C16" s="2"/>
    </row>
    <row r="17" spans="1:3" x14ac:dyDescent="0.25">
      <c r="A17" s="2" t="s">
        <v>169</v>
      </c>
      <c r="B17" s="2"/>
      <c r="C17" s="2"/>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05AF987309144193B81B97A411EE7A" ma:contentTypeVersion="16" ma:contentTypeDescription="Create a new document." ma:contentTypeScope="" ma:versionID="c32eee398d065a6836f36a50d272b7d7">
  <xsd:schema xmlns:xsd="http://www.w3.org/2001/XMLSchema" xmlns:xs="http://www.w3.org/2001/XMLSchema" xmlns:p="http://schemas.microsoft.com/office/2006/metadata/properties" xmlns:ns2="06d43fc8-324d-415d-a068-ddd99381b85a" xmlns:ns3="a58da66d-7c6a-432b-b979-1ca66629dcec" targetNamespace="http://schemas.microsoft.com/office/2006/metadata/properties" ma:root="true" ma:fieldsID="309b6ba5cae71267984db389f0629e69" ns2:_="" ns3:_="">
    <xsd:import namespace="06d43fc8-324d-415d-a068-ddd99381b85a"/>
    <xsd:import namespace="a58da66d-7c6a-432b-b979-1ca66629dce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d43fc8-324d-415d-a068-ddd99381b8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5e2b2fc-0517-44cc-85bc-21d743cacc9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8da66d-7c6a-432b-b979-1ca66629dce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3fee90c-cd77-4045-b975-45f49622bb15}" ma:internalName="TaxCatchAll" ma:showField="CatchAllData" ma:web="a58da66d-7c6a-432b-b979-1ca66629dc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d43fc8-324d-415d-a068-ddd99381b85a">
      <Terms xmlns="http://schemas.microsoft.com/office/infopath/2007/PartnerControls"/>
    </lcf76f155ced4ddcb4097134ff3c332f>
    <TaxCatchAll xmlns="a58da66d-7c6a-432b-b979-1ca66629dcec" xsi:nil="true"/>
  </documentManagement>
</p:properties>
</file>

<file path=customXml/itemProps1.xml><?xml version="1.0" encoding="utf-8"?>
<ds:datastoreItem xmlns:ds="http://schemas.openxmlformats.org/officeDocument/2006/customXml" ds:itemID="{C996007A-A816-4B8B-8FA8-6A6FA26E0A36}"/>
</file>

<file path=customXml/itemProps2.xml><?xml version="1.0" encoding="utf-8"?>
<ds:datastoreItem xmlns:ds="http://schemas.openxmlformats.org/officeDocument/2006/customXml" ds:itemID="{C1F12F58-75EF-42D9-A78D-B70AFEDBDFD1}"/>
</file>

<file path=customXml/itemProps3.xml><?xml version="1.0" encoding="utf-8"?>
<ds:datastoreItem xmlns:ds="http://schemas.openxmlformats.org/officeDocument/2006/customXml" ds:itemID="{64E9F884-2F0F-4ED9-84C2-7110E6E67B45}"/>
</file>

<file path=docMetadata/LabelInfo.xml><?xml version="1.0" encoding="utf-8"?>
<clbl:labelList xmlns:clbl="http://schemas.microsoft.com/office/2020/mipLabelMetadata">
  <clbl:label id="{717009a6-20de-461a-8894-0312a395cac9}" enabled="0" method="" siteId="{717009a6-20de-461a-8894-0312a395cac9}"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and sources</vt:lpstr>
      <vt:lpstr>Introduction schedules</vt:lpstr>
      <vt:lpstr>Gavi yearly counts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Justin Ortiz</dc:creator>
  <dc:description/>
  <cp:lastModifiedBy>Ortiz, Justin</cp:lastModifiedBy>
  <cp:revision>1</cp:revision>
  <dcterms:created xsi:type="dcterms:W3CDTF">2026-10-24T18:45:45Z</dcterms:created>
  <dcterms:modified xsi:type="dcterms:W3CDTF">2026-10-24T18:49:50Z</dcterms:modified>
  <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0x010100C405AF987309144193B81B97A411EE7A</vt:lpwstr>
  </property>
</Properties>
</file>