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abo\OneDrive\Desktop\zzz\TB Manuscript Dr.Zito\Suplementary  Data\"/>
    </mc:Choice>
  </mc:AlternateContent>
  <xr:revisionPtr revIDLastSave="0" documentId="13_ncr:1_{70B8CD21-8392-4B99-B86B-8E7C87C86B2C}" xr6:coauthVersionLast="47" xr6:coauthVersionMax="47" xr10:uidLastSave="{00000000-0000-0000-0000-000000000000}"/>
  <bookViews>
    <workbookView xWindow="-110" yWindow="-110" windowWidth="19420" windowHeight="10300" activeTab="6" xr2:uid="{0661CA95-ED6F-4694-BD22-99EAA9E4B289}"/>
  </bookViews>
  <sheets>
    <sheet name="2021" sheetId="2" r:id="rId1"/>
    <sheet name="2022" sheetId="3" r:id="rId2"/>
    <sheet name="2023" sheetId="4" r:id="rId3"/>
    <sheet name="2024" sheetId="5" r:id="rId4"/>
    <sheet name="2025" sheetId="1" r:id="rId5"/>
    <sheet name="Poplation Dencity" sheetId="6" r:id="rId6"/>
    <sheet name="Sheet2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3" i="1"/>
  <c r="Q6" i="5"/>
  <c r="Q7" i="5"/>
  <c r="Q8" i="5"/>
  <c r="S9" i="5" s="1"/>
  <c r="Q9" i="5"/>
  <c r="S8" i="5" s="1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" i="5"/>
  <c r="Q6" i="4"/>
  <c r="Q7" i="4"/>
  <c r="Q8" i="4"/>
  <c r="S6" i="4" s="1"/>
  <c r="Q9" i="4"/>
  <c r="S5" i="4" s="1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" i="4"/>
  <c r="Q54" i="3"/>
  <c r="Q53" i="3"/>
  <c r="Q52" i="3"/>
  <c r="Q51" i="3"/>
  <c r="Q50" i="3"/>
  <c r="Q49" i="3"/>
  <c r="Q48" i="3"/>
  <c r="Q47" i="3"/>
  <c r="Q46" i="3"/>
  <c r="Q45" i="3"/>
  <c r="S9" i="3" s="1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6" i="2"/>
  <c r="Q7" i="2"/>
  <c r="Q8" i="2"/>
  <c r="S9" i="2" s="1"/>
  <c r="Q9" i="2"/>
  <c r="S7" i="2" s="1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" i="2"/>
  <c r="C53" i="1"/>
  <c r="S5" i="2"/>
  <c r="S7" i="4"/>
  <c r="S6" i="5"/>
  <c r="D53" i="1"/>
  <c r="P55" i="5"/>
  <c r="P55" i="4"/>
  <c r="P55" i="3"/>
  <c r="P55" i="2"/>
  <c r="F7" i="8"/>
  <c r="F6" i="8"/>
  <c r="F5" i="8"/>
  <c r="I5" i="8"/>
  <c r="I4" i="8"/>
  <c r="D11" i="8"/>
  <c r="E11" i="8" s="1"/>
  <c r="B19" i="8"/>
  <c r="F4" i="8"/>
  <c r="F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4" i="6"/>
  <c r="E5" i="6"/>
  <c r="E3" i="6"/>
  <c r="D55" i="5"/>
  <c r="E55" i="5"/>
  <c r="F55" i="5"/>
  <c r="G55" i="5"/>
  <c r="H55" i="5"/>
  <c r="I55" i="5"/>
  <c r="J55" i="5"/>
  <c r="K55" i="5"/>
  <c r="L55" i="5"/>
  <c r="M55" i="5"/>
  <c r="N55" i="5"/>
  <c r="C5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" i="5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" i="4"/>
  <c r="O17" i="2"/>
  <c r="O16" i="2"/>
  <c r="O6" i="2"/>
  <c r="O7" i="2"/>
  <c r="O8" i="2"/>
  <c r="O9" i="2"/>
  <c r="O10" i="2"/>
  <c r="O11" i="2"/>
  <c r="O12" i="2"/>
  <c r="O13" i="2"/>
  <c r="O14" i="2"/>
  <c r="O15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" i="2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" i="3"/>
  <c r="E53" i="1" l="1"/>
  <c r="S7" i="5"/>
  <c r="S5" i="5"/>
  <c r="S9" i="4"/>
  <c r="S8" i="4"/>
  <c r="S8" i="3"/>
  <c r="S5" i="3"/>
  <c r="S7" i="3"/>
  <c r="S6" i="3"/>
  <c r="S8" i="2"/>
  <c r="S6" i="2"/>
  <c r="G7" i="1"/>
  <c r="G6" i="1"/>
  <c r="G4" i="1"/>
  <c r="G5" i="1"/>
  <c r="G3" i="1"/>
  <c r="O55" i="5"/>
  <c r="O55" i="4"/>
  <c r="O55" i="3"/>
  <c r="O55" i="2"/>
</calcChain>
</file>

<file path=xl/sharedStrings.xml><?xml version="1.0" encoding="utf-8"?>
<sst xmlns="http://schemas.openxmlformats.org/spreadsheetml/2006/main" count="503" uniqueCount="104">
  <si>
    <t>No.</t>
  </si>
  <si>
    <t>Suco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</si>
  <si>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</si>
  <si>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</si>
  <si>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</si>
  <si>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</si>
  <si>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</si>
  <si>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</si>
  <si>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</si>
  <si>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</si>
  <si>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</si>
  <si>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</si>
  <si>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</si>
  <si>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</si>
  <si>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Monthly TB Cases </t>
  </si>
  <si>
    <t>Aidabaleten</t>
  </si>
  <si>
    <t>Atabae</t>
  </si>
  <si>
    <t>Hataz</t>
  </si>
  <si>
    <t>Rairobo</t>
  </si>
  <si>
    <t>Balibo Vila</t>
  </si>
  <si>
    <t>Batugede</t>
  </si>
  <si>
    <t>Cowa</t>
  </si>
  <si>
    <t>Leohito</t>
  </si>
  <si>
    <t>Leolima</t>
  </si>
  <si>
    <t>Sanirin</t>
  </si>
  <si>
    <t>Ai-Assa</t>
  </si>
  <si>
    <t>Bobonaro</t>
  </si>
  <si>
    <t>Leber</t>
  </si>
  <si>
    <t>Lour</t>
  </si>
  <si>
    <t>Malilait</t>
  </si>
  <si>
    <t>Molop</t>
  </si>
  <si>
    <t>Oeleo</t>
  </si>
  <si>
    <t>Tapo</t>
  </si>
  <si>
    <t>Sibuni</t>
  </si>
  <si>
    <t>Atu-Aben</t>
  </si>
  <si>
    <t>Carabau</t>
  </si>
  <si>
    <t>Colimau</t>
  </si>
  <si>
    <t>Cota Bo'ot</t>
  </si>
  <si>
    <t>Ilat-Laun</t>
  </si>
  <si>
    <t>Lourba</t>
  </si>
  <si>
    <t>Maliubu</t>
  </si>
  <si>
    <t>Soileco</t>
  </si>
  <si>
    <t>Tebabui</t>
  </si>
  <si>
    <t>Atudara</t>
  </si>
  <si>
    <t>Dau Udo</t>
  </si>
  <si>
    <t>Goulolo</t>
  </si>
  <si>
    <t>Guenu Lai</t>
  </si>
  <si>
    <t>Manapa</t>
  </si>
  <si>
    <t>Meligo</t>
  </si>
  <si>
    <t>Purugua</t>
  </si>
  <si>
    <t>Raiheu</t>
  </si>
  <si>
    <t>Deudet</t>
  </si>
  <si>
    <t>Gildapil</t>
  </si>
  <si>
    <t>Guda</t>
  </si>
  <si>
    <t>Lebos</t>
  </si>
  <si>
    <t>Lontas</t>
  </si>
  <si>
    <t>Lupal</t>
  </si>
  <si>
    <t>Opa</t>
  </si>
  <si>
    <t>Holsa</t>
  </si>
  <si>
    <t>Lahomea</t>
  </si>
  <si>
    <t>Odomau</t>
  </si>
  <si>
    <t>Raifun</t>
  </si>
  <si>
    <t>Ritabou</t>
  </si>
  <si>
    <t>Saburai</t>
  </si>
  <si>
    <t>Tapo/Memo</t>
  </si>
  <si>
    <t>TOTAL</t>
  </si>
  <si>
    <t>Total Case/suco</t>
  </si>
  <si>
    <t>Total TB/Suco</t>
  </si>
  <si>
    <t>Area Km2</t>
  </si>
  <si>
    <t>Total Pop.</t>
  </si>
  <si>
    <t>Dencity</t>
  </si>
  <si>
    <t>Max</t>
  </si>
  <si>
    <t>Min</t>
  </si>
  <si>
    <t>Mean</t>
  </si>
  <si>
    <t>Median</t>
  </si>
  <si>
    <t>S.Dev</t>
  </si>
  <si>
    <t>TBC_Case</t>
  </si>
  <si>
    <t>Total</t>
  </si>
  <si>
    <t>Loron</t>
  </si>
  <si>
    <t>Edade</t>
  </si>
  <si>
    <t>Sexo</t>
  </si>
  <si>
    <t>Mode</t>
  </si>
  <si>
    <t>Range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</si>
  <si>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</si>
  <si>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</si>
  <si>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</si>
  <si>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</si>
  <si>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</si>
  <si>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</si>
  <si>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</si>
  <si>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</si>
  <si>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</si>
  <si>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</si>
  <si>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</si>
  <si>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</si>
  <si>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</si>
  <si>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</si>
  <si>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</si>
  <si>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</si>
  <si>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</si>
  <si>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</si>
  <si>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</si>
  <si>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IR/10000 Pop.</t>
  </si>
  <si>
    <t>IR/10000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</si>
</sst>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1" xfId="0" applyBorder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4" fillId="2" borderId="9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165" fontId="3" fillId="0" borderId="0" xfId="0" applyNumberFormat="1" applyFont="1" applyAlignment="1">
      <alignment horizontal="center" vertical="center"/>
    </xf>
    <xf numFmtId="0" fontId="3" fillId="9" borderId="0" xfId="0" applyFont="1" applyFill="1"/>
    <xf numFmtId="165" fontId="3" fillId="9" borderId="0" xfId="0" applyNumberFormat="1" applyFont="1" applyFill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65" fontId="3" fillId="9" borderId="1" xfId="0" applyNumberFormat="1" applyFont="1" applyFill="1" applyBorder="1" applyAlignment="1">
      <alignment horizontal="center" vertical="center"/>
    </xf>
    <xf numFmtId="2" fontId="3" fillId="9" borderId="1" xfId="0" applyNumberFormat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165" fontId="3" fillId="9" borderId="3" xfId="0" applyNumberFormat="1" applyFont="1" applyFill="1" applyBorder="1" applyAlignment="1">
      <alignment horizontal="center" vertical="center"/>
    </xf>
    <xf numFmtId="2" fontId="3" fillId="9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241FD1-1682-4933-8524-3E095ACA1288}" name="Table2" displayName="Table2" ref="A1:S55" totalsRowShown="0" tableBorderDxfId="97">
  <autoFilter ref="A1:S55" xr:uid="{14241FD1-1682-4933-8524-3E095ACA1288}"/>
  <tableColumns count="19">
    <tableColumn id="1" xr3:uid="{BD91D4DB-A85A-45D4-BEE8-8AE1CAB61696}" name="Column1" dataDxfId="96"/>
    <tableColumn id="2" xr3:uid="{236A3F8B-1AA7-4E0A-BE54-7C89659574AF}" name="Column2" dataDxfId="95"/>
    <tableColumn id="3" xr3:uid="{8F430E7F-726A-4B4E-A192-DB074593AD91}" name="Column3" dataDxfId="94"/>
    <tableColumn id="4" xr3:uid="{19A24385-5397-46A8-8C58-0D2D5FBE2383}" name="Column4" dataDxfId="93"/>
    <tableColumn id="5" xr3:uid="{1D393B0B-9700-46BE-AA88-C9880962B657}" name="Column5" dataDxfId="92"/>
    <tableColumn id="6" xr3:uid="{9E6D461B-04B4-4EA8-AABF-2903327FA198}" name="Column6" dataDxfId="91"/>
    <tableColumn id="7" xr3:uid="{6E3EFC30-4645-4239-A041-7F963B201071}" name="Column7" dataDxfId="90"/>
    <tableColumn id="8" xr3:uid="{BD48E5C8-9A86-490B-9D2C-AA814313BC1D}" name="Column8" dataDxfId="89"/>
    <tableColumn id="9" xr3:uid="{C34FF312-52D2-4994-8E5E-ABB4B1233E20}" name="Column9" dataDxfId="88"/>
    <tableColumn id="10" xr3:uid="{FCC7B596-BAB6-4E31-90CA-E13908169997}" name="Column10" dataDxfId="87"/>
    <tableColumn id="11" xr3:uid="{29B09274-35F7-4803-8218-80F05B62B2C3}" name="Column11" dataDxfId="86"/>
    <tableColumn id="12" xr3:uid="{24F673BF-FD1A-45D1-8824-97611B14D9D2}" name="Column12" dataDxfId="85"/>
    <tableColumn id="13" xr3:uid="{B7DFC25F-2836-4D52-ADC9-C4C21166CD04}" name="Column13" dataDxfId="84"/>
    <tableColumn id="14" xr3:uid="{23E17EE7-3C62-4D18-BB68-F944A25F4F24}" name="Column14" dataDxfId="83"/>
    <tableColumn id="15" xr3:uid="{D07B2C18-485C-4794-92A6-F90D26944135}" name="Column15" dataDxfId="82"/>
    <tableColumn id="16" xr3:uid="{5290F005-F0C9-4D06-9E17-B96DB3C93308}" name="Column16" dataDxfId="81"/>
    <tableColumn id="17" xr3:uid="{D2175D8C-A09E-44E8-A51D-D43DAD5030CB}" name="Column17" dataDxfId="80"/>
    <tableColumn id="18" xr3:uid="{93878FFE-6CBA-43B6-B149-60C889DA8394}" name="Column18" dataDxfId="79"/>
    <tableColumn id="19" xr3:uid="{71A0A5B0-F2AC-4D3A-8178-D87C40583A0D}" name="Column19" dataDxfId="7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C8CA27-ECA2-4804-96D0-528F6C7FB014}" name="Table3" displayName="Table3" ref="A1:S55" totalsRowShown="0" headerRowDxfId="77" dataDxfId="75" headerRowBorderDxfId="76" tableBorderDxfId="74" totalsRowBorderDxfId="73">
  <autoFilter ref="A1:S55" xr:uid="{72C8CA27-ECA2-4804-96D0-528F6C7FB014}"/>
  <tableColumns count="19">
    <tableColumn id="1" xr3:uid="{EA16709F-A53B-4981-9122-945EE9CF4238}" name="Column1" dataDxfId="72"/>
    <tableColumn id="2" xr3:uid="{711FB709-B00F-4E2D-A7E6-07642563DF3E}" name="Column2" dataDxfId="71"/>
    <tableColumn id="3" xr3:uid="{970C8123-441B-4014-AC5B-F21B945835F0}" name="Column3" dataDxfId="70"/>
    <tableColumn id="4" xr3:uid="{F9D35F7E-AFC3-42BF-9380-8819E8204F9D}" name="Column4" dataDxfId="69"/>
    <tableColumn id="5" xr3:uid="{401D47F5-0AAF-4140-AEC1-5D8C371AF2AD}" name="Column5" dataDxfId="68"/>
    <tableColumn id="6" xr3:uid="{7385D042-D6A7-4120-8386-2C76630FD8D3}" name="Column6" dataDxfId="67"/>
    <tableColumn id="7" xr3:uid="{A15A4FAA-3080-449A-B0CD-1AE33FF9170D}" name="Column7" dataDxfId="66"/>
    <tableColumn id="8" xr3:uid="{88F378BD-28FF-4B1D-B447-5487B192930D}" name="Column8" dataDxfId="65"/>
    <tableColumn id="9" xr3:uid="{43130B27-5599-4BD4-89BB-BADB04B723D1}" name="Column9" dataDxfId="64"/>
    <tableColumn id="10" xr3:uid="{661068EE-7059-4DE5-979C-D55CB6E0E6BC}" name="Column10" dataDxfId="63"/>
    <tableColumn id="11" xr3:uid="{5A969CB3-0E2C-4F3F-8FF2-900836F27A15}" name="Column11" dataDxfId="62"/>
    <tableColumn id="12" xr3:uid="{E43C5FA1-7479-4FDD-A458-09267F6E7930}" name="Column12" dataDxfId="61"/>
    <tableColumn id="13" xr3:uid="{FE01E1CB-6361-4FAE-AF8C-338716612B89}" name="Column13" dataDxfId="60"/>
    <tableColumn id="14" xr3:uid="{3E0F41B5-8062-4132-94F8-A38F5E3A7F63}" name="Column14" dataDxfId="59"/>
    <tableColumn id="15" xr3:uid="{7E3DBE32-CD72-4383-86DE-BC2F1CCC114F}" name="Column15" dataDxfId="58"/>
    <tableColumn id="16" xr3:uid="{73A9F439-E2CA-4C43-B02C-AE7722EE03F4}" name="Column16" dataDxfId="57"/>
    <tableColumn id="17" xr3:uid="{B21413A4-BC3E-40C8-BBE8-97FB7BECF9CE}" name="Column17" dataDxfId="56"/>
    <tableColumn id="18" xr3:uid="{A821A4D9-0557-4F90-BE3B-8F41B4BC2E83}" name="Column18" dataDxfId="55"/>
    <tableColumn id="19" xr3:uid="{85864E94-F60F-4BB9-AFE1-2C2E7493E258}" name="Column19" dataDxfId="5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F84825-5414-4F2D-87F6-20C7D85157C6}" name="Table4" displayName="Table4" ref="A1:S55" totalsRowShown="0">
  <autoFilter ref="A1:S55" xr:uid="{C0F84825-5414-4F2D-87F6-20C7D85157C6}"/>
  <tableColumns count="19">
    <tableColumn id="1" xr3:uid="{31F391B1-3BC0-4EB1-B3FF-161711494C5F}" name="Column1" dataDxfId="53"/>
    <tableColumn id="2" xr3:uid="{ECEE1403-9C5C-49AE-BA6A-C66A47B0A8D2}" name="Column2" dataDxfId="52"/>
    <tableColumn id="3" xr3:uid="{488A4698-7190-41D1-B5F6-99C4662A0B9C}" name="Column3" dataDxfId="51"/>
    <tableColumn id="4" xr3:uid="{3C96E080-CC1C-47D2-B368-975FE48E95B5}" name="Column4" dataDxfId="50"/>
    <tableColumn id="5" xr3:uid="{3A4D6EAB-BE12-4E7D-BE7F-4EE567E3FC52}" name="Column5" dataDxfId="49"/>
    <tableColumn id="6" xr3:uid="{024332CC-5B79-46F6-BC0E-27147D326F0C}" name="Column6" dataDxfId="48"/>
    <tableColumn id="7" xr3:uid="{CC947D0B-73D3-40AD-ADA9-A6E94E4F0626}" name="Column7" dataDxfId="47"/>
    <tableColumn id="8" xr3:uid="{B901DFF2-2569-4766-9FFC-B16C4F8D2D0E}" name="Column8" dataDxfId="46"/>
    <tableColumn id="9" xr3:uid="{53743142-B8B2-4C59-BFAB-EBAB4C271B31}" name="Column9" dataDxfId="45"/>
    <tableColumn id="10" xr3:uid="{EC703BBF-25D8-47CE-B1DA-4D4EC6DD49C6}" name="Column10" dataDxfId="44"/>
    <tableColumn id="11" xr3:uid="{8028D97F-0CB0-44E2-AA7E-10EF00E71AE5}" name="Column11" dataDxfId="43"/>
    <tableColumn id="12" xr3:uid="{1DC2FB62-29E3-4326-A64E-AD001C7FC268}" name="Column12" dataDxfId="42"/>
    <tableColumn id="13" xr3:uid="{DA5206B9-3193-4652-8682-80A2A4DA38E7}" name="Column13" dataDxfId="41"/>
    <tableColumn id="14" xr3:uid="{E40F02C6-A7B1-4974-A99E-A451820E99F8}" name="Column14" dataDxfId="40"/>
    <tableColumn id="15" xr3:uid="{2E27E085-629D-4652-9CAC-B4CB311BBF20}" name="Column15" dataDxfId="39"/>
    <tableColumn id="16" xr3:uid="{FCAEDF33-75ED-4CC1-9BF1-A48B89E578BD}" name="Column16" dataDxfId="38"/>
    <tableColumn id="17" xr3:uid="{E4F03308-972E-41C8-98DC-31FC2093AB17}" name="Column17" dataDxfId="37"/>
    <tableColumn id="18" xr3:uid="{CD68676D-7816-4201-9C78-3B84A5E6A452}" name="Column18" dataDxfId="36"/>
    <tableColumn id="19" xr3:uid="{EC6BFB5A-EFAC-4B01-A4A4-03D5809A55B3}" name="Column19" dataDxfId="35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5F476AB-57FF-45F5-B283-17EEA4131EF9}" name="Table5" displayName="Table5" ref="A1:S55" totalsRowShown="0" tableBorderDxfId="34">
  <autoFilter ref="A1:S55" xr:uid="{C5F476AB-57FF-45F5-B283-17EEA4131EF9}"/>
  <tableColumns count="19">
    <tableColumn id="1" xr3:uid="{02B92384-3880-41F8-A179-DF0870A96F6B}" name="Column1" dataDxfId="33"/>
    <tableColumn id="2" xr3:uid="{D13B3ED5-7DF0-4099-994E-EEF7F669E628}" name="Column2" dataDxfId="32"/>
    <tableColumn id="3" xr3:uid="{3EAAD0DC-B133-4242-A058-DF954ADEF948}" name="Column3" dataDxfId="31"/>
    <tableColumn id="4" xr3:uid="{15A32589-2C02-4422-BABD-A91EE809E54F}" name="Column4" dataDxfId="30"/>
    <tableColumn id="5" xr3:uid="{E6640F43-BA94-4D07-BD55-C198789FDB5F}" name="Column5" dataDxfId="29"/>
    <tableColumn id="6" xr3:uid="{7B10C181-CDB9-4EF7-A476-8542805AEBE8}" name="Column6"/>
    <tableColumn id="7" xr3:uid="{4C6B7FAB-A0DB-4236-9597-DD2870F77E55}" name="Column7" dataDxfId="28"/>
    <tableColumn id="8" xr3:uid="{C729B100-24D7-4AE7-8758-1057C89C69D4}" name="Column8" dataDxfId="27"/>
    <tableColumn id="9" xr3:uid="{70849FCF-0E73-4553-81B0-694D6FE8297C}" name="Column9" dataDxfId="26"/>
    <tableColumn id="10" xr3:uid="{54AAFACF-BD89-4421-8BFC-F1924D166DF0}" name="Column10" dataDxfId="25"/>
    <tableColumn id="11" xr3:uid="{953B5D76-8915-435F-A88E-9EEB7415B1C9}" name="Column11" dataDxfId="24"/>
    <tableColumn id="12" xr3:uid="{99695FDF-E116-4E97-BB97-80F582FC90DA}" name="Column12" dataDxfId="23"/>
    <tableColumn id="13" xr3:uid="{E06D2DBB-FE0F-42B3-9563-18ED5F24EAF4}" name="Column13"/>
    <tableColumn id="14" xr3:uid="{88F175CA-0556-4831-AFEC-E1D028B0F6A5}" name="Column14" dataDxfId="22"/>
    <tableColumn id="15" xr3:uid="{F94AC16D-25CD-4E80-818B-34231FB9129A}" name="Column15" dataDxfId="21"/>
    <tableColumn id="16" xr3:uid="{D2D7BAC4-FD31-408C-A20D-779AC48B3232}" name="Column16" dataDxfId="20"/>
    <tableColumn id="17" xr3:uid="{6569800E-B7E8-434B-B283-89710D9038C8}" name="Column17" dataDxfId="19"/>
    <tableColumn id="18" xr3:uid="{775665C1-FA60-41F1-BB7A-D3C51CDA70B8}" name="Column18" dataDxfId="18"/>
    <tableColumn id="19" xr3:uid="{1FBF134E-4009-44CE-A724-9322AF2EB5C7}" name="Column19" dataDxfId="1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725C471-02A7-4BA5-BDD0-DF70A9DA3CC0}" name="Table6" displayName="Table6" ref="A1:G53" totalsRowShown="0" headerRowDxfId="16" dataDxfId="15" tableBorderDxfId="14">
  <autoFilter ref="A1:G53" xr:uid="{8725C471-02A7-4BA5-BDD0-DF70A9DA3CC0}"/>
  <tableColumns count="7">
    <tableColumn id="1" xr3:uid="{F3A430B3-D752-4830-BBF8-C379553478C2}" name="Column1" dataDxfId="13"/>
    <tableColumn id="2" xr3:uid="{FFD3C7CC-70FF-440B-952B-575F92338D78}" name="Column2" dataDxfId="12"/>
    <tableColumn id="3" xr3:uid="{BB8DBD73-32CD-4F30-A6D2-62F9604250B1}" name="Column3" dataDxfId="11"/>
    <tableColumn id="4" xr3:uid="{343406C6-BA47-44B1-A5DC-5F4C73F5C654}" name="Column4" dataDxfId="10"/>
    <tableColumn id="5" xr3:uid="{64407A51-6EF7-45C6-888D-A14D997430D3}" name="Column5" dataDxfId="9"/>
    <tableColumn id="6" xr3:uid="{E68A4D34-28D9-4DF0-9D8A-92630779D9F7}" name="Column6" dataDxfId="8"/>
    <tableColumn id="7" xr3:uid="{6B4613CE-C893-4EC9-B36E-A63234EA5911}" name="Column7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821CF-71DC-4AF3-B2D4-C413E176EB83}">
  <dimension ref="A1:S55"/>
  <sheetViews>
    <sheetView topLeftCell="F1" workbookViewId="0">
      <selection activeCell="G3" sqref="G3"/>
    </sheetView>
  </sheetViews>
  <sheetFormatPr defaultColWidth="9.1796875" defaultRowHeight="15.5" x14ac:dyDescent="0.35"/>
  <cols>
    <col min="1" max="1" width="11.54296875" style="3" customWidth="1"/>
    <col min="2" max="2" width="11.81640625" style="1" bestFit="1" customWidth="1"/>
    <col min="3" max="3" width="18.7265625" style="25" bestFit="1" customWidth="1"/>
    <col min="4" max="4" width="11.54296875" style="1" customWidth="1"/>
    <col min="5" max="5" width="11.54296875" style="25" customWidth="1"/>
    <col min="6" max="6" width="11.54296875" style="1" customWidth="1"/>
    <col min="7" max="9" width="11.54296875" style="25" customWidth="1"/>
    <col min="10" max="14" width="12.7265625" style="1" customWidth="1"/>
    <col min="15" max="15" width="16.453125" style="1" bestFit="1" customWidth="1"/>
    <col min="16" max="16" width="12.7265625" style="3" customWidth="1"/>
    <col min="17" max="17" width="12.7265625" style="5" customWidth="1"/>
    <col min="18" max="16384" width="9.1796875" style="3"/>
  </cols>
  <sheetData>
    <row r="1" spans="1:19" x14ac:dyDescent="0.35">
      <c r="A1" s="59" t="s">
        <v>83</v>
      </c>
      <c r="B1" s="60" t="s">
        <v>84</v>
      </c>
      <c r="C1" s="61" t="s">
        <v>85</v>
      </c>
      <c r="D1" s="61" t="s">
        <v>86</v>
      </c>
      <c r="E1" s="61" t="s">
        <v>87</v>
      </c>
      <c r="F1" s="61" t="s">
        <v>88</v>
      </c>
      <c r="G1" s="61" t="s">
        <v>89</v>
      </c>
      <c r="H1" s="61" t="s">
        <v>90</v>
      </c>
      <c r="I1" s="61" t="s">
        <v>91</v>
      </c>
      <c r="J1" s="61" t="s">
        <v>92</v>
      </c>
      <c r="K1" s="61" t="s">
        <v>93</v>
      </c>
      <c r="L1" s="61" t="s">
        <v>94</v>
      </c>
      <c r="M1" s="61" t="s">
        <v>95</v>
      </c>
      <c r="N1" s="62" t="s">
        <v>96</v>
      </c>
      <c r="O1" s="52" t="s">
        <v>97</v>
      </c>
      <c r="P1" s="54" t="s">
        <v>98</v>
      </c>
      <c r="Q1" s="5" t="s">
        <v>99</v>
      </c>
      <c r="R1" s="3" t="s">
        <v>100</v>
      </c>
      <c r="S1" s="3" t="s">
        <v>101</v>
      </c>
    </row>
    <row r="2" spans="1:19" x14ac:dyDescent="0.35">
      <c r="A2" s="58" t="s">
        <v>0</v>
      </c>
      <c r="B2" s="42">
        <v>2021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43"/>
      <c r="O2" s="2"/>
      <c r="P2" s="49"/>
    </row>
    <row r="3" spans="1:19" ht="14.25" customHeight="1" x14ac:dyDescent="0.35">
      <c r="A3" s="59"/>
      <c r="B3" s="40" t="s">
        <v>1</v>
      </c>
      <c r="C3" s="33" t="s">
        <v>14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47"/>
      <c r="O3" s="56" t="s">
        <v>66</v>
      </c>
      <c r="P3" s="49"/>
    </row>
    <row r="4" spans="1:19" x14ac:dyDescent="0.35">
      <c r="A4" s="50"/>
      <c r="B4" s="41"/>
      <c r="C4" s="39" t="s">
        <v>2</v>
      </c>
      <c r="D4" s="38" t="s">
        <v>3</v>
      </c>
      <c r="E4" s="39" t="s">
        <v>4</v>
      </c>
      <c r="F4" s="38" t="s">
        <v>5</v>
      </c>
      <c r="G4" s="39" t="s">
        <v>6</v>
      </c>
      <c r="H4" s="39" t="s">
        <v>7</v>
      </c>
      <c r="I4" s="39" t="s">
        <v>8</v>
      </c>
      <c r="J4" s="38" t="s">
        <v>9</v>
      </c>
      <c r="K4" s="38" t="s">
        <v>10</v>
      </c>
      <c r="L4" s="38" t="s">
        <v>11</v>
      </c>
      <c r="M4" s="38" t="s">
        <v>12</v>
      </c>
      <c r="N4" s="38" t="s">
        <v>13</v>
      </c>
      <c r="O4" s="51"/>
      <c r="P4" s="49" t="s">
        <v>69</v>
      </c>
      <c r="Q4" s="24" t="s">
        <v>102</v>
      </c>
    </row>
    <row r="5" spans="1:19" x14ac:dyDescent="0.35">
      <c r="A5" s="48">
        <v>1</v>
      </c>
      <c r="B5" s="12" t="s">
        <v>15</v>
      </c>
      <c r="C5" s="18">
        <v>0</v>
      </c>
      <c r="D5" s="12">
        <v>0</v>
      </c>
      <c r="E5" s="18">
        <v>2</v>
      </c>
      <c r="F5" s="12">
        <v>1</v>
      </c>
      <c r="G5" s="18">
        <v>2</v>
      </c>
      <c r="H5" s="18">
        <v>0</v>
      </c>
      <c r="I5" s="18">
        <v>3</v>
      </c>
      <c r="J5" s="12">
        <v>0</v>
      </c>
      <c r="K5" s="12">
        <v>0</v>
      </c>
      <c r="L5" s="12">
        <v>1</v>
      </c>
      <c r="M5" s="12">
        <v>1</v>
      </c>
      <c r="N5" s="12">
        <v>2</v>
      </c>
      <c r="O5" s="24">
        <f>SUM(C5:N5)</f>
        <v>12</v>
      </c>
      <c r="P5" s="66">
        <v>7647</v>
      </c>
      <c r="Q5" s="74">
        <f>Table2[[#This Row],[Column15]]/Table2[[#This Row],[Column16]]*10000</f>
        <v>15.692428403295409</v>
      </c>
      <c r="R5" s="86" t="s">
        <v>71</v>
      </c>
      <c r="S5" s="87">
        <f>MAX(Q5:Q54)</f>
        <v>75.921908893709329</v>
      </c>
    </row>
    <row r="6" spans="1:19" x14ac:dyDescent="0.35">
      <c r="A6" s="48">
        <v>2</v>
      </c>
      <c r="B6" s="12" t="s">
        <v>16</v>
      </c>
      <c r="C6" s="18">
        <v>0</v>
      </c>
      <c r="D6" s="12">
        <v>0</v>
      </c>
      <c r="E6" s="18">
        <v>0</v>
      </c>
      <c r="F6" s="12">
        <v>0</v>
      </c>
      <c r="G6" s="18">
        <v>0</v>
      </c>
      <c r="H6" s="18">
        <v>0</v>
      </c>
      <c r="I6" s="18">
        <v>1</v>
      </c>
      <c r="J6" s="12">
        <v>0</v>
      </c>
      <c r="K6" s="12">
        <v>1</v>
      </c>
      <c r="L6" s="12">
        <v>0</v>
      </c>
      <c r="M6" s="12">
        <v>0</v>
      </c>
      <c r="N6" s="12">
        <v>0</v>
      </c>
      <c r="O6" s="24">
        <f t="shared" ref="O6:O54" si="0">SUM(C6:N6)</f>
        <v>2</v>
      </c>
      <c r="P6" s="66">
        <v>2754</v>
      </c>
      <c r="Q6" s="74">
        <f>Table2[[#This Row],[Column15]]/Table2[[#This Row],[Column16]]*10000</f>
        <v>7.2621641249092228</v>
      </c>
      <c r="R6" s="86" t="s">
        <v>72</v>
      </c>
      <c r="S6" s="87">
        <f>MIN(Q5:Q54)</f>
        <v>0</v>
      </c>
    </row>
    <row r="7" spans="1:19" x14ac:dyDescent="0.35">
      <c r="A7" s="48">
        <v>3</v>
      </c>
      <c r="B7" s="12" t="s">
        <v>17</v>
      </c>
      <c r="C7" s="18">
        <v>0</v>
      </c>
      <c r="D7" s="12">
        <v>0</v>
      </c>
      <c r="E7" s="18">
        <v>0</v>
      </c>
      <c r="F7" s="12">
        <v>0</v>
      </c>
      <c r="G7" s="18">
        <v>0</v>
      </c>
      <c r="H7" s="18">
        <v>0</v>
      </c>
      <c r="I7" s="18">
        <v>1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24">
        <f t="shared" si="0"/>
        <v>2</v>
      </c>
      <c r="P7" s="66">
        <v>3049</v>
      </c>
      <c r="Q7" s="74">
        <f>Table2[[#This Row],[Column15]]/Table2[[#This Row],[Column16]]*10000</f>
        <v>6.5595277140045916</v>
      </c>
      <c r="R7" s="86" t="s">
        <v>73</v>
      </c>
      <c r="S7" s="87">
        <f>AVERAGE(Q5:Q54)</f>
        <v>16.641161803915722</v>
      </c>
    </row>
    <row r="8" spans="1:19" x14ac:dyDescent="0.35">
      <c r="A8" s="48">
        <v>4</v>
      </c>
      <c r="B8" s="12" t="s">
        <v>18</v>
      </c>
      <c r="C8" s="18">
        <v>0</v>
      </c>
      <c r="D8" s="12">
        <v>1</v>
      </c>
      <c r="E8" s="18">
        <v>1</v>
      </c>
      <c r="F8" s="12">
        <v>0</v>
      </c>
      <c r="G8" s="18">
        <v>0</v>
      </c>
      <c r="H8" s="18">
        <v>0</v>
      </c>
      <c r="I8" s="18">
        <v>1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24">
        <f t="shared" si="0"/>
        <v>3</v>
      </c>
      <c r="P8" s="66">
        <v>2384</v>
      </c>
      <c r="Q8" s="74">
        <f>Table2[[#This Row],[Column15]]/Table2[[#This Row],[Column16]]*10000</f>
        <v>12.583892617449663</v>
      </c>
      <c r="R8" s="86" t="s">
        <v>74</v>
      </c>
      <c r="S8" s="87">
        <f>MEDIAN(Q5:Q54)</f>
        <v>13.022931276191738</v>
      </c>
    </row>
    <row r="9" spans="1:19" x14ac:dyDescent="0.35">
      <c r="A9" s="48">
        <v>5</v>
      </c>
      <c r="B9" s="13" t="s">
        <v>19</v>
      </c>
      <c r="C9" s="19">
        <v>1</v>
      </c>
      <c r="D9" s="13">
        <v>0</v>
      </c>
      <c r="E9" s="19">
        <v>1</v>
      </c>
      <c r="F9" s="13">
        <v>1</v>
      </c>
      <c r="G9" s="19">
        <v>0</v>
      </c>
      <c r="H9" s="19">
        <v>0</v>
      </c>
      <c r="I9" s="19">
        <v>0</v>
      </c>
      <c r="J9" s="13">
        <v>1</v>
      </c>
      <c r="K9" s="13">
        <v>0</v>
      </c>
      <c r="L9" s="13">
        <v>3</v>
      </c>
      <c r="M9" s="13">
        <v>2</v>
      </c>
      <c r="N9" s="13">
        <v>2</v>
      </c>
      <c r="O9" s="24">
        <f t="shared" si="0"/>
        <v>11</v>
      </c>
      <c r="P9" s="67">
        <v>3974</v>
      </c>
      <c r="Q9" s="74">
        <f>Table2[[#This Row],[Column15]]/Table2[[#This Row],[Column16]]*10000</f>
        <v>27.679919476597888</v>
      </c>
      <c r="R9" s="86" t="s">
        <v>75</v>
      </c>
      <c r="S9" s="88">
        <f>_xlfn.STDEV.S(Q5:Q54)</f>
        <v>15.881281256683065</v>
      </c>
    </row>
    <row r="10" spans="1:19" x14ac:dyDescent="0.35">
      <c r="A10" s="48">
        <v>6</v>
      </c>
      <c r="B10" s="13" t="s">
        <v>20</v>
      </c>
      <c r="C10" s="19">
        <v>1</v>
      </c>
      <c r="D10" s="13">
        <v>0</v>
      </c>
      <c r="E10" s="19">
        <v>0</v>
      </c>
      <c r="F10" s="13">
        <v>0</v>
      </c>
      <c r="G10" s="19">
        <v>1</v>
      </c>
      <c r="H10" s="19">
        <v>0</v>
      </c>
      <c r="I10" s="19">
        <v>0</v>
      </c>
      <c r="J10" s="19">
        <v>0</v>
      </c>
      <c r="K10" s="13">
        <v>0</v>
      </c>
      <c r="L10" s="13">
        <v>0</v>
      </c>
      <c r="M10" s="13">
        <v>0</v>
      </c>
      <c r="N10" s="13">
        <v>0</v>
      </c>
      <c r="O10" s="24">
        <f t="shared" si="0"/>
        <v>2</v>
      </c>
      <c r="P10" s="67">
        <v>2905</v>
      </c>
      <c r="Q10" s="74">
        <f>Table2[[#This Row],[Column15]]/Table2[[#This Row],[Column16]]*10000</f>
        <v>6.8846815834767643</v>
      </c>
    </row>
    <row r="11" spans="1:19" x14ac:dyDescent="0.35">
      <c r="A11" s="48">
        <v>7</v>
      </c>
      <c r="B11" s="13" t="s">
        <v>21</v>
      </c>
      <c r="C11" s="19">
        <v>0</v>
      </c>
      <c r="D11" s="13">
        <v>0</v>
      </c>
      <c r="E11" s="19">
        <v>0</v>
      </c>
      <c r="F11" s="13">
        <v>0</v>
      </c>
      <c r="G11" s="19">
        <v>0</v>
      </c>
      <c r="H11" s="19">
        <v>0</v>
      </c>
      <c r="I11" s="19">
        <v>0</v>
      </c>
      <c r="J11" s="19">
        <v>0</v>
      </c>
      <c r="K11" s="13">
        <v>1</v>
      </c>
      <c r="L11" s="13">
        <v>0</v>
      </c>
      <c r="M11" s="13">
        <v>0</v>
      </c>
      <c r="N11" s="13">
        <v>0</v>
      </c>
      <c r="O11" s="24">
        <f t="shared" si="0"/>
        <v>1</v>
      </c>
      <c r="P11" s="67">
        <v>1929</v>
      </c>
      <c r="Q11" s="74">
        <f>Table2[[#This Row],[Column15]]/Table2[[#This Row],[Column16]]*10000</f>
        <v>5.1840331778123376</v>
      </c>
    </row>
    <row r="12" spans="1:19" x14ac:dyDescent="0.35">
      <c r="A12" s="48">
        <v>8</v>
      </c>
      <c r="B12" s="13" t="s">
        <v>22</v>
      </c>
      <c r="C12" s="19">
        <v>1</v>
      </c>
      <c r="D12" s="13">
        <v>2</v>
      </c>
      <c r="E12" s="19">
        <v>0</v>
      </c>
      <c r="F12" s="13">
        <v>1</v>
      </c>
      <c r="G12" s="19">
        <v>3</v>
      </c>
      <c r="H12" s="19">
        <v>1</v>
      </c>
      <c r="I12" s="19">
        <v>1</v>
      </c>
      <c r="J12" s="19">
        <v>0</v>
      </c>
      <c r="K12" s="13">
        <v>1</v>
      </c>
      <c r="L12" s="13">
        <v>4</v>
      </c>
      <c r="M12" s="13">
        <v>0</v>
      </c>
      <c r="N12" s="13">
        <v>5</v>
      </c>
      <c r="O12" s="24">
        <f t="shared" si="0"/>
        <v>19</v>
      </c>
      <c r="P12" s="67">
        <v>3350</v>
      </c>
      <c r="Q12" s="74">
        <f>Table2[[#This Row],[Column15]]/Table2[[#This Row],[Column16]]*10000</f>
        <v>56.716417910447767</v>
      </c>
    </row>
    <row r="13" spans="1:19" x14ac:dyDescent="0.35">
      <c r="A13" s="48">
        <v>9</v>
      </c>
      <c r="B13" s="13" t="s">
        <v>23</v>
      </c>
      <c r="C13" s="19">
        <v>0</v>
      </c>
      <c r="D13" s="13">
        <v>0</v>
      </c>
      <c r="E13" s="19">
        <v>0</v>
      </c>
      <c r="F13" s="13">
        <v>0</v>
      </c>
      <c r="G13" s="19">
        <v>0</v>
      </c>
      <c r="H13" s="19">
        <v>0</v>
      </c>
      <c r="I13" s="19">
        <v>0</v>
      </c>
      <c r="J13" s="19">
        <v>0</v>
      </c>
      <c r="K13" s="13">
        <v>1</v>
      </c>
      <c r="L13" s="13">
        <v>0</v>
      </c>
      <c r="M13" s="13">
        <v>1</v>
      </c>
      <c r="N13" s="13">
        <v>2</v>
      </c>
      <c r="O13" s="24">
        <f t="shared" si="0"/>
        <v>4</v>
      </c>
      <c r="P13" s="67">
        <v>2280</v>
      </c>
      <c r="Q13" s="74">
        <f>Table2[[#This Row],[Column15]]/Table2[[#This Row],[Column16]]*10000</f>
        <v>17.543859649122808</v>
      </c>
    </row>
    <row r="14" spans="1:19" x14ac:dyDescent="0.35">
      <c r="A14" s="48">
        <v>10</v>
      </c>
      <c r="B14" s="13" t="s">
        <v>24</v>
      </c>
      <c r="C14" s="19">
        <v>0</v>
      </c>
      <c r="D14" s="13">
        <v>0</v>
      </c>
      <c r="E14" s="19">
        <v>0</v>
      </c>
      <c r="F14" s="13">
        <v>0</v>
      </c>
      <c r="G14" s="19">
        <v>1</v>
      </c>
      <c r="H14" s="19">
        <v>0</v>
      </c>
      <c r="I14" s="19">
        <v>0</v>
      </c>
      <c r="J14" s="19">
        <v>0</v>
      </c>
      <c r="K14" s="19">
        <v>0</v>
      </c>
      <c r="L14" s="13">
        <v>2</v>
      </c>
      <c r="M14" s="13">
        <v>0</v>
      </c>
      <c r="N14" s="13">
        <v>0</v>
      </c>
      <c r="O14" s="24">
        <f t="shared" si="0"/>
        <v>3</v>
      </c>
      <c r="P14" s="67">
        <v>2035</v>
      </c>
      <c r="Q14" s="74">
        <f>Table2[[#This Row],[Column15]]/Table2[[#This Row],[Column16]]*10000</f>
        <v>14.742014742014742</v>
      </c>
    </row>
    <row r="15" spans="1:19" x14ac:dyDescent="0.35">
      <c r="A15" s="48">
        <v>11</v>
      </c>
      <c r="B15" s="14" t="s">
        <v>25</v>
      </c>
      <c r="C15" s="20">
        <v>0</v>
      </c>
      <c r="D15" s="14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14">
        <v>1</v>
      </c>
      <c r="K15" s="14">
        <v>0</v>
      </c>
      <c r="L15" s="14">
        <v>0</v>
      </c>
      <c r="M15" s="14">
        <v>0</v>
      </c>
      <c r="N15" s="14">
        <v>0</v>
      </c>
      <c r="O15" s="24">
        <f t="shared" si="0"/>
        <v>2</v>
      </c>
      <c r="P15" s="68">
        <v>1324</v>
      </c>
      <c r="Q15" s="74">
        <f>Table2[[#This Row],[Column15]]/Table2[[#This Row],[Column16]]*10000</f>
        <v>15.105740181268882</v>
      </c>
    </row>
    <row r="16" spans="1:19" x14ac:dyDescent="0.35">
      <c r="A16" s="48">
        <v>12</v>
      </c>
      <c r="B16" s="14" t="s">
        <v>26</v>
      </c>
      <c r="C16" s="20">
        <v>0</v>
      </c>
      <c r="D16" s="14">
        <v>0</v>
      </c>
      <c r="E16" s="20">
        <v>0</v>
      </c>
      <c r="F16" s="20">
        <v>0</v>
      </c>
      <c r="G16" s="20">
        <v>1</v>
      </c>
      <c r="H16" s="20">
        <v>0</v>
      </c>
      <c r="I16" s="20">
        <v>1</v>
      </c>
      <c r="J16" s="14">
        <v>1</v>
      </c>
      <c r="K16" s="14">
        <v>0</v>
      </c>
      <c r="L16" s="14">
        <v>0</v>
      </c>
      <c r="M16" s="14">
        <v>1</v>
      </c>
      <c r="N16" s="14">
        <v>0</v>
      </c>
      <c r="O16" s="24">
        <f>SUM(C16:N16)</f>
        <v>4</v>
      </c>
      <c r="P16" s="68">
        <v>1175</v>
      </c>
      <c r="Q16" s="74">
        <f>Table2[[#This Row],[Column15]]/Table2[[#This Row],[Column16]]*10000</f>
        <v>34.042553191489361</v>
      </c>
    </row>
    <row r="17" spans="1:17" x14ac:dyDescent="0.35">
      <c r="A17" s="48">
        <v>13</v>
      </c>
      <c r="B17" s="14" t="s">
        <v>27</v>
      </c>
      <c r="C17" s="20">
        <v>0</v>
      </c>
      <c r="D17" s="14">
        <v>0</v>
      </c>
      <c r="E17" s="20">
        <v>0</v>
      </c>
      <c r="F17" s="20">
        <v>0</v>
      </c>
      <c r="G17" s="20">
        <v>0</v>
      </c>
      <c r="H17" s="20">
        <v>0</v>
      </c>
      <c r="I17" s="20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24">
        <f>SUM(C17:N17)</f>
        <v>1</v>
      </c>
      <c r="P17" s="68">
        <v>874</v>
      </c>
      <c r="Q17" s="74">
        <f>Table2[[#This Row],[Column15]]/Table2[[#This Row],[Column16]]*10000</f>
        <v>11.441647597254004</v>
      </c>
    </row>
    <row r="18" spans="1:17" x14ac:dyDescent="0.35">
      <c r="A18" s="48">
        <v>14</v>
      </c>
      <c r="B18" s="14" t="s">
        <v>28</v>
      </c>
      <c r="C18" s="20">
        <v>0</v>
      </c>
      <c r="D18" s="14">
        <v>0</v>
      </c>
      <c r="E18" s="20">
        <v>0</v>
      </c>
      <c r="F18" s="20">
        <v>0</v>
      </c>
      <c r="G18" s="20">
        <v>1</v>
      </c>
      <c r="H18" s="20">
        <v>0</v>
      </c>
      <c r="I18" s="20">
        <v>1</v>
      </c>
      <c r="J18" s="14">
        <v>2</v>
      </c>
      <c r="K18" s="14">
        <v>0</v>
      </c>
      <c r="L18" s="14">
        <v>0</v>
      </c>
      <c r="M18" s="14">
        <v>0</v>
      </c>
      <c r="N18" s="14">
        <v>0</v>
      </c>
      <c r="O18" s="24">
        <f t="shared" si="0"/>
        <v>4</v>
      </c>
      <c r="P18" s="68">
        <v>1333</v>
      </c>
      <c r="Q18" s="74">
        <f>Table2[[#This Row],[Column15]]/Table2[[#This Row],[Column16]]*10000</f>
        <v>30.007501875468868</v>
      </c>
    </row>
    <row r="19" spans="1:17" x14ac:dyDescent="0.35">
      <c r="A19" s="48">
        <v>15</v>
      </c>
      <c r="B19" s="14" t="s">
        <v>29</v>
      </c>
      <c r="C19" s="20">
        <v>0</v>
      </c>
      <c r="D19" s="14">
        <v>0</v>
      </c>
      <c r="E19" s="20">
        <v>0</v>
      </c>
      <c r="F19" s="20">
        <v>0</v>
      </c>
      <c r="G19" s="20">
        <v>1</v>
      </c>
      <c r="H19" s="20">
        <v>1</v>
      </c>
      <c r="I19" s="20">
        <v>0</v>
      </c>
      <c r="J19" s="20">
        <v>0</v>
      </c>
      <c r="K19" s="20">
        <v>0</v>
      </c>
      <c r="L19" s="14">
        <v>0</v>
      </c>
      <c r="M19" s="14">
        <v>0</v>
      </c>
      <c r="N19" s="14">
        <v>0</v>
      </c>
      <c r="O19" s="24">
        <f t="shared" si="0"/>
        <v>2</v>
      </c>
      <c r="P19" s="68">
        <v>797</v>
      </c>
      <c r="Q19" s="74">
        <f>Table2[[#This Row],[Column15]]/Table2[[#This Row],[Column16]]*10000</f>
        <v>25.09410288582183</v>
      </c>
    </row>
    <row r="20" spans="1:17" x14ac:dyDescent="0.35">
      <c r="A20" s="48">
        <v>16</v>
      </c>
      <c r="B20" s="14" t="s">
        <v>30</v>
      </c>
      <c r="C20" s="20">
        <v>0</v>
      </c>
      <c r="D20" s="14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4">
        <v>0</v>
      </c>
      <c r="M20" s="14">
        <v>0</v>
      </c>
      <c r="N20" s="14">
        <v>0</v>
      </c>
      <c r="O20" s="24">
        <f t="shared" si="0"/>
        <v>0</v>
      </c>
      <c r="P20" s="68">
        <v>711</v>
      </c>
      <c r="Q20" s="74">
        <f>Table2[[#This Row],[Column15]]/Table2[[#This Row],[Column16]]*10000</f>
        <v>0</v>
      </c>
    </row>
    <row r="21" spans="1:17" x14ac:dyDescent="0.35">
      <c r="A21" s="48">
        <v>17</v>
      </c>
      <c r="B21" s="14" t="s">
        <v>31</v>
      </c>
      <c r="C21" s="20">
        <v>0</v>
      </c>
      <c r="D21" s="14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4">
        <v>0</v>
      </c>
      <c r="M21" s="14">
        <v>0</v>
      </c>
      <c r="N21" s="14">
        <v>0</v>
      </c>
      <c r="O21" s="24">
        <f t="shared" si="0"/>
        <v>0</v>
      </c>
      <c r="P21" s="68">
        <v>693</v>
      </c>
      <c r="Q21" s="74">
        <f>Table2[[#This Row],[Column15]]/Table2[[#This Row],[Column16]]*10000</f>
        <v>0</v>
      </c>
    </row>
    <row r="22" spans="1:17" x14ac:dyDescent="0.35">
      <c r="A22" s="48">
        <v>18</v>
      </c>
      <c r="B22" s="14" t="s">
        <v>32</v>
      </c>
      <c r="C22" s="20">
        <v>0</v>
      </c>
      <c r="D22" s="14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4">
        <v>0</v>
      </c>
      <c r="M22" s="14">
        <v>0</v>
      </c>
      <c r="N22" s="14">
        <v>3</v>
      </c>
      <c r="O22" s="24">
        <f t="shared" si="0"/>
        <v>3</v>
      </c>
      <c r="P22" s="68">
        <v>1097</v>
      </c>
      <c r="Q22" s="74">
        <f>Table2[[#This Row],[Column15]]/Table2[[#This Row],[Column16]]*10000</f>
        <v>27.347310847766639</v>
      </c>
    </row>
    <row r="23" spans="1:17" x14ac:dyDescent="0.35">
      <c r="A23" s="48">
        <v>19</v>
      </c>
      <c r="B23" s="14" t="s">
        <v>33</v>
      </c>
      <c r="C23" s="20">
        <v>0</v>
      </c>
      <c r="D23" s="14">
        <v>0</v>
      </c>
      <c r="E23" s="20">
        <v>0</v>
      </c>
      <c r="F23" s="20">
        <v>0</v>
      </c>
      <c r="G23" s="20">
        <v>0</v>
      </c>
      <c r="H23" s="20">
        <v>1</v>
      </c>
      <c r="I23" s="20">
        <v>3</v>
      </c>
      <c r="J23" s="20">
        <v>0</v>
      </c>
      <c r="K23" s="14">
        <v>1</v>
      </c>
      <c r="L23" s="14">
        <v>0</v>
      </c>
      <c r="M23" s="14">
        <v>0</v>
      </c>
      <c r="N23" s="14">
        <v>0</v>
      </c>
      <c r="O23" s="24">
        <f t="shared" si="0"/>
        <v>5</v>
      </c>
      <c r="P23" s="68">
        <v>1280</v>
      </c>
      <c r="Q23" s="74">
        <f>Table2[[#This Row],[Column15]]/Table2[[#This Row],[Column16]]*10000</f>
        <v>39.0625</v>
      </c>
    </row>
    <row r="24" spans="1:17" x14ac:dyDescent="0.35">
      <c r="A24" s="48">
        <v>20</v>
      </c>
      <c r="B24" s="15" t="s">
        <v>34</v>
      </c>
      <c r="C24" s="21">
        <v>0</v>
      </c>
      <c r="D24" s="15">
        <v>0</v>
      </c>
      <c r="E24" s="21">
        <v>1</v>
      </c>
      <c r="F24" s="15">
        <v>0</v>
      </c>
      <c r="G24" s="21">
        <v>0</v>
      </c>
      <c r="H24" s="21">
        <v>0</v>
      </c>
      <c r="I24" s="21">
        <v>0</v>
      </c>
      <c r="J24" s="21">
        <v>0</v>
      </c>
      <c r="K24" s="15">
        <v>0</v>
      </c>
      <c r="L24" s="15">
        <v>0</v>
      </c>
      <c r="M24" s="15">
        <v>0</v>
      </c>
      <c r="N24" s="15">
        <v>0</v>
      </c>
      <c r="O24" s="24">
        <f t="shared" si="0"/>
        <v>1</v>
      </c>
      <c r="P24" s="69">
        <v>1351</v>
      </c>
      <c r="Q24" s="74">
        <f>Table2[[#This Row],[Column15]]/Table2[[#This Row],[Column16]]*10000</f>
        <v>7.4019245003700957</v>
      </c>
    </row>
    <row r="25" spans="1:17" x14ac:dyDescent="0.35">
      <c r="A25" s="48">
        <v>21</v>
      </c>
      <c r="B25" s="15" t="s">
        <v>35</v>
      </c>
      <c r="C25" s="21">
        <v>0</v>
      </c>
      <c r="D25" s="15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15">
        <v>1</v>
      </c>
      <c r="K25" s="15">
        <v>1</v>
      </c>
      <c r="L25" s="15">
        <v>1</v>
      </c>
      <c r="M25" s="15">
        <v>0</v>
      </c>
      <c r="N25" s="15">
        <v>2</v>
      </c>
      <c r="O25" s="24">
        <f t="shared" si="0"/>
        <v>5</v>
      </c>
      <c r="P25" s="69">
        <v>1937</v>
      </c>
      <c r="Q25" s="74">
        <f>Table2[[#This Row],[Column15]]/Table2[[#This Row],[Column16]]*10000</f>
        <v>25.81311306143521</v>
      </c>
    </row>
    <row r="26" spans="1:17" x14ac:dyDescent="0.35">
      <c r="A26" s="48">
        <v>22</v>
      </c>
      <c r="B26" s="15" t="s">
        <v>36</v>
      </c>
      <c r="C26" s="21">
        <v>0</v>
      </c>
      <c r="D26" s="15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15">
        <v>0</v>
      </c>
      <c r="M26" s="15">
        <v>0</v>
      </c>
      <c r="N26" s="15">
        <v>0</v>
      </c>
      <c r="O26" s="24">
        <f t="shared" si="0"/>
        <v>0</v>
      </c>
      <c r="P26" s="69">
        <v>771</v>
      </c>
      <c r="Q26" s="74">
        <f>Table2[[#This Row],[Column15]]/Table2[[#This Row],[Column16]]*10000</f>
        <v>0</v>
      </c>
    </row>
    <row r="27" spans="1:17" x14ac:dyDescent="0.35">
      <c r="A27" s="48">
        <v>23</v>
      </c>
      <c r="B27" s="15" t="s">
        <v>37</v>
      </c>
      <c r="C27" s="21">
        <v>0</v>
      </c>
      <c r="D27" s="15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15">
        <v>0</v>
      </c>
      <c r="M27" s="15">
        <v>0</v>
      </c>
      <c r="N27" s="15">
        <v>0</v>
      </c>
      <c r="O27" s="24">
        <f t="shared" si="0"/>
        <v>0</v>
      </c>
      <c r="P27" s="69">
        <v>1038</v>
      </c>
      <c r="Q27" s="74">
        <f>Table2[[#This Row],[Column15]]/Table2[[#This Row],[Column16]]*10000</f>
        <v>0</v>
      </c>
    </row>
    <row r="28" spans="1:17" x14ac:dyDescent="0.35">
      <c r="A28" s="48">
        <v>24</v>
      </c>
      <c r="B28" s="15" t="s">
        <v>38</v>
      </c>
      <c r="C28" s="21">
        <v>0</v>
      </c>
      <c r="D28" s="15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15">
        <v>0</v>
      </c>
      <c r="M28" s="15">
        <v>0</v>
      </c>
      <c r="N28" s="15">
        <v>1</v>
      </c>
      <c r="O28" s="24">
        <f t="shared" si="0"/>
        <v>1</v>
      </c>
      <c r="P28" s="69">
        <v>1072</v>
      </c>
      <c r="Q28" s="74">
        <f>Table2[[#This Row],[Column15]]/Table2[[#This Row],[Column16]]*10000</f>
        <v>9.3283582089552244</v>
      </c>
    </row>
    <row r="29" spans="1:17" x14ac:dyDescent="0.35">
      <c r="A29" s="48">
        <v>25</v>
      </c>
      <c r="B29" s="15" t="s">
        <v>39</v>
      </c>
      <c r="C29" s="21">
        <v>0</v>
      </c>
      <c r="D29" s="15">
        <v>1</v>
      </c>
      <c r="E29" s="21">
        <v>0</v>
      </c>
      <c r="F29" s="21">
        <v>0</v>
      </c>
      <c r="G29" s="21">
        <v>2</v>
      </c>
      <c r="H29" s="21">
        <v>0</v>
      </c>
      <c r="I29" s="21">
        <v>1</v>
      </c>
      <c r="J29" s="15">
        <v>1</v>
      </c>
      <c r="K29" s="15">
        <v>1</v>
      </c>
      <c r="L29" s="15">
        <v>0</v>
      </c>
      <c r="M29" s="15">
        <v>1</v>
      </c>
      <c r="N29" s="15">
        <v>0</v>
      </c>
      <c r="O29" s="24">
        <f t="shared" si="0"/>
        <v>7</v>
      </c>
      <c r="P29" s="69">
        <v>922</v>
      </c>
      <c r="Q29" s="74">
        <f>Table2[[#This Row],[Column15]]/Table2[[#This Row],[Column16]]*10000</f>
        <v>75.921908893709329</v>
      </c>
    </row>
    <row r="30" spans="1:17" x14ac:dyDescent="0.35">
      <c r="A30" s="48">
        <v>26</v>
      </c>
      <c r="B30" s="15" t="s">
        <v>40</v>
      </c>
      <c r="C30" s="21">
        <v>0</v>
      </c>
      <c r="D30" s="15">
        <v>1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15">
        <v>0</v>
      </c>
      <c r="K30" s="15">
        <v>0</v>
      </c>
      <c r="L30" s="15">
        <v>0</v>
      </c>
      <c r="M30" s="15">
        <v>0</v>
      </c>
      <c r="N30" s="15">
        <v>5</v>
      </c>
      <c r="O30" s="24">
        <f t="shared" si="0"/>
        <v>7</v>
      </c>
      <c r="P30" s="69">
        <v>1868</v>
      </c>
      <c r="Q30" s="74">
        <f>Table2[[#This Row],[Column15]]/Table2[[#This Row],[Column16]]*10000</f>
        <v>37.473233404710925</v>
      </c>
    </row>
    <row r="31" spans="1:17" x14ac:dyDescent="0.35">
      <c r="A31" s="48">
        <v>27</v>
      </c>
      <c r="B31" s="15" t="s">
        <v>41</v>
      </c>
      <c r="C31" s="21">
        <v>1</v>
      </c>
      <c r="D31" s="15">
        <v>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15">
        <v>0</v>
      </c>
      <c r="M31" s="15">
        <v>0</v>
      </c>
      <c r="N31" s="15">
        <v>0</v>
      </c>
      <c r="O31" s="24">
        <f t="shared" si="0"/>
        <v>2</v>
      </c>
      <c r="P31" s="69">
        <v>900</v>
      </c>
      <c r="Q31" s="74">
        <f>Table2[[#This Row],[Column15]]/Table2[[#This Row],[Column16]]*10000</f>
        <v>22.222222222222221</v>
      </c>
    </row>
    <row r="32" spans="1:17" x14ac:dyDescent="0.35">
      <c r="A32" s="48">
        <v>28</v>
      </c>
      <c r="B32" s="15" t="s">
        <v>42</v>
      </c>
      <c r="C32" s="21">
        <v>0</v>
      </c>
      <c r="D32" s="15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15">
        <v>0</v>
      </c>
      <c r="M32" s="15">
        <v>0</v>
      </c>
      <c r="N32" s="15">
        <v>0</v>
      </c>
      <c r="O32" s="24">
        <f t="shared" si="0"/>
        <v>0</v>
      </c>
      <c r="P32" s="69">
        <v>618</v>
      </c>
      <c r="Q32" s="74">
        <f>Table2[[#This Row],[Column15]]/Table2[[#This Row],[Column16]]*10000</f>
        <v>0</v>
      </c>
    </row>
    <row r="33" spans="1:17" x14ac:dyDescent="0.35">
      <c r="A33" s="48">
        <v>29</v>
      </c>
      <c r="B33" s="16" t="s">
        <v>43</v>
      </c>
      <c r="C33" s="22">
        <v>0</v>
      </c>
      <c r="D33" s="16">
        <v>0</v>
      </c>
      <c r="E33" s="22">
        <v>1</v>
      </c>
      <c r="F33" s="16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16">
        <v>1</v>
      </c>
      <c r="O33" s="24">
        <f t="shared" si="0"/>
        <v>2</v>
      </c>
      <c r="P33" s="70">
        <v>3064</v>
      </c>
      <c r="Q33" s="74">
        <f>Table2[[#This Row],[Column15]]/Table2[[#This Row],[Column16]]*10000</f>
        <v>6.5274151436031334</v>
      </c>
    </row>
    <row r="34" spans="1:17" x14ac:dyDescent="0.35">
      <c r="A34" s="48">
        <v>30</v>
      </c>
      <c r="B34" s="16" t="s">
        <v>44</v>
      </c>
      <c r="C34" s="22">
        <v>1</v>
      </c>
      <c r="D34" s="16">
        <v>1</v>
      </c>
      <c r="E34" s="22">
        <v>0</v>
      </c>
      <c r="F34" s="16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4">
        <f t="shared" si="0"/>
        <v>2</v>
      </c>
      <c r="P34" s="70">
        <v>1748</v>
      </c>
      <c r="Q34" s="74">
        <f>Table2[[#This Row],[Column15]]/Table2[[#This Row],[Column16]]*10000</f>
        <v>11.441647597254004</v>
      </c>
    </row>
    <row r="35" spans="1:17" x14ac:dyDescent="0.35">
      <c r="A35" s="48">
        <v>31</v>
      </c>
      <c r="B35" s="16" t="s">
        <v>45</v>
      </c>
      <c r="C35" s="22">
        <v>0</v>
      </c>
      <c r="D35" s="16">
        <v>1</v>
      </c>
      <c r="E35" s="22">
        <v>1</v>
      </c>
      <c r="F35" s="16">
        <v>0</v>
      </c>
      <c r="G35" s="22">
        <v>0</v>
      </c>
      <c r="H35" s="22">
        <v>0</v>
      </c>
      <c r="I35" s="22">
        <v>2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4">
        <f t="shared" si="0"/>
        <v>4</v>
      </c>
      <c r="P35" s="70">
        <v>2317</v>
      </c>
      <c r="Q35" s="74">
        <f>Table2[[#This Row],[Column15]]/Table2[[#This Row],[Column16]]*10000</f>
        <v>17.263703064307293</v>
      </c>
    </row>
    <row r="36" spans="1:17" x14ac:dyDescent="0.35">
      <c r="A36" s="48">
        <v>32</v>
      </c>
      <c r="B36" s="16" t="s">
        <v>46</v>
      </c>
      <c r="C36" s="22">
        <v>2</v>
      </c>
      <c r="D36" s="16">
        <v>0</v>
      </c>
      <c r="E36" s="22">
        <v>0</v>
      </c>
      <c r="F36" s="16">
        <v>0</v>
      </c>
      <c r="G36" s="22">
        <v>0</v>
      </c>
      <c r="H36" s="22">
        <v>0</v>
      </c>
      <c r="I36" s="22">
        <v>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4">
        <f t="shared" si="0"/>
        <v>3</v>
      </c>
      <c r="P36" s="70">
        <v>2227</v>
      </c>
      <c r="Q36" s="74">
        <f>Table2[[#This Row],[Column15]]/Table2[[#This Row],[Column16]]*10000</f>
        <v>13.471037269869781</v>
      </c>
    </row>
    <row r="37" spans="1:17" x14ac:dyDescent="0.35">
      <c r="A37" s="48">
        <v>33</v>
      </c>
      <c r="B37" s="16" t="s">
        <v>47</v>
      </c>
      <c r="C37" s="22">
        <v>1</v>
      </c>
      <c r="D37" s="16">
        <v>2</v>
      </c>
      <c r="E37" s="22">
        <v>0</v>
      </c>
      <c r="F37" s="16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16">
        <v>2</v>
      </c>
      <c r="M37" s="22">
        <v>0</v>
      </c>
      <c r="N37" s="22">
        <v>0</v>
      </c>
      <c r="O37" s="24">
        <f t="shared" si="0"/>
        <v>5</v>
      </c>
      <c r="P37" s="70">
        <v>2620</v>
      </c>
      <c r="Q37" s="74">
        <f>Table2[[#This Row],[Column15]]/Table2[[#This Row],[Column16]]*10000</f>
        <v>19.083969465648853</v>
      </c>
    </row>
    <row r="38" spans="1:17" x14ac:dyDescent="0.35">
      <c r="A38" s="48">
        <v>34</v>
      </c>
      <c r="B38" s="16" t="s">
        <v>48</v>
      </c>
      <c r="C38" s="22">
        <v>1</v>
      </c>
      <c r="D38" s="16">
        <v>1</v>
      </c>
      <c r="E38" s="22">
        <v>1</v>
      </c>
      <c r="F38" s="16">
        <v>0</v>
      </c>
      <c r="G38" s="22">
        <v>1</v>
      </c>
      <c r="H38" s="22">
        <v>0</v>
      </c>
      <c r="I38" s="22">
        <v>1</v>
      </c>
      <c r="J38" s="22">
        <v>0</v>
      </c>
      <c r="K38" s="22">
        <v>0</v>
      </c>
      <c r="L38" s="22">
        <v>0</v>
      </c>
      <c r="M38" s="22">
        <v>0</v>
      </c>
      <c r="N38" s="16">
        <v>5</v>
      </c>
      <c r="O38" s="24">
        <f t="shared" si="0"/>
        <v>10</v>
      </c>
      <c r="P38" s="70">
        <v>3682</v>
      </c>
      <c r="Q38" s="74">
        <f>Table2[[#This Row],[Column15]]/Table2[[#This Row],[Column16]]*10000</f>
        <v>27.159152634437802</v>
      </c>
    </row>
    <row r="39" spans="1:17" x14ac:dyDescent="0.35">
      <c r="A39" s="48">
        <v>35</v>
      </c>
      <c r="B39" s="16" t="s">
        <v>49</v>
      </c>
      <c r="C39" s="22">
        <v>0</v>
      </c>
      <c r="D39" s="16">
        <v>0</v>
      </c>
      <c r="E39" s="22">
        <v>0</v>
      </c>
      <c r="F39" s="16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4">
        <f t="shared" si="0"/>
        <v>0</v>
      </c>
      <c r="P39" s="70">
        <v>3475</v>
      </c>
      <c r="Q39" s="74">
        <f>Table2[[#This Row],[Column15]]/Table2[[#This Row],[Column16]]*10000</f>
        <v>0</v>
      </c>
    </row>
    <row r="40" spans="1:17" x14ac:dyDescent="0.35">
      <c r="A40" s="48">
        <v>36</v>
      </c>
      <c r="B40" s="16" t="s">
        <v>50</v>
      </c>
      <c r="C40" s="22">
        <v>0</v>
      </c>
      <c r="D40" s="16">
        <v>0</v>
      </c>
      <c r="E40" s="22">
        <v>0</v>
      </c>
      <c r="F40" s="16">
        <v>0</v>
      </c>
      <c r="G40" s="22">
        <v>0</v>
      </c>
      <c r="H40" s="22">
        <v>0</v>
      </c>
      <c r="I40" s="22">
        <v>1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4">
        <f t="shared" si="0"/>
        <v>1</v>
      </c>
      <c r="P40" s="70">
        <v>2385</v>
      </c>
      <c r="Q40" s="74">
        <f>Table2[[#This Row],[Column15]]/Table2[[#This Row],[Column16]]*10000</f>
        <v>4.1928721174004187</v>
      </c>
    </row>
    <row r="41" spans="1:17" x14ac:dyDescent="0.35">
      <c r="A41" s="48">
        <v>37</v>
      </c>
      <c r="B41" s="17" t="s">
        <v>51</v>
      </c>
      <c r="C41" s="23">
        <v>0</v>
      </c>
      <c r="D41" s="17">
        <v>0</v>
      </c>
      <c r="E41" s="23">
        <v>0</v>
      </c>
      <c r="F41" s="17">
        <v>0</v>
      </c>
      <c r="G41" s="23">
        <v>0</v>
      </c>
      <c r="H41" s="23">
        <v>0</v>
      </c>
      <c r="I41" s="23">
        <v>1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24">
        <f t="shared" si="0"/>
        <v>1</v>
      </c>
      <c r="P41" s="71">
        <v>1699</v>
      </c>
      <c r="Q41" s="74">
        <f>Table2[[#This Row],[Column15]]/Table2[[#This Row],[Column16]]*10000</f>
        <v>5.8858151854031782</v>
      </c>
    </row>
    <row r="42" spans="1:17" x14ac:dyDescent="0.35">
      <c r="A42" s="48">
        <v>38</v>
      </c>
      <c r="B42" s="17" t="s">
        <v>52</v>
      </c>
      <c r="C42" s="23">
        <v>0</v>
      </c>
      <c r="D42" s="17">
        <v>1</v>
      </c>
      <c r="E42" s="23">
        <v>0</v>
      </c>
      <c r="F42" s="17">
        <v>0</v>
      </c>
      <c r="G42" s="23">
        <v>0</v>
      </c>
      <c r="H42" s="23">
        <v>0</v>
      </c>
      <c r="I42" s="23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24">
        <f t="shared" si="0"/>
        <v>1</v>
      </c>
      <c r="P42" s="71">
        <v>1959</v>
      </c>
      <c r="Q42" s="74">
        <f>Table2[[#This Row],[Column15]]/Table2[[#This Row],[Column16]]*10000</f>
        <v>5.1046452271567127</v>
      </c>
    </row>
    <row r="43" spans="1:17" x14ac:dyDescent="0.35">
      <c r="A43" s="48">
        <v>39</v>
      </c>
      <c r="B43" s="17" t="s">
        <v>53</v>
      </c>
      <c r="C43" s="23">
        <v>0</v>
      </c>
      <c r="D43" s="17">
        <v>0</v>
      </c>
      <c r="E43" s="23">
        <v>1</v>
      </c>
      <c r="F43" s="17">
        <v>0</v>
      </c>
      <c r="G43" s="23">
        <v>0</v>
      </c>
      <c r="H43" s="23">
        <v>0</v>
      </c>
      <c r="I43" s="23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24">
        <f t="shared" si="0"/>
        <v>1</v>
      </c>
      <c r="P43" s="71">
        <v>1713</v>
      </c>
      <c r="Q43" s="74">
        <f>Table2[[#This Row],[Column15]]/Table2[[#This Row],[Column16]]*10000</f>
        <v>5.8377116170461179</v>
      </c>
    </row>
    <row r="44" spans="1:17" x14ac:dyDescent="0.35">
      <c r="A44" s="48">
        <v>40</v>
      </c>
      <c r="B44" s="17" t="s">
        <v>54</v>
      </c>
      <c r="C44" s="23">
        <v>0</v>
      </c>
      <c r="D44" s="17">
        <v>0</v>
      </c>
      <c r="E44" s="23">
        <v>0</v>
      </c>
      <c r="F44" s="17">
        <v>0</v>
      </c>
      <c r="G44" s="23">
        <v>0</v>
      </c>
      <c r="H44" s="23">
        <v>1</v>
      </c>
      <c r="I44" s="23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24">
        <f t="shared" si="0"/>
        <v>1</v>
      </c>
      <c r="P44" s="71">
        <v>2584</v>
      </c>
      <c r="Q44" s="74">
        <f>Table2[[#This Row],[Column15]]/Table2[[#This Row],[Column16]]*10000</f>
        <v>3.8699690402476783</v>
      </c>
    </row>
    <row r="45" spans="1:17" x14ac:dyDescent="0.35">
      <c r="A45" s="48">
        <v>41</v>
      </c>
      <c r="B45" s="17" t="s">
        <v>55</v>
      </c>
      <c r="C45" s="23">
        <v>0</v>
      </c>
      <c r="D45" s="17">
        <v>0</v>
      </c>
      <c r="E45" s="23">
        <v>0</v>
      </c>
      <c r="F45" s="17">
        <v>0</v>
      </c>
      <c r="G45" s="23">
        <v>0</v>
      </c>
      <c r="H45" s="23">
        <v>0</v>
      </c>
      <c r="I45" s="23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24">
        <f t="shared" si="0"/>
        <v>0</v>
      </c>
      <c r="P45" s="71">
        <v>1656</v>
      </c>
      <c r="Q45" s="74">
        <f>Table2[[#This Row],[Column15]]/Table2[[#This Row],[Column16]]*10000</f>
        <v>0</v>
      </c>
    </row>
    <row r="46" spans="1:17" x14ac:dyDescent="0.35">
      <c r="A46" s="48">
        <v>42</v>
      </c>
      <c r="B46" s="17" t="s">
        <v>56</v>
      </c>
      <c r="C46" s="23">
        <v>0</v>
      </c>
      <c r="D46" s="17">
        <v>0</v>
      </c>
      <c r="E46" s="23">
        <v>0</v>
      </c>
      <c r="F46" s="17">
        <v>0</v>
      </c>
      <c r="G46" s="23">
        <v>0</v>
      </c>
      <c r="H46" s="23">
        <v>0</v>
      </c>
      <c r="I46" s="23">
        <v>1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24">
        <f t="shared" si="0"/>
        <v>1</v>
      </c>
      <c r="P46" s="71">
        <v>2030</v>
      </c>
      <c r="Q46" s="74">
        <f>Table2[[#This Row],[Column15]]/Table2[[#This Row],[Column16]]*10000</f>
        <v>4.9261083743842358</v>
      </c>
    </row>
    <row r="47" spans="1:17" x14ac:dyDescent="0.35">
      <c r="A47" s="48">
        <v>43</v>
      </c>
      <c r="B47" s="17" t="s">
        <v>57</v>
      </c>
      <c r="C47" s="23">
        <v>0</v>
      </c>
      <c r="D47" s="17">
        <v>0</v>
      </c>
      <c r="E47" s="23">
        <v>0</v>
      </c>
      <c r="F47" s="17">
        <v>0</v>
      </c>
      <c r="G47" s="23">
        <v>0</v>
      </c>
      <c r="H47" s="23">
        <v>0</v>
      </c>
      <c r="I47" s="23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24">
        <f t="shared" si="0"/>
        <v>0</v>
      </c>
      <c r="P47" s="71">
        <v>2514</v>
      </c>
      <c r="Q47" s="74">
        <f>Table2[[#This Row],[Column15]]/Table2[[#This Row],[Column16]]*10000</f>
        <v>0</v>
      </c>
    </row>
    <row r="48" spans="1:17" x14ac:dyDescent="0.35">
      <c r="A48" s="48">
        <v>44</v>
      </c>
      <c r="B48" s="2" t="s">
        <v>58</v>
      </c>
      <c r="C48" s="24">
        <v>1</v>
      </c>
      <c r="D48" s="2">
        <v>1</v>
      </c>
      <c r="E48" s="24">
        <v>1</v>
      </c>
      <c r="F48" s="2">
        <v>0</v>
      </c>
      <c r="G48" s="24">
        <v>2</v>
      </c>
      <c r="H48" s="24">
        <v>2</v>
      </c>
      <c r="I48" s="24">
        <v>1</v>
      </c>
      <c r="J48" s="2">
        <v>2</v>
      </c>
      <c r="K48" s="2">
        <v>1</v>
      </c>
      <c r="L48" s="2">
        <v>2</v>
      </c>
      <c r="M48" s="24">
        <v>1</v>
      </c>
      <c r="N48" s="2">
        <v>3</v>
      </c>
      <c r="O48" s="24">
        <f t="shared" si="0"/>
        <v>17</v>
      </c>
      <c r="P48" s="72">
        <v>5117</v>
      </c>
      <c r="Q48" s="74">
        <f>Table2[[#This Row],[Column15]]/Table2[[#This Row],[Column16]]*10000</f>
        <v>33.222591362126245</v>
      </c>
    </row>
    <row r="49" spans="1:17" x14ac:dyDescent="0.35">
      <c r="A49" s="48">
        <v>45</v>
      </c>
      <c r="B49" s="2" t="s">
        <v>59</v>
      </c>
      <c r="C49" s="24">
        <v>3</v>
      </c>
      <c r="D49" s="2">
        <v>0</v>
      </c>
      <c r="E49" s="24">
        <v>1</v>
      </c>
      <c r="F49" s="2">
        <v>0</v>
      </c>
      <c r="G49" s="24">
        <v>0</v>
      </c>
      <c r="H49" s="24">
        <v>0</v>
      </c>
      <c r="I49" s="24">
        <v>0</v>
      </c>
      <c r="J49" s="2">
        <v>1</v>
      </c>
      <c r="K49" s="2">
        <v>0</v>
      </c>
      <c r="L49" s="2">
        <v>0</v>
      </c>
      <c r="M49" s="24">
        <v>0</v>
      </c>
      <c r="N49" s="2">
        <v>1</v>
      </c>
      <c r="O49" s="24">
        <f t="shared" si="0"/>
        <v>6</v>
      </c>
      <c r="P49" s="72">
        <v>4457</v>
      </c>
      <c r="Q49" s="74">
        <f>Table2[[#This Row],[Column15]]/Table2[[#This Row],[Column16]]*10000</f>
        <v>13.461969934933812</v>
      </c>
    </row>
    <row r="50" spans="1:17" ht="20.25" customHeight="1" x14ac:dyDescent="0.35">
      <c r="A50" s="48">
        <v>46</v>
      </c>
      <c r="B50" s="2" t="s">
        <v>60</v>
      </c>
      <c r="C50" s="24">
        <v>3</v>
      </c>
      <c r="D50" s="2">
        <v>1</v>
      </c>
      <c r="E50" s="24">
        <v>1</v>
      </c>
      <c r="F50" s="2">
        <v>0</v>
      </c>
      <c r="G50" s="24">
        <v>1</v>
      </c>
      <c r="H50" s="24">
        <v>0</v>
      </c>
      <c r="I50" s="24">
        <v>2</v>
      </c>
      <c r="J50" s="2">
        <v>1</v>
      </c>
      <c r="K50" s="2">
        <v>0</v>
      </c>
      <c r="L50" s="2">
        <v>0</v>
      </c>
      <c r="M50" s="24">
        <v>1</v>
      </c>
      <c r="N50" s="2">
        <v>0</v>
      </c>
      <c r="O50" s="24">
        <f t="shared" si="0"/>
        <v>10</v>
      </c>
      <c r="P50" s="72">
        <v>3028</v>
      </c>
      <c r="Q50" s="74">
        <f>Table2[[#This Row],[Column15]]/Table2[[#This Row],[Column16]]*10000</f>
        <v>33.025099075297227</v>
      </c>
    </row>
    <row r="51" spans="1:17" x14ac:dyDescent="0.35">
      <c r="A51" s="48">
        <v>47</v>
      </c>
      <c r="B51" s="2" t="s">
        <v>61</v>
      </c>
      <c r="C51" s="24">
        <v>0</v>
      </c>
      <c r="D51" s="2">
        <v>1</v>
      </c>
      <c r="E51" s="24">
        <v>2</v>
      </c>
      <c r="F51" s="2">
        <v>0</v>
      </c>
      <c r="G51" s="24">
        <v>0</v>
      </c>
      <c r="H51" s="24">
        <v>0</v>
      </c>
      <c r="I51" s="24">
        <v>3</v>
      </c>
      <c r="J51" s="2">
        <v>0</v>
      </c>
      <c r="K51" s="2">
        <v>0</v>
      </c>
      <c r="L51" s="2">
        <v>0</v>
      </c>
      <c r="M51" s="24">
        <v>0</v>
      </c>
      <c r="N51" s="2">
        <v>0</v>
      </c>
      <c r="O51" s="24">
        <f t="shared" si="0"/>
        <v>6</v>
      </c>
      <c r="P51" s="72">
        <v>2463</v>
      </c>
      <c r="Q51" s="74">
        <f>Table2[[#This Row],[Column15]]/Table2[[#This Row],[Column16]]*10000</f>
        <v>24.360535931790498</v>
      </c>
    </row>
    <row r="52" spans="1:17" x14ac:dyDescent="0.35">
      <c r="A52" s="48">
        <v>48</v>
      </c>
      <c r="B52" s="2" t="s">
        <v>62</v>
      </c>
      <c r="C52" s="24">
        <v>0</v>
      </c>
      <c r="D52" s="2">
        <v>1</v>
      </c>
      <c r="E52" s="24">
        <v>2</v>
      </c>
      <c r="F52" s="2">
        <v>1</v>
      </c>
      <c r="G52" s="24">
        <v>1</v>
      </c>
      <c r="H52" s="24">
        <v>0</v>
      </c>
      <c r="I52" s="24">
        <v>1</v>
      </c>
      <c r="J52" s="2">
        <v>0</v>
      </c>
      <c r="K52" s="2">
        <v>0</v>
      </c>
      <c r="L52" s="2">
        <v>0</v>
      </c>
      <c r="M52" s="24">
        <v>1</v>
      </c>
      <c r="N52" s="2">
        <v>3</v>
      </c>
      <c r="O52" s="24">
        <f t="shared" si="0"/>
        <v>10</v>
      </c>
      <c r="P52" s="72">
        <v>6987</v>
      </c>
      <c r="Q52" s="74">
        <f>Table2[[#This Row],[Column15]]/Table2[[#This Row],[Column16]]*10000</f>
        <v>14.312294260770001</v>
      </c>
    </row>
    <row r="53" spans="1:17" x14ac:dyDescent="0.35">
      <c r="A53" s="48">
        <v>49</v>
      </c>
      <c r="B53" s="2" t="s">
        <v>63</v>
      </c>
      <c r="C53" s="24">
        <v>2</v>
      </c>
      <c r="D53" s="2">
        <v>0</v>
      </c>
      <c r="E53" s="24">
        <v>0</v>
      </c>
      <c r="F53" s="2">
        <v>0</v>
      </c>
      <c r="G53" s="24">
        <v>0</v>
      </c>
      <c r="H53" s="24">
        <v>0</v>
      </c>
      <c r="I53" s="24">
        <v>0</v>
      </c>
      <c r="J53" s="2">
        <v>0</v>
      </c>
      <c r="K53" s="2">
        <v>0</v>
      </c>
      <c r="L53" s="2">
        <v>3</v>
      </c>
      <c r="M53" s="24">
        <v>0</v>
      </c>
      <c r="N53" s="2">
        <v>4</v>
      </c>
      <c r="O53" s="24">
        <f t="shared" si="0"/>
        <v>9</v>
      </c>
      <c r="P53" s="72">
        <v>1960</v>
      </c>
      <c r="Q53" s="74">
        <f>Table2[[#This Row],[Column15]]/Table2[[#This Row],[Column16]]*10000</f>
        <v>45.91836734693878</v>
      </c>
    </row>
    <row r="54" spans="1:17" s="4" customFormat="1" x14ac:dyDescent="0.35">
      <c r="A54" s="48">
        <v>50</v>
      </c>
      <c r="B54" s="2" t="s">
        <v>64</v>
      </c>
      <c r="C54" s="24">
        <v>1</v>
      </c>
      <c r="D54" s="2">
        <v>1</v>
      </c>
      <c r="E54" s="24">
        <v>1</v>
      </c>
      <c r="F54" s="2">
        <v>0</v>
      </c>
      <c r="G54" s="24">
        <v>0</v>
      </c>
      <c r="H54" s="24">
        <v>0</v>
      </c>
      <c r="I54" s="24">
        <v>0</v>
      </c>
      <c r="J54" s="2">
        <v>0</v>
      </c>
      <c r="K54" s="2">
        <v>0</v>
      </c>
      <c r="L54" s="2">
        <v>0</v>
      </c>
      <c r="M54" s="24">
        <v>0</v>
      </c>
      <c r="N54" s="2">
        <v>2</v>
      </c>
      <c r="O54" s="24">
        <f t="shared" si="0"/>
        <v>5</v>
      </c>
      <c r="P54" s="72">
        <v>4208</v>
      </c>
      <c r="Q54" s="74">
        <f>Table2[[#This Row],[Column15]]/Table2[[#This Row],[Column16]]*10000</f>
        <v>11.882129277566539</v>
      </c>
    </row>
    <row r="55" spans="1:17" x14ac:dyDescent="0.35">
      <c r="A55" s="63" t="s">
        <v>65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55"/>
      <c r="O55" s="56">
        <f>SUM(O5:O54)</f>
        <v>198</v>
      </c>
      <c r="P55" s="73">
        <f>SUM(P5:P54)</f>
        <v>115961</v>
      </c>
      <c r="Q55" s="74"/>
    </row>
  </sheetData>
  <phoneticPr fontId="5" type="noConversion"/>
  <conditionalFormatting sqref="B1">
    <cfRule type="duplicateValues" dxfId="6" priority="1"/>
  </conditionalFormatting>
  <conditionalFormatting sqref="B2:B1048576">
    <cfRule type="duplicateValues" dxfId="5" priority="2"/>
  </conditionalFormatting>
  <pageMargins left="0.7" right="0.7" top="0.75" bottom="0.75" header="0.3" footer="0.3"/>
  <pageSetup orientation="portrait" horizontalDpi="4294967292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E6F7-38E9-4A33-B63B-8EB60EA630A7}">
  <dimension ref="A1:S55"/>
  <sheetViews>
    <sheetView workbookViewId="0">
      <selection activeCell="Q5" sqref="Q5:Q54"/>
    </sheetView>
  </sheetViews>
  <sheetFormatPr defaultColWidth="9.1796875" defaultRowHeight="15.5" x14ac:dyDescent="0.35"/>
  <cols>
    <col min="1" max="2" width="11.54296875" style="3" customWidth="1"/>
    <col min="3" max="9" width="11.54296875" style="25" customWidth="1"/>
    <col min="10" max="10" width="12.7265625" style="25" customWidth="1"/>
    <col min="11" max="11" width="12.7265625" style="1" customWidth="1"/>
    <col min="12" max="14" width="12.7265625" style="25" customWidth="1"/>
    <col min="15" max="15" width="15.1796875" style="25" bestFit="1" customWidth="1"/>
    <col min="16" max="17" width="12.7265625" style="3" customWidth="1"/>
    <col min="18" max="16384" width="9.1796875" style="3"/>
  </cols>
  <sheetData>
    <row r="1" spans="1:19" x14ac:dyDescent="0.35">
      <c r="A1" s="62" t="s">
        <v>83</v>
      </c>
      <c r="B1" s="51" t="s">
        <v>84</v>
      </c>
      <c r="C1" s="51" t="s">
        <v>85</v>
      </c>
      <c r="D1" s="51" t="s">
        <v>86</v>
      </c>
      <c r="E1" s="51" t="s">
        <v>87</v>
      </c>
      <c r="F1" s="51" t="s">
        <v>88</v>
      </c>
      <c r="G1" s="51" t="s">
        <v>89</v>
      </c>
      <c r="H1" s="51" t="s">
        <v>90</v>
      </c>
      <c r="I1" s="51" t="s">
        <v>91</v>
      </c>
      <c r="J1" s="51" t="s">
        <v>92</v>
      </c>
      <c r="K1" s="51" t="s">
        <v>93</v>
      </c>
      <c r="L1" s="51" t="s">
        <v>94</v>
      </c>
      <c r="M1" s="51" t="s">
        <v>95</v>
      </c>
      <c r="N1" s="51" t="s">
        <v>96</v>
      </c>
      <c r="O1" s="51" t="s">
        <v>97</v>
      </c>
      <c r="P1" s="53" t="s">
        <v>98</v>
      </c>
      <c r="Q1" s="54" t="s">
        <v>99</v>
      </c>
      <c r="R1" s="51" t="s">
        <v>100</v>
      </c>
      <c r="S1" s="51" t="s">
        <v>101</v>
      </c>
    </row>
    <row r="2" spans="1:19" x14ac:dyDescent="0.35">
      <c r="A2" s="43">
        <v>2022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5"/>
      <c r="Q2" s="49"/>
      <c r="R2" s="75"/>
      <c r="S2" s="75"/>
    </row>
    <row r="3" spans="1:19" ht="14.25" customHeight="1" x14ac:dyDescent="0.35">
      <c r="A3" s="47" t="s">
        <v>0</v>
      </c>
      <c r="B3" s="39" t="s">
        <v>1</v>
      </c>
      <c r="C3" s="38" t="s">
        <v>14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24"/>
      <c r="P3" s="5"/>
      <c r="Q3" s="49"/>
      <c r="R3" s="24"/>
      <c r="S3" s="24"/>
    </row>
    <row r="4" spans="1:19" x14ac:dyDescent="0.35">
      <c r="A4" s="47"/>
      <c r="B4" s="39"/>
      <c r="C4" s="39" t="s">
        <v>2</v>
      </c>
      <c r="D4" s="39" t="s">
        <v>3</v>
      </c>
      <c r="E4" s="39" t="s">
        <v>4</v>
      </c>
      <c r="F4" s="39" t="s">
        <v>5</v>
      </c>
      <c r="G4" s="39" t="s">
        <v>6</v>
      </c>
      <c r="H4" s="39" t="s">
        <v>7</v>
      </c>
      <c r="I4" s="39" t="s">
        <v>8</v>
      </c>
      <c r="J4" s="39" t="s">
        <v>9</v>
      </c>
      <c r="K4" s="38" t="s">
        <v>10</v>
      </c>
      <c r="L4" s="39" t="s">
        <v>11</v>
      </c>
      <c r="M4" s="39" t="s">
        <v>12</v>
      </c>
      <c r="N4" s="39" t="s">
        <v>13</v>
      </c>
      <c r="O4" s="39" t="s">
        <v>67</v>
      </c>
      <c r="P4" s="78" t="s">
        <v>69</v>
      </c>
      <c r="Q4" s="78" t="s">
        <v>102</v>
      </c>
      <c r="R4" s="24"/>
      <c r="S4" s="24"/>
    </row>
    <row r="5" spans="1:19" x14ac:dyDescent="0.35">
      <c r="A5" s="48">
        <v>1</v>
      </c>
      <c r="B5" s="7" t="s">
        <v>15</v>
      </c>
      <c r="C5" s="18">
        <v>1</v>
      </c>
      <c r="D5" s="18">
        <v>0</v>
      </c>
      <c r="E5" s="18">
        <v>1</v>
      </c>
      <c r="F5" s="18">
        <v>0</v>
      </c>
      <c r="G5" s="18">
        <v>1</v>
      </c>
      <c r="H5" s="18">
        <v>3</v>
      </c>
      <c r="I5" s="18">
        <v>3</v>
      </c>
      <c r="J5" s="18">
        <v>0</v>
      </c>
      <c r="K5" s="12">
        <v>1</v>
      </c>
      <c r="L5" s="18">
        <v>2</v>
      </c>
      <c r="M5" s="18">
        <v>0</v>
      </c>
      <c r="N5" s="18">
        <v>1</v>
      </c>
      <c r="O5" s="24">
        <f>SUM(C5:N5)</f>
        <v>13</v>
      </c>
      <c r="P5" s="66">
        <v>7647</v>
      </c>
      <c r="Q5" s="77">
        <f>Table3[[#This Row],[Column15]]/Table3[[#This Row],[Column16]]*10000</f>
        <v>17.000130770236694</v>
      </c>
      <c r="R5" s="83" t="s">
        <v>71</v>
      </c>
      <c r="S5" s="84">
        <f>MAX(Q5:Q54)</f>
        <v>97.087378640776691</v>
      </c>
    </row>
    <row r="6" spans="1:19" x14ac:dyDescent="0.35">
      <c r="A6" s="48">
        <v>2</v>
      </c>
      <c r="B6" s="7" t="s">
        <v>16</v>
      </c>
      <c r="C6" s="18">
        <v>0</v>
      </c>
      <c r="D6" s="18">
        <v>0</v>
      </c>
      <c r="E6" s="18">
        <v>0</v>
      </c>
      <c r="F6" s="18">
        <v>0</v>
      </c>
      <c r="G6" s="18">
        <v>1</v>
      </c>
      <c r="H6" s="18">
        <v>2</v>
      </c>
      <c r="I6" s="18">
        <v>7</v>
      </c>
      <c r="J6" s="18">
        <v>1</v>
      </c>
      <c r="K6" s="12">
        <v>0</v>
      </c>
      <c r="L6" s="18">
        <v>0</v>
      </c>
      <c r="M6" s="18">
        <v>0</v>
      </c>
      <c r="N6" s="18">
        <v>0</v>
      </c>
      <c r="O6" s="24">
        <f t="shared" ref="O6:O54" si="0">SUM(C6:N6)</f>
        <v>11</v>
      </c>
      <c r="P6" s="66">
        <v>2754</v>
      </c>
      <c r="Q6" s="77">
        <f>Table3[[#This Row],[Column15]]/Table3[[#This Row],[Column16]]*10000</f>
        <v>39.941902687000727</v>
      </c>
      <c r="R6" s="83" t="s">
        <v>72</v>
      </c>
      <c r="S6" s="84">
        <f>MIN(Q5:Q54)</f>
        <v>0</v>
      </c>
    </row>
    <row r="7" spans="1:19" x14ac:dyDescent="0.35">
      <c r="A7" s="48">
        <v>3</v>
      </c>
      <c r="B7" s="7" t="s">
        <v>17</v>
      </c>
      <c r="C7" s="18">
        <v>0</v>
      </c>
      <c r="D7" s="18">
        <v>0</v>
      </c>
      <c r="E7" s="18">
        <v>0</v>
      </c>
      <c r="F7" s="18">
        <v>2</v>
      </c>
      <c r="G7" s="18">
        <v>0</v>
      </c>
      <c r="H7" s="18">
        <v>0</v>
      </c>
      <c r="I7" s="18">
        <v>1</v>
      </c>
      <c r="J7" s="18">
        <v>0</v>
      </c>
      <c r="K7" s="12">
        <v>1</v>
      </c>
      <c r="L7" s="18">
        <v>1</v>
      </c>
      <c r="M7" s="18">
        <v>0</v>
      </c>
      <c r="N7" s="18">
        <v>0</v>
      </c>
      <c r="O7" s="24">
        <f t="shared" si="0"/>
        <v>5</v>
      </c>
      <c r="P7" s="66">
        <v>3049</v>
      </c>
      <c r="Q7" s="77">
        <f>Table3[[#This Row],[Column15]]/Table3[[#This Row],[Column16]]*10000</f>
        <v>16.398819285011477</v>
      </c>
      <c r="R7" s="83" t="s">
        <v>73</v>
      </c>
      <c r="S7" s="84">
        <f>AVERAGE(Q5:Q54)</f>
        <v>26.486363833631003</v>
      </c>
    </row>
    <row r="8" spans="1:19" x14ac:dyDescent="0.35">
      <c r="A8" s="48">
        <v>4</v>
      </c>
      <c r="B8" s="7" t="s">
        <v>18</v>
      </c>
      <c r="C8" s="18">
        <v>0</v>
      </c>
      <c r="D8" s="18">
        <v>0</v>
      </c>
      <c r="E8" s="18">
        <v>0</v>
      </c>
      <c r="F8" s="18">
        <v>2</v>
      </c>
      <c r="G8" s="18">
        <v>0</v>
      </c>
      <c r="H8" s="18">
        <v>0</v>
      </c>
      <c r="I8" s="18">
        <v>0</v>
      </c>
      <c r="J8" s="18">
        <v>0</v>
      </c>
      <c r="K8" s="12">
        <v>0</v>
      </c>
      <c r="L8" s="18">
        <v>0</v>
      </c>
      <c r="M8" s="18">
        <v>1</v>
      </c>
      <c r="N8" s="18">
        <v>2</v>
      </c>
      <c r="O8" s="24">
        <f t="shared" si="0"/>
        <v>5</v>
      </c>
      <c r="P8" s="66">
        <v>2384</v>
      </c>
      <c r="Q8" s="77">
        <f>Table3[[#This Row],[Column15]]/Table3[[#This Row],[Column16]]*10000</f>
        <v>20.973154362416107</v>
      </c>
      <c r="R8" s="83" t="s">
        <v>74</v>
      </c>
      <c r="S8" s="84">
        <f>MEDIAN(Q5:Q54)</f>
        <v>21.451489461909809</v>
      </c>
    </row>
    <row r="9" spans="1:19" x14ac:dyDescent="0.35">
      <c r="A9" s="48">
        <v>5</v>
      </c>
      <c r="B9" s="8" t="s">
        <v>19</v>
      </c>
      <c r="C9" s="19">
        <v>0</v>
      </c>
      <c r="D9" s="19">
        <v>2</v>
      </c>
      <c r="E9" s="19">
        <v>2</v>
      </c>
      <c r="F9" s="19">
        <v>1</v>
      </c>
      <c r="G9" s="19">
        <v>4</v>
      </c>
      <c r="H9" s="19">
        <v>2</v>
      </c>
      <c r="I9" s="19">
        <v>1</v>
      </c>
      <c r="J9" s="19">
        <v>2</v>
      </c>
      <c r="K9" s="13">
        <v>0</v>
      </c>
      <c r="L9" s="19">
        <v>3</v>
      </c>
      <c r="M9" s="19">
        <v>1</v>
      </c>
      <c r="N9" s="19">
        <v>3</v>
      </c>
      <c r="O9" s="24">
        <f t="shared" si="0"/>
        <v>21</v>
      </c>
      <c r="P9" s="67">
        <v>3974</v>
      </c>
      <c r="Q9" s="77">
        <f>Table3[[#This Row],[Column15]]/Table3[[#This Row],[Column16]]*10000</f>
        <v>52.84348263714142</v>
      </c>
      <c r="R9" s="83" t="s">
        <v>75</v>
      </c>
      <c r="S9" s="85">
        <f>_xlfn.STDEV.S(Q5:Q54)</f>
        <v>20.459910228456554</v>
      </c>
    </row>
    <row r="10" spans="1:19" x14ac:dyDescent="0.35">
      <c r="A10" s="48">
        <v>6</v>
      </c>
      <c r="B10" s="8" t="s">
        <v>20</v>
      </c>
      <c r="C10" s="19">
        <v>0</v>
      </c>
      <c r="D10" s="19">
        <v>0</v>
      </c>
      <c r="E10" s="19">
        <v>0</v>
      </c>
      <c r="F10" s="19">
        <v>0</v>
      </c>
      <c r="G10" s="19">
        <v>1</v>
      </c>
      <c r="H10" s="19">
        <v>0</v>
      </c>
      <c r="I10" s="19">
        <v>0</v>
      </c>
      <c r="J10" s="19">
        <v>2</v>
      </c>
      <c r="K10" s="13">
        <v>0</v>
      </c>
      <c r="L10" s="19">
        <v>0</v>
      </c>
      <c r="M10" s="19">
        <v>1</v>
      </c>
      <c r="N10" s="19">
        <v>0</v>
      </c>
      <c r="O10" s="24">
        <f t="shared" si="0"/>
        <v>4</v>
      </c>
      <c r="P10" s="67">
        <v>2905</v>
      </c>
      <c r="Q10" s="77">
        <f>Table3[[#This Row],[Column15]]/Table3[[#This Row],[Column16]]*10000</f>
        <v>13.769363166953529</v>
      </c>
      <c r="R10" s="24"/>
      <c r="S10" s="24"/>
    </row>
    <row r="11" spans="1:19" x14ac:dyDescent="0.35">
      <c r="A11" s="48">
        <v>7</v>
      </c>
      <c r="B11" s="8" t="s">
        <v>21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3">
        <v>1</v>
      </c>
      <c r="L11" s="19">
        <v>0</v>
      </c>
      <c r="M11" s="19">
        <v>0</v>
      </c>
      <c r="N11" s="19">
        <v>0</v>
      </c>
      <c r="O11" s="24">
        <f t="shared" si="0"/>
        <v>1</v>
      </c>
      <c r="P11" s="67">
        <v>1929</v>
      </c>
      <c r="Q11" s="77">
        <f>Table3[[#This Row],[Column15]]/Table3[[#This Row],[Column16]]*10000</f>
        <v>5.1840331778123376</v>
      </c>
      <c r="R11" s="24"/>
      <c r="S11" s="24"/>
    </row>
    <row r="12" spans="1:19" x14ac:dyDescent="0.35">
      <c r="A12" s="48">
        <v>8</v>
      </c>
      <c r="B12" s="8" t="s">
        <v>22</v>
      </c>
      <c r="C12" s="19">
        <v>0</v>
      </c>
      <c r="D12" s="19">
        <v>2</v>
      </c>
      <c r="E12" s="19">
        <v>3</v>
      </c>
      <c r="F12" s="19">
        <v>4</v>
      </c>
      <c r="G12" s="19">
        <v>0</v>
      </c>
      <c r="H12" s="19">
        <v>2</v>
      </c>
      <c r="I12" s="19">
        <v>0</v>
      </c>
      <c r="J12" s="19">
        <v>0</v>
      </c>
      <c r="K12" s="13">
        <v>1</v>
      </c>
      <c r="L12" s="19">
        <v>1</v>
      </c>
      <c r="M12" s="19">
        <v>0</v>
      </c>
      <c r="N12" s="19">
        <v>0</v>
      </c>
      <c r="O12" s="24">
        <f t="shared" si="0"/>
        <v>13</v>
      </c>
      <c r="P12" s="67">
        <v>3350</v>
      </c>
      <c r="Q12" s="77">
        <f>Table3[[#This Row],[Column15]]/Table3[[#This Row],[Column16]]*10000</f>
        <v>38.805970149253731</v>
      </c>
      <c r="R12" s="24"/>
      <c r="S12" s="24"/>
    </row>
    <row r="13" spans="1:19" x14ac:dyDescent="0.35">
      <c r="A13" s="48">
        <v>9</v>
      </c>
      <c r="B13" s="8" t="s">
        <v>23</v>
      </c>
      <c r="C13" s="19">
        <v>0</v>
      </c>
      <c r="D13" s="19">
        <v>0</v>
      </c>
      <c r="E13" s="19">
        <v>0</v>
      </c>
      <c r="F13" s="19">
        <v>1</v>
      </c>
      <c r="G13" s="19">
        <v>0</v>
      </c>
      <c r="H13" s="19">
        <v>0</v>
      </c>
      <c r="I13" s="19">
        <v>0</v>
      </c>
      <c r="J13" s="19">
        <v>1</v>
      </c>
      <c r="K13" s="13">
        <v>0</v>
      </c>
      <c r="L13" s="19">
        <v>2</v>
      </c>
      <c r="M13" s="19">
        <v>1</v>
      </c>
      <c r="N13" s="19">
        <v>0</v>
      </c>
      <c r="O13" s="24">
        <f t="shared" si="0"/>
        <v>5</v>
      </c>
      <c r="P13" s="67">
        <v>2280</v>
      </c>
      <c r="Q13" s="77">
        <f>Table3[[#This Row],[Column15]]/Table3[[#This Row],[Column16]]*10000</f>
        <v>21.929824561403507</v>
      </c>
      <c r="R13" s="24"/>
      <c r="S13" s="24"/>
    </row>
    <row r="14" spans="1:19" x14ac:dyDescent="0.35">
      <c r="A14" s="48">
        <v>10</v>
      </c>
      <c r="B14" s="8" t="s">
        <v>24</v>
      </c>
      <c r="C14" s="19">
        <v>0</v>
      </c>
      <c r="D14" s="19">
        <v>1</v>
      </c>
      <c r="E14" s="19">
        <v>1</v>
      </c>
      <c r="F14" s="19">
        <v>0</v>
      </c>
      <c r="G14" s="19">
        <v>1</v>
      </c>
      <c r="H14" s="19">
        <v>1</v>
      </c>
      <c r="I14" s="19">
        <v>0</v>
      </c>
      <c r="J14" s="19">
        <v>1</v>
      </c>
      <c r="K14" s="13">
        <v>0</v>
      </c>
      <c r="L14" s="19">
        <v>0</v>
      </c>
      <c r="M14" s="19">
        <v>1</v>
      </c>
      <c r="N14" s="19">
        <v>0</v>
      </c>
      <c r="O14" s="24">
        <f t="shared" si="0"/>
        <v>6</v>
      </c>
      <c r="P14" s="67">
        <v>2035</v>
      </c>
      <c r="Q14" s="77">
        <f>Table3[[#This Row],[Column15]]/Table3[[#This Row],[Column16]]*10000</f>
        <v>29.484029484029485</v>
      </c>
      <c r="R14" s="24"/>
      <c r="S14" s="24"/>
    </row>
    <row r="15" spans="1:19" x14ac:dyDescent="0.35">
      <c r="A15" s="48">
        <v>11</v>
      </c>
      <c r="B15" s="6" t="s">
        <v>25</v>
      </c>
      <c r="C15" s="20">
        <v>1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1</v>
      </c>
      <c r="J15" s="20">
        <v>0</v>
      </c>
      <c r="K15" s="14">
        <v>2</v>
      </c>
      <c r="L15" s="20">
        <v>1</v>
      </c>
      <c r="M15" s="20">
        <v>0</v>
      </c>
      <c r="N15" s="20">
        <v>2</v>
      </c>
      <c r="O15" s="24">
        <f t="shared" si="0"/>
        <v>8</v>
      </c>
      <c r="P15" s="68">
        <v>1324</v>
      </c>
      <c r="Q15" s="77">
        <f>Table3[[#This Row],[Column15]]/Table3[[#This Row],[Column16]]*10000</f>
        <v>60.422960725075527</v>
      </c>
      <c r="R15" s="24"/>
      <c r="S15" s="24"/>
    </row>
    <row r="16" spans="1:19" x14ac:dyDescent="0.35">
      <c r="A16" s="48">
        <v>12</v>
      </c>
      <c r="B16" s="6" t="s">
        <v>26</v>
      </c>
      <c r="C16" s="20">
        <v>1</v>
      </c>
      <c r="D16" s="20">
        <v>0</v>
      </c>
      <c r="E16" s="20">
        <v>0</v>
      </c>
      <c r="F16" s="20">
        <v>0</v>
      </c>
      <c r="G16" s="20">
        <v>0</v>
      </c>
      <c r="H16" s="20">
        <v>1</v>
      </c>
      <c r="I16" s="20">
        <v>1</v>
      </c>
      <c r="J16" s="20">
        <v>0</v>
      </c>
      <c r="K16" s="14">
        <v>0</v>
      </c>
      <c r="L16" s="20">
        <v>2</v>
      </c>
      <c r="M16" s="20">
        <v>1</v>
      </c>
      <c r="N16" s="20">
        <v>0</v>
      </c>
      <c r="O16" s="24">
        <f t="shared" si="0"/>
        <v>6</v>
      </c>
      <c r="P16" s="68">
        <v>1175</v>
      </c>
      <c r="Q16" s="77">
        <f>Table3[[#This Row],[Column15]]/Table3[[#This Row],[Column16]]*10000</f>
        <v>51.063829787234042</v>
      </c>
      <c r="R16" s="24"/>
      <c r="S16" s="24"/>
    </row>
    <row r="17" spans="1:19" x14ac:dyDescent="0.35">
      <c r="A17" s="48">
        <v>13</v>
      </c>
      <c r="B17" s="6" t="s">
        <v>27</v>
      </c>
      <c r="C17" s="20">
        <v>0</v>
      </c>
      <c r="D17" s="20">
        <v>0</v>
      </c>
      <c r="E17" s="20">
        <v>1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14">
        <v>0</v>
      </c>
      <c r="L17" s="20">
        <v>0</v>
      </c>
      <c r="M17" s="20">
        <v>0</v>
      </c>
      <c r="N17" s="20">
        <v>0</v>
      </c>
      <c r="O17" s="24">
        <f t="shared" si="0"/>
        <v>2</v>
      </c>
      <c r="P17" s="68">
        <v>874</v>
      </c>
      <c r="Q17" s="77">
        <f>Table3[[#This Row],[Column15]]/Table3[[#This Row],[Column16]]*10000</f>
        <v>22.883295194508008</v>
      </c>
      <c r="R17" s="24"/>
      <c r="S17" s="24"/>
    </row>
    <row r="18" spans="1:19" x14ac:dyDescent="0.35">
      <c r="A18" s="48">
        <v>14</v>
      </c>
      <c r="B18" s="6" t="s">
        <v>28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14">
        <v>0</v>
      </c>
      <c r="L18" s="20">
        <v>0</v>
      </c>
      <c r="M18" s="20">
        <v>2</v>
      </c>
      <c r="N18" s="20">
        <v>0</v>
      </c>
      <c r="O18" s="24">
        <f t="shared" si="0"/>
        <v>2</v>
      </c>
      <c r="P18" s="68">
        <v>1333</v>
      </c>
      <c r="Q18" s="77">
        <f>Table3[[#This Row],[Column15]]/Table3[[#This Row],[Column16]]*10000</f>
        <v>15.003750937734434</v>
      </c>
      <c r="R18" s="24"/>
      <c r="S18" s="24"/>
    </row>
    <row r="19" spans="1:19" x14ac:dyDescent="0.35">
      <c r="A19" s="48">
        <v>15</v>
      </c>
      <c r="B19" s="6" t="s">
        <v>29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14">
        <v>0</v>
      </c>
      <c r="L19" s="20">
        <v>0</v>
      </c>
      <c r="M19" s="20">
        <v>1</v>
      </c>
      <c r="N19" s="20">
        <v>0</v>
      </c>
      <c r="O19" s="24">
        <f t="shared" si="0"/>
        <v>1</v>
      </c>
      <c r="P19" s="68">
        <v>797</v>
      </c>
      <c r="Q19" s="77">
        <f>Table3[[#This Row],[Column15]]/Table3[[#This Row],[Column16]]*10000</f>
        <v>12.547051442910915</v>
      </c>
      <c r="R19" s="24"/>
      <c r="S19" s="24"/>
    </row>
    <row r="20" spans="1:19" x14ac:dyDescent="0.35">
      <c r="A20" s="48">
        <v>16</v>
      </c>
      <c r="B20" s="6" t="s">
        <v>30</v>
      </c>
      <c r="C20" s="20">
        <v>0</v>
      </c>
      <c r="D20" s="20">
        <v>0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14">
        <v>0</v>
      </c>
      <c r="L20" s="20">
        <v>0</v>
      </c>
      <c r="M20" s="20">
        <v>0</v>
      </c>
      <c r="N20" s="20">
        <v>0</v>
      </c>
      <c r="O20" s="24">
        <f t="shared" si="0"/>
        <v>1</v>
      </c>
      <c r="P20" s="68">
        <v>711</v>
      </c>
      <c r="Q20" s="77">
        <f>Table3[[#This Row],[Column15]]/Table3[[#This Row],[Column16]]*10000</f>
        <v>14.064697609001406</v>
      </c>
      <c r="R20" s="24"/>
      <c r="S20" s="24"/>
    </row>
    <row r="21" spans="1:19" x14ac:dyDescent="0.35">
      <c r="A21" s="48">
        <v>17</v>
      </c>
      <c r="B21" s="6" t="s">
        <v>31</v>
      </c>
      <c r="C21" s="20">
        <v>0</v>
      </c>
      <c r="D21" s="20">
        <v>0</v>
      </c>
      <c r="E21" s="20">
        <v>0</v>
      </c>
      <c r="F21" s="20">
        <v>0</v>
      </c>
      <c r="G21" s="20">
        <v>2</v>
      </c>
      <c r="H21" s="20">
        <v>0</v>
      </c>
      <c r="I21" s="20">
        <v>0</v>
      </c>
      <c r="J21" s="20">
        <v>0</v>
      </c>
      <c r="K21" s="14">
        <v>0</v>
      </c>
      <c r="L21" s="20">
        <v>0</v>
      </c>
      <c r="M21" s="20">
        <v>0</v>
      </c>
      <c r="N21" s="20">
        <v>0</v>
      </c>
      <c r="O21" s="24">
        <f t="shared" si="0"/>
        <v>2</v>
      </c>
      <c r="P21" s="68">
        <v>693</v>
      </c>
      <c r="Q21" s="77">
        <f>Table3[[#This Row],[Column15]]/Table3[[#This Row],[Column16]]*10000</f>
        <v>28.860028860028859</v>
      </c>
      <c r="R21" s="24"/>
      <c r="S21" s="24"/>
    </row>
    <row r="22" spans="1:19" x14ac:dyDescent="0.35">
      <c r="A22" s="48">
        <v>18</v>
      </c>
      <c r="B22" s="6" t="s">
        <v>32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14">
        <v>0</v>
      </c>
      <c r="L22" s="20">
        <v>0</v>
      </c>
      <c r="M22" s="20">
        <v>0</v>
      </c>
      <c r="N22" s="20">
        <v>0</v>
      </c>
      <c r="O22" s="24">
        <f t="shared" si="0"/>
        <v>0</v>
      </c>
      <c r="P22" s="68">
        <v>1097</v>
      </c>
      <c r="Q22" s="77">
        <f>Table3[[#This Row],[Column15]]/Table3[[#This Row],[Column16]]*10000</f>
        <v>0</v>
      </c>
      <c r="R22" s="24"/>
      <c r="S22" s="24"/>
    </row>
    <row r="23" spans="1:19" x14ac:dyDescent="0.35">
      <c r="A23" s="48">
        <v>19</v>
      </c>
      <c r="B23" s="6" t="s">
        <v>33</v>
      </c>
      <c r="C23" s="20">
        <v>0</v>
      </c>
      <c r="D23" s="20">
        <v>0</v>
      </c>
      <c r="E23" s="20">
        <v>0</v>
      </c>
      <c r="F23" s="20">
        <v>0</v>
      </c>
      <c r="G23" s="20">
        <v>1</v>
      </c>
      <c r="H23" s="20">
        <v>1</v>
      </c>
      <c r="I23" s="20">
        <v>0</v>
      </c>
      <c r="J23" s="20">
        <v>0</v>
      </c>
      <c r="K23" s="14">
        <v>0</v>
      </c>
      <c r="L23" s="20">
        <v>0</v>
      </c>
      <c r="M23" s="20">
        <v>0</v>
      </c>
      <c r="N23" s="20">
        <v>1</v>
      </c>
      <c r="O23" s="24">
        <f t="shared" si="0"/>
        <v>3</v>
      </c>
      <c r="P23" s="68">
        <v>1280</v>
      </c>
      <c r="Q23" s="77">
        <f>Table3[[#This Row],[Column15]]/Table3[[#This Row],[Column16]]*10000</f>
        <v>23.4375</v>
      </c>
      <c r="R23" s="24"/>
      <c r="S23" s="24"/>
    </row>
    <row r="24" spans="1:19" x14ac:dyDescent="0.35">
      <c r="A24" s="48">
        <v>20</v>
      </c>
      <c r="B24" s="9" t="s">
        <v>34</v>
      </c>
      <c r="C24" s="21">
        <v>0</v>
      </c>
      <c r="D24" s="21">
        <v>1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15">
        <v>1</v>
      </c>
      <c r="L24" s="21">
        <v>0</v>
      </c>
      <c r="M24" s="21">
        <v>0</v>
      </c>
      <c r="N24" s="21">
        <v>0</v>
      </c>
      <c r="O24" s="24">
        <f t="shared" si="0"/>
        <v>2</v>
      </c>
      <c r="P24" s="69">
        <v>1351</v>
      </c>
      <c r="Q24" s="77">
        <f>Table3[[#This Row],[Column15]]/Table3[[#This Row],[Column16]]*10000</f>
        <v>14.803849000740191</v>
      </c>
      <c r="R24" s="24"/>
      <c r="S24" s="24"/>
    </row>
    <row r="25" spans="1:19" x14ac:dyDescent="0.35">
      <c r="A25" s="48">
        <v>21</v>
      </c>
      <c r="B25" s="9" t="s">
        <v>35</v>
      </c>
      <c r="C25" s="21">
        <v>1</v>
      </c>
      <c r="D25" s="21">
        <v>0</v>
      </c>
      <c r="E25" s="21">
        <v>1</v>
      </c>
      <c r="F25" s="21">
        <v>1</v>
      </c>
      <c r="G25" s="21">
        <v>0</v>
      </c>
      <c r="H25" s="21">
        <v>0</v>
      </c>
      <c r="I25" s="21">
        <v>0</v>
      </c>
      <c r="J25" s="21">
        <v>0</v>
      </c>
      <c r="K25" s="15">
        <v>0</v>
      </c>
      <c r="L25" s="21">
        <v>0</v>
      </c>
      <c r="M25" s="21">
        <v>1</v>
      </c>
      <c r="N25" s="21">
        <v>0</v>
      </c>
      <c r="O25" s="24">
        <f t="shared" si="0"/>
        <v>4</v>
      </c>
      <c r="P25" s="69">
        <v>1937</v>
      </c>
      <c r="Q25" s="77">
        <f>Table3[[#This Row],[Column15]]/Table3[[#This Row],[Column16]]*10000</f>
        <v>20.650490449148169</v>
      </c>
      <c r="R25" s="24"/>
      <c r="S25" s="24"/>
    </row>
    <row r="26" spans="1:19" x14ac:dyDescent="0.35">
      <c r="A26" s="48">
        <v>22</v>
      </c>
      <c r="B26" s="9" t="s">
        <v>36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1</v>
      </c>
      <c r="J26" s="21">
        <v>0</v>
      </c>
      <c r="K26" s="15">
        <v>0</v>
      </c>
      <c r="L26" s="21">
        <v>0</v>
      </c>
      <c r="M26" s="21">
        <v>0</v>
      </c>
      <c r="N26" s="21">
        <v>0</v>
      </c>
      <c r="O26" s="24">
        <f t="shared" si="0"/>
        <v>2</v>
      </c>
      <c r="P26" s="69">
        <v>771</v>
      </c>
      <c r="Q26" s="77">
        <f>Table3[[#This Row],[Column15]]/Table3[[#This Row],[Column16]]*10000</f>
        <v>25.940337224383917</v>
      </c>
      <c r="R26" s="24"/>
      <c r="S26" s="24"/>
    </row>
    <row r="27" spans="1:19" x14ac:dyDescent="0.35">
      <c r="A27" s="48">
        <v>23</v>
      </c>
      <c r="B27" s="9" t="s">
        <v>37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15">
        <v>0</v>
      </c>
      <c r="L27" s="21">
        <v>0</v>
      </c>
      <c r="M27" s="21">
        <v>0</v>
      </c>
      <c r="N27" s="21">
        <v>0</v>
      </c>
      <c r="O27" s="24">
        <f t="shared" si="0"/>
        <v>0</v>
      </c>
      <c r="P27" s="69">
        <v>1038</v>
      </c>
      <c r="Q27" s="77">
        <f>Table3[[#This Row],[Column15]]/Table3[[#This Row],[Column16]]*10000</f>
        <v>0</v>
      </c>
      <c r="R27" s="24"/>
      <c r="S27" s="24"/>
    </row>
    <row r="28" spans="1:19" x14ac:dyDescent="0.35">
      <c r="A28" s="48">
        <v>24</v>
      </c>
      <c r="B28" s="9" t="s">
        <v>38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0</v>
      </c>
      <c r="J28" s="21">
        <v>0</v>
      </c>
      <c r="K28" s="15">
        <v>0</v>
      </c>
      <c r="L28" s="21">
        <v>1</v>
      </c>
      <c r="M28" s="21">
        <v>1</v>
      </c>
      <c r="N28" s="21">
        <v>0</v>
      </c>
      <c r="O28" s="24">
        <f t="shared" si="0"/>
        <v>4</v>
      </c>
      <c r="P28" s="69">
        <v>1072</v>
      </c>
      <c r="Q28" s="77">
        <f>Table3[[#This Row],[Column15]]/Table3[[#This Row],[Column16]]*10000</f>
        <v>37.313432835820898</v>
      </c>
      <c r="R28" s="24"/>
      <c r="S28" s="24"/>
    </row>
    <row r="29" spans="1:19" x14ac:dyDescent="0.35">
      <c r="A29" s="48">
        <v>25</v>
      </c>
      <c r="B29" s="9" t="s">
        <v>39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0</v>
      </c>
      <c r="J29" s="21">
        <v>0</v>
      </c>
      <c r="K29" s="15">
        <v>0</v>
      </c>
      <c r="L29" s="21">
        <v>2</v>
      </c>
      <c r="M29" s="21">
        <v>0</v>
      </c>
      <c r="N29" s="21">
        <v>1</v>
      </c>
      <c r="O29" s="24">
        <f t="shared" si="0"/>
        <v>4</v>
      </c>
      <c r="P29" s="69">
        <v>922</v>
      </c>
      <c r="Q29" s="77">
        <f>Table3[[#This Row],[Column15]]/Table3[[#This Row],[Column16]]*10000</f>
        <v>43.383947939262477</v>
      </c>
      <c r="R29" s="24"/>
      <c r="S29" s="24"/>
    </row>
    <row r="30" spans="1:19" x14ac:dyDescent="0.35">
      <c r="A30" s="48">
        <v>26</v>
      </c>
      <c r="B30" s="9" t="s">
        <v>40</v>
      </c>
      <c r="C30" s="21">
        <v>2</v>
      </c>
      <c r="D30" s="21">
        <v>0</v>
      </c>
      <c r="E30" s="21">
        <v>0</v>
      </c>
      <c r="F30" s="21">
        <v>0</v>
      </c>
      <c r="G30" s="21">
        <v>5</v>
      </c>
      <c r="H30" s="21">
        <v>0</v>
      </c>
      <c r="I30" s="21">
        <v>0</v>
      </c>
      <c r="J30" s="21">
        <v>1</v>
      </c>
      <c r="K30" s="15">
        <v>0</v>
      </c>
      <c r="L30" s="21">
        <v>0</v>
      </c>
      <c r="M30" s="21">
        <v>1</v>
      </c>
      <c r="N30" s="21">
        <v>1</v>
      </c>
      <c r="O30" s="24">
        <f t="shared" si="0"/>
        <v>10</v>
      </c>
      <c r="P30" s="69">
        <v>1868</v>
      </c>
      <c r="Q30" s="77">
        <f>Table3[[#This Row],[Column15]]/Table3[[#This Row],[Column16]]*10000</f>
        <v>53.533190578158454</v>
      </c>
      <c r="R30" s="24"/>
      <c r="S30" s="24"/>
    </row>
    <row r="31" spans="1:19" x14ac:dyDescent="0.35">
      <c r="A31" s="48">
        <v>27</v>
      </c>
      <c r="B31" s="9" t="s">
        <v>41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0</v>
      </c>
      <c r="J31" s="21">
        <v>0</v>
      </c>
      <c r="K31" s="15">
        <v>0</v>
      </c>
      <c r="L31" s="21">
        <v>0</v>
      </c>
      <c r="M31" s="21">
        <v>0</v>
      </c>
      <c r="N31" s="21">
        <v>0</v>
      </c>
      <c r="O31" s="24">
        <f t="shared" si="0"/>
        <v>1</v>
      </c>
      <c r="P31" s="69">
        <v>900</v>
      </c>
      <c r="Q31" s="77">
        <f>Table3[[#This Row],[Column15]]/Table3[[#This Row],[Column16]]*10000</f>
        <v>11.111111111111111</v>
      </c>
      <c r="R31" s="24"/>
      <c r="S31" s="24"/>
    </row>
    <row r="32" spans="1:19" x14ac:dyDescent="0.35">
      <c r="A32" s="48">
        <v>28</v>
      </c>
      <c r="B32" s="9" t="s">
        <v>42</v>
      </c>
      <c r="C32" s="21">
        <v>1</v>
      </c>
      <c r="D32" s="21">
        <v>0</v>
      </c>
      <c r="E32" s="21">
        <v>0</v>
      </c>
      <c r="F32" s="21">
        <v>0</v>
      </c>
      <c r="G32" s="21">
        <v>4</v>
      </c>
      <c r="H32" s="21">
        <v>0</v>
      </c>
      <c r="I32" s="21">
        <v>0</v>
      </c>
      <c r="J32" s="21">
        <v>0</v>
      </c>
      <c r="K32" s="15">
        <v>0</v>
      </c>
      <c r="L32" s="21">
        <v>1</v>
      </c>
      <c r="M32" s="21">
        <v>0</v>
      </c>
      <c r="N32" s="21">
        <v>0</v>
      </c>
      <c r="O32" s="24">
        <f t="shared" si="0"/>
        <v>6</v>
      </c>
      <c r="P32" s="69">
        <v>618</v>
      </c>
      <c r="Q32" s="77">
        <f>Table3[[#This Row],[Column15]]/Table3[[#This Row],[Column16]]*10000</f>
        <v>97.087378640776691</v>
      </c>
      <c r="R32" s="24"/>
      <c r="S32" s="24"/>
    </row>
    <row r="33" spans="1:19" x14ac:dyDescent="0.35">
      <c r="A33" s="48">
        <v>29</v>
      </c>
      <c r="B33" s="10" t="s">
        <v>43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1</v>
      </c>
      <c r="I33" s="22">
        <v>0</v>
      </c>
      <c r="J33" s="22">
        <v>0</v>
      </c>
      <c r="K33" s="16">
        <v>1</v>
      </c>
      <c r="L33" s="22">
        <v>0</v>
      </c>
      <c r="M33" s="22">
        <v>0</v>
      </c>
      <c r="N33" s="22">
        <v>0</v>
      </c>
      <c r="O33" s="24">
        <f t="shared" si="0"/>
        <v>2</v>
      </c>
      <c r="P33" s="70">
        <v>3064</v>
      </c>
      <c r="Q33" s="77">
        <f>Table3[[#This Row],[Column15]]/Table3[[#This Row],[Column16]]*10000</f>
        <v>6.5274151436031334</v>
      </c>
      <c r="R33" s="24"/>
      <c r="S33" s="24"/>
    </row>
    <row r="34" spans="1:19" x14ac:dyDescent="0.35">
      <c r="A34" s="48">
        <v>30</v>
      </c>
      <c r="B34" s="10" t="s">
        <v>44</v>
      </c>
      <c r="C34" s="22">
        <v>0</v>
      </c>
      <c r="D34" s="22">
        <v>0</v>
      </c>
      <c r="E34" s="22">
        <v>2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16">
        <v>0</v>
      </c>
      <c r="L34" s="22">
        <v>0</v>
      </c>
      <c r="M34" s="22">
        <v>0</v>
      </c>
      <c r="N34" s="22">
        <v>0</v>
      </c>
      <c r="O34" s="24">
        <f t="shared" si="0"/>
        <v>2</v>
      </c>
      <c r="P34" s="70">
        <v>1748</v>
      </c>
      <c r="Q34" s="77">
        <f>Table3[[#This Row],[Column15]]/Table3[[#This Row],[Column16]]*10000</f>
        <v>11.441647597254004</v>
      </c>
      <c r="R34" s="24"/>
      <c r="S34" s="24"/>
    </row>
    <row r="35" spans="1:19" x14ac:dyDescent="0.35">
      <c r="A35" s="48">
        <v>31</v>
      </c>
      <c r="B35" s="10" t="s">
        <v>45</v>
      </c>
      <c r="C35" s="22">
        <v>0</v>
      </c>
      <c r="D35" s="22">
        <v>0</v>
      </c>
      <c r="E35" s="22">
        <v>0</v>
      </c>
      <c r="F35" s="22">
        <v>0</v>
      </c>
      <c r="G35" s="22">
        <v>2</v>
      </c>
      <c r="H35" s="22">
        <v>0</v>
      </c>
      <c r="I35" s="22">
        <v>0</v>
      </c>
      <c r="J35" s="22">
        <v>0</v>
      </c>
      <c r="K35" s="16">
        <v>0</v>
      </c>
      <c r="L35" s="22">
        <v>3</v>
      </c>
      <c r="M35" s="22">
        <v>0</v>
      </c>
      <c r="N35" s="22">
        <v>1</v>
      </c>
      <c r="O35" s="24">
        <f t="shared" si="0"/>
        <v>6</v>
      </c>
      <c r="P35" s="70">
        <v>2317</v>
      </c>
      <c r="Q35" s="77">
        <f>Table3[[#This Row],[Column15]]/Table3[[#This Row],[Column16]]*10000</f>
        <v>25.89555459646094</v>
      </c>
      <c r="R35" s="24"/>
      <c r="S35" s="24"/>
    </row>
    <row r="36" spans="1:19" x14ac:dyDescent="0.35">
      <c r="A36" s="48">
        <v>32</v>
      </c>
      <c r="B36" s="10" t="s">
        <v>46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16">
        <v>0</v>
      </c>
      <c r="L36" s="22">
        <v>1</v>
      </c>
      <c r="M36" s="22">
        <v>0</v>
      </c>
      <c r="N36" s="22">
        <v>0</v>
      </c>
      <c r="O36" s="24">
        <f t="shared" si="0"/>
        <v>1</v>
      </c>
      <c r="P36" s="70">
        <v>2227</v>
      </c>
      <c r="Q36" s="77">
        <f>Table3[[#This Row],[Column15]]/Table3[[#This Row],[Column16]]*10000</f>
        <v>4.4903457566232596</v>
      </c>
      <c r="R36" s="24"/>
      <c r="S36" s="24"/>
    </row>
    <row r="37" spans="1:19" x14ac:dyDescent="0.35">
      <c r="A37" s="48">
        <v>33</v>
      </c>
      <c r="B37" s="10" t="s">
        <v>47</v>
      </c>
      <c r="C37" s="22">
        <v>0</v>
      </c>
      <c r="D37" s="22">
        <v>0</v>
      </c>
      <c r="E37" s="22">
        <v>0</v>
      </c>
      <c r="F37" s="22">
        <v>3</v>
      </c>
      <c r="G37" s="22">
        <v>0</v>
      </c>
      <c r="H37" s="22">
        <v>0</v>
      </c>
      <c r="I37" s="22">
        <v>0</v>
      </c>
      <c r="J37" s="22">
        <v>0</v>
      </c>
      <c r="K37" s="16">
        <v>1</v>
      </c>
      <c r="L37" s="22">
        <v>2</v>
      </c>
      <c r="M37" s="22">
        <v>0</v>
      </c>
      <c r="N37" s="22">
        <v>2</v>
      </c>
      <c r="O37" s="24">
        <f t="shared" si="0"/>
        <v>8</v>
      </c>
      <c r="P37" s="70">
        <v>2620</v>
      </c>
      <c r="Q37" s="77">
        <f>Table3[[#This Row],[Column15]]/Table3[[#This Row],[Column16]]*10000</f>
        <v>30.534351145038169</v>
      </c>
      <c r="R37" s="24"/>
      <c r="S37" s="24"/>
    </row>
    <row r="38" spans="1:19" x14ac:dyDescent="0.35">
      <c r="A38" s="48">
        <v>34</v>
      </c>
      <c r="B38" s="10" t="s">
        <v>48</v>
      </c>
      <c r="C38" s="22">
        <v>0</v>
      </c>
      <c r="D38" s="22">
        <v>0</v>
      </c>
      <c r="E38" s="22">
        <v>0</v>
      </c>
      <c r="F38" s="22">
        <v>2</v>
      </c>
      <c r="G38" s="22">
        <v>2</v>
      </c>
      <c r="H38" s="22">
        <v>0</v>
      </c>
      <c r="I38" s="22">
        <v>1</v>
      </c>
      <c r="J38" s="22">
        <v>0</v>
      </c>
      <c r="K38" s="16">
        <v>0</v>
      </c>
      <c r="L38" s="22">
        <v>0</v>
      </c>
      <c r="M38" s="22">
        <v>0</v>
      </c>
      <c r="N38" s="22">
        <v>1</v>
      </c>
      <c r="O38" s="24">
        <f t="shared" si="0"/>
        <v>6</v>
      </c>
      <c r="P38" s="70">
        <v>3682</v>
      </c>
      <c r="Q38" s="77">
        <f>Table3[[#This Row],[Column15]]/Table3[[#This Row],[Column16]]*10000</f>
        <v>16.295491580662684</v>
      </c>
      <c r="R38" s="24"/>
      <c r="S38" s="24"/>
    </row>
    <row r="39" spans="1:19" x14ac:dyDescent="0.35">
      <c r="A39" s="48">
        <v>35</v>
      </c>
      <c r="B39" s="10" t="s">
        <v>49</v>
      </c>
      <c r="C39" s="22">
        <v>0</v>
      </c>
      <c r="D39" s="22">
        <v>0</v>
      </c>
      <c r="E39" s="22">
        <v>1</v>
      </c>
      <c r="F39" s="22">
        <v>1</v>
      </c>
      <c r="G39" s="22">
        <v>0</v>
      </c>
      <c r="H39" s="22">
        <v>0</v>
      </c>
      <c r="I39" s="22">
        <v>0</v>
      </c>
      <c r="J39" s="22">
        <v>0</v>
      </c>
      <c r="K39" s="16">
        <v>0</v>
      </c>
      <c r="L39" s="22">
        <v>0</v>
      </c>
      <c r="M39" s="22">
        <v>0</v>
      </c>
      <c r="N39" s="22">
        <v>0</v>
      </c>
      <c r="O39" s="24">
        <f t="shared" si="0"/>
        <v>2</v>
      </c>
      <c r="P39" s="70">
        <v>3475</v>
      </c>
      <c r="Q39" s="77">
        <f>Table3[[#This Row],[Column15]]/Table3[[#This Row],[Column16]]*10000</f>
        <v>5.7553956834532372</v>
      </c>
      <c r="R39" s="24"/>
      <c r="S39" s="24"/>
    </row>
    <row r="40" spans="1:19" x14ac:dyDescent="0.35">
      <c r="A40" s="48">
        <v>36</v>
      </c>
      <c r="B40" s="10" t="s">
        <v>50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16">
        <v>0</v>
      </c>
      <c r="L40" s="22">
        <v>0</v>
      </c>
      <c r="M40" s="22">
        <v>0</v>
      </c>
      <c r="N40" s="22">
        <v>1</v>
      </c>
      <c r="O40" s="24">
        <f t="shared" si="0"/>
        <v>1</v>
      </c>
      <c r="P40" s="70">
        <v>2385</v>
      </c>
      <c r="Q40" s="77">
        <f>Table3[[#This Row],[Column15]]/Table3[[#This Row],[Column16]]*10000</f>
        <v>4.1928721174004187</v>
      </c>
      <c r="R40" s="24"/>
      <c r="S40" s="24"/>
    </row>
    <row r="41" spans="1:19" x14ac:dyDescent="0.35">
      <c r="A41" s="48">
        <v>37</v>
      </c>
      <c r="B41" s="11" t="s">
        <v>51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2</v>
      </c>
      <c r="I41" s="23">
        <v>0</v>
      </c>
      <c r="J41" s="23">
        <v>1</v>
      </c>
      <c r="K41" s="17">
        <v>1</v>
      </c>
      <c r="L41" s="23">
        <v>0</v>
      </c>
      <c r="M41" s="23">
        <v>0</v>
      </c>
      <c r="N41" s="23">
        <v>1</v>
      </c>
      <c r="O41" s="24">
        <f t="shared" si="0"/>
        <v>5</v>
      </c>
      <c r="P41" s="71">
        <v>1699</v>
      </c>
      <c r="Q41" s="77">
        <f>Table3[[#This Row],[Column15]]/Table3[[#This Row],[Column16]]*10000</f>
        <v>29.429075927015891</v>
      </c>
      <c r="R41" s="24"/>
      <c r="S41" s="24"/>
    </row>
    <row r="42" spans="1:19" x14ac:dyDescent="0.35">
      <c r="A42" s="48">
        <v>38</v>
      </c>
      <c r="B42" s="11" t="s">
        <v>52</v>
      </c>
      <c r="C42" s="23">
        <v>0</v>
      </c>
      <c r="D42" s="23">
        <v>0</v>
      </c>
      <c r="E42" s="23">
        <v>1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17">
        <v>0</v>
      </c>
      <c r="L42" s="23">
        <v>0</v>
      </c>
      <c r="M42" s="23">
        <v>0</v>
      </c>
      <c r="N42" s="23">
        <v>0</v>
      </c>
      <c r="O42" s="24">
        <f t="shared" si="0"/>
        <v>2</v>
      </c>
      <c r="P42" s="71">
        <v>1959</v>
      </c>
      <c r="Q42" s="77">
        <f>Table3[[#This Row],[Column15]]/Table3[[#This Row],[Column16]]*10000</f>
        <v>10.209290454313425</v>
      </c>
      <c r="R42" s="24"/>
      <c r="S42" s="24"/>
    </row>
    <row r="43" spans="1:19" x14ac:dyDescent="0.35">
      <c r="A43" s="48">
        <v>39</v>
      </c>
      <c r="B43" s="11" t="s">
        <v>53</v>
      </c>
      <c r="C43" s="23">
        <v>0</v>
      </c>
      <c r="D43" s="23">
        <v>0</v>
      </c>
      <c r="E43" s="23">
        <v>0</v>
      </c>
      <c r="F43" s="23">
        <v>1</v>
      </c>
      <c r="G43" s="23">
        <v>6</v>
      </c>
      <c r="H43" s="23">
        <v>2</v>
      </c>
      <c r="I43" s="23">
        <v>0</v>
      </c>
      <c r="J43" s="23">
        <v>0</v>
      </c>
      <c r="K43" s="17">
        <v>0</v>
      </c>
      <c r="L43" s="23">
        <v>1</v>
      </c>
      <c r="M43" s="23">
        <v>0</v>
      </c>
      <c r="N43" s="23">
        <v>0</v>
      </c>
      <c r="O43" s="24">
        <f t="shared" si="0"/>
        <v>10</v>
      </c>
      <c r="P43" s="71">
        <v>1713</v>
      </c>
      <c r="Q43" s="77">
        <f>Table3[[#This Row],[Column15]]/Table3[[#This Row],[Column16]]*10000</f>
        <v>58.377116170461179</v>
      </c>
      <c r="R43" s="24"/>
      <c r="S43" s="24"/>
    </row>
    <row r="44" spans="1:19" x14ac:dyDescent="0.35">
      <c r="A44" s="48">
        <v>40</v>
      </c>
      <c r="B44" s="11" t="s">
        <v>54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17">
        <v>0</v>
      </c>
      <c r="L44" s="23">
        <v>0</v>
      </c>
      <c r="M44" s="23">
        <v>0</v>
      </c>
      <c r="N44" s="23">
        <v>0</v>
      </c>
      <c r="O44" s="24">
        <f t="shared" si="0"/>
        <v>1</v>
      </c>
      <c r="P44" s="71">
        <v>2584</v>
      </c>
      <c r="Q44" s="77">
        <f>Table3[[#This Row],[Column15]]/Table3[[#This Row],[Column16]]*10000</f>
        <v>3.8699690402476783</v>
      </c>
      <c r="R44" s="24"/>
      <c r="S44" s="24"/>
    </row>
    <row r="45" spans="1:19" x14ac:dyDescent="0.35">
      <c r="A45" s="48">
        <v>41</v>
      </c>
      <c r="B45" s="11" t="s">
        <v>55</v>
      </c>
      <c r="C45" s="23">
        <v>0</v>
      </c>
      <c r="D45" s="23">
        <v>0</v>
      </c>
      <c r="E45" s="23">
        <v>0</v>
      </c>
      <c r="F45" s="23">
        <v>0</v>
      </c>
      <c r="G45" s="23">
        <v>1</v>
      </c>
      <c r="H45" s="23">
        <v>0</v>
      </c>
      <c r="I45" s="23">
        <v>0</v>
      </c>
      <c r="J45" s="23">
        <v>0</v>
      </c>
      <c r="K45" s="17">
        <v>0</v>
      </c>
      <c r="L45" s="23">
        <v>0</v>
      </c>
      <c r="M45" s="23">
        <v>0</v>
      </c>
      <c r="N45" s="23">
        <v>0</v>
      </c>
      <c r="O45" s="24">
        <f t="shared" si="0"/>
        <v>1</v>
      </c>
      <c r="P45" s="71">
        <v>1656</v>
      </c>
      <c r="Q45" s="77">
        <f>Table3[[#This Row],[Column15]]/Table3[[#This Row],[Column16]]*10000</f>
        <v>6.0386473429951684</v>
      </c>
      <c r="R45" s="24"/>
      <c r="S45" s="24"/>
    </row>
    <row r="46" spans="1:19" x14ac:dyDescent="0.35">
      <c r="A46" s="48">
        <v>42</v>
      </c>
      <c r="B46" s="11" t="s">
        <v>56</v>
      </c>
      <c r="C46" s="23">
        <v>0</v>
      </c>
      <c r="D46" s="23">
        <v>1</v>
      </c>
      <c r="E46" s="23">
        <v>0</v>
      </c>
      <c r="F46" s="23">
        <v>0</v>
      </c>
      <c r="G46" s="23">
        <v>1</v>
      </c>
      <c r="H46" s="23">
        <v>1</v>
      </c>
      <c r="I46" s="23">
        <v>0</v>
      </c>
      <c r="J46" s="23">
        <v>0</v>
      </c>
      <c r="K46" s="17">
        <v>0</v>
      </c>
      <c r="L46" s="23">
        <v>1</v>
      </c>
      <c r="M46" s="23">
        <v>0</v>
      </c>
      <c r="N46" s="23">
        <v>0</v>
      </c>
      <c r="O46" s="24">
        <f t="shared" si="0"/>
        <v>4</v>
      </c>
      <c r="P46" s="71">
        <v>2030</v>
      </c>
      <c r="Q46" s="77">
        <f>Table3[[#This Row],[Column15]]/Table3[[#This Row],[Column16]]*10000</f>
        <v>19.704433497536943</v>
      </c>
      <c r="R46" s="24"/>
      <c r="S46" s="24"/>
    </row>
    <row r="47" spans="1:19" x14ac:dyDescent="0.35">
      <c r="A47" s="48">
        <v>43</v>
      </c>
      <c r="B47" s="11" t="s">
        <v>57</v>
      </c>
      <c r="C47" s="23">
        <v>0</v>
      </c>
      <c r="D47" s="23">
        <v>0</v>
      </c>
      <c r="E47" s="23">
        <v>0</v>
      </c>
      <c r="F47" s="23">
        <v>0</v>
      </c>
      <c r="G47" s="23">
        <v>4</v>
      </c>
      <c r="H47" s="23">
        <v>0</v>
      </c>
      <c r="I47" s="23">
        <v>0</v>
      </c>
      <c r="J47" s="23">
        <v>0</v>
      </c>
      <c r="K47" s="17">
        <v>0</v>
      </c>
      <c r="L47" s="23">
        <v>2</v>
      </c>
      <c r="M47" s="23">
        <v>0</v>
      </c>
      <c r="N47" s="23">
        <v>0</v>
      </c>
      <c r="O47" s="24">
        <f t="shared" si="0"/>
        <v>6</v>
      </c>
      <c r="P47" s="71">
        <v>2514</v>
      </c>
      <c r="Q47" s="77">
        <f>Table3[[#This Row],[Column15]]/Table3[[#This Row],[Column16]]*10000</f>
        <v>23.866348448687351</v>
      </c>
      <c r="R47" s="24"/>
      <c r="S47" s="24"/>
    </row>
    <row r="48" spans="1:19" x14ac:dyDescent="0.35">
      <c r="A48" s="48">
        <v>44</v>
      </c>
      <c r="B48" s="5" t="s">
        <v>58</v>
      </c>
      <c r="C48" s="24">
        <v>2</v>
      </c>
      <c r="D48" s="24">
        <v>1</v>
      </c>
      <c r="E48" s="24">
        <v>2</v>
      </c>
      <c r="F48" s="24">
        <v>6</v>
      </c>
      <c r="G48" s="24">
        <v>2</v>
      </c>
      <c r="H48" s="24">
        <v>3</v>
      </c>
      <c r="I48" s="24">
        <v>3</v>
      </c>
      <c r="J48" s="24">
        <v>3</v>
      </c>
      <c r="K48" s="2">
        <v>2</v>
      </c>
      <c r="L48" s="24">
        <v>0</v>
      </c>
      <c r="M48" s="24">
        <v>5</v>
      </c>
      <c r="N48" s="24">
        <v>7</v>
      </c>
      <c r="O48" s="24">
        <f t="shared" si="0"/>
        <v>36</v>
      </c>
      <c r="P48" s="72">
        <v>5117</v>
      </c>
      <c r="Q48" s="77">
        <f>Table3[[#This Row],[Column15]]/Table3[[#This Row],[Column16]]*10000</f>
        <v>70.353722884502631</v>
      </c>
      <c r="R48" s="24"/>
      <c r="S48" s="24"/>
    </row>
    <row r="49" spans="1:19" x14ac:dyDescent="0.35">
      <c r="A49" s="48">
        <v>45</v>
      </c>
      <c r="B49" s="5" t="s">
        <v>59</v>
      </c>
      <c r="C49" s="24">
        <v>1</v>
      </c>
      <c r="D49" s="24">
        <v>0</v>
      </c>
      <c r="E49" s="24">
        <v>0</v>
      </c>
      <c r="F49" s="24">
        <v>0</v>
      </c>
      <c r="G49" s="24">
        <v>1</v>
      </c>
      <c r="H49" s="24">
        <v>0</v>
      </c>
      <c r="I49" s="24">
        <v>0</v>
      </c>
      <c r="J49" s="24">
        <v>0</v>
      </c>
      <c r="K49" s="2">
        <v>2</v>
      </c>
      <c r="L49" s="24">
        <v>2</v>
      </c>
      <c r="M49" s="24">
        <v>1</v>
      </c>
      <c r="N49" s="24">
        <v>1</v>
      </c>
      <c r="O49" s="24">
        <f t="shared" si="0"/>
        <v>8</v>
      </c>
      <c r="P49" s="72">
        <v>4457</v>
      </c>
      <c r="Q49" s="77">
        <f>Table3[[#This Row],[Column15]]/Table3[[#This Row],[Column16]]*10000</f>
        <v>17.949293246578417</v>
      </c>
      <c r="R49" s="24"/>
      <c r="S49" s="24"/>
    </row>
    <row r="50" spans="1:19" x14ac:dyDescent="0.35">
      <c r="A50" s="48">
        <v>46</v>
      </c>
      <c r="B50" s="5" t="s">
        <v>60</v>
      </c>
      <c r="C50" s="24">
        <v>2</v>
      </c>
      <c r="D50" s="24">
        <v>0</v>
      </c>
      <c r="E50" s="24">
        <v>2</v>
      </c>
      <c r="F50" s="24">
        <v>0</v>
      </c>
      <c r="G50" s="24">
        <v>1</v>
      </c>
      <c r="H50" s="24">
        <v>1</v>
      </c>
      <c r="I50" s="24">
        <v>1</v>
      </c>
      <c r="J50" s="24">
        <v>1</v>
      </c>
      <c r="K50" s="2">
        <v>2</v>
      </c>
      <c r="L50" s="24">
        <v>2</v>
      </c>
      <c r="M50" s="24">
        <v>3</v>
      </c>
      <c r="N50" s="24">
        <v>2</v>
      </c>
      <c r="O50" s="24">
        <f t="shared" si="0"/>
        <v>17</v>
      </c>
      <c r="P50" s="72">
        <v>3028</v>
      </c>
      <c r="Q50" s="77">
        <f>Table3[[#This Row],[Column15]]/Table3[[#This Row],[Column16]]*10000</f>
        <v>56.142668428005287</v>
      </c>
      <c r="R50" s="24"/>
      <c r="S50" s="24"/>
    </row>
    <row r="51" spans="1:19" x14ac:dyDescent="0.35">
      <c r="A51" s="48">
        <v>47</v>
      </c>
      <c r="B51" s="5" t="s">
        <v>61</v>
      </c>
      <c r="C51" s="24">
        <v>1</v>
      </c>
      <c r="D51" s="24">
        <v>1</v>
      </c>
      <c r="E51" s="24">
        <v>1</v>
      </c>
      <c r="F51" s="24">
        <v>0</v>
      </c>
      <c r="G51" s="24">
        <v>1</v>
      </c>
      <c r="H51" s="24">
        <v>0</v>
      </c>
      <c r="I51" s="24">
        <v>0</v>
      </c>
      <c r="J51" s="24">
        <v>0</v>
      </c>
      <c r="K51" s="2">
        <v>1</v>
      </c>
      <c r="L51" s="24">
        <v>0</v>
      </c>
      <c r="M51" s="24">
        <v>2</v>
      </c>
      <c r="N51" s="24">
        <v>2</v>
      </c>
      <c r="O51" s="24">
        <f t="shared" si="0"/>
        <v>9</v>
      </c>
      <c r="P51" s="72">
        <v>2463</v>
      </c>
      <c r="Q51" s="77">
        <f>Table3[[#This Row],[Column15]]/Table3[[#This Row],[Column16]]*10000</f>
        <v>36.540803897685748</v>
      </c>
      <c r="R51" s="24"/>
      <c r="S51" s="24"/>
    </row>
    <row r="52" spans="1:19" x14ac:dyDescent="0.35">
      <c r="A52" s="48">
        <v>48</v>
      </c>
      <c r="B52" s="5" t="s">
        <v>62</v>
      </c>
      <c r="C52" s="24">
        <v>0</v>
      </c>
      <c r="D52" s="24">
        <v>2</v>
      </c>
      <c r="E52" s="24">
        <v>5</v>
      </c>
      <c r="F52" s="24">
        <v>4</v>
      </c>
      <c r="G52" s="24">
        <v>3</v>
      </c>
      <c r="H52" s="24">
        <v>2</v>
      </c>
      <c r="I52" s="24">
        <v>2</v>
      </c>
      <c r="J52" s="24">
        <v>1</v>
      </c>
      <c r="K52" s="2">
        <v>2</v>
      </c>
      <c r="L52" s="24">
        <v>2</v>
      </c>
      <c r="M52" s="24">
        <v>1</v>
      </c>
      <c r="N52" s="24">
        <v>1</v>
      </c>
      <c r="O52" s="24">
        <f t="shared" si="0"/>
        <v>25</v>
      </c>
      <c r="P52" s="72">
        <v>6987</v>
      </c>
      <c r="Q52" s="77">
        <f>Table3[[#This Row],[Column15]]/Table3[[#This Row],[Column16]]*10000</f>
        <v>35.780735651924999</v>
      </c>
      <c r="R52" s="24"/>
      <c r="S52" s="24"/>
    </row>
    <row r="53" spans="1:19" x14ac:dyDescent="0.35">
      <c r="A53" s="48">
        <v>49</v>
      </c>
      <c r="B53" s="5" t="s">
        <v>63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">
        <v>1</v>
      </c>
      <c r="L53" s="24">
        <v>0</v>
      </c>
      <c r="M53" s="24">
        <v>0</v>
      </c>
      <c r="N53" s="24">
        <v>1</v>
      </c>
      <c r="O53" s="24">
        <f t="shared" si="0"/>
        <v>2</v>
      </c>
      <c r="P53" s="72">
        <v>1960</v>
      </c>
      <c r="Q53" s="77">
        <f>Table3[[#This Row],[Column15]]/Table3[[#This Row],[Column16]]*10000</f>
        <v>10.204081632653063</v>
      </c>
      <c r="R53" s="24"/>
      <c r="S53" s="24"/>
    </row>
    <row r="54" spans="1:19" x14ac:dyDescent="0.35">
      <c r="A54" s="48">
        <v>50</v>
      </c>
      <c r="B54" s="5" t="s">
        <v>64</v>
      </c>
      <c r="C54" s="24">
        <v>3</v>
      </c>
      <c r="D54" s="24">
        <v>0</v>
      </c>
      <c r="E54" s="24">
        <v>1</v>
      </c>
      <c r="F54" s="24">
        <v>11</v>
      </c>
      <c r="G54" s="24">
        <v>0</v>
      </c>
      <c r="H54" s="24">
        <v>0</v>
      </c>
      <c r="I54" s="24">
        <v>1</v>
      </c>
      <c r="J54" s="24">
        <v>0</v>
      </c>
      <c r="K54" s="2">
        <v>0</v>
      </c>
      <c r="L54" s="24">
        <v>4</v>
      </c>
      <c r="M54" s="24">
        <v>1</v>
      </c>
      <c r="N54" s="24">
        <v>1</v>
      </c>
      <c r="O54" s="24">
        <f t="shared" si="0"/>
        <v>22</v>
      </c>
      <c r="P54" s="72">
        <v>4208</v>
      </c>
      <c r="Q54" s="77">
        <f>Table3[[#This Row],[Column15]]/Table3[[#This Row],[Column16]]*10000</f>
        <v>52.281368821292773</v>
      </c>
      <c r="R54" s="24"/>
      <c r="S54" s="24"/>
    </row>
    <row r="55" spans="1:19" x14ac:dyDescent="0.35">
      <c r="A55" s="65" t="s">
        <v>65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40">
        <f>SUM(O5:O54)</f>
        <v>318</v>
      </c>
      <c r="P55" s="73">
        <f>SUM(P5:P54)</f>
        <v>115961</v>
      </c>
      <c r="Q55" s="77"/>
      <c r="R55" s="76"/>
      <c r="S55" s="76"/>
    </row>
  </sheetData>
  <phoneticPr fontId="5" type="noConversion"/>
  <conditionalFormatting sqref="B5:B54">
    <cfRule type="duplicateValues" dxfId="4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E578-55AD-45AC-9909-6D08AE7B44AF}">
  <dimension ref="A1:S55"/>
  <sheetViews>
    <sheetView workbookViewId="0">
      <selection activeCell="Q5" sqref="Q5:Q54"/>
    </sheetView>
  </sheetViews>
  <sheetFormatPr defaultColWidth="9.1796875" defaultRowHeight="15.5" x14ac:dyDescent="0.35"/>
  <cols>
    <col min="1" max="2" width="11.54296875" style="3" customWidth="1"/>
    <col min="3" max="5" width="11.54296875" style="25" customWidth="1"/>
    <col min="6" max="6" width="11.54296875" style="1" customWidth="1"/>
    <col min="7" max="9" width="11.54296875" style="25" customWidth="1"/>
    <col min="10" max="14" width="12.7265625" style="25" customWidth="1"/>
    <col min="15" max="15" width="13.81640625" style="3" bestFit="1" customWidth="1"/>
    <col min="16" max="17" width="12.7265625" style="3" customWidth="1"/>
    <col min="18" max="16384" width="9.1796875" style="3"/>
  </cols>
  <sheetData>
    <row r="1" spans="1:19" x14ac:dyDescent="0.35">
      <c r="A1" s="39" t="s">
        <v>83</v>
      </c>
      <c r="B1" s="38" t="s">
        <v>84</v>
      </c>
      <c r="C1" s="38" t="s">
        <v>85</v>
      </c>
      <c r="D1" s="38" t="s">
        <v>86</v>
      </c>
      <c r="E1" s="38" t="s">
        <v>87</v>
      </c>
      <c r="F1" s="38" t="s">
        <v>88</v>
      </c>
      <c r="G1" s="38" t="s">
        <v>89</v>
      </c>
      <c r="H1" s="38" t="s">
        <v>90</v>
      </c>
      <c r="I1" s="38" t="s">
        <v>91</v>
      </c>
      <c r="J1" s="38" t="s">
        <v>92</v>
      </c>
      <c r="K1" s="38" t="s">
        <v>93</v>
      </c>
      <c r="L1" s="38" t="s">
        <v>94</v>
      </c>
      <c r="M1" s="38" t="s">
        <v>95</v>
      </c>
      <c r="N1" s="42" t="s">
        <v>96</v>
      </c>
      <c r="O1" s="39" t="s">
        <v>97</v>
      </c>
      <c r="P1" s="3" t="s">
        <v>98</v>
      </c>
      <c r="Q1" s="3" t="s">
        <v>99</v>
      </c>
      <c r="R1" s="3" t="s">
        <v>100</v>
      </c>
      <c r="S1" s="3" t="s">
        <v>101</v>
      </c>
    </row>
    <row r="2" spans="1:19" x14ac:dyDescent="0.35">
      <c r="A2" s="39" t="s">
        <v>0</v>
      </c>
      <c r="B2" s="38">
        <v>2023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2"/>
      <c r="O2" s="39" t="s">
        <v>67</v>
      </c>
      <c r="P2" s="5"/>
      <c r="Q2" s="5"/>
    </row>
    <row r="3" spans="1:19" ht="14.25" customHeight="1" x14ac:dyDescent="0.35">
      <c r="A3" s="39"/>
      <c r="B3" s="40" t="s">
        <v>1</v>
      </c>
      <c r="C3" s="38" t="s">
        <v>14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42"/>
      <c r="O3" s="39"/>
      <c r="P3" s="5"/>
      <c r="Q3" s="5"/>
    </row>
    <row r="4" spans="1:19" x14ac:dyDescent="0.35">
      <c r="A4" s="39"/>
      <c r="B4" s="41"/>
      <c r="C4" s="39" t="s">
        <v>2</v>
      </c>
      <c r="D4" s="39" t="s">
        <v>3</v>
      </c>
      <c r="E4" s="39" t="s">
        <v>4</v>
      </c>
      <c r="F4" s="38" t="s">
        <v>5</v>
      </c>
      <c r="G4" s="39" t="s">
        <v>6</v>
      </c>
      <c r="H4" s="39" t="s">
        <v>7</v>
      </c>
      <c r="I4" s="39" t="s">
        <v>8</v>
      </c>
      <c r="J4" s="39" t="s">
        <v>9</v>
      </c>
      <c r="K4" s="39" t="s">
        <v>10</v>
      </c>
      <c r="L4" s="39" t="s">
        <v>11</v>
      </c>
      <c r="M4" s="39" t="s">
        <v>12</v>
      </c>
      <c r="N4" s="33" t="s">
        <v>13</v>
      </c>
      <c r="O4" s="39"/>
      <c r="P4" s="78" t="s">
        <v>69</v>
      </c>
      <c r="Q4" s="39" t="s">
        <v>103</v>
      </c>
    </row>
    <row r="5" spans="1:19" x14ac:dyDescent="0.35">
      <c r="A5" s="2">
        <v>1</v>
      </c>
      <c r="B5" s="7" t="s">
        <v>15</v>
      </c>
      <c r="C5" s="18">
        <v>1</v>
      </c>
      <c r="D5" s="18">
        <v>2</v>
      </c>
      <c r="E5" s="18">
        <v>2</v>
      </c>
      <c r="F5" s="12">
        <v>5</v>
      </c>
      <c r="G5" s="18">
        <v>1</v>
      </c>
      <c r="H5" s="18">
        <v>1</v>
      </c>
      <c r="I5" s="18">
        <v>1</v>
      </c>
      <c r="J5" s="18">
        <v>0</v>
      </c>
      <c r="K5" s="18">
        <v>4</v>
      </c>
      <c r="L5" s="18">
        <v>3</v>
      </c>
      <c r="M5" s="18">
        <v>0</v>
      </c>
      <c r="N5" s="26">
        <v>0</v>
      </c>
      <c r="O5" s="24">
        <f>SUM(C5:N5)</f>
        <v>20</v>
      </c>
      <c r="P5" s="66">
        <v>7647</v>
      </c>
      <c r="Q5" s="74">
        <f>Table4[[#This Row],[Column15]]/Table4[[#This Row],[Column16]]*10000</f>
        <v>26.154047338825684</v>
      </c>
      <c r="R5" s="3" t="s">
        <v>71</v>
      </c>
      <c r="S5" s="81">
        <f>MAX(Q5:Q54)</f>
        <v>151.84381778741866</v>
      </c>
    </row>
    <row r="6" spans="1:19" x14ac:dyDescent="0.35">
      <c r="A6" s="2">
        <v>2</v>
      </c>
      <c r="B6" s="7" t="s">
        <v>16</v>
      </c>
      <c r="C6" s="18">
        <v>3</v>
      </c>
      <c r="D6" s="18">
        <v>1</v>
      </c>
      <c r="E6" s="18">
        <v>0</v>
      </c>
      <c r="F6" s="12">
        <v>0</v>
      </c>
      <c r="G6" s="18">
        <v>0</v>
      </c>
      <c r="H6" s="18">
        <v>0</v>
      </c>
      <c r="I6" s="18">
        <v>0</v>
      </c>
      <c r="J6" s="18">
        <v>0</v>
      </c>
      <c r="K6" s="18">
        <v>1</v>
      </c>
      <c r="L6" s="18">
        <v>2</v>
      </c>
      <c r="M6" s="18">
        <v>0</v>
      </c>
      <c r="N6" s="26">
        <v>1</v>
      </c>
      <c r="O6" s="24">
        <f t="shared" ref="O6:O54" si="0">SUM(C6:N6)</f>
        <v>8</v>
      </c>
      <c r="P6" s="66">
        <v>2754</v>
      </c>
      <c r="Q6" s="74">
        <f>Table4[[#This Row],[Column15]]/Table4[[#This Row],[Column16]]*10000</f>
        <v>29.048656499636891</v>
      </c>
      <c r="R6" s="3" t="s">
        <v>72</v>
      </c>
      <c r="S6" s="81">
        <f>MIN(Q5:Q54)</f>
        <v>0</v>
      </c>
    </row>
    <row r="7" spans="1:19" x14ac:dyDescent="0.35">
      <c r="A7" s="2">
        <v>3</v>
      </c>
      <c r="B7" s="7" t="s">
        <v>17</v>
      </c>
      <c r="C7" s="18">
        <v>0</v>
      </c>
      <c r="D7" s="18">
        <v>0</v>
      </c>
      <c r="E7" s="18">
        <v>1</v>
      </c>
      <c r="F7" s="12">
        <v>1</v>
      </c>
      <c r="G7" s="18">
        <v>0</v>
      </c>
      <c r="H7" s="18">
        <v>0</v>
      </c>
      <c r="I7" s="18">
        <v>1</v>
      </c>
      <c r="J7" s="18">
        <v>0</v>
      </c>
      <c r="K7" s="18">
        <v>2</v>
      </c>
      <c r="L7" s="18">
        <v>2</v>
      </c>
      <c r="M7" s="18">
        <v>1</v>
      </c>
      <c r="N7" s="26">
        <v>0</v>
      </c>
      <c r="O7" s="24">
        <f t="shared" si="0"/>
        <v>8</v>
      </c>
      <c r="P7" s="66">
        <v>3049</v>
      </c>
      <c r="Q7" s="74">
        <f>Table4[[#This Row],[Column15]]/Table4[[#This Row],[Column16]]*10000</f>
        <v>26.238110856018366</v>
      </c>
      <c r="R7" s="3" t="s">
        <v>73</v>
      </c>
      <c r="S7" s="81">
        <f>AVERAGE(Q5:Q54)</f>
        <v>36.272531865724225</v>
      </c>
    </row>
    <row r="8" spans="1:19" x14ac:dyDescent="0.35">
      <c r="A8" s="2">
        <v>4</v>
      </c>
      <c r="B8" s="7" t="s">
        <v>18</v>
      </c>
      <c r="C8" s="18">
        <v>0</v>
      </c>
      <c r="D8" s="18">
        <v>0</v>
      </c>
      <c r="E8" s="18">
        <v>1</v>
      </c>
      <c r="F8" s="12">
        <v>3</v>
      </c>
      <c r="G8" s="18">
        <v>0</v>
      </c>
      <c r="H8" s="18">
        <v>0</v>
      </c>
      <c r="I8" s="18">
        <v>1</v>
      </c>
      <c r="J8" s="18">
        <v>0</v>
      </c>
      <c r="K8" s="18">
        <v>2</v>
      </c>
      <c r="L8" s="18">
        <v>0</v>
      </c>
      <c r="M8" s="18">
        <v>1</v>
      </c>
      <c r="N8" s="26">
        <v>0</v>
      </c>
      <c r="O8" s="24">
        <f t="shared" si="0"/>
        <v>8</v>
      </c>
      <c r="P8" s="66">
        <v>2384</v>
      </c>
      <c r="Q8" s="74">
        <f>Table4[[#This Row],[Column15]]/Table4[[#This Row],[Column16]]*10000</f>
        <v>33.557046979865774</v>
      </c>
      <c r="R8" s="3" t="s">
        <v>74</v>
      </c>
      <c r="S8" s="81">
        <f>MEDIAN(Q5:Q54)</f>
        <v>27.914573908500458</v>
      </c>
    </row>
    <row r="9" spans="1:19" x14ac:dyDescent="0.35">
      <c r="A9" s="2">
        <v>5</v>
      </c>
      <c r="B9" s="8" t="s">
        <v>19</v>
      </c>
      <c r="C9" s="19">
        <v>2</v>
      </c>
      <c r="D9" s="19">
        <v>0</v>
      </c>
      <c r="E9" s="19">
        <v>4</v>
      </c>
      <c r="F9" s="13">
        <v>0</v>
      </c>
      <c r="G9" s="19">
        <v>1</v>
      </c>
      <c r="H9" s="19">
        <v>2</v>
      </c>
      <c r="I9" s="19">
        <v>4</v>
      </c>
      <c r="J9" s="19">
        <v>6</v>
      </c>
      <c r="K9" s="19">
        <v>3</v>
      </c>
      <c r="L9" s="19">
        <v>0</v>
      </c>
      <c r="M9" s="19">
        <v>1</v>
      </c>
      <c r="N9" s="27">
        <v>3</v>
      </c>
      <c r="O9" s="24">
        <f t="shared" si="0"/>
        <v>26</v>
      </c>
      <c r="P9" s="67">
        <v>3974</v>
      </c>
      <c r="Q9" s="74">
        <f>Table4[[#This Row],[Column15]]/Table4[[#This Row],[Column16]]*10000</f>
        <v>65.425264217413186</v>
      </c>
      <c r="R9" s="3" t="s">
        <v>75</v>
      </c>
      <c r="S9" s="82">
        <f>_xlfn.STDEV.S(Q5:Q54)</f>
        <v>32.16778278068206</v>
      </c>
    </row>
    <row r="10" spans="1:19" x14ac:dyDescent="0.35">
      <c r="A10" s="2">
        <v>6</v>
      </c>
      <c r="B10" s="8" t="s">
        <v>20</v>
      </c>
      <c r="C10" s="19">
        <v>0</v>
      </c>
      <c r="D10" s="19">
        <v>0</v>
      </c>
      <c r="E10" s="19">
        <v>3</v>
      </c>
      <c r="F10" s="13">
        <v>0</v>
      </c>
      <c r="G10" s="19">
        <v>1</v>
      </c>
      <c r="H10" s="19">
        <v>3</v>
      </c>
      <c r="I10" s="19">
        <v>1</v>
      </c>
      <c r="J10" s="19">
        <v>0</v>
      </c>
      <c r="K10" s="19">
        <v>2</v>
      </c>
      <c r="L10" s="19">
        <v>2</v>
      </c>
      <c r="M10" s="19">
        <v>2</v>
      </c>
      <c r="N10" s="27">
        <v>1</v>
      </c>
      <c r="O10" s="24">
        <f t="shared" si="0"/>
        <v>15</v>
      </c>
      <c r="P10" s="67">
        <v>2905</v>
      </c>
      <c r="Q10" s="74">
        <f>Table4[[#This Row],[Column15]]/Table4[[#This Row],[Column16]]*10000</f>
        <v>51.635111876075733</v>
      </c>
    </row>
    <row r="11" spans="1:19" x14ac:dyDescent="0.35">
      <c r="A11" s="2">
        <v>7</v>
      </c>
      <c r="B11" s="8" t="s">
        <v>21</v>
      </c>
      <c r="C11" s="19">
        <v>1</v>
      </c>
      <c r="D11" s="19">
        <v>0</v>
      </c>
      <c r="E11" s="19">
        <v>0</v>
      </c>
      <c r="F11" s="13">
        <v>0</v>
      </c>
      <c r="G11" s="19">
        <v>0</v>
      </c>
      <c r="H11" s="19">
        <v>4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27">
        <v>0</v>
      </c>
      <c r="O11" s="24">
        <f t="shared" si="0"/>
        <v>7</v>
      </c>
      <c r="P11" s="67">
        <v>1929</v>
      </c>
      <c r="Q11" s="74">
        <f>Table4[[#This Row],[Column15]]/Table4[[#This Row],[Column16]]*10000</f>
        <v>36.288232244686363</v>
      </c>
    </row>
    <row r="12" spans="1:19" x14ac:dyDescent="0.35">
      <c r="A12" s="2">
        <v>8</v>
      </c>
      <c r="B12" s="8" t="s">
        <v>22</v>
      </c>
      <c r="C12" s="19">
        <v>1</v>
      </c>
      <c r="D12" s="19">
        <v>0</v>
      </c>
      <c r="E12" s="19">
        <v>1</v>
      </c>
      <c r="F12" s="13">
        <v>1</v>
      </c>
      <c r="G12" s="19">
        <v>0</v>
      </c>
      <c r="H12" s="19">
        <v>4</v>
      </c>
      <c r="I12" s="19">
        <v>1</v>
      </c>
      <c r="J12" s="19">
        <v>0</v>
      </c>
      <c r="K12" s="19">
        <v>0</v>
      </c>
      <c r="L12" s="19">
        <v>0</v>
      </c>
      <c r="M12" s="19">
        <v>0</v>
      </c>
      <c r="N12" s="27">
        <v>1</v>
      </c>
      <c r="O12" s="24">
        <f t="shared" si="0"/>
        <v>9</v>
      </c>
      <c r="P12" s="67">
        <v>3350</v>
      </c>
      <c r="Q12" s="74">
        <f>Table4[[#This Row],[Column15]]/Table4[[#This Row],[Column16]]*10000</f>
        <v>26.865671641791042</v>
      </c>
    </row>
    <row r="13" spans="1:19" x14ac:dyDescent="0.35">
      <c r="A13" s="2">
        <v>9</v>
      </c>
      <c r="B13" s="8" t="s">
        <v>23</v>
      </c>
      <c r="C13" s="19">
        <v>0</v>
      </c>
      <c r="D13" s="19">
        <v>0</v>
      </c>
      <c r="E13" s="19">
        <v>3</v>
      </c>
      <c r="F13" s="13">
        <v>0</v>
      </c>
      <c r="G13" s="19">
        <v>0</v>
      </c>
      <c r="H13" s="19">
        <v>1</v>
      </c>
      <c r="I13" s="19">
        <v>0</v>
      </c>
      <c r="J13" s="19">
        <v>2</v>
      </c>
      <c r="K13" s="19">
        <v>3</v>
      </c>
      <c r="L13" s="19">
        <v>0</v>
      </c>
      <c r="M13" s="19">
        <v>1</v>
      </c>
      <c r="N13" s="27">
        <v>1</v>
      </c>
      <c r="O13" s="24">
        <f t="shared" si="0"/>
        <v>11</v>
      </c>
      <c r="P13" s="67">
        <v>2280</v>
      </c>
      <c r="Q13" s="74">
        <f>Table4[[#This Row],[Column15]]/Table4[[#This Row],[Column16]]*10000</f>
        <v>48.245614035087719</v>
      </c>
    </row>
    <row r="14" spans="1:19" x14ac:dyDescent="0.35">
      <c r="A14" s="2">
        <v>10</v>
      </c>
      <c r="B14" s="8" t="s">
        <v>24</v>
      </c>
      <c r="C14" s="19">
        <v>1</v>
      </c>
      <c r="D14" s="19">
        <v>2</v>
      </c>
      <c r="E14" s="19">
        <v>1</v>
      </c>
      <c r="F14" s="13">
        <v>1</v>
      </c>
      <c r="G14" s="19">
        <v>2</v>
      </c>
      <c r="H14" s="19">
        <v>1</v>
      </c>
      <c r="I14" s="19">
        <v>0</v>
      </c>
      <c r="J14" s="19">
        <v>11</v>
      </c>
      <c r="K14" s="19">
        <v>3</v>
      </c>
      <c r="L14" s="19">
        <v>0</v>
      </c>
      <c r="M14" s="19">
        <v>2</v>
      </c>
      <c r="N14" s="27">
        <v>1</v>
      </c>
      <c r="O14" s="24">
        <f t="shared" si="0"/>
        <v>25</v>
      </c>
      <c r="P14" s="67">
        <v>2035</v>
      </c>
      <c r="Q14" s="74">
        <f>Table4[[#This Row],[Column15]]/Table4[[#This Row],[Column16]]*10000</f>
        <v>122.85012285012284</v>
      </c>
    </row>
    <row r="15" spans="1:19" x14ac:dyDescent="0.35">
      <c r="A15" s="2">
        <v>11</v>
      </c>
      <c r="B15" s="6" t="s">
        <v>25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1</v>
      </c>
      <c r="I15" s="20">
        <v>0</v>
      </c>
      <c r="J15" s="20">
        <v>2</v>
      </c>
      <c r="K15" s="20">
        <v>3</v>
      </c>
      <c r="L15" s="20">
        <v>1</v>
      </c>
      <c r="M15" s="20">
        <v>2</v>
      </c>
      <c r="N15" s="28">
        <v>0</v>
      </c>
      <c r="O15" s="24">
        <f t="shared" si="0"/>
        <v>10</v>
      </c>
      <c r="P15" s="68">
        <v>1324</v>
      </c>
      <c r="Q15" s="74">
        <f>Table4[[#This Row],[Column15]]/Table4[[#This Row],[Column16]]*10000</f>
        <v>75.528700906344412</v>
      </c>
    </row>
    <row r="16" spans="1:19" x14ac:dyDescent="0.35">
      <c r="A16" s="2">
        <v>12</v>
      </c>
      <c r="B16" s="6" t="s">
        <v>26</v>
      </c>
      <c r="C16" s="20">
        <v>0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1</v>
      </c>
      <c r="L16" s="20">
        <v>2</v>
      </c>
      <c r="M16" s="20">
        <v>0</v>
      </c>
      <c r="N16" s="28">
        <v>0</v>
      </c>
      <c r="O16" s="24">
        <f t="shared" si="0"/>
        <v>4</v>
      </c>
      <c r="P16" s="68">
        <v>1175</v>
      </c>
      <c r="Q16" s="74">
        <f>Table4[[#This Row],[Column15]]/Table4[[#This Row],[Column16]]*10000</f>
        <v>34.042553191489361</v>
      </c>
    </row>
    <row r="17" spans="1:17" x14ac:dyDescent="0.35">
      <c r="A17" s="2">
        <v>13</v>
      </c>
      <c r="B17" s="6" t="s">
        <v>27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1</v>
      </c>
      <c r="L17" s="20">
        <v>0</v>
      </c>
      <c r="M17" s="20">
        <v>0</v>
      </c>
      <c r="N17" s="28">
        <v>0</v>
      </c>
      <c r="O17" s="24">
        <f t="shared" si="0"/>
        <v>1</v>
      </c>
      <c r="P17" s="68">
        <v>874</v>
      </c>
      <c r="Q17" s="74">
        <f>Table4[[#This Row],[Column15]]/Table4[[#This Row],[Column16]]*10000</f>
        <v>11.441647597254004</v>
      </c>
    </row>
    <row r="18" spans="1:17" x14ac:dyDescent="0.35">
      <c r="A18" s="2">
        <v>14</v>
      </c>
      <c r="B18" s="6" t="s">
        <v>28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8">
        <v>0</v>
      </c>
      <c r="O18" s="24">
        <f t="shared" si="0"/>
        <v>0</v>
      </c>
      <c r="P18" s="68">
        <v>1333</v>
      </c>
      <c r="Q18" s="74">
        <f>Table4[[#This Row],[Column15]]/Table4[[#This Row],[Column16]]*10000</f>
        <v>0</v>
      </c>
    </row>
    <row r="19" spans="1:17" x14ac:dyDescent="0.35">
      <c r="A19" s="2">
        <v>15</v>
      </c>
      <c r="B19" s="6" t="s">
        <v>29</v>
      </c>
      <c r="C19" s="20">
        <v>0</v>
      </c>
      <c r="D19" s="20">
        <v>1</v>
      </c>
      <c r="E19" s="20">
        <v>0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8">
        <v>0</v>
      </c>
      <c r="O19" s="24">
        <f t="shared" si="0"/>
        <v>2</v>
      </c>
      <c r="P19" s="68">
        <v>797</v>
      </c>
      <c r="Q19" s="74">
        <f>Table4[[#This Row],[Column15]]/Table4[[#This Row],[Column16]]*10000</f>
        <v>25.09410288582183</v>
      </c>
    </row>
    <row r="20" spans="1:17" x14ac:dyDescent="0.35">
      <c r="A20" s="2">
        <v>16</v>
      </c>
      <c r="B20" s="6" t="s">
        <v>30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8">
        <v>0</v>
      </c>
      <c r="O20" s="24">
        <f t="shared" si="0"/>
        <v>0</v>
      </c>
      <c r="P20" s="68">
        <v>711</v>
      </c>
      <c r="Q20" s="74">
        <f>Table4[[#This Row],[Column15]]/Table4[[#This Row],[Column16]]*10000</f>
        <v>0</v>
      </c>
    </row>
    <row r="21" spans="1:17" x14ac:dyDescent="0.35">
      <c r="A21" s="2">
        <v>17</v>
      </c>
      <c r="B21" s="6" t="s">
        <v>31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2</v>
      </c>
      <c r="M21" s="20">
        <v>0</v>
      </c>
      <c r="N21" s="28">
        <v>1</v>
      </c>
      <c r="O21" s="24">
        <f t="shared" si="0"/>
        <v>3</v>
      </c>
      <c r="P21" s="68">
        <v>693</v>
      </c>
      <c r="Q21" s="74">
        <f>Table4[[#This Row],[Column15]]/Table4[[#This Row],[Column16]]*10000</f>
        <v>43.290043290043293</v>
      </c>
    </row>
    <row r="22" spans="1:17" x14ac:dyDescent="0.35">
      <c r="A22" s="2">
        <v>18</v>
      </c>
      <c r="B22" s="6" t="s">
        <v>32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8">
        <v>0</v>
      </c>
      <c r="O22" s="24">
        <f t="shared" si="0"/>
        <v>2</v>
      </c>
      <c r="P22" s="68">
        <v>1097</v>
      </c>
      <c r="Q22" s="74">
        <f>Table4[[#This Row],[Column15]]/Table4[[#This Row],[Column16]]*10000</f>
        <v>18.231540565177756</v>
      </c>
    </row>
    <row r="23" spans="1:17" x14ac:dyDescent="0.35">
      <c r="A23" s="2">
        <v>19</v>
      </c>
      <c r="B23" s="6" t="s">
        <v>33</v>
      </c>
      <c r="C23" s="20">
        <v>0</v>
      </c>
      <c r="D23" s="20">
        <v>0</v>
      </c>
      <c r="E23" s="20">
        <v>0</v>
      </c>
      <c r="F23" s="20">
        <v>0</v>
      </c>
      <c r="G23" s="20">
        <v>1</v>
      </c>
      <c r="H23" s="20">
        <v>0</v>
      </c>
      <c r="I23" s="20">
        <v>1</v>
      </c>
      <c r="J23" s="20">
        <v>3</v>
      </c>
      <c r="K23" s="20">
        <v>0</v>
      </c>
      <c r="L23" s="20">
        <v>0</v>
      </c>
      <c r="M23" s="20">
        <v>0</v>
      </c>
      <c r="N23" s="28">
        <v>0</v>
      </c>
      <c r="O23" s="24">
        <f t="shared" si="0"/>
        <v>5</v>
      </c>
      <c r="P23" s="68">
        <v>1280</v>
      </c>
      <c r="Q23" s="74">
        <f>Table4[[#This Row],[Column15]]/Table4[[#This Row],[Column16]]*10000</f>
        <v>39.0625</v>
      </c>
    </row>
    <row r="24" spans="1:17" x14ac:dyDescent="0.35">
      <c r="A24" s="2">
        <v>20</v>
      </c>
      <c r="B24" s="9" t="s">
        <v>34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1</v>
      </c>
      <c r="L24" s="21">
        <v>0</v>
      </c>
      <c r="M24" s="21">
        <v>0</v>
      </c>
      <c r="N24" s="29">
        <v>0</v>
      </c>
      <c r="O24" s="24">
        <f t="shared" si="0"/>
        <v>1</v>
      </c>
      <c r="P24" s="69">
        <v>1351</v>
      </c>
      <c r="Q24" s="74">
        <f>Table4[[#This Row],[Column15]]/Table4[[#This Row],[Column16]]*10000</f>
        <v>7.4019245003700957</v>
      </c>
    </row>
    <row r="25" spans="1:17" x14ac:dyDescent="0.35">
      <c r="A25" s="2">
        <v>21</v>
      </c>
      <c r="B25" s="9" t="s">
        <v>35</v>
      </c>
      <c r="C25" s="21">
        <v>0</v>
      </c>
      <c r="D25" s="21">
        <v>3</v>
      </c>
      <c r="E25" s="21">
        <v>0</v>
      </c>
      <c r="F25" s="21">
        <v>0</v>
      </c>
      <c r="G25" s="21">
        <v>0</v>
      </c>
      <c r="H25" s="21">
        <v>2</v>
      </c>
      <c r="I25" s="21">
        <v>1</v>
      </c>
      <c r="J25" s="21">
        <v>1</v>
      </c>
      <c r="K25" s="21">
        <v>2</v>
      </c>
      <c r="L25" s="21">
        <v>1</v>
      </c>
      <c r="M25" s="21">
        <v>0</v>
      </c>
      <c r="N25" s="29">
        <v>0</v>
      </c>
      <c r="O25" s="24">
        <f t="shared" si="0"/>
        <v>10</v>
      </c>
      <c r="P25" s="69">
        <v>1937</v>
      </c>
      <c r="Q25" s="74">
        <f>Table4[[#This Row],[Column15]]/Table4[[#This Row],[Column16]]*10000</f>
        <v>51.62622612287042</v>
      </c>
    </row>
    <row r="26" spans="1:17" x14ac:dyDescent="0.35">
      <c r="A26" s="2">
        <v>22</v>
      </c>
      <c r="B26" s="9" t="s">
        <v>36</v>
      </c>
      <c r="C26" s="21">
        <v>1</v>
      </c>
      <c r="D26" s="21">
        <v>0</v>
      </c>
      <c r="E26" s="21">
        <v>1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3</v>
      </c>
      <c r="L26" s="21">
        <v>1</v>
      </c>
      <c r="M26" s="21">
        <v>0</v>
      </c>
      <c r="N26" s="29">
        <v>0</v>
      </c>
      <c r="O26" s="24">
        <f t="shared" si="0"/>
        <v>6</v>
      </c>
      <c r="P26" s="69">
        <v>771</v>
      </c>
      <c r="Q26" s="74">
        <f>Table4[[#This Row],[Column15]]/Table4[[#This Row],[Column16]]*10000</f>
        <v>77.821011673151759</v>
      </c>
    </row>
    <row r="27" spans="1:17" x14ac:dyDescent="0.35">
      <c r="A27" s="2">
        <v>23</v>
      </c>
      <c r="B27" s="9" t="s">
        <v>37</v>
      </c>
      <c r="C27" s="21">
        <v>0</v>
      </c>
      <c r="D27" s="21">
        <v>0</v>
      </c>
      <c r="E27" s="21">
        <v>0</v>
      </c>
      <c r="F27" s="15">
        <v>1</v>
      </c>
      <c r="G27" s="21">
        <v>0</v>
      </c>
      <c r="H27" s="21">
        <v>0</v>
      </c>
      <c r="I27" s="21">
        <v>0</v>
      </c>
      <c r="J27" s="21">
        <v>0</v>
      </c>
      <c r="K27" s="21">
        <v>2</v>
      </c>
      <c r="L27" s="21">
        <v>0</v>
      </c>
      <c r="M27" s="21">
        <v>0</v>
      </c>
      <c r="N27" s="29">
        <v>0</v>
      </c>
      <c r="O27" s="24">
        <f t="shared" si="0"/>
        <v>3</v>
      </c>
      <c r="P27" s="69">
        <v>1038</v>
      </c>
      <c r="Q27" s="74">
        <f>Table4[[#This Row],[Column15]]/Table4[[#This Row],[Column16]]*10000</f>
        <v>28.901734104046241</v>
      </c>
    </row>
    <row r="28" spans="1:17" x14ac:dyDescent="0.35">
      <c r="A28" s="2">
        <v>24</v>
      </c>
      <c r="B28" s="9" t="s">
        <v>38</v>
      </c>
      <c r="C28" s="21">
        <v>0</v>
      </c>
      <c r="D28" s="21">
        <v>0</v>
      </c>
      <c r="E28" s="21">
        <v>0</v>
      </c>
      <c r="F28" s="15">
        <v>0</v>
      </c>
      <c r="G28" s="21">
        <v>2</v>
      </c>
      <c r="H28" s="21">
        <v>1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9">
        <v>0</v>
      </c>
      <c r="O28" s="24">
        <f t="shared" si="0"/>
        <v>3</v>
      </c>
      <c r="P28" s="69">
        <v>1072</v>
      </c>
      <c r="Q28" s="74">
        <f>Table4[[#This Row],[Column15]]/Table4[[#This Row],[Column16]]*10000</f>
        <v>27.985074626865671</v>
      </c>
    </row>
    <row r="29" spans="1:17" x14ac:dyDescent="0.35">
      <c r="A29" s="2">
        <v>25</v>
      </c>
      <c r="B29" s="9" t="s">
        <v>39</v>
      </c>
      <c r="C29" s="21">
        <v>1</v>
      </c>
      <c r="D29" s="21">
        <v>0</v>
      </c>
      <c r="E29" s="21">
        <v>1</v>
      </c>
      <c r="F29" s="15">
        <v>1</v>
      </c>
      <c r="G29" s="21">
        <v>0</v>
      </c>
      <c r="H29" s="21">
        <v>1</v>
      </c>
      <c r="I29" s="21">
        <v>1</v>
      </c>
      <c r="J29" s="21">
        <v>2</v>
      </c>
      <c r="K29" s="21">
        <v>3</v>
      </c>
      <c r="L29" s="21">
        <v>2</v>
      </c>
      <c r="M29" s="21">
        <v>1</v>
      </c>
      <c r="N29" s="29">
        <v>1</v>
      </c>
      <c r="O29" s="24">
        <f t="shared" si="0"/>
        <v>14</v>
      </c>
      <c r="P29" s="69">
        <v>922</v>
      </c>
      <c r="Q29" s="74">
        <f>Table4[[#This Row],[Column15]]/Table4[[#This Row],[Column16]]*10000</f>
        <v>151.84381778741866</v>
      </c>
    </row>
    <row r="30" spans="1:17" x14ac:dyDescent="0.35">
      <c r="A30" s="2">
        <v>26</v>
      </c>
      <c r="B30" s="9" t="s">
        <v>40</v>
      </c>
      <c r="C30" s="21">
        <v>0</v>
      </c>
      <c r="D30" s="21">
        <v>0</v>
      </c>
      <c r="E30" s="21">
        <v>1</v>
      </c>
      <c r="F30" s="15">
        <v>0</v>
      </c>
      <c r="G30" s="21">
        <v>0</v>
      </c>
      <c r="H30" s="21">
        <v>0</v>
      </c>
      <c r="I30" s="21">
        <v>0</v>
      </c>
      <c r="J30" s="21">
        <v>2</v>
      </c>
      <c r="K30" s="21">
        <v>0</v>
      </c>
      <c r="L30" s="21">
        <v>0</v>
      </c>
      <c r="M30" s="21">
        <v>0</v>
      </c>
      <c r="N30" s="29">
        <v>1</v>
      </c>
      <c r="O30" s="24">
        <f t="shared" si="0"/>
        <v>4</v>
      </c>
      <c r="P30" s="69">
        <v>1868</v>
      </c>
      <c r="Q30" s="74">
        <f>Table4[[#This Row],[Column15]]/Table4[[#This Row],[Column16]]*10000</f>
        <v>21.413276231263385</v>
      </c>
    </row>
    <row r="31" spans="1:17" x14ac:dyDescent="0.35">
      <c r="A31" s="2">
        <v>27</v>
      </c>
      <c r="B31" s="9" t="s">
        <v>41</v>
      </c>
      <c r="C31" s="21">
        <v>0</v>
      </c>
      <c r="D31" s="21">
        <v>0</v>
      </c>
      <c r="E31" s="21">
        <v>0</v>
      </c>
      <c r="F31" s="15">
        <v>0</v>
      </c>
      <c r="G31" s="21">
        <v>1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4">
        <f t="shared" si="0"/>
        <v>1</v>
      </c>
      <c r="P31" s="69">
        <v>900</v>
      </c>
      <c r="Q31" s="74">
        <f>Table4[[#This Row],[Column15]]/Table4[[#This Row],[Column16]]*10000</f>
        <v>11.111111111111111</v>
      </c>
    </row>
    <row r="32" spans="1:17" x14ac:dyDescent="0.35">
      <c r="A32" s="2">
        <v>28</v>
      </c>
      <c r="B32" s="9" t="s">
        <v>42</v>
      </c>
      <c r="C32" s="21">
        <v>0</v>
      </c>
      <c r="D32" s="21">
        <v>0</v>
      </c>
      <c r="E32" s="21">
        <v>2</v>
      </c>
      <c r="F32" s="15">
        <v>0</v>
      </c>
      <c r="G32" s="21">
        <v>0</v>
      </c>
      <c r="H32" s="21">
        <v>1</v>
      </c>
      <c r="I32" s="21">
        <v>1</v>
      </c>
      <c r="J32" s="21">
        <v>0</v>
      </c>
      <c r="K32" s="21">
        <v>2</v>
      </c>
      <c r="L32" s="21">
        <v>0</v>
      </c>
      <c r="M32" s="21">
        <v>0</v>
      </c>
      <c r="N32" s="29">
        <v>1</v>
      </c>
      <c r="O32" s="24">
        <f t="shared" si="0"/>
        <v>7</v>
      </c>
      <c r="P32" s="69">
        <v>618</v>
      </c>
      <c r="Q32" s="74">
        <f>Table4[[#This Row],[Column15]]/Table4[[#This Row],[Column16]]*10000</f>
        <v>113.26860841423949</v>
      </c>
    </row>
    <row r="33" spans="1:17" x14ac:dyDescent="0.35">
      <c r="A33" s="2">
        <v>29</v>
      </c>
      <c r="B33" s="10" t="s">
        <v>43</v>
      </c>
      <c r="C33" s="22">
        <v>0</v>
      </c>
      <c r="D33" s="22">
        <v>1</v>
      </c>
      <c r="E33" s="22">
        <v>1</v>
      </c>
      <c r="F33" s="16">
        <v>0</v>
      </c>
      <c r="G33" s="22">
        <v>0</v>
      </c>
      <c r="H33" s="22">
        <v>0</v>
      </c>
      <c r="I33" s="22">
        <v>2</v>
      </c>
      <c r="J33" s="22">
        <v>0</v>
      </c>
      <c r="K33" s="22">
        <v>1</v>
      </c>
      <c r="L33" s="22">
        <v>0</v>
      </c>
      <c r="M33" s="22">
        <v>0</v>
      </c>
      <c r="N33" s="30">
        <v>0</v>
      </c>
      <c r="O33" s="24">
        <f t="shared" si="0"/>
        <v>5</v>
      </c>
      <c r="P33" s="70">
        <v>3064</v>
      </c>
      <c r="Q33" s="74">
        <f>Table4[[#This Row],[Column15]]/Table4[[#This Row],[Column16]]*10000</f>
        <v>16.318537859007833</v>
      </c>
    </row>
    <row r="34" spans="1:17" x14ac:dyDescent="0.35">
      <c r="A34" s="2">
        <v>30</v>
      </c>
      <c r="B34" s="10" t="s">
        <v>44</v>
      </c>
      <c r="C34" s="22">
        <v>0</v>
      </c>
      <c r="D34" s="22">
        <v>0</v>
      </c>
      <c r="E34" s="22">
        <v>0</v>
      </c>
      <c r="F34" s="16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30">
        <v>1</v>
      </c>
      <c r="O34" s="24">
        <f t="shared" si="0"/>
        <v>1</v>
      </c>
      <c r="P34" s="70">
        <v>1748</v>
      </c>
      <c r="Q34" s="74">
        <f>Table4[[#This Row],[Column15]]/Table4[[#This Row],[Column16]]*10000</f>
        <v>5.7208237986270021</v>
      </c>
    </row>
    <row r="35" spans="1:17" x14ac:dyDescent="0.35">
      <c r="A35" s="2">
        <v>31</v>
      </c>
      <c r="B35" s="10" t="s">
        <v>45</v>
      </c>
      <c r="C35" s="22">
        <v>0</v>
      </c>
      <c r="D35" s="22">
        <v>3</v>
      </c>
      <c r="E35" s="22">
        <v>1</v>
      </c>
      <c r="F35" s="16">
        <v>1</v>
      </c>
      <c r="G35" s="22">
        <v>0</v>
      </c>
      <c r="H35" s="22">
        <v>0</v>
      </c>
      <c r="I35" s="22">
        <v>0</v>
      </c>
      <c r="J35" s="22">
        <v>5</v>
      </c>
      <c r="K35" s="22">
        <v>2</v>
      </c>
      <c r="L35" s="22">
        <v>1</v>
      </c>
      <c r="M35" s="22">
        <v>0</v>
      </c>
      <c r="N35" s="30">
        <v>0</v>
      </c>
      <c r="O35" s="24">
        <f t="shared" si="0"/>
        <v>13</v>
      </c>
      <c r="P35" s="70">
        <v>2317</v>
      </c>
      <c r="Q35" s="74">
        <f>Table4[[#This Row],[Column15]]/Table4[[#This Row],[Column16]]*10000</f>
        <v>56.107034958998703</v>
      </c>
    </row>
    <row r="36" spans="1:17" x14ac:dyDescent="0.35">
      <c r="A36" s="2">
        <v>32</v>
      </c>
      <c r="B36" s="10" t="s">
        <v>46</v>
      </c>
      <c r="C36" s="22">
        <v>0</v>
      </c>
      <c r="D36" s="22">
        <v>2</v>
      </c>
      <c r="E36" s="22">
        <v>0</v>
      </c>
      <c r="F36" s="16">
        <v>0</v>
      </c>
      <c r="G36" s="22">
        <v>0</v>
      </c>
      <c r="H36" s="22">
        <v>0</v>
      </c>
      <c r="I36" s="22">
        <v>6</v>
      </c>
      <c r="J36" s="22">
        <v>0</v>
      </c>
      <c r="K36" s="22">
        <v>0</v>
      </c>
      <c r="L36" s="22">
        <v>0</v>
      </c>
      <c r="M36" s="22">
        <v>0</v>
      </c>
      <c r="N36" s="30">
        <v>0</v>
      </c>
      <c r="O36" s="24">
        <f t="shared" si="0"/>
        <v>8</v>
      </c>
      <c r="P36" s="70">
        <v>2227</v>
      </c>
      <c r="Q36" s="74">
        <f>Table4[[#This Row],[Column15]]/Table4[[#This Row],[Column16]]*10000</f>
        <v>35.922766052986077</v>
      </c>
    </row>
    <row r="37" spans="1:17" x14ac:dyDescent="0.35">
      <c r="A37" s="2">
        <v>33</v>
      </c>
      <c r="B37" s="10" t="s">
        <v>47</v>
      </c>
      <c r="C37" s="22">
        <v>1</v>
      </c>
      <c r="D37" s="22">
        <v>0</v>
      </c>
      <c r="E37" s="22">
        <v>0</v>
      </c>
      <c r="F37" s="16">
        <v>0</v>
      </c>
      <c r="G37" s="22">
        <v>1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30">
        <v>0</v>
      </c>
      <c r="O37" s="24">
        <f t="shared" si="0"/>
        <v>2</v>
      </c>
      <c r="P37" s="70">
        <v>2620</v>
      </c>
      <c r="Q37" s="74">
        <f>Table4[[#This Row],[Column15]]/Table4[[#This Row],[Column16]]*10000</f>
        <v>7.6335877862595423</v>
      </c>
    </row>
    <row r="38" spans="1:17" x14ac:dyDescent="0.35">
      <c r="A38" s="2">
        <v>34</v>
      </c>
      <c r="B38" s="10" t="s">
        <v>48</v>
      </c>
      <c r="C38" s="22">
        <v>3</v>
      </c>
      <c r="D38" s="22">
        <v>2</v>
      </c>
      <c r="E38" s="22">
        <v>2</v>
      </c>
      <c r="F38" s="16">
        <v>1</v>
      </c>
      <c r="G38" s="22">
        <v>1</v>
      </c>
      <c r="H38" s="22">
        <v>0</v>
      </c>
      <c r="I38" s="22">
        <v>2</v>
      </c>
      <c r="J38" s="22">
        <v>0</v>
      </c>
      <c r="K38" s="22">
        <v>1</v>
      </c>
      <c r="L38" s="22">
        <v>3</v>
      </c>
      <c r="M38" s="22">
        <v>0</v>
      </c>
      <c r="N38" s="30">
        <v>0</v>
      </c>
      <c r="O38" s="24">
        <f t="shared" si="0"/>
        <v>15</v>
      </c>
      <c r="P38" s="70">
        <v>3682</v>
      </c>
      <c r="Q38" s="74">
        <f>Table4[[#This Row],[Column15]]/Table4[[#This Row],[Column16]]*10000</f>
        <v>40.738728951656711</v>
      </c>
    </row>
    <row r="39" spans="1:17" x14ac:dyDescent="0.35">
      <c r="A39" s="2">
        <v>35</v>
      </c>
      <c r="B39" s="10" t="s">
        <v>49</v>
      </c>
      <c r="C39" s="22">
        <v>0</v>
      </c>
      <c r="D39" s="22">
        <v>2</v>
      </c>
      <c r="E39" s="22">
        <v>0</v>
      </c>
      <c r="F39" s="22">
        <v>0</v>
      </c>
      <c r="G39" s="22">
        <v>1</v>
      </c>
      <c r="H39" s="22">
        <v>1</v>
      </c>
      <c r="I39" s="22">
        <v>0</v>
      </c>
      <c r="J39" s="22">
        <v>0</v>
      </c>
      <c r="K39" s="22">
        <v>1</v>
      </c>
      <c r="L39" s="22">
        <v>0</v>
      </c>
      <c r="M39" s="22">
        <v>0</v>
      </c>
      <c r="N39" s="30">
        <v>0</v>
      </c>
      <c r="O39" s="24">
        <f t="shared" si="0"/>
        <v>5</v>
      </c>
      <c r="P39" s="70">
        <v>3475</v>
      </c>
      <c r="Q39" s="74">
        <f>Table4[[#This Row],[Column15]]/Table4[[#This Row],[Column16]]*10000</f>
        <v>14.388489208633095</v>
      </c>
    </row>
    <row r="40" spans="1:17" x14ac:dyDescent="0.35">
      <c r="A40" s="2">
        <v>36</v>
      </c>
      <c r="B40" s="10" t="s">
        <v>50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2</v>
      </c>
      <c r="J40" s="22">
        <v>0</v>
      </c>
      <c r="K40" s="22">
        <v>0</v>
      </c>
      <c r="L40" s="22">
        <v>0</v>
      </c>
      <c r="M40" s="22">
        <v>0</v>
      </c>
      <c r="N40" s="30">
        <v>0</v>
      </c>
      <c r="O40" s="24">
        <f t="shared" si="0"/>
        <v>2</v>
      </c>
      <c r="P40" s="70">
        <v>2385</v>
      </c>
      <c r="Q40" s="74">
        <f>Table4[[#This Row],[Column15]]/Table4[[#This Row],[Column16]]*10000</f>
        <v>8.3857442348008373</v>
      </c>
    </row>
    <row r="41" spans="1:17" x14ac:dyDescent="0.35">
      <c r="A41" s="2">
        <v>37</v>
      </c>
      <c r="B41" s="11" t="s">
        <v>51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0</v>
      </c>
      <c r="O41" s="24">
        <f t="shared" si="0"/>
        <v>0</v>
      </c>
      <c r="P41" s="71">
        <v>1699</v>
      </c>
      <c r="Q41" s="74">
        <f>Table4[[#This Row],[Column15]]/Table4[[#This Row],[Column16]]*10000</f>
        <v>0</v>
      </c>
    </row>
    <row r="42" spans="1:17" x14ac:dyDescent="0.35">
      <c r="A42" s="2">
        <v>38</v>
      </c>
      <c r="B42" s="11" t="s">
        <v>52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31">
        <v>0</v>
      </c>
      <c r="O42" s="24">
        <f t="shared" si="0"/>
        <v>0</v>
      </c>
      <c r="P42" s="71">
        <v>1959</v>
      </c>
      <c r="Q42" s="74">
        <f>Table4[[#This Row],[Column15]]/Table4[[#This Row],[Column16]]*10000</f>
        <v>0</v>
      </c>
    </row>
    <row r="43" spans="1:17" x14ac:dyDescent="0.35">
      <c r="A43" s="2">
        <v>39</v>
      </c>
      <c r="B43" s="11" t="s">
        <v>53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3</v>
      </c>
      <c r="K43" s="23">
        <v>0</v>
      </c>
      <c r="L43" s="23">
        <v>0</v>
      </c>
      <c r="M43" s="23">
        <v>0</v>
      </c>
      <c r="N43" s="31">
        <v>0</v>
      </c>
      <c r="O43" s="24">
        <f t="shared" si="0"/>
        <v>3</v>
      </c>
      <c r="P43" s="71">
        <v>1713</v>
      </c>
      <c r="Q43" s="74">
        <f>Table4[[#This Row],[Column15]]/Table4[[#This Row],[Column16]]*10000</f>
        <v>17.513134851138354</v>
      </c>
    </row>
    <row r="44" spans="1:17" x14ac:dyDescent="0.35">
      <c r="A44" s="2">
        <v>40</v>
      </c>
      <c r="B44" s="11" t="s">
        <v>54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31">
        <v>0</v>
      </c>
      <c r="O44" s="24">
        <f t="shared" si="0"/>
        <v>1</v>
      </c>
      <c r="P44" s="71">
        <v>2584</v>
      </c>
      <c r="Q44" s="74">
        <f>Table4[[#This Row],[Column15]]/Table4[[#This Row],[Column16]]*10000</f>
        <v>3.8699690402476783</v>
      </c>
    </row>
    <row r="45" spans="1:17" x14ac:dyDescent="0.35">
      <c r="A45" s="2">
        <v>41</v>
      </c>
      <c r="B45" s="11" t="s">
        <v>55</v>
      </c>
      <c r="C45" s="23">
        <v>0</v>
      </c>
      <c r="D45" s="23">
        <v>0</v>
      </c>
      <c r="E45" s="23">
        <v>0</v>
      </c>
      <c r="F45" s="17">
        <v>1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0</v>
      </c>
      <c r="N45" s="31">
        <v>0</v>
      </c>
      <c r="O45" s="24">
        <f t="shared" si="0"/>
        <v>3</v>
      </c>
      <c r="P45" s="71">
        <v>1656</v>
      </c>
      <c r="Q45" s="74">
        <f>Table4[[#This Row],[Column15]]/Table4[[#This Row],[Column16]]*10000</f>
        <v>18.115942028985508</v>
      </c>
    </row>
    <row r="46" spans="1:17" x14ac:dyDescent="0.35">
      <c r="A46" s="2">
        <v>42</v>
      </c>
      <c r="B46" s="11" t="s">
        <v>56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1</v>
      </c>
      <c r="M46" s="23">
        <v>0</v>
      </c>
      <c r="N46" s="31">
        <v>0</v>
      </c>
      <c r="O46" s="24">
        <f t="shared" si="0"/>
        <v>2</v>
      </c>
      <c r="P46" s="71">
        <v>2030</v>
      </c>
      <c r="Q46" s="74">
        <f>Table4[[#This Row],[Column15]]/Table4[[#This Row],[Column16]]*10000</f>
        <v>9.8522167487684715</v>
      </c>
    </row>
    <row r="47" spans="1:17" x14ac:dyDescent="0.35">
      <c r="A47" s="2">
        <v>43</v>
      </c>
      <c r="B47" s="11" t="s">
        <v>57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6</v>
      </c>
      <c r="K47" s="23">
        <v>1</v>
      </c>
      <c r="L47" s="23">
        <v>0</v>
      </c>
      <c r="M47" s="23">
        <v>0</v>
      </c>
      <c r="N47" s="31">
        <v>0</v>
      </c>
      <c r="O47" s="24">
        <f t="shared" si="0"/>
        <v>7</v>
      </c>
      <c r="P47" s="71">
        <v>2514</v>
      </c>
      <c r="Q47" s="74">
        <f>Table4[[#This Row],[Column15]]/Table4[[#This Row],[Column16]]*10000</f>
        <v>27.844073190135244</v>
      </c>
    </row>
    <row r="48" spans="1:17" x14ac:dyDescent="0.35">
      <c r="A48" s="2">
        <v>44</v>
      </c>
      <c r="B48" s="5" t="s">
        <v>58</v>
      </c>
      <c r="C48" s="24">
        <v>1</v>
      </c>
      <c r="D48" s="24">
        <v>1</v>
      </c>
      <c r="E48" s="24">
        <v>3</v>
      </c>
      <c r="F48" s="2">
        <v>2</v>
      </c>
      <c r="G48" s="24">
        <v>4</v>
      </c>
      <c r="H48" s="24">
        <v>1</v>
      </c>
      <c r="I48" s="24">
        <v>2</v>
      </c>
      <c r="J48" s="24">
        <v>3</v>
      </c>
      <c r="K48" s="24">
        <v>6</v>
      </c>
      <c r="L48" s="24">
        <v>0</v>
      </c>
      <c r="M48" s="24">
        <v>0</v>
      </c>
      <c r="N48" s="32">
        <v>3</v>
      </c>
      <c r="O48" s="24">
        <f t="shared" si="0"/>
        <v>26</v>
      </c>
      <c r="P48" s="72">
        <v>5117</v>
      </c>
      <c r="Q48" s="74">
        <f>Table4[[#This Row],[Column15]]/Table4[[#This Row],[Column16]]*10000</f>
        <v>50.811022083251906</v>
      </c>
    </row>
    <row r="49" spans="1:17" x14ac:dyDescent="0.35">
      <c r="A49" s="2">
        <v>45</v>
      </c>
      <c r="B49" s="5" t="s">
        <v>59</v>
      </c>
      <c r="C49" s="24">
        <v>1</v>
      </c>
      <c r="D49" s="24">
        <v>2</v>
      </c>
      <c r="E49" s="24">
        <v>0</v>
      </c>
      <c r="F49" s="2">
        <v>1</v>
      </c>
      <c r="G49" s="24">
        <v>1</v>
      </c>
      <c r="H49" s="24">
        <v>0</v>
      </c>
      <c r="I49" s="24">
        <v>2</v>
      </c>
      <c r="J49" s="24">
        <v>1</v>
      </c>
      <c r="K49" s="24">
        <v>1</v>
      </c>
      <c r="L49" s="24">
        <v>1</v>
      </c>
      <c r="M49" s="24">
        <v>2</v>
      </c>
      <c r="N49" s="32">
        <v>0</v>
      </c>
      <c r="O49" s="24">
        <f t="shared" si="0"/>
        <v>12</v>
      </c>
      <c r="P49" s="72">
        <v>4457</v>
      </c>
      <c r="Q49" s="74">
        <f>Table4[[#This Row],[Column15]]/Table4[[#This Row],[Column16]]*10000</f>
        <v>26.923939869867624</v>
      </c>
    </row>
    <row r="50" spans="1:17" x14ac:dyDescent="0.35">
      <c r="A50" s="2">
        <v>46</v>
      </c>
      <c r="B50" s="5" t="s">
        <v>60</v>
      </c>
      <c r="C50" s="24">
        <v>1</v>
      </c>
      <c r="D50" s="24">
        <v>4</v>
      </c>
      <c r="E50" s="24">
        <v>4</v>
      </c>
      <c r="F50" s="2">
        <v>2</v>
      </c>
      <c r="G50" s="24">
        <v>1</v>
      </c>
      <c r="H50" s="24">
        <v>3</v>
      </c>
      <c r="I50" s="24">
        <v>2</v>
      </c>
      <c r="J50" s="24">
        <v>2</v>
      </c>
      <c r="K50" s="24">
        <v>2</v>
      </c>
      <c r="L50" s="24">
        <v>1</v>
      </c>
      <c r="M50" s="24">
        <v>2</v>
      </c>
      <c r="N50" s="32">
        <v>2</v>
      </c>
      <c r="O50" s="24">
        <f t="shared" si="0"/>
        <v>26</v>
      </c>
      <c r="P50" s="72">
        <v>3028</v>
      </c>
      <c r="Q50" s="74">
        <f>Table4[[#This Row],[Column15]]/Table4[[#This Row],[Column16]]*10000</f>
        <v>85.865257595772789</v>
      </c>
    </row>
    <row r="51" spans="1:17" x14ac:dyDescent="0.35">
      <c r="A51" s="2">
        <v>47</v>
      </c>
      <c r="B51" s="5" t="s">
        <v>61</v>
      </c>
      <c r="C51" s="24">
        <v>0</v>
      </c>
      <c r="D51" s="24">
        <v>2</v>
      </c>
      <c r="E51" s="24">
        <v>2</v>
      </c>
      <c r="F51" s="2">
        <v>0</v>
      </c>
      <c r="G51" s="24">
        <v>5</v>
      </c>
      <c r="H51" s="24">
        <v>1</v>
      </c>
      <c r="I51" s="24">
        <v>2</v>
      </c>
      <c r="J51" s="24">
        <v>1</v>
      </c>
      <c r="K51" s="24">
        <v>2</v>
      </c>
      <c r="L51" s="24">
        <v>1</v>
      </c>
      <c r="M51" s="24">
        <v>1</v>
      </c>
      <c r="N51" s="32">
        <v>0</v>
      </c>
      <c r="O51" s="24">
        <f t="shared" si="0"/>
        <v>17</v>
      </c>
      <c r="P51" s="72">
        <v>2463</v>
      </c>
      <c r="Q51" s="74">
        <f>Table4[[#This Row],[Column15]]/Table4[[#This Row],[Column16]]*10000</f>
        <v>69.021518473406417</v>
      </c>
    </row>
    <row r="52" spans="1:17" x14ac:dyDescent="0.35">
      <c r="A52" s="2">
        <v>48</v>
      </c>
      <c r="B52" s="5" t="s">
        <v>62</v>
      </c>
      <c r="C52" s="24">
        <v>2</v>
      </c>
      <c r="D52" s="24">
        <v>2</v>
      </c>
      <c r="E52" s="24">
        <v>9</v>
      </c>
      <c r="F52" s="2">
        <v>0</v>
      </c>
      <c r="G52" s="24">
        <v>2</v>
      </c>
      <c r="H52" s="24">
        <v>4</v>
      </c>
      <c r="I52" s="24">
        <v>1</v>
      </c>
      <c r="J52" s="24">
        <v>4</v>
      </c>
      <c r="K52" s="24">
        <v>4</v>
      </c>
      <c r="L52" s="24">
        <v>2</v>
      </c>
      <c r="M52" s="24">
        <v>2</v>
      </c>
      <c r="N52" s="32">
        <v>2</v>
      </c>
      <c r="O52" s="24">
        <f t="shared" si="0"/>
        <v>34</v>
      </c>
      <c r="P52" s="72">
        <v>6987</v>
      </c>
      <c r="Q52" s="74">
        <f>Table4[[#This Row],[Column15]]/Table4[[#This Row],[Column16]]*10000</f>
        <v>48.661800486618006</v>
      </c>
    </row>
    <row r="53" spans="1:17" x14ac:dyDescent="0.35">
      <c r="A53" s="2">
        <v>49</v>
      </c>
      <c r="B53" s="5" t="s">
        <v>63</v>
      </c>
      <c r="C53" s="24">
        <v>0</v>
      </c>
      <c r="D53" s="24">
        <v>0</v>
      </c>
      <c r="E53" s="24">
        <v>0</v>
      </c>
      <c r="F53" s="2">
        <v>1</v>
      </c>
      <c r="G53" s="24">
        <v>0</v>
      </c>
      <c r="H53" s="24">
        <v>0</v>
      </c>
      <c r="I53" s="24">
        <v>0</v>
      </c>
      <c r="J53" s="24">
        <v>0</v>
      </c>
      <c r="K53" s="24">
        <v>2</v>
      </c>
      <c r="L53" s="24">
        <v>1</v>
      </c>
      <c r="M53" s="24">
        <v>0</v>
      </c>
      <c r="N53" s="32">
        <v>0</v>
      </c>
      <c r="O53" s="24">
        <f t="shared" si="0"/>
        <v>4</v>
      </c>
      <c r="P53" s="72">
        <v>1960</v>
      </c>
      <c r="Q53" s="74">
        <f>Table4[[#This Row],[Column15]]/Table4[[#This Row],[Column16]]*10000</f>
        <v>20.408163265306126</v>
      </c>
    </row>
    <row r="54" spans="1:17" x14ac:dyDescent="0.35">
      <c r="A54" s="2">
        <v>50</v>
      </c>
      <c r="B54" s="5" t="s">
        <v>64</v>
      </c>
      <c r="C54" s="24">
        <v>0</v>
      </c>
      <c r="D54" s="24">
        <v>1</v>
      </c>
      <c r="E54" s="24">
        <v>2</v>
      </c>
      <c r="F54" s="2">
        <v>1</v>
      </c>
      <c r="G54" s="24">
        <v>3</v>
      </c>
      <c r="H54" s="24">
        <v>1</v>
      </c>
      <c r="I54" s="24">
        <v>2</v>
      </c>
      <c r="J54" s="24">
        <v>4</v>
      </c>
      <c r="K54" s="24">
        <v>0</v>
      </c>
      <c r="L54" s="24">
        <v>0</v>
      </c>
      <c r="M54" s="24">
        <v>3</v>
      </c>
      <c r="N54" s="32">
        <v>2</v>
      </c>
      <c r="O54" s="24">
        <f t="shared" si="0"/>
        <v>19</v>
      </c>
      <c r="P54" s="72">
        <v>4208</v>
      </c>
      <c r="Q54" s="74">
        <f>Table4[[#This Row],[Column15]]/Table4[[#This Row],[Column16]]*10000</f>
        <v>45.152091254752847</v>
      </c>
    </row>
    <row r="55" spans="1:17" x14ac:dyDescent="0.35">
      <c r="B55" s="38" t="s">
        <v>65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>
        <f>SUM(O5:O54)</f>
        <v>418</v>
      </c>
      <c r="P55" s="73">
        <f>SUM(P5:P54)</f>
        <v>115961</v>
      </c>
      <c r="Q55" s="74"/>
    </row>
  </sheetData>
  <phoneticPr fontId="5" type="noConversion"/>
  <conditionalFormatting sqref="B5:B54">
    <cfRule type="duplicateValues" dxfId="3" priority="1"/>
    <cfRule type="duplicateValues" dxfId="2" priority="2"/>
  </conditionalFormatting>
  <pageMargins left="0.7" right="0.7" top="0.75" bottom="0.75" header="0.3" footer="0.3"/>
  <pageSetup orientation="portrait" horizontalDpi="4294967292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5F43-3F52-4705-B034-10919A8E5994}">
  <dimension ref="A1:S55"/>
  <sheetViews>
    <sheetView topLeftCell="J1" workbookViewId="0">
      <selection activeCell="Q5" sqref="Q5:Q54"/>
    </sheetView>
  </sheetViews>
  <sheetFormatPr defaultColWidth="9.1796875" defaultRowHeight="15.5" x14ac:dyDescent="0.35"/>
  <cols>
    <col min="1" max="2" width="11.54296875" style="3" customWidth="1"/>
    <col min="3" max="3" width="11.54296875" style="25" customWidth="1"/>
    <col min="4" max="4" width="11.54296875" style="1" customWidth="1"/>
    <col min="5" max="5" width="11.54296875" style="25" customWidth="1"/>
    <col min="6" max="6" width="11.54296875" style="1" customWidth="1"/>
    <col min="7" max="9" width="11.54296875" style="25" customWidth="1"/>
    <col min="10" max="14" width="12.7265625" style="1" customWidth="1"/>
    <col min="15" max="15" width="15.1796875" style="1" bestFit="1" customWidth="1"/>
    <col min="16" max="16" width="12.7265625" style="3" customWidth="1"/>
    <col min="17" max="17" width="12.7265625" style="25" customWidth="1"/>
    <col min="18" max="16384" width="9.1796875" style="3"/>
  </cols>
  <sheetData>
    <row r="1" spans="1:19" x14ac:dyDescent="0.35">
      <c r="A1" s="47" t="s">
        <v>83</v>
      </c>
      <c r="B1" s="38" t="s">
        <v>84</v>
      </c>
      <c r="C1" s="38" t="s">
        <v>85</v>
      </c>
      <c r="D1" s="38" t="s">
        <v>86</v>
      </c>
      <c r="E1" s="38" t="s">
        <v>87</v>
      </c>
      <c r="F1" s="38" t="s">
        <v>88</v>
      </c>
      <c r="G1" s="38" t="s">
        <v>89</v>
      </c>
      <c r="H1" s="38" t="s">
        <v>90</v>
      </c>
      <c r="I1" s="38" t="s">
        <v>91</v>
      </c>
      <c r="J1" s="38" t="s">
        <v>92</v>
      </c>
      <c r="K1" s="38" t="s">
        <v>93</v>
      </c>
      <c r="L1" s="38" t="s">
        <v>94</v>
      </c>
      <c r="M1" s="38" t="s">
        <v>95</v>
      </c>
      <c r="N1" s="38" t="s">
        <v>96</v>
      </c>
      <c r="O1" s="1" t="s">
        <v>97</v>
      </c>
      <c r="P1" s="3" t="s">
        <v>98</v>
      </c>
      <c r="Q1" s="25" t="s">
        <v>99</v>
      </c>
      <c r="R1" s="3" t="s">
        <v>100</v>
      </c>
      <c r="S1" s="3" t="s">
        <v>101</v>
      </c>
    </row>
    <row r="2" spans="1:19" x14ac:dyDescent="0.35">
      <c r="A2" s="47" t="s">
        <v>0</v>
      </c>
      <c r="B2" s="38">
        <v>2024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9" ht="14.25" customHeight="1" x14ac:dyDescent="0.35">
      <c r="A3" s="47"/>
      <c r="B3" s="40" t="s">
        <v>1</v>
      </c>
      <c r="C3" s="38" t="s">
        <v>14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 t="s">
        <v>66</v>
      </c>
    </row>
    <row r="4" spans="1:19" x14ac:dyDescent="0.35">
      <c r="A4" s="47"/>
      <c r="B4" s="41"/>
      <c r="C4" s="39" t="s">
        <v>2</v>
      </c>
      <c r="D4" s="38" t="s">
        <v>3</v>
      </c>
      <c r="E4" s="39" t="s">
        <v>4</v>
      </c>
      <c r="F4" s="38" t="s">
        <v>5</v>
      </c>
      <c r="G4" s="39" t="s">
        <v>6</v>
      </c>
      <c r="H4" s="39" t="s">
        <v>7</v>
      </c>
      <c r="I4" s="39" t="s">
        <v>8</v>
      </c>
      <c r="J4" s="38" t="s">
        <v>9</v>
      </c>
      <c r="K4" s="38" t="s">
        <v>10</v>
      </c>
      <c r="L4" s="38" t="s">
        <v>11</v>
      </c>
      <c r="M4" s="38" t="s">
        <v>12</v>
      </c>
      <c r="N4" s="38" t="s">
        <v>13</v>
      </c>
      <c r="O4" s="38"/>
      <c r="P4" s="78" t="s">
        <v>69</v>
      </c>
      <c r="Q4" s="39" t="s">
        <v>103</v>
      </c>
    </row>
    <row r="5" spans="1:19" x14ac:dyDescent="0.35">
      <c r="A5" s="48">
        <v>1</v>
      </c>
      <c r="B5" s="7" t="s">
        <v>15</v>
      </c>
      <c r="C5" s="18">
        <v>0</v>
      </c>
      <c r="D5" s="12">
        <v>0</v>
      </c>
      <c r="E5" s="18">
        <v>1</v>
      </c>
      <c r="F5" s="12">
        <v>2</v>
      </c>
      <c r="G5" s="18">
        <v>4</v>
      </c>
      <c r="H5" s="18">
        <v>2</v>
      </c>
      <c r="I5" s="18">
        <v>4</v>
      </c>
      <c r="J5" s="12">
        <v>1</v>
      </c>
      <c r="K5" s="12">
        <v>1</v>
      </c>
      <c r="L5" s="12">
        <v>4</v>
      </c>
      <c r="M5" s="12">
        <v>0</v>
      </c>
      <c r="N5" s="12">
        <v>0</v>
      </c>
      <c r="O5" s="24">
        <f>SUM(C5:N5)</f>
        <v>19</v>
      </c>
      <c r="P5" s="66">
        <v>7647</v>
      </c>
      <c r="Q5" s="74">
        <f>Table5[[#This Row],[Column15]]/Table5[[#This Row],[Column16]]*10000</f>
        <v>24.846344971884399</v>
      </c>
      <c r="R5" s="80" t="s">
        <v>71</v>
      </c>
      <c r="S5" s="81">
        <f>MAX(Q5:Q54)</f>
        <v>115.44011544011543</v>
      </c>
    </row>
    <row r="6" spans="1:19" x14ac:dyDescent="0.35">
      <c r="A6" s="48">
        <v>2</v>
      </c>
      <c r="B6" s="7" t="s">
        <v>16</v>
      </c>
      <c r="C6" s="18">
        <v>0</v>
      </c>
      <c r="D6" s="12">
        <v>0</v>
      </c>
      <c r="E6" s="18">
        <v>1</v>
      </c>
      <c r="F6" s="12">
        <v>1</v>
      </c>
      <c r="G6" s="18">
        <v>0</v>
      </c>
      <c r="H6" s="18">
        <v>0</v>
      </c>
      <c r="I6" s="18">
        <v>0</v>
      </c>
      <c r="J6" s="12">
        <v>1</v>
      </c>
      <c r="K6" s="12">
        <v>1</v>
      </c>
      <c r="L6" s="12">
        <v>1</v>
      </c>
      <c r="M6" s="12">
        <v>1</v>
      </c>
      <c r="N6" s="12">
        <v>0</v>
      </c>
      <c r="O6" s="24">
        <f t="shared" ref="O6:O54" si="0">SUM(C6:N6)</f>
        <v>6</v>
      </c>
      <c r="P6" s="66">
        <v>2754</v>
      </c>
      <c r="Q6" s="74">
        <f>Table5[[#This Row],[Column15]]/Table5[[#This Row],[Column16]]*10000</f>
        <v>21.786492374727672</v>
      </c>
      <c r="R6" s="80" t="s">
        <v>72</v>
      </c>
      <c r="S6" s="81">
        <f>MIN(Q5:Q54)</f>
        <v>0</v>
      </c>
    </row>
    <row r="7" spans="1:19" x14ac:dyDescent="0.35">
      <c r="A7" s="48">
        <v>3</v>
      </c>
      <c r="B7" s="7" t="s">
        <v>17</v>
      </c>
      <c r="C7" s="18">
        <v>0</v>
      </c>
      <c r="D7" s="12">
        <v>0</v>
      </c>
      <c r="E7" s="12">
        <v>0</v>
      </c>
      <c r="F7" s="12">
        <v>0</v>
      </c>
      <c r="G7" s="18">
        <v>0</v>
      </c>
      <c r="H7" s="18">
        <v>0</v>
      </c>
      <c r="I7" s="18">
        <v>1</v>
      </c>
      <c r="J7" s="12">
        <v>0</v>
      </c>
      <c r="K7" s="12">
        <v>0</v>
      </c>
      <c r="L7" s="12">
        <v>1</v>
      </c>
      <c r="M7" s="12">
        <v>0</v>
      </c>
      <c r="N7" s="12">
        <v>0</v>
      </c>
      <c r="O7" s="24">
        <f t="shared" si="0"/>
        <v>2</v>
      </c>
      <c r="P7" s="66">
        <v>3049</v>
      </c>
      <c r="Q7" s="74">
        <f>Table5[[#This Row],[Column15]]/Table5[[#This Row],[Column16]]*10000</f>
        <v>6.5595277140045916</v>
      </c>
      <c r="R7" s="80" t="s">
        <v>73</v>
      </c>
      <c r="S7" s="81">
        <f>AVERAGE(Q5:Q54)</f>
        <v>24.979771850682845</v>
      </c>
    </row>
    <row r="8" spans="1:19" x14ac:dyDescent="0.35">
      <c r="A8" s="48">
        <v>4</v>
      </c>
      <c r="B8" s="7" t="s">
        <v>18</v>
      </c>
      <c r="C8" s="18">
        <v>0</v>
      </c>
      <c r="D8" s="12">
        <v>0</v>
      </c>
      <c r="E8" s="12">
        <v>0</v>
      </c>
      <c r="F8" s="12">
        <v>0</v>
      </c>
      <c r="G8" s="18">
        <v>1</v>
      </c>
      <c r="H8" s="18">
        <v>2</v>
      </c>
      <c r="I8" s="18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24">
        <f t="shared" si="0"/>
        <v>3</v>
      </c>
      <c r="P8" s="66">
        <v>2384</v>
      </c>
      <c r="Q8" s="74">
        <f>Table5[[#This Row],[Column15]]/Table5[[#This Row],[Column16]]*10000</f>
        <v>12.583892617449663</v>
      </c>
      <c r="R8" s="80" t="s">
        <v>74</v>
      </c>
      <c r="S8" s="81">
        <f>MEDIAN(Q5:Q54)</f>
        <v>20.340549483647109</v>
      </c>
    </row>
    <row r="9" spans="1:19" x14ac:dyDescent="0.35">
      <c r="A9" s="48">
        <v>5</v>
      </c>
      <c r="B9" s="8" t="s">
        <v>19</v>
      </c>
      <c r="C9" s="19">
        <v>0</v>
      </c>
      <c r="D9" s="13">
        <v>1</v>
      </c>
      <c r="E9" s="19">
        <v>5</v>
      </c>
      <c r="F9" s="13">
        <v>2</v>
      </c>
      <c r="G9" s="19">
        <v>3</v>
      </c>
      <c r="H9" s="19">
        <v>0</v>
      </c>
      <c r="I9" s="19">
        <v>1</v>
      </c>
      <c r="J9" s="13">
        <v>1</v>
      </c>
      <c r="K9" s="13">
        <v>0</v>
      </c>
      <c r="L9" s="13">
        <v>5</v>
      </c>
      <c r="M9" s="13">
        <v>1</v>
      </c>
      <c r="N9" s="13">
        <v>0</v>
      </c>
      <c r="O9" s="24">
        <f t="shared" si="0"/>
        <v>19</v>
      </c>
      <c r="P9" s="67">
        <v>3974</v>
      </c>
      <c r="Q9" s="74">
        <f>Table5[[#This Row],[Column15]]/Table5[[#This Row],[Column16]]*10000</f>
        <v>47.810770005032708</v>
      </c>
      <c r="R9" s="80" t="s">
        <v>75</v>
      </c>
      <c r="S9" s="81">
        <f>_xlfn.STDEV.S(Q5:Q54)</f>
        <v>26.293529215877378</v>
      </c>
    </row>
    <row r="10" spans="1:19" x14ac:dyDescent="0.35">
      <c r="A10" s="48">
        <v>6</v>
      </c>
      <c r="B10" s="8" t="s">
        <v>20</v>
      </c>
      <c r="C10" s="19">
        <v>0</v>
      </c>
      <c r="D10" s="19">
        <v>0</v>
      </c>
      <c r="E10" s="19">
        <v>0</v>
      </c>
      <c r="F10" s="13">
        <v>1</v>
      </c>
      <c r="G10" s="19">
        <v>0</v>
      </c>
      <c r="H10" s="19">
        <v>2</v>
      </c>
      <c r="I10" s="19">
        <v>4</v>
      </c>
      <c r="J10" s="19">
        <v>2</v>
      </c>
      <c r="K10" s="13">
        <v>0</v>
      </c>
      <c r="L10" s="13">
        <v>0</v>
      </c>
      <c r="M10" s="13">
        <v>0</v>
      </c>
      <c r="N10" s="13">
        <v>1</v>
      </c>
      <c r="O10" s="24">
        <f t="shared" si="0"/>
        <v>10</v>
      </c>
      <c r="P10" s="67">
        <v>2905</v>
      </c>
      <c r="Q10" s="74">
        <f>Table5[[#This Row],[Column15]]/Table5[[#This Row],[Column16]]*10000</f>
        <v>34.42340791738382</v>
      </c>
    </row>
    <row r="11" spans="1:19" x14ac:dyDescent="0.35">
      <c r="A11" s="48">
        <v>7</v>
      </c>
      <c r="B11" s="8" t="s">
        <v>21</v>
      </c>
      <c r="C11" s="19">
        <v>0</v>
      </c>
      <c r="D11" s="19">
        <v>0</v>
      </c>
      <c r="E11" s="19">
        <v>0</v>
      </c>
      <c r="F11" s="13">
        <v>0</v>
      </c>
      <c r="G11" s="19">
        <v>1</v>
      </c>
      <c r="H11" s="19">
        <v>1</v>
      </c>
      <c r="I11" s="19">
        <v>0</v>
      </c>
      <c r="J11" s="19">
        <v>0</v>
      </c>
      <c r="K11" s="13">
        <v>0</v>
      </c>
      <c r="L11" s="13">
        <v>1</v>
      </c>
      <c r="M11" s="13">
        <v>0</v>
      </c>
      <c r="N11" s="13">
        <v>0</v>
      </c>
      <c r="O11" s="24">
        <f t="shared" si="0"/>
        <v>3</v>
      </c>
      <c r="P11" s="67">
        <v>1929</v>
      </c>
      <c r="Q11" s="74">
        <f>Table5[[#This Row],[Column15]]/Table5[[#This Row],[Column16]]*10000</f>
        <v>15.552099533437014</v>
      </c>
    </row>
    <row r="12" spans="1:19" x14ac:dyDescent="0.35">
      <c r="A12" s="48">
        <v>8</v>
      </c>
      <c r="B12" s="8" t="s">
        <v>22</v>
      </c>
      <c r="C12" s="19">
        <v>0</v>
      </c>
      <c r="D12" s="19">
        <v>0</v>
      </c>
      <c r="E12" s="19">
        <v>0</v>
      </c>
      <c r="F12" s="13">
        <v>0</v>
      </c>
      <c r="G12" s="19">
        <v>0</v>
      </c>
      <c r="H12" s="19">
        <v>1</v>
      </c>
      <c r="I12" s="19">
        <v>0</v>
      </c>
      <c r="J12" s="19">
        <v>0</v>
      </c>
      <c r="K12" s="13">
        <v>1</v>
      </c>
      <c r="L12" s="13">
        <v>0</v>
      </c>
      <c r="M12" s="13">
        <v>0</v>
      </c>
      <c r="N12" s="13">
        <v>0</v>
      </c>
      <c r="O12" s="24">
        <f t="shared" si="0"/>
        <v>2</v>
      </c>
      <c r="P12" s="67">
        <v>3350</v>
      </c>
      <c r="Q12" s="74">
        <f>Table5[[#This Row],[Column15]]/Table5[[#This Row],[Column16]]*10000</f>
        <v>5.9701492537313436</v>
      </c>
    </row>
    <row r="13" spans="1:19" x14ac:dyDescent="0.35">
      <c r="A13" s="48">
        <v>9</v>
      </c>
      <c r="B13" s="8" t="s">
        <v>23</v>
      </c>
      <c r="C13" s="19">
        <v>0</v>
      </c>
      <c r="D13" s="13">
        <v>1</v>
      </c>
      <c r="E13" s="19">
        <v>0</v>
      </c>
      <c r="F13" s="13">
        <v>1</v>
      </c>
      <c r="G13" s="19">
        <v>1</v>
      </c>
      <c r="H13" s="19">
        <v>0</v>
      </c>
      <c r="I13" s="19">
        <v>2</v>
      </c>
      <c r="J13" s="19">
        <v>1</v>
      </c>
      <c r="K13" s="13">
        <v>1</v>
      </c>
      <c r="L13" s="13">
        <v>0</v>
      </c>
      <c r="M13" s="13">
        <v>0</v>
      </c>
      <c r="N13" s="13">
        <v>0</v>
      </c>
      <c r="O13" s="24">
        <f t="shared" si="0"/>
        <v>7</v>
      </c>
      <c r="P13" s="67">
        <v>2280</v>
      </c>
      <c r="Q13" s="74">
        <f>Table5[[#This Row],[Column15]]/Table5[[#This Row],[Column16]]*10000</f>
        <v>30.701754385964911</v>
      </c>
    </row>
    <row r="14" spans="1:19" ht="15" customHeight="1" x14ac:dyDescent="0.35">
      <c r="A14" s="48">
        <v>10</v>
      </c>
      <c r="B14" s="8" t="s">
        <v>24</v>
      </c>
      <c r="C14" s="19">
        <v>0</v>
      </c>
      <c r="D14" s="19">
        <v>0</v>
      </c>
      <c r="E14" s="19">
        <v>0</v>
      </c>
      <c r="F14" s="13">
        <v>0</v>
      </c>
      <c r="G14" s="19">
        <v>0</v>
      </c>
      <c r="H14" s="19">
        <v>2</v>
      </c>
      <c r="I14" s="19">
        <v>2</v>
      </c>
      <c r="J14" s="19">
        <v>1</v>
      </c>
      <c r="K14" s="19">
        <v>0</v>
      </c>
      <c r="L14" s="13">
        <v>0</v>
      </c>
      <c r="M14" s="13">
        <v>0</v>
      </c>
      <c r="N14" s="13">
        <v>0</v>
      </c>
      <c r="O14" s="24">
        <f t="shared" si="0"/>
        <v>5</v>
      </c>
      <c r="P14" s="67">
        <v>2035</v>
      </c>
      <c r="Q14" s="74">
        <f>Table5[[#This Row],[Column15]]/Table5[[#This Row],[Column16]]*10000</f>
        <v>24.570024570024568</v>
      </c>
    </row>
    <row r="15" spans="1:19" x14ac:dyDescent="0.35">
      <c r="A15" s="48">
        <v>11</v>
      </c>
      <c r="B15" s="6" t="s">
        <v>25</v>
      </c>
      <c r="C15" s="20">
        <v>1</v>
      </c>
      <c r="D15" s="14">
        <v>0</v>
      </c>
      <c r="E15" s="14">
        <v>0</v>
      </c>
      <c r="F15" s="20">
        <v>2</v>
      </c>
      <c r="G15" s="20">
        <v>2</v>
      </c>
      <c r="H15" s="20">
        <v>0</v>
      </c>
      <c r="I15" s="20">
        <v>0</v>
      </c>
      <c r="J15" s="14">
        <v>3</v>
      </c>
      <c r="K15" s="14">
        <v>1</v>
      </c>
      <c r="L15" s="14">
        <v>0</v>
      </c>
      <c r="M15" s="14">
        <v>4</v>
      </c>
      <c r="N15" s="14">
        <v>1</v>
      </c>
      <c r="O15" s="24">
        <f t="shared" si="0"/>
        <v>14</v>
      </c>
      <c r="P15" s="68">
        <v>1324</v>
      </c>
      <c r="Q15" s="74">
        <f>Table5[[#This Row],[Column15]]/Table5[[#This Row],[Column16]]*10000</f>
        <v>105.74018126888218</v>
      </c>
    </row>
    <row r="16" spans="1:19" x14ac:dyDescent="0.35">
      <c r="A16" s="48">
        <v>12</v>
      </c>
      <c r="B16" s="6" t="s">
        <v>26</v>
      </c>
      <c r="C16" s="20">
        <v>1</v>
      </c>
      <c r="D16" s="14">
        <v>0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24">
        <f t="shared" si="0"/>
        <v>3</v>
      </c>
      <c r="P16" s="68">
        <v>1175</v>
      </c>
      <c r="Q16" s="74">
        <f>Table5[[#This Row],[Column15]]/Table5[[#This Row],[Column16]]*10000</f>
        <v>25.531914893617021</v>
      </c>
    </row>
    <row r="17" spans="1:17" x14ac:dyDescent="0.35">
      <c r="A17" s="48">
        <v>13</v>
      </c>
      <c r="B17" s="6" t="s">
        <v>27</v>
      </c>
      <c r="C17" s="20">
        <v>0</v>
      </c>
      <c r="D17" s="14">
        <v>0</v>
      </c>
      <c r="E17" s="14">
        <v>0</v>
      </c>
      <c r="F17" s="20">
        <v>0</v>
      </c>
      <c r="G17" s="20">
        <v>0</v>
      </c>
      <c r="H17" s="20">
        <v>0</v>
      </c>
      <c r="I17" s="20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24">
        <f t="shared" si="0"/>
        <v>0</v>
      </c>
      <c r="P17" s="68">
        <v>874</v>
      </c>
      <c r="Q17" s="74">
        <f>Table5[[#This Row],[Column15]]/Table5[[#This Row],[Column16]]*10000</f>
        <v>0</v>
      </c>
    </row>
    <row r="18" spans="1:17" x14ac:dyDescent="0.35">
      <c r="A18" s="48">
        <v>14</v>
      </c>
      <c r="B18" s="6" t="s">
        <v>28</v>
      </c>
      <c r="C18" s="20">
        <v>0</v>
      </c>
      <c r="D18" s="14">
        <v>0</v>
      </c>
      <c r="E18" s="20">
        <v>1</v>
      </c>
      <c r="F18" s="20">
        <v>0</v>
      </c>
      <c r="G18" s="20">
        <v>0</v>
      </c>
      <c r="H18" s="20">
        <v>0</v>
      </c>
      <c r="I18" s="20">
        <v>2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24">
        <f t="shared" si="0"/>
        <v>3</v>
      </c>
      <c r="P18" s="68">
        <v>1333</v>
      </c>
      <c r="Q18" s="74">
        <f>Table5[[#This Row],[Column15]]/Table5[[#This Row],[Column16]]*10000</f>
        <v>22.50562640660165</v>
      </c>
    </row>
    <row r="19" spans="1:17" x14ac:dyDescent="0.35">
      <c r="A19" s="48">
        <v>15</v>
      </c>
      <c r="B19" s="6" t="s">
        <v>29</v>
      </c>
      <c r="C19" s="20">
        <v>0</v>
      </c>
      <c r="D19" s="14">
        <v>0</v>
      </c>
      <c r="E19" s="20">
        <v>3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14">
        <v>0</v>
      </c>
      <c r="M19" s="14">
        <v>0</v>
      </c>
      <c r="N19" s="14">
        <v>1</v>
      </c>
      <c r="O19" s="24">
        <f t="shared" si="0"/>
        <v>5</v>
      </c>
      <c r="P19" s="68">
        <v>797</v>
      </c>
      <c r="Q19" s="74">
        <f>Table5[[#This Row],[Column15]]/Table5[[#This Row],[Column16]]*10000</f>
        <v>62.735257214554579</v>
      </c>
    </row>
    <row r="20" spans="1:17" x14ac:dyDescent="0.35">
      <c r="A20" s="48">
        <v>16</v>
      </c>
      <c r="B20" s="6" t="s">
        <v>30</v>
      </c>
      <c r="C20" s="20">
        <v>0</v>
      </c>
      <c r="D20" s="14">
        <v>0</v>
      </c>
      <c r="E20" s="14">
        <v>0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2</v>
      </c>
      <c r="L20" s="14">
        <v>1</v>
      </c>
      <c r="M20" s="14">
        <v>0</v>
      </c>
      <c r="N20" s="14">
        <v>0</v>
      </c>
      <c r="O20" s="24">
        <f t="shared" si="0"/>
        <v>4</v>
      </c>
      <c r="P20" s="68">
        <v>711</v>
      </c>
      <c r="Q20" s="74">
        <f>Table5[[#This Row],[Column15]]/Table5[[#This Row],[Column16]]*10000</f>
        <v>56.258790436005626</v>
      </c>
    </row>
    <row r="21" spans="1:17" x14ac:dyDescent="0.35">
      <c r="A21" s="48">
        <v>17</v>
      </c>
      <c r="B21" s="6" t="s">
        <v>31</v>
      </c>
      <c r="C21" s="20">
        <v>1</v>
      </c>
      <c r="D21" s="14">
        <v>0</v>
      </c>
      <c r="E21" s="20">
        <v>3</v>
      </c>
      <c r="F21" s="20">
        <v>2</v>
      </c>
      <c r="G21" s="20">
        <v>0</v>
      </c>
      <c r="H21" s="20">
        <v>0</v>
      </c>
      <c r="I21" s="20">
        <v>0</v>
      </c>
      <c r="J21" s="20">
        <v>1</v>
      </c>
      <c r="K21" s="20">
        <v>1</v>
      </c>
      <c r="L21" s="14">
        <v>0</v>
      </c>
      <c r="M21" s="14">
        <v>0</v>
      </c>
      <c r="N21" s="14">
        <v>0</v>
      </c>
      <c r="O21" s="24">
        <f t="shared" si="0"/>
        <v>8</v>
      </c>
      <c r="P21" s="68">
        <v>693</v>
      </c>
      <c r="Q21" s="74">
        <f>Table5[[#This Row],[Column15]]/Table5[[#This Row],[Column16]]*10000</f>
        <v>115.44011544011543</v>
      </c>
    </row>
    <row r="22" spans="1:17" x14ac:dyDescent="0.35">
      <c r="A22" s="48">
        <v>18</v>
      </c>
      <c r="B22" s="6" t="s">
        <v>32</v>
      </c>
      <c r="C22" s="20">
        <v>0</v>
      </c>
      <c r="D22" s="14">
        <v>0</v>
      </c>
      <c r="E22" s="14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4">
        <v>0</v>
      </c>
      <c r="M22" s="14">
        <v>0</v>
      </c>
      <c r="N22" s="14">
        <v>0</v>
      </c>
      <c r="O22" s="24">
        <f t="shared" si="0"/>
        <v>0</v>
      </c>
      <c r="P22" s="68">
        <v>1097</v>
      </c>
      <c r="Q22" s="74">
        <f>Table5[[#This Row],[Column15]]/Table5[[#This Row],[Column16]]*10000</f>
        <v>0</v>
      </c>
    </row>
    <row r="23" spans="1:17" x14ac:dyDescent="0.35">
      <c r="A23" s="48">
        <v>19</v>
      </c>
      <c r="B23" s="6" t="s">
        <v>33</v>
      </c>
      <c r="C23" s="20">
        <v>0</v>
      </c>
      <c r="D23" s="14">
        <v>0</v>
      </c>
      <c r="E23" s="14">
        <v>0</v>
      </c>
      <c r="F23" s="20">
        <v>0</v>
      </c>
      <c r="G23" s="20">
        <v>1</v>
      </c>
      <c r="H23" s="20">
        <v>1</v>
      </c>
      <c r="I23" s="20">
        <v>0</v>
      </c>
      <c r="J23" s="20">
        <v>0</v>
      </c>
      <c r="K23" s="14">
        <v>0</v>
      </c>
      <c r="L23" s="14">
        <v>1</v>
      </c>
      <c r="M23" s="14">
        <v>0</v>
      </c>
      <c r="N23" s="14">
        <v>0</v>
      </c>
      <c r="O23" s="24">
        <f t="shared" si="0"/>
        <v>3</v>
      </c>
      <c r="P23" s="68">
        <v>1280</v>
      </c>
      <c r="Q23" s="74">
        <f>Table5[[#This Row],[Column15]]/Table5[[#This Row],[Column16]]*10000</f>
        <v>23.4375</v>
      </c>
    </row>
    <row r="24" spans="1:17" x14ac:dyDescent="0.35">
      <c r="A24" s="48">
        <v>20</v>
      </c>
      <c r="B24" s="9" t="s">
        <v>34</v>
      </c>
      <c r="C24" s="21">
        <v>0</v>
      </c>
      <c r="D24" s="15">
        <v>0</v>
      </c>
      <c r="E24" s="21">
        <v>2</v>
      </c>
      <c r="F24" s="15">
        <v>0</v>
      </c>
      <c r="G24" s="21">
        <v>1</v>
      </c>
      <c r="H24" s="21">
        <v>1</v>
      </c>
      <c r="I24" s="21">
        <v>1</v>
      </c>
      <c r="J24" s="21">
        <v>0</v>
      </c>
      <c r="K24" s="15">
        <v>0</v>
      </c>
      <c r="L24" s="15">
        <v>0</v>
      </c>
      <c r="M24" s="15">
        <v>0</v>
      </c>
      <c r="N24" s="15">
        <v>0</v>
      </c>
      <c r="O24" s="24">
        <f t="shared" si="0"/>
        <v>5</v>
      </c>
      <c r="P24" s="69">
        <v>1351</v>
      </c>
      <c r="Q24" s="74">
        <f>Table5[[#This Row],[Column15]]/Table5[[#This Row],[Column16]]*10000</f>
        <v>37.00962250185048</v>
      </c>
    </row>
    <row r="25" spans="1:17" x14ac:dyDescent="0.35">
      <c r="A25" s="48">
        <v>21</v>
      </c>
      <c r="B25" s="9" t="s">
        <v>35</v>
      </c>
      <c r="C25" s="21">
        <v>2</v>
      </c>
      <c r="D25" s="15">
        <v>0</v>
      </c>
      <c r="E25" s="21">
        <v>2</v>
      </c>
      <c r="F25" s="21">
        <v>0</v>
      </c>
      <c r="G25" s="21">
        <v>0</v>
      </c>
      <c r="H25" s="21">
        <v>1</v>
      </c>
      <c r="I25" s="21">
        <v>0</v>
      </c>
      <c r="J25" s="15">
        <v>3</v>
      </c>
      <c r="K25" s="15">
        <v>1</v>
      </c>
      <c r="L25" s="15">
        <v>1</v>
      </c>
      <c r="M25" s="15">
        <v>0</v>
      </c>
      <c r="N25" s="15">
        <v>0</v>
      </c>
      <c r="O25" s="24">
        <f t="shared" si="0"/>
        <v>10</v>
      </c>
      <c r="P25" s="69">
        <v>1937</v>
      </c>
      <c r="Q25" s="74">
        <f>Table5[[#This Row],[Column15]]/Table5[[#This Row],[Column16]]*10000</f>
        <v>51.62622612287042</v>
      </c>
    </row>
    <row r="26" spans="1:17" x14ac:dyDescent="0.35">
      <c r="A26" s="48">
        <v>22</v>
      </c>
      <c r="B26" s="9" t="s">
        <v>36</v>
      </c>
      <c r="C26" s="21">
        <v>0</v>
      </c>
      <c r="D26" s="15">
        <v>0</v>
      </c>
      <c r="E26" s="21">
        <v>1</v>
      </c>
      <c r="F26" s="21">
        <v>0</v>
      </c>
      <c r="G26" s="21">
        <v>0</v>
      </c>
      <c r="H26" s="21">
        <v>0</v>
      </c>
      <c r="I26" s="21">
        <v>0</v>
      </c>
      <c r="J26" s="21">
        <v>2</v>
      </c>
      <c r="K26" s="21">
        <v>0</v>
      </c>
      <c r="L26" s="15">
        <v>0</v>
      </c>
      <c r="M26" s="15">
        <v>0</v>
      </c>
      <c r="N26" s="15">
        <v>1</v>
      </c>
      <c r="O26" s="24">
        <f t="shared" si="0"/>
        <v>4</v>
      </c>
      <c r="P26" s="69">
        <v>771</v>
      </c>
      <c r="Q26" s="74">
        <f>Table5[[#This Row],[Column15]]/Table5[[#This Row],[Column16]]*10000</f>
        <v>51.880674448767834</v>
      </c>
    </row>
    <row r="27" spans="1:17" x14ac:dyDescent="0.35">
      <c r="A27" s="48">
        <v>23</v>
      </c>
      <c r="B27" s="9" t="s">
        <v>37</v>
      </c>
      <c r="C27" s="21">
        <v>0</v>
      </c>
      <c r="D27" s="15">
        <v>0</v>
      </c>
      <c r="E27" s="15">
        <v>0</v>
      </c>
      <c r="F27" s="21">
        <v>1</v>
      </c>
      <c r="G27" s="21">
        <v>1</v>
      </c>
      <c r="H27" s="21">
        <v>0</v>
      </c>
      <c r="I27" s="21">
        <v>0</v>
      </c>
      <c r="J27" s="21">
        <v>0</v>
      </c>
      <c r="K27" s="21">
        <v>0</v>
      </c>
      <c r="L27" s="15">
        <v>0</v>
      </c>
      <c r="M27" s="15">
        <v>0</v>
      </c>
      <c r="N27" s="15">
        <v>0</v>
      </c>
      <c r="O27" s="24">
        <f t="shared" si="0"/>
        <v>2</v>
      </c>
      <c r="P27" s="69">
        <v>1038</v>
      </c>
      <c r="Q27" s="74">
        <f>Table5[[#This Row],[Column15]]/Table5[[#This Row],[Column16]]*10000</f>
        <v>19.26782273603083</v>
      </c>
    </row>
    <row r="28" spans="1:17" x14ac:dyDescent="0.35">
      <c r="A28" s="48">
        <v>24</v>
      </c>
      <c r="B28" s="9" t="s">
        <v>38</v>
      </c>
      <c r="C28" s="21">
        <v>1</v>
      </c>
      <c r="D28" s="15">
        <v>0</v>
      </c>
      <c r="E28" s="21">
        <v>2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1</v>
      </c>
      <c r="L28" s="15">
        <v>0</v>
      </c>
      <c r="M28" s="15">
        <v>0</v>
      </c>
      <c r="N28" s="15">
        <v>0</v>
      </c>
      <c r="O28" s="24">
        <f t="shared" si="0"/>
        <v>5</v>
      </c>
      <c r="P28" s="69">
        <v>1072</v>
      </c>
      <c r="Q28" s="74">
        <f>Table5[[#This Row],[Column15]]/Table5[[#This Row],[Column16]]*10000</f>
        <v>46.641791044776113</v>
      </c>
    </row>
    <row r="29" spans="1:17" x14ac:dyDescent="0.35">
      <c r="A29" s="48">
        <v>25</v>
      </c>
      <c r="B29" s="9" t="s">
        <v>39</v>
      </c>
      <c r="C29" s="21">
        <v>0</v>
      </c>
      <c r="D29" s="15">
        <v>1</v>
      </c>
      <c r="E29" s="21">
        <v>0</v>
      </c>
      <c r="F29" s="21">
        <v>0</v>
      </c>
      <c r="G29" s="21">
        <v>1</v>
      </c>
      <c r="H29" s="21">
        <v>0</v>
      </c>
      <c r="I29" s="21">
        <v>0</v>
      </c>
      <c r="J29" s="15">
        <v>1</v>
      </c>
      <c r="K29" s="15">
        <v>1</v>
      </c>
      <c r="L29" s="15">
        <v>1</v>
      </c>
      <c r="M29" s="15">
        <v>0</v>
      </c>
      <c r="N29" s="15">
        <v>1</v>
      </c>
      <c r="O29" s="24">
        <f t="shared" si="0"/>
        <v>6</v>
      </c>
      <c r="P29" s="69">
        <v>922</v>
      </c>
      <c r="Q29" s="74">
        <f>Table5[[#This Row],[Column15]]/Table5[[#This Row],[Column16]]*10000</f>
        <v>65.075921908893704</v>
      </c>
    </row>
    <row r="30" spans="1:17" x14ac:dyDescent="0.35">
      <c r="A30" s="48">
        <v>26</v>
      </c>
      <c r="B30" s="9" t="s">
        <v>40</v>
      </c>
      <c r="C30" s="21">
        <v>1</v>
      </c>
      <c r="D30" s="15">
        <v>1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15">
        <v>1</v>
      </c>
      <c r="K30" s="15">
        <v>0</v>
      </c>
      <c r="L30" s="15">
        <v>0</v>
      </c>
      <c r="M30" s="15">
        <v>0</v>
      </c>
      <c r="N30" s="15">
        <v>0</v>
      </c>
      <c r="O30" s="24">
        <f t="shared" si="0"/>
        <v>4</v>
      </c>
      <c r="P30" s="69">
        <v>1868</v>
      </c>
      <c r="Q30" s="74">
        <f>Table5[[#This Row],[Column15]]/Table5[[#This Row],[Column16]]*10000</f>
        <v>21.413276231263385</v>
      </c>
    </row>
    <row r="31" spans="1:17" x14ac:dyDescent="0.35">
      <c r="A31" s="48">
        <v>27</v>
      </c>
      <c r="B31" s="9" t="s">
        <v>41</v>
      </c>
      <c r="C31" s="21">
        <v>0</v>
      </c>
      <c r="D31" s="15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15">
        <v>0</v>
      </c>
      <c r="M31" s="15">
        <v>0</v>
      </c>
      <c r="N31" s="15">
        <v>0</v>
      </c>
      <c r="O31" s="24">
        <f t="shared" si="0"/>
        <v>0</v>
      </c>
      <c r="P31" s="69">
        <v>900</v>
      </c>
      <c r="Q31" s="74">
        <f>Table5[[#This Row],[Column15]]/Table5[[#This Row],[Column16]]*10000</f>
        <v>0</v>
      </c>
    </row>
    <row r="32" spans="1:17" x14ac:dyDescent="0.35">
      <c r="A32" s="48">
        <v>28</v>
      </c>
      <c r="B32" s="9" t="s">
        <v>42</v>
      </c>
      <c r="C32" s="21">
        <v>0</v>
      </c>
      <c r="D32" s="15">
        <v>1</v>
      </c>
      <c r="E32" s="21">
        <v>0</v>
      </c>
      <c r="F32" s="21">
        <v>0</v>
      </c>
      <c r="G32" s="21">
        <v>0</v>
      </c>
      <c r="H32" s="21">
        <v>1</v>
      </c>
      <c r="I32" s="21">
        <v>1</v>
      </c>
      <c r="J32" s="21">
        <v>0</v>
      </c>
      <c r="K32" s="21">
        <v>2</v>
      </c>
      <c r="L32" s="15">
        <v>0</v>
      </c>
      <c r="M32" s="15">
        <v>0</v>
      </c>
      <c r="N32" s="15">
        <v>0</v>
      </c>
      <c r="O32" s="24">
        <f t="shared" si="0"/>
        <v>5</v>
      </c>
      <c r="P32" s="69">
        <v>618</v>
      </c>
      <c r="Q32" s="74">
        <f>Table5[[#This Row],[Column15]]/Table5[[#This Row],[Column16]]*10000</f>
        <v>80.906148867313902</v>
      </c>
    </row>
    <row r="33" spans="1:17" ht="15" customHeight="1" x14ac:dyDescent="0.35">
      <c r="A33" s="48">
        <v>29</v>
      </c>
      <c r="B33" s="10" t="s">
        <v>43</v>
      </c>
      <c r="C33" s="22">
        <v>0</v>
      </c>
      <c r="D33" s="16">
        <v>0</v>
      </c>
      <c r="E33" s="22">
        <v>1</v>
      </c>
      <c r="F33" s="22">
        <v>0</v>
      </c>
      <c r="G33" s="22">
        <v>1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1</v>
      </c>
      <c r="N33" s="22">
        <v>0</v>
      </c>
      <c r="O33" s="24">
        <f t="shared" si="0"/>
        <v>3</v>
      </c>
      <c r="P33" s="70">
        <v>3064</v>
      </c>
      <c r="Q33" s="74">
        <f>Table5[[#This Row],[Column15]]/Table5[[#This Row],[Column16]]*10000</f>
        <v>9.7911227154046987</v>
      </c>
    </row>
    <row r="34" spans="1:17" x14ac:dyDescent="0.35">
      <c r="A34" s="48">
        <v>30</v>
      </c>
      <c r="B34" s="10" t="s">
        <v>44</v>
      </c>
      <c r="C34" s="22">
        <v>1</v>
      </c>
      <c r="D34" s="16">
        <v>0</v>
      </c>
      <c r="E34" s="22">
        <v>0</v>
      </c>
      <c r="F34" s="16">
        <v>1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4">
        <f t="shared" si="0"/>
        <v>2</v>
      </c>
      <c r="P34" s="70">
        <v>1748</v>
      </c>
      <c r="Q34" s="74">
        <f>Table5[[#This Row],[Column15]]/Table5[[#This Row],[Column16]]*10000</f>
        <v>11.441647597254004</v>
      </c>
    </row>
    <row r="35" spans="1:17" x14ac:dyDescent="0.35">
      <c r="A35" s="48">
        <v>31</v>
      </c>
      <c r="B35" s="10" t="s">
        <v>45</v>
      </c>
      <c r="C35" s="22">
        <v>3</v>
      </c>
      <c r="D35" s="16">
        <v>0</v>
      </c>
      <c r="E35" s="22">
        <v>0</v>
      </c>
      <c r="F35" s="22">
        <v>0</v>
      </c>
      <c r="G35" s="22">
        <v>0</v>
      </c>
      <c r="H35" s="22">
        <v>0</v>
      </c>
      <c r="I35" s="22">
        <v>1</v>
      </c>
      <c r="J35" s="22">
        <v>0</v>
      </c>
      <c r="K35" s="22">
        <v>0</v>
      </c>
      <c r="L35" s="22">
        <v>1</v>
      </c>
      <c r="M35" s="22">
        <v>0</v>
      </c>
      <c r="N35" s="22">
        <v>0</v>
      </c>
      <c r="O35" s="24">
        <f t="shared" si="0"/>
        <v>5</v>
      </c>
      <c r="P35" s="70">
        <v>2317</v>
      </c>
      <c r="Q35" s="74">
        <f>Table5[[#This Row],[Column15]]/Table5[[#This Row],[Column16]]*10000</f>
        <v>21.579628830384117</v>
      </c>
    </row>
    <row r="36" spans="1:17" x14ac:dyDescent="0.35">
      <c r="A36" s="48">
        <v>32</v>
      </c>
      <c r="B36" s="10" t="s">
        <v>46</v>
      </c>
      <c r="C36" s="22">
        <v>1</v>
      </c>
      <c r="D36" s="16">
        <v>0</v>
      </c>
      <c r="E36" s="22">
        <v>0</v>
      </c>
      <c r="F36" s="16">
        <v>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4">
        <f t="shared" si="0"/>
        <v>2</v>
      </c>
      <c r="P36" s="70">
        <v>2227</v>
      </c>
      <c r="Q36" s="74">
        <f>Table5[[#This Row],[Column15]]/Table5[[#This Row],[Column16]]*10000</f>
        <v>8.9806915132465193</v>
      </c>
    </row>
    <row r="37" spans="1:17" x14ac:dyDescent="0.35">
      <c r="A37" s="48">
        <v>33</v>
      </c>
      <c r="B37" s="10" t="s">
        <v>47</v>
      </c>
      <c r="C37" s="22">
        <v>0</v>
      </c>
      <c r="D37" s="16">
        <v>0</v>
      </c>
      <c r="E37" s="22">
        <v>2</v>
      </c>
      <c r="F37" s="16">
        <v>1</v>
      </c>
      <c r="G37" s="22">
        <v>0</v>
      </c>
      <c r="H37" s="22">
        <v>1</v>
      </c>
      <c r="I37" s="22">
        <v>1</v>
      </c>
      <c r="J37" s="22">
        <v>0</v>
      </c>
      <c r="K37" s="22">
        <v>0</v>
      </c>
      <c r="L37" s="16">
        <v>0</v>
      </c>
      <c r="M37" s="22">
        <v>0</v>
      </c>
      <c r="N37" s="22">
        <v>0</v>
      </c>
      <c r="O37" s="24">
        <f t="shared" si="0"/>
        <v>5</v>
      </c>
      <c r="P37" s="70">
        <v>2620</v>
      </c>
      <c r="Q37" s="74">
        <f>Table5[[#This Row],[Column15]]/Table5[[#This Row],[Column16]]*10000</f>
        <v>19.083969465648853</v>
      </c>
    </row>
    <row r="38" spans="1:17" x14ac:dyDescent="0.35">
      <c r="A38" s="48">
        <v>34</v>
      </c>
      <c r="B38" s="10" t="s">
        <v>48</v>
      </c>
      <c r="C38" s="22">
        <v>0</v>
      </c>
      <c r="D38" s="16">
        <v>1</v>
      </c>
      <c r="E38" s="22">
        <v>0</v>
      </c>
      <c r="F38" s="22">
        <v>0</v>
      </c>
      <c r="G38" s="22">
        <v>1</v>
      </c>
      <c r="H38" s="22">
        <v>0</v>
      </c>
      <c r="I38" s="22">
        <v>2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4">
        <f t="shared" si="0"/>
        <v>4</v>
      </c>
      <c r="P38" s="70">
        <v>3682</v>
      </c>
      <c r="Q38" s="74">
        <f>Table5[[#This Row],[Column15]]/Table5[[#This Row],[Column16]]*10000</f>
        <v>10.863661053775122</v>
      </c>
    </row>
    <row r="39" spans="1:17" x14ac:dyDescent="0.35">
      <c r="A39" s="48">
        <v>35</v>
      </c>
      <c r="B39" s="10" t="s">
        <v>49</v>
      </c>
      <c r="C39" s="22">
        <v>0</v>
      </c>
      <c r="D39" s="16">
        <v>0</v>
      </c>
      <c r="E39" s="22">
        <v>0</v>
      </c>
      <c r="F39" s="22">
        <v>0</v>
      </c>
      <c r="G39" s="22">
        <v>0</v>
      </c>
      <c r="H39" s="22">
        <v>0</v>
      </c>
      <c r="I39" s="22">
        <v>1</v>
      </c>
      <c r="J39" s="22">
        <v>0</v>
      </c>
      <c r="K39" s="22">
        <v>0</v>
      </c>
      <c r="L39" s="22">
        <v>1</v>
      </c>
      <c r="M39" s="22">
        <v>0</v>
      </c>
      <c r="N39" s="22">
        <v>0</v>
      </c>
      <c r="O39" s="24">
        <f t="shared" si="0"/>
        <v>2</v>
      </c>
      <c r="P39" s="70">
        <v>3475</v>
      </c>
      <c r="Q39" s="74">
        <f>Table5[[#This Row],[Column15]]/Table5[[#This Row],[Column16]]*10000</f>
        <v>5.7553956834532372</v>
      </c>
    </row>
    <row r="40" spans="1:17" x14ac:dyDescent="0.35">
      <c r="A40" s="48">
        <v>36</v>
      </c>
      <c r="B40" s="10" t="s">
        <v>50</v>
      </c>
      <c r="C40" s="22">
        <v>0</v>
      </c>
      <c r="D40" s="16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4">
        <f t="shared" si="0"/>
        <v>0</v>
      </c>
      <c r="P40" s="70">
        <v>2385</v>
      </c>
      <c r="Q40" s="74">
        <f>Table5[[#This Row],[Column15]]/Table5[[#This Row],[Column16]]*10000</f>
        <v>0</v>
      </c>
    </row>
    <row r="41" spans="1:17" x14ac:dyDescent="0.35">
      <c r="A41" s="48">
        <v>37</v>
      </c>
      <c r="B41" s="11" t="s">
        <v>51</v>
      </c>
      <c r="C41" s="23">
        <v>0</v>
      </c>
      <c r="D41" s="17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24">
        <f t="shared" si="0"/>
        <v>0</v>
      </c>
      <c r="P41" s="71">
        <v>1699</v>
      </c>
      <c r="Q41" s="74">
        <f>Table5[[#This Row],[Column15]]/Table5[[#This Row],[Column16]]*10000</f>
        <v>0</v>
      </c>
    </row>
    <row r="42" spans="1:17" x14ac:dyDescent="0.35">
      <c r="A42" s="48">
        <v>38</v>
      </c>
      <c r="B42" s="11" t="s">
        <v>52</v>
      </c>
      <c r="C42" s="23">
        <v>0</v>
      </c>
      <c r="D42" s="17">
        <v>0</v>
      </c>
      <c r="E42" s="23">
        <v>0</v>
      </c>
      <c r="F42" s="23">
        <v>0</v>
      </c>
      <c r="G42" s="23">
        <v>1</v>
      </c>
      <c r="H42" s="23">
        <v>0</v>
      </c>
      <c r="I42" s="23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24">
        <f t="shared" si="0"/>
        <v>1</v>
      </c>
      <c r="P42" s="71">
        <v>1959</v>
      </c>
      <c r="Q42" s="74">
        <f>Table5[[#This Row],[Column15]]/Table5[[#This Row],[Column16]]*10000</f>
        <v>5.1046452271567127</v>
      </c>
    </row>
    <row r="43" spans="1:17" x14ac:dyDescent="0.35">
      <c r="A43" s="48">
        <v>39</v>
      </c>
      <c r="B43" s="11" t="s">
        <v>53</v>
      </c>
      <c r="C43" s="23">
        <v>0</v>
      </c>
      <c r="D43" s="17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24">
        <f t="shared" si="0"/>
        <v>0</v>
      </c>
      <c r="P43" s="71">
        <v>1713</v>
      </c>
      <c r="Q43" s="74">
        <f>Table5[[#This Row],[Column15]]/Table5[[#This Row],[Column16]]*10000</f>
        <v>0</v>
      </c>
    </row>
    <row r="44" spans="1:17" x14ac:dyDescent="0.35">
      <c r="A44" s="48">
        <v>40</v>
      </c>
      <c r="B44" s="11" t="s">
        <v>54</v>
      </c>
      <c r="C44" s="23">
        <v>0</v>
      </c>
      <c r="D44" s="17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24">
        <f t="shared" si="0"/>
        <v>0</v>
      </c>
      <c r="P44" s="71">
        <v>2584</v>
      </c>
      <c r="Q44" s="74">
        <f>Table5[[#This Row],[Column15]]/Table5[[#This Row],[Column16]]*10000</f>
        <v>0</v>
      </c>
    </row>
    <row r="45" spans="1:17" x14ac:dyDescent="0.35">
      <c r="A45" s="48">
        <v>41</v>
      </c>
      <c r="B45" s="11" t="s">
        <v>55</v>
      </c>
      <c r="C45" s="23">
        <v>0</v>
      </c>
      <c r="D45" s="17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24">
        <f t="shared" si="0"/>
        <v>0</v>
      </c>
      <c r="P45" s="71">
        <v>1656</v>
      </c>
      <c r="Q45" s="74">
        <f>Table5[[#This Row],[Column15]]/Table5[[#This Row],[Column16]]*10000</f>
        <v>0</v>
      </c>
    </row>
    <row r="46" spans="1:17" x14ac:dyDescent="0.35">
      <c r="A46" s="48">
        <v>42</v>
      </c>
      <c r="B46" s="11" t="s">
        <v>56</v>
      </c>
      <c r="C46" s="23">
        <v>0</v>
      </c>
      <c r="D46" s="17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24">
        <f t="shared" si="0"/>
        <v>1</v>
      </c>
      <c r="P46" s="71">
        <v>2030</v>
      </c>
      <c r="Q46" s="74">
        <f>Table5[[#This Row],[Column15]]/Table5[[#This Row],[Column16]]*10000</f>
        <v>4.9261083743842358</v>
      </c>
    </row>
    <row r="47" spans="1:17" x14ac:dyDescent="0.35">
      <c r="A47" s="48">
        <v>43</v>
      </c>
      <c r="B47" s="11" t="s">
        <v>57</v>
      </c>
      <c r="C47" s="23">
        <v>0</v>
      </c>
      <c r="D47" s="17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17">
        <v>0</v>
      </c>
      <c r="K47" s="17">
        <v>0</v>
      </c>
      <c r="L47" s="17">
        <v>1</v>
      </c>
      <c r="M47" s="17">
        <v>0</v>
      </c>
      <c r="N47" s="17">
        <v>0</v>
      </c>
      <c r="O47" s="24">
        <f t="shared" si="0"/>
        <v>1</v>
      </c>
      <c r="P47" s="71">
        <v>2514</v>
      </c>
      <c r="Q47" s="74">
        <f>Table5[[#This Row],[Column15]]/Table5[[#This Row],[Column16]]*10000</f>
        <v>3.9777247414478918</v>
      </c>
    </row>
    <row r="48" spans="1:17" x14ac:dyDescent="0.35">
      <c r="A48" s="48">
        <v>44</v>
      </c>
      <c r="B48" s="5" t="s">
        <v>58</v>
      </c>
      <c r="C48" s="24">
        <v>2</v>
      </c>
      <c r="D48" s="2">
        <v>1</v>
      </c>
      <c r="E48" s="24">
        <v>1</v>
      </c>
      <c r="F48" s="2">
        <v>2</v>
      </c>
      <c r="G48" s="24">
        <v>1</v>
      </c>
      <c r="H48" s="24">
        <v>2</v>
      </c>
      <c r="I48" s="24">
        <v>1</v>
      </c>
      <c r="J48" s="2">
        <v>1</v>
      </c>
      <c r="K48" s="2">
        <v>2</v>
      </c>
      <c r="L48" s="2">
        <v>0</v>
      </c>
      <c r="M48" s="2">
        <v>0</v>
      </c>
      <c r="N48" s="2">
        <v>0</v>
      </c>
      <c r="O48" s="24">
        <f t="shared" si="0"/>
        <v>13</v>
      </c>
      <c r="P48" s="72">
        <v>5117</v>
      </c>
      <c r="Q48" s="74">
        <f>Table5[[#This Row],[Column15]]/Table5[[#This Row],[Column16]]*10000</f>
        <v>25.405511041625953</v>
      </c>
    </row>
    <row r="49" spans="1:17" x14ac:dyDescent="0.35">
      <c r="A49" s="48">
        <v>45</v>
      </c>
      <c r="B49" s="5" t="s">
        <v>59</v>
      </c>
      <c r="C49" s="24">
        <v>0</v>
      </c>
      <c r="D49" s="2">
        <v>2</v>
      </c>
      <c r="E49" s="24">
        <v>0</v>
      </c>
      <c r="F49" s="24">
        <v>0</v>
      </c>
      <c r="G49" s="24">
        <v>0</v>
      </c>
      <c r="H49" s="24">
        <v>1</v>
      </c>
      <c r="I49" s="24">
        <v>1</v>
      </c>
      <c r="J49" s="2">
        <v>0</v>
      </c>
      <c r="K49" s="2">
        <v>0</v>
      </c>
      <c r="L49" s="2">
        <v>0</v>
      </c>
      <c r="M49" s="24">
        <v>2</v>
      </c>
      <c r="N49" s="2">
        <v>1</v>
      </c>
      <c r="O49" s="24">
        <f t="shared" si="0"/>
        <v>7</v>
      </c>
      <c r="P49" s="72">
        <v>4457</v>
      </c>
      <c r="Q49" s="74">
        <f>Table5[[#This Row],[Column15]]/Table5[[#This Row],[Column16]]*10000</f>
        <v>15.705631590756115</v>
      </c>
    </row>
    <row r="50" spans="1:17" x14ac:dyDescent="0.35">
      <c r="A50" s="48">
        <v>46</v>
      </c>
      <c r="B50" s="5" t="s">
        <v>60</v>
      </c>
      <c r="C50" s="24">
        <v>0</v>
      </c>
      <c r="D50" s="2">
        <v>0</v>
      </c>
      <c r="E50" s="24">
        <v>0</v>
      </c>
      <c r="F50" s="24">
        <v>0</v>
      </c>
      <c r="G50" s="24">
        <v>1</v>
      </c>
      <c r="H50" s="24">
        <v>0</v>
      </c>
      <c r="I50" s="24">
        <v>0</v>
      </c>
      <c r="J50" s="2">
        <v>3</v>
      </c>
      <c r="K50" s="2">
        <v>0</v>
      </c>
      <c r="L50" s="2">
        <v>0</v>
      </c>
      <c r="M50" s="2">
        <v>0</v>
      </c>
      <c r="N50" s="2">
        <v>1</v>
      </c>
      <c r="O50" s="24">
        <f t="shared" si="0"/>
        <v>5</v>
      </c>
      <c r="P50" s="72">
        <v>3028</v>
      </c>
      <c r="Q50" s="74">
        <f>Table5[[#This Row],[Column15]]/Table5[[#This Row],[Column16]]*10000</f>
        <v>16.512549537648614</v>
      </c>
    </row>
    <row r="51" spans="1:17" x14ac:dyDescent="0.35">
      <c r="A51" s="48">
        <v>47</v>
      </c>
      <c r="B51" s="5" t="s">
        <v>61</v>
      </c>
      <c r="C51" s="24">
        <v>0</v>
      </c>
      <c r="D51" s="2">
        <v>1</v>
      </c>
      <c r="E51" s="24">
        <v>0</v>
      </c>
      <c r="F51" s="2">
        <v>1</v>
      </c>
      <c r="G51" s="24">
        <v>1</v>
      </c>
      <c r="H51" s="24">
        <v>0</v>
      </c>
      <c r="I51" s="24">
        <v>2</v>
      </c>
      <c r="J51" s="2">
        <v>0</v>
      </c>
      <c r="K51" s="2">
        <v>0</v>
      </c>
      <c r="L51" s="2">
        <v>0</v>
      </c>
      <c r="M51" s="24">
        <v>1</v>
      </c>
      <c r="N51" s="2">
        <v>0</v>
      </c>
      <c r="O51" s="24">
        <f t="shared" si="0"/>
        <v>6</v>
      </c>
      <c r="P51" s="72">
        <v>2463</v>
      </c>
      <c r="Q51" s="74">
        <f>Table5[[#This Row],[Column15]]/Table5[[#This Row],[Column16]]*10000</f>
        <v>24.360535931790498</v>
      </c>
    </row>
    <row r="52" spans="1:17" x14ac:dyDescent="0.35">
      <c r="A52" s="48">
        <v>48</v>
      </c>
      <c r="B52" s="5" t="s">
        <v>62</v>
      </c>
      <c r="C52" s="24">
        <v>3</v>
      </c>
      <c r="D52" s="2">
        <v>4</v>
      </c>
      <c r="E52" s="24">
        <v>2</v>
      </c>
      <c r="F52" s="2">
        <v>2</v>
      </c>
      <c r="G52" s="24">
        <v>0</v>
      </c>
      <c r="H52" s="24">
        <v>0</v>
      </c>
      <c r="I52" s="24">
        <v>0</v>
      </c>
      <c r="J52" s="2">
        <v>0</v>
      </c>
      <c r="K52" s="2">
        <v>2</v>
      </c>
      <c r="L52" s="2">
        <v>0</v>
      </c>
      <c r="M52" s="2">
        <v>0</v>
      </c>
      <c r="N52" s="2">
        <v>4</v>
      </c>
      <c r="O52" s="24">
        <f t="shared" si="0"/>
        <v>17</v>
      </c>
      <c r="P52" s="72">
        <v>6987</v>
      </c>
      <c r="Q52" s="74">
        <f>Table5[[#This Row],[Column15]]/Table5[[#This Row],[Column16]]*10000</f>
        <v>24.330900243309003</v>
      </c>
    </row>
    <row r="53" spans="1:17" x14ac:dyDescent="0.35">
      <c r="A53" s="48">
        <v>49</v>
      </c>
      <c r="B53" s="5" t="s">
        <v>63</v>
      </c>
      <c r="C53" s="24">
        <v>0</v>
      </c>
      <c r="D53" s="2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4">
        <f t="shared" si="0"/>
        <v>0</v>
      </c>
      <c r="P53" s="72">
        <v>1960</v>
      </c>
      <c r="Q53" s="74">
        <f>Table5[[#This Row],[Column15]]/Table5[[#This Row],[Column16]]*10000</f>
        <v>0</v>
      </c>
    </row>
    <row r="54" spans="1:17" s="4" customFormat="1" x14ac:dyDescent="0.35">
      <c r="A54" s="48">
        <v>50</v>
      </c>
      <c r="B54" s="5" t="s">
        <v>64</v>
      </c>
      <c r="C54" s="24">
        <v>3</v>
      </c>
      <c r="D54" s="2">
        <v>2</v>
      </c>
      <c r="E54" s="24">
        <v>1</v>
      </c>
      <c r="F54" s="24">
        <v>0</v>
      </c>
      <c r="G54" s="24">
        <v>0</v>
      </c>
      <c r="H54" s="24">
        <v>2</v>
      </c>
      <c r="I54" s="24">
        <v>1</v>
      </c>
      <c r="J54" s="2">
        <v>0</v>
      </c>
      <c r="K54" s="2">
        <v>3</v>
      </c>
      <c r="L54" s="2">
        <v>0</v>
      </c>
      <c r="M54" s="24">
        <v>1</v>
      </c>
      <c r="N54" s="2">
        <v>0</v>
      </c>
      <c r="O54" s="24">
        <f t="shared" si="0"/>
        <v>13</v>
      </c>
      <c r="P54" s="72">
        <v>4208</v>
      </c>
      <c r="Q54" s="74">
        <f>Table5[[#This Row],[Column15]]/Table5[[#This Row],[Column16]]*10000</f>
        <v>30.893536121673005</v>
      </c>
    </row>
    <row r="55" spans="1:17" x14ac:dyDescent="0.35">
      <c r="A55" s="57" t="s">
        <v>65</v>
      </c>
      <c r="B55" s="43"/>
      <c r="C55" s="39">
        <f>SUM(C5:C54)</f>
        <v>20</v>
      </c>
      <c r="D55" s="39">
        <f t="shared" ref="D55:O55" si="1">SUM(D5:D54)</f>
        <v>16</v>
      </c>
      <c r="E55" s="39">
        <f t="shared" si="1"/>
        <v>30</v>
      </c>
      <c r="F55" s="39">
        <f t="shared" si="1"/>
        <v>21</v>
      </c>
      <c r="G55" s="39">
        <f t="shared" si="1"/>
        <v>23</v>
      </c>
      <c r="H55" s="39">
        <f t="shared" si="1"/>
        <v>22</v>
      </c>
      <c r="I55" s="39">
        <f t="shared" si="1"/>
        <v>28</v>
      </c>
      <c r="J55" s="39">
        <f t="shared" si="1"/>
        <v>23</v>
      </c>
      <c r="K55" s="39">
        <f t="shared" si="1"/>
        <v>20</v>
      </c>
      <c r="L55" s="39">
        <f t="shared" si="1"/>
        <v>19</v>
      </c>
      <c r="M55" s="39">
        <f t="shared" si="1"/>
        <v>11</v>
      </c>
      <c r="N55" s="39">
        <f t="shared" si="1"/>
        <v>11</v>
      </c>
      <c r="O55" s="39">
        <f t="shared" si="1"/>
        <v>244</v>
      </c>
      <c r="P55" s="73">
        <f>SUM(P5:P54)</f>
        <v>115961</v>
      </c>
      <c r="Q55" s="79"/>
    </row>
  </sheetData>
  <phoneticPr fontId="5" type="noConversion"/>
  <conditionalFormatting sqref="B5:B54">
    <cfRule type="duplicateValues" dxfId="1" priority="1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72D8C-3154-4883-B4A7-F149EBE6C802}">
  <dimension ref="A1:R58"/>
  <sheetViews>
    <sheetView workbookViewId="0">
      <selection activeCell="F3" sqref="F3:F7"/>
    </sheetView>
  </sheetViews>
  <sheetFormatPr defaultColWidth="9.1796875" defaultRowHeight="15.5" x14ac:dyDescent="0.35"/>
  <cols>
    <col min="1" max="1" width="11.54296875" customWidth="1"/>
    <col min="2" max="2" width="19.1796875" bestFit="1" customWidth="1"/>
    <col min="3" max="3" width="11.54296875" style="25" customWidth="1"/>
    <col min="4" max="4" width="11.453125" style="37" bestFit="1" customWidth="1"/>
    <col min="5" max="5" width="11" style="90" customWidth="1"/>
    <col min="10" max="10" width="16.81640625" bestFit="1" customWidth="1"/>
  </cols>
  <sheetData>
    <row r="1" spans="1:18" ht="15" x14ac:dyDescent="0.35">
      <c r="A1" s="47" t="s">
        <v>83</v>
      </c>
      <c r="B1" s="89" t="s">
        <v>84</v>
      </c>
      <c r="C1" s="39" t="s">
        <v>85</v>
      </c>
      <c r="D1" s="37" t="s">
        <v>86</v>
      </c>
      <c r="E1" s="90" t="s">
        <v>87</v>
      </c>
      <c r="F1" t="s">
        <v>88</v>
      </c>
      <c r="G1" t="s">
        <v>89</v>
      </c>
    </row>
    <row r="2" spans="1:18" x14ac:dyDescent="0.35">
      <c r="A2" s="47" t="s">
        <v>0</v>
      </c>
      <c r="B2" s="89">
        <v>2025</v>
      </c>
      <c r="C2" s="39" t="s">
        <v>76</v>
      </c>
      <c r="D2" s="78" t="s">
        <v>69</v>
      </c>
      <c r="E2" s="91" t="s">
        <v>103</v>
      </c>
    </row>
    <row r="3" spans="1:18" x14ac:dyDescent="0.35">
      <c r="A3" s="92">
        <v>1</v>
      </c>
      <c r="B3" s="5" t="s">
        <v>15</v>
      </c>
      <c r="C3" s="24">
        <v>17</v>
      </c>
      <c r="D3" s="72">
        <v>7647</v>
      </c>
      <c r="E3" s="93">
        <f>Table6[[#This Row],[Column3]]/D3*10000</f>
        <v>22.230940238001832</v>
      </c>
      <c r="F3" s="100" t="s">
        <v>71</v>
      </c>
      <c r="G3" s="79">
        <f>MAX(E3:E52)</f>
        <v>111.94029850746269</v>
      </c>
    </row>
    <row r="4" spans="1:18" x14ac:dyDescent="0.35">
      <c r="A4" s="92">
        <v>2</v>
      </c>
      <c r="B4" s="5" t="s">
        <v>16</v>
      </c>
      <c r="C4" s="24">
        <v>8</v>
      </c>
      <c r="D4" s="72">
        <v>2754</v>
      </c>
      <c r="E4" s="93">
        <f>Table6[[#This Row],[Column3]]/D4*10000</f>
        <v>29.048656499636891</v>
      </c>
      <c r="F4" s="100" t="s">
        <v>72</v>
      </c>
      <c r="G4" s="79">
        <f>MIN(E3:E52)</f>
        <v>0</v>
      </c>
    </row>
    <row r="5" spans="1:18" x14ac:dyDescent="0.35">
      <c r="A5" s="92">
        <v>3</v>
      </c>
      <c r="B5" s="5" t="s">
        <v>17</v>
      </c>
      <c r="C5" s="24">
        <v>4</v>
      </c>
      <c r="D5" s="72">
        <v>3049</v>
      </c>
      <c r="E5" s="93">
        <f>Table6[[#This Row],[Column3]]/D5*10000</f>
        <v>13.119055428009183</v>
      </c>
      <c r="F5" s="100" t="s">
        <v>73</v>
      </c>
      <c r="G5" s="79">
        <f>AVERAGE(E3:E52)</f>
        <v>23.49955267967816</v>
      </c>
    </row>
    <row r="6" spans="1:18" x14ac:dyDescent="0.35">
      <c r="A6" s="92">
        <v>4</v>
      </c>
      <c r="B6" s="5" t="s">
        <v>18</v>
      </c>
      <c r="C6" s="24">
        <v>2</v>
      </c>
      <c r="D6" s="72">
        <v>2384</v>
      </c>
      <c r="E6" s="93">
        <f>Table6[[#This Row],[Column3]]/D6*10000</f>
        <v>8.3892617449664435</v>
      </c>
      <c r="F6" s="100" t="s">
        <v>74</v>
      </c>
      <c r="G6" s="79">
        <f>MEDIAN(E3:E52)</f>
        <v>21.979131172776036</v>
      </c>
    </row>
    <row r="7" spans="1:18" x14ac:dyDescent="0.35">
      <c r="A7" s="92">
        <v>5</v>
      </c>
      <c r="B7" s="5" t="s">
        <v>19</v>
      </c>
      <c r="C7" s="24">
        <v>12</v>
      </c>
      <c r="D7" s="72">
        <v>3974</v>
      </c>
      <c r="E7" s="93">
        <f>Table6[[#This Row],[Column3]]/D7*10000</f>
        <v>30.196275792652237</v>
      </c>
      <c r="F7" s="100" t="s">
        <v>75</v>
      </c>
      <c r="G7" s="79">
        <f>_xlfn.STDEV.S(E3:E52)</f>
        <v>21.885826132211537</v>
      </c>
      <c r="R7" s="94"/>
    </row>
    <row r="8" spans="1:18" x14ac:dyDescent="0.35">
      <c r="A8" s="92">
        <v>6</v>
      </c>
      <c r="B8" s="5" t="s">
        <v>20</v>
      </c>
      <c r="C8" s="24">
        <v>12</v>
      </c>
      <c r="D8" s="72">
        <v>2905</v>
      </c>
      <c r="E8" s="93">
        <f>Table6[[#This Row],[Column3]]/D8*10000</f>
        <v>41.308089500860582</v>
      </c>
      <c r="R8" s="94"/>
    </row>
    <row r="9" spans="1:18" x14ac:dyDescent="0.35">
      <c r="A9" s="92">
        <v>7</v>
      </c>
      <c r="B9" s="5" t="s">
        <v>21</v>
      </c>
      <c r="C9" s="24">
        <v>8</v>
      </c>
      <c r="D9" s="72">
        <v>1929</v>
      </c>
      <c r="E9" s="93">
        <f>Table6[[#This Row],[Column3]]/D9*10000</f>
        <v>41.472265422498701</v>
      </c>
      <c r="R9" s="94"/>
    </row>
    <row r="10" spans="1:18" x14ac:dyDescent="0.35">
      <c r="A10" s="92">
        <v>8</v>
      </c>
      <c r="B10" s="5" t="s">
        <v>22</v>
      </c>
      <c r="C10" s="24">
        <v>8</v>
      </c>
      <c r="D10" s="72">
        <v>3350</v>
      </c>
      <c r="E10" s="93">
        <f>Table6[[#This Row],[Column3]]/D10*10000</f>
        <v>23.880597014925375</v>
      </c>
      <c r="R10" s="94"/>
    </row>
    <row r="11" spans="1:18" x14ac:dyDescent="0.35">
      <c r="A11" s="92">
        <v>9</v>
      </c>
      <c r="B11" s="5" t="s">
        <v>23</v>
      </c>
      <c r="C11" s="24">
        <v>8</v>
      </c>
      <c r="D11" s="72">
        <v>2280</v>
      </c>
      <c r="E11" s="93">
        <f>Table6[[#This Row],[Column3]]/D11*10000</f>
        <v>35.087719298245617</v>
      </c>
      <c r="R11" s="94"/>
    </row>
    <row r="12" spans="1:18" x14ac:dyDescent="0.35">
      <c r="A12" s="92">
        <v>10</v>
      </c>
      <c r="B12" s="5" t="s">
        <v>24</v>
      </c>
      <c r="C12" s="24">
        <v>9</v>
      </c>
      <c r="D12" s="72">
        <v>2035</v>
      </c>
      <c r="E12" s="93">
        <f>Table6[[#This Row],[Column3]]/D12*10000</f>
        <v>44.22604422604423</v>
      </c>
      <c r="R12" s="94"/>
    </row>
    <row r="13" spans="1:18" x14ac:dyDescent="0.35">
      <c r="A13" s="92">
        <v>11</v>
      </c>
      <c r="B13" s="5" t="s">
        <v>25</v>
      </c>
      <c r="C13" s="24">
        <v>4</v>
      </c>
      <c r="D13" s="72">
        <v>1324</v>
      </c>
      <c r="E13" s="93">
        <f>Table6[[#This Row],[Column3]]/D13*10000</f>
        <v>30.211480362537763</v>
      </c>
      <c r="R13" s="94"/>
    </row>
    <row r="14" spans="1:18" x14ac:dyDescent="0.35">
      <c r="A14" s="92">
        <v>12</v>
      </c>
      <c r="B14" s="5" t="s">
        <v>26</v>
      </c>
      <c r="C14" s="24">
        <v>0</v>
      </c>
      <c r="D14" s="72">
        <v>1175</v>
      </c>
      <c r="E14" s="93">
        <f>Table6[[#This Row],[Column3]]/D14*10000</f>
        <v>0</v>
      </c>
      <c r="F14" s="95"/>
      <c r="G14" s="95"/>
      <c r="R14" s="94"/>
    </row>
    <row r="15" spans="1:18" x14ac:dyDescent="0.35">
      <c r="A15" s="92">
        <v>13</v>
      </c>
      <c r="B15" s="5" t="s">
        <v>27</v>
      </c>
      <c r="C15" s="24">
        <v>2</v>
      </c>
      <c r="D15" s="72">
        <v>874</v>
      </c>
      <c r="E15" s="93">
        <f>Table6[[#This Row],[Column3]]/D15*10000</f>
        <v>22.883295194508008</v>
      </c>
      <c r="F15" s="95"/>
      <c r="G15" s="95"/>
      <c r="R15" s="94"/>
    </row>
    <row r="16" spans="1:18" x14ac:dyDescent="0.35">
      <c r="A16" s="92">
        <v>14</v>
      </c>
      <c r="B16" s="5" t="s">
        <v>28</v>
      </c>
      <c r="C16" s="24">
        <v>0</v>
      </c>
      <c r="D16" s="72">
        <v>1333</v>
      </c>
      <c r="E16" s="93">
        <f>Table6[[#This Row],[Column3]]/D16*10000</f>
        <v>0</v>
      </c>
      <c r="F16" s="95"/>
      <c r="G16" s="95"/>
      <c r="R16" s="94"/>
    </row>
    <row r="17" spans="1:18" x14ac:dyDescent="0.35">
      <c r="A17" s="92">
        <v>15</v>
      </c>
      <c r="B17" s="5" t="s">
        <v>29</v>
      </c>
      <c r="C17" s="24">
        <v>4</v>
      </c>
      <c r="D17" s="72">
        <v>797</v>
      </c>
      <c r="E17" s="93">
        <f>Table6[[#This Row],[Column3]]/D17*10000</f>
        <v>50.188205771643659</v>
      </c>
    </row>
    <row r="18" spans="1:18" x14ac:dyDescent="0.35">
      <c r="A18" s="92">
        <v>16</v>
      </c>
      <c r="B18" s="5" t="s">
        <v>30</v>
      </c>
      <c r="C18" s="24">
        <v>3</v>
      </c>
      <c r="D18" s="72">
        <v>711</v>
      </c>
      <c r="E18" s="93">
        <f>Table6[[#This Row],[Column3]]/D18*10000</f>
        <v>42.194092827004219</v>
      </c>
      <c r="F18" s="95"/>
      <c r="G18" s="95"/>
      <c r="R18" s="94"/>
    </row>
    <row r="19" spans="1:18" x14ac:dyDescent="0.35">
      <c r="A19" s="92">
        <v>17</v>
      </c>
      <c r="B19" s="5" t="s">
        <v>31</v>
      </c>
      <c r="C19" s="24">
        <v>1</v>
      </c>
      <c r="D19" s="72">
        <v>693</v>
      </c>
      <c r="E19" s="93">
        <f>Table6[[#This Row],[Column3]]/D19*10000</f>
        <v>14.430014430014429</v>
      </c>
      <c r="F19" s="95"/>
      <c r="G19" s="95"/>
      <c r="R19" s="94"/>
    </row>
    <row r="20" spans="1:18" x14ac:dyDescent="0.35">
      <c r="A20" s="92">
        <v>18</v>
      </c>
      <c r="B20" s="5" t="s">
        <v>32</v>
      </c>
      <c r="C20" s="24">
        <v>0</v>
      </c>
      <c r="D20" s="72">
        <v>1097</v>
      </c>
      <c r="E20" s="93">
        <f>Table6[[#This Row],[Column3]]/D20*10000</f>
        <v>0</v>
      </c>
      <c r="R20" s="94"/>
    </row>
    <row r="21" spans="1:18" x14ac:dyDescent="0.35">
      <c r="A21" s="92">
        <v>19</v>
      </c>
      <c r="B21" s="5" t="s">
        <v>33</v>
      </c>
      <c r="C21" s="24">
        <v>0</v>
      </c>
      <c r="D21" s="72">
        <v>1280</v>
      </c>
      <c r="E21" s="93">
        <f>Table6[[#This Row],[Column3]]/D21*10000</f>
        <v>0</v>
      </c>
      <c r="R21" s="94"/>
    </row>
    <row r="22" spans="1:18" x14ac:dyDescent="0.35">
      <c r="A22" s="92">
        <v>20</v>
      </c>
      <c r="B22" s="5" t="s">
        <v>34</v>
      </c>
      <c r="C22" s="24">
        <v>0</v>
      </c>
      <c r="D22" s="72">
        <v>1351</v>
      </c>
      <c r="E22" s="93">
        <f>Table6[[#This Row],[Column3]]/D22*10000</f>
        <v>0</v>
      </c>
    </row>
    <row r="23" spans="1:18" x14ac:dyDescent="0.35">
      <c r="A23" s="92">
        <v>21</v>
      </c>
      <c r="B23" s="5" t="s">
        <v>35</v>
      </c>
      <c r="C23" s="24">
        <v>4</v>
      </c>
      <c r="D23" s="72">
        <v>1937</v>
      </c>
      <c r="E23" s="93">
        <f>Table6[[#This Row],[Column3]]/D23*10000</f>
        <v>20.650490449148169</v>
      </c>
    </row>
    <row r="24" spans="1:18" x14ac:dyDescent="0.35">
      <c r="A24" s="92">
        <v>22</v>
      </c>
      <c r="B24" s="5" t="s">
        <v>36</v>
      </c>
      <c r="C24" s="24">
        <v>5</v>
      </c>
      <c r="D24" s="72">
        <v>771</v>
      </c>
      <c r="E24" s="93">
        <f>Table6[[#This Row],[Column3]]/D24*10000</f>
        <v>64.850843060959789</v>
      </c>
    </row>
    <row r="25" spans="1:18" x14ac:dyDescent="0.35">
      <c r="A25" s="92">
        <v>23</v>
      </c>
      <c r="B25" s="5" t="s">
        <v>37</v>
      </c>
      <c r="C25" s="24">
        <v>3</v>
      </c>
      <c r="D25" s="72">
        <v>1038</v>
      </c>
      <c r="E25" s="93">
        <f>Table6[[#This Row],[Column3]]/D25*10000</f>
        <v>28.901734104046241</v>
      </c>
    </row>
    <row r="26" spans="1:18" x14ac:dyDescent="0.35">
      <c r="A26" s="92">
        <v>24</v>
      </c>
      <c r="B26" s="5" t="s">
        <v>38</v>
      </c>
      <c r="C26" s="24">
        <v>12</v>
      </c>
      <c r="D26" s="72">
        <v>1072</v>
      </c>
      <c r="E26" s="93">
        <f>Table6[[#This Row],[Column3]]/D26*10000</f>
        <v>111.94029850746269</v>
      </c>
    </row>
    <row r="27" spans="1:18" x14ac:dyDescent="0.35">
      <c r="A27" s="92">
        <v>25</v>
      </c>
      <c r="B27" s="5" t="s">
        <v>39</v>
      </c>
      <c r="C27" s="24">
        <v>4</v>
      </c>
      <c r="D27" s="72">
        <v>922</v>
      </c>
      <c r="E27" s="93">
        <f>Table6[[#This Row],[Column3]]/D27*10000</f>
        <v>43.383947939262477</v>
      </c>
    </row>
    <row r="28" spans="1:18" x14ac:dyDescent="0.35">
      <c r="A28" s="92">
        <v>26</v>
      </c>
      <c r="B28" s="5" t="s">
        <v>40</v>
      </c>
      <c r="C28" s="24">
        <v>8</v>
      </c>
      <c r="D28" s="72">
        <v>1868</v>
      </c>
      <c r="E28" s="93">
        <f>Table6[[#This Row],[Column3]]/D28*10000</f>
        <v>42.82655246252677</v>
      </c>
    </row>
    <row r="29" spans="1:18" x14ac:dyDescent="0.35">
      <c r="A29" s="92">
        <v>27</v>
      </c>
      <c r="B29" s="5" t="s">
        <v>41</v>
      </c>
      <c r="C29" s="24">
        <v>1</v>
      </c>
      <c r="D29" s="72">
        <v>900</v>
      </c>
      <c r="E29" s="93">
        <f>Table6[[#This Row],[Column3]]/D29*10000</f>
        <v>11.111111111111111</v>
      </c>
    </row>
    <row r="30" spans="1:18" x14ac:dyDescent="0.35">
      <c r="A30" s="92">
        <v>28</v>
      </c>
      <c r="B30" s="5" t="s">
        <v>42</v>
      </c>
      <c r="C30" s="24">
        <v>4</v>
      </c>
      <c r="D30" s="72">
        <v>618</v>
      </c>
      <c r="E30" s="93">
        <f>Table6[[#This Row],[Column3]]/D30*10000</f>
        <v>64.724919093851142</v>
      </c>
    </row>
    <row r="31" spans="1:18" x14ac:dyDescent="0.35">
      <c r="A31" s="92">
        <v>29</v>
      </c>
      <c r="B31" s="5" t="s">
        <v>43</v>
      </c>
      <c r="C31" s="24">
        <v>2</v>
      </c>
      <c r="D31" s="72">
        <v>3064</v>
      </c>
      <c r="E31" s="93">
        <f>Table6[[#This Row],[Column3]]/D31*10000</f>
        <v>6.5274151436031334</v>
      </c>
    </row>
    <row r="32" spans="1:18" x14ac:dyDescent="0.35">
      <c r="A32" s="92">
        <v>30</v>
      </c>
      <c r="B32" s="5" t="s">
        <v>44</v>
      </c>
      <c r="C32" s="24">
        <v>0</v>
      </c>
      <c r="D32" s="72">
        <v>1748</v>
      </c>
      <c r="E32" s="93">
        <f>Table6[[#This Row],[Column3]]/D32*10000</f>
        <v>0</v>
      </c>
    </row>
    <row r="33" spans="1:6" x14ac:dyDescent="0.35">
      <c r="A33" s="92">
        <v>31</v>
      </c>
      <c r="B33" s="5" t="s">
        <v>45</v>
      </c>
      <c r="C33" s="24">
        <v>2</v>
      </c>
      <c r="D33" s="72">
        <v>2317</v>
      </c>
      <c r="E33" s="93">
        <f>Table6[[#This Row],[Column3]]/D33*10000</f>
        <v>8.6318515321536466</v>
      </c>
    </row>
    <row r="34" spans="1:6" x14ac:dyDescent="0.35">
      <c r="A34" s="92">
        <v>32</v>
      </c>
      <c r="B34" s="5" t="s">
        <v>46</v>
      </c>
      <c r="C34" s="24">
        <v>9</v>
      </c>
      <c r="D34" s="72">
        <v>2227</v>
      </c>
      <c r="E34" s="93">
        <f>Table6[[#This Row],[Column3]]/D34*10000</f>
        <v>40.41311180960934</v>
      </c>
    </row>
    <row r="35" spans="1:6" x14ac:dyDescent="0.35">
      <c r="A35" s="92">
        <v>33</v>
      </c>
      <c r="B35" s="5" t="s">
        <v>47</v>
      </c>
      <c r="C35" s="24">
        <v>0</v>
      </c>
      <c r="D35" s="72">
        <v>2620</v>
      </c>
      <c r="E35" s="93">
        <f>Table6[[#This Row],[Column3]]/D35*10000</f>
        <v>0</v>
      </c>
    </row>
    <row r="36" spans="1:6" x14ac:dyDescent="0.35">
      <c r="A36" s="92">
        <v>34</v>
      </c>
      <c r="B36" s="5" t="s">
        <v>48</v>
      </c>
      <c r="C36" s="24">
        <v>8</v>
      </c>
      <c r="D36" s="72">
        <v>3682</v>
      </c>
      <c r="E36" s="93">
        <f>Table6[[#This Row],[Column3]]/D36*10000</f>
        <v>21.727322107550243</v>
      </c>
    </row>
    <row r="37" spans="1:6" x14ac:dyDescent="0.35">
      <c r="A37" s="92">
        <v>35</v>
      </c>
      <c r="B37" s="5" t="s">
        <v>49</v>
      </c>
      <c r="C37" s="24">
        <v>1</v>
      </c>
      <c r="D37" s="72">
        <v>3475</v>
      </c>
      <c r="E37" s="93">
        <f>Table6[[#This Row],[Column3]]/D37*10000</f>
        <v>2.8776978417266186</v>
      </c>
    </row>
    <row r="38" spans="1:6" x14ac:dyDescent="0.35">
      <c r="A38" s="92">
        <v>36</v>
      </c>
      <c r="B38" s="5" t="s">
        <v>50</v>
      </c>
      <c r="C38" s="24">
        <v>0</v>
      </c>
      <c r="D38" s="72">
        <v>2385</v>
      </c>
      <c r="E38" s="93">
        <f>Table6[[#This Row],[Column3]]/D38*10000</f>
        <v>0</v>
      </c>
    </row>
    <row r="39" spans="1:6" x14ac:dyDescent="0.35">
      <c r="A39" s="92">
        <v>37</v>
      </c>
      <c r="B39" s="5" t="s">
        <v>51</v>
      </c>
      <c r="C39" s="24">
        <v>1</v>
      </c>
      <c r="D39" s="72">
        <v>1699</v>
      </c>
      <c r="E39" s="93">
        <f>Table6[[#This Row],[Column3]]/D39*10000</f>
        <v>5.8858151854031782</v>
      </c>
    </row>
    <row r="40" spans="1:6" x14ac:dyDescent="0.35">
      <c r="A40" s="92">
        <v>38</v>
      </c>
      <c r="B40" s="5" t="s">
        <v>52</v>
      </c>
      <c r="C40" s="24">
        <v>0</v>
      </c>
      <c r="D40" s="72">
        <v>1959</v>
      </c>
      <c r="E40" s="93">
        <f>Table6[[#This Row],[Column3]]/D40*10000</f>
        <v>0</v>
      </c>
      <c r="F40" s="96"/>
    </row>
    <row r="41" spans="1:6" x14ac:dyDescent="0.35">
      <c r="A41" s="92">
        <v>39</v>
      </c>
      <c r="B41" s="5" t="s">
        <v>53</v>
      </c>
      <c r="C41" s="24">
        <v>2</v>
      </c>
      <c r="D41" s="72">
        <v>1713</v>
      </c>
      <c r="E41" s="93">
        <f>Table6[[#This Row],[Column3]]/D41*10000</f>
        <v>11.675423234092236</v>
      </c>
    </row>
    <row r="42" spans="1:6" x14ac:dyDescent="0.35">
      <c r="A42" s="92">
        <v>40</v>
      </c>
      <c r="B42" s="5" t="s">
        <v>54</v>
      </c>
      <c r="C42" s="24">
        <v>1</v>
      </c>
      <c r="D42" s="72">
        <v>2584</v>
      </c>
      <c r="E42" s="93">
        <f>Table6[[#This Row],[Column3]]/D42*10000</f>
        <v>3.8699690402476783</v>
      </c>
    </row>
    <row r="43" spans="1:6" x14ac:dyDescent="0.35">
      <c r="A43" s="92">
        <v>41</v>
      </c>
      <c r="B43" s="5" t="s">
        <v>55</v>
      </c>
      <c r="C43" s="24">
        <v>1</v>
      </c>
      <c r="D43" s="72">
        <v>1656</v>
      </c>
      <c r="E43" s="93">
        <f>Table6[[#This Row],[Column3]]/D43*10000</f>
        <v>6.0386473429951684</v>
      </c>
    </row>
    <row r="44" spans="1:6" x14ac:dyDescent="0.35">
      <c r="A44" s="92">
        <v>42</v>
      </c>
      <c r="B44" s="5" t="s">
        <v>56</v>
      </c>
      <c r="C44" s="24">
        <v>1</v>
      </c>
      <c r="D44" s="72">
        <v>2030</v>
      </c>
      <c r="E44" s="93">
        <f>Table6[[#This Row],[Column3]]/D44*10000</f>
        <v>4.9261083743842358</v>
      </c>
    </row>
    <row r="45" spans="1:6" x14ac:dyDescent="0.35">
      <c r="A45" s="92">
        <v>43</v>
      </c>
      <c r="B45" s="5" t="s">
        <v>57</v>
      </c>
      <c r="C45" s="24">
        <v>4</v>
      </c>
      <c r="D45" s="72">
        <v>2514</v>
      </c>
      <c r="E45" s="93">
        <f>Table6[[#This Row],[Column3]]/D45*10000</f>
        <v>15.910898965791567</v>
      </c>
    </row>
    <row r="46" spans="1:6" x14ac:dyDescent="0.35">
      <c r="A46" s="92">
        <v>44</v>
      </c>
      <c r="B46" s="5" t="s">
        <v>58</v>
      </c>
      <c r="C46" s="2">
        <v>15</v>
      </c>
      <c r="D46" s="72">
        <v>5117</v>
      </c>
      <c r="E46" s="93">
        <f>Table6[[#This Row],[Column3]]/D46*10000</f>
        <v>29.314051201876101</v>
      </c>
    </row>
    <row r="47" spans="1:6" x14ac:dyDescent="0.35">
      <c r="A47" s="92">
        <v>45</v>
      </c>
      <c r="B47" s="5" t="s">
        <v>59</v>
      </c>
      <c r="C47" s="2">
        <v>11</v>
      </c>
      <c r="D47" s="72">
        <v>4457</v>
      </c>
      <c r="E47" s="93">
        <f>Table6[[#This Row],[Column3]]/D47*10000</f>
        <v>24.680278214045323</v>
      </c>
    </row>
    <row r="48" spans="1:6" x14ac:dyDescent="0.35">
      <c r="A48" s="92">
        <v>46</v>
      </c>
      <c r="B48" s="5" t="s">
        <v>60</v>
      </c>
      <c r="C48" s="2">
        <v>12</v>
      </c>
      <c r="D48" s="72">
        <v>3028</v>
      </c>
      <c r="E48" s="93">
        <f>Table6[[#This Row],[Column3]]/D48*10000</f>
        <v>39.63011889035667</v>
      </c>
    </row>
    <row r="49" spans="1:7" x14ac:dyDescent="0.35">
      <c r="A49" s="92">
        <v>47</v>
      </c>
      <c r="B49" s="5" t="s">
        <v>61</v>
      </c>
      <c r="C49" s="2">
        <v>7</v>
      </c>
      <c r="D49" s="72">
        <v>2463</v>
      </c>
      <c r="E49" s="93">
        <f>Table6[[#This Row],[Column3]]/D49*10000</f>
        <v>28.420625253755585</v>
      </c>
    </row>
    <row r="50" spans="1:7" x14ac:dyDescent="0.35">
      <c r="A50" s="92">
        <v>48</v>
      </c>
      <c r="B50" s="5" t="s">
        <v>62</v>
      </c>
      <c r="C50" s="2">
        <v>22</v>
      </c>
      <c r="D50" s="72">
        <v>6987</v>
      </c>
      <c r="E50" s="93">
        <f>Table6[[#This Row],[Column3]]/D50*10000</f>
        <v>31.487047373694004</v>
      </c>
    </row>
    <row r="51" spans="1:7" x14ac:dyDescent="0.35">
      <c r="A51" s="92">
        <v>49</v>
      </c>
      <c r="B51" s="5" t="s">
        <v>63</v>
      </c>
      <c r="C51" s="97">
        <v>3</v>
      </c>
      <c r="D51" s="72">
        <v>1960</v>
      </c>
      <c r="E51" s="93">
        <f>Table6[[#This Row],[Column3]]/D51*10000</f>
        <v>15.306122448979592</v>
      </c>
    </row>
    <row r="52" spans="1:7" x14ac:dyDescent="0.35">
      <c r="A52" s="98">
        <v>50</v>
      </c>
      <c r="B52" s="5" t="s">
        <v>64</v>
      </c>
      <c r="C52" s="2">
        <v>17</v>
      </c>
      <c r="D52" s="99">
        <v>4208</v>
      </c>
      <c r="E52" s="93">
        <f>Table6[[#This Row],[Column3]]/D52*10000</f>
        <v>40.399239543726232</v>
      </c>
    </row>
    <row r="53" spans="1:7" x14ac:dyDescent="0.35">
      <c r="A53" s="38" t="s">
        <v>77</v>
      </c>
      <c r="B53" s="38"/>
      <c r="C53" s="24">
        <f>SUM(C3:C52)</f>
        <v>262</v>
      </c>
      <c r="D53" s="39">
        <f>SUM(D3:D52)</f>
        <v>115961</v>
      </c>
      <c r="E53" s="93">
        <f>Table6[[#This Row],[Column3]]/D53*10000</f>
        <v>22.593803088969565</v>
      </c>
      <c r="F53" s="46"/>
      <c r="G53" s="46"/>
    </row>
    <row r="57" spans="1:7" x14ac:dyDescent="0.35">
      <c r="C57" s="3"/>
      <c r="D57"/>
    </row>
    <row r="58" spans="1:7" x14ac:dyDescent="0.35">
      <c r="C58" s="3"/>
      <c r="D58"/>
    </row>
  </sheetData>
  <phoneticPr fontId="5" type="noConversion"/>
  <conditionalFormatting sqref="B3:B52">
    <cfRule type="duplicateValues" dxfId="0" priority="1"/>
  </conditionalFormatting>
  <pageMargins left="0.7" right="0.7" top="0.75" bottom="0.75" header="0.3" footer="0.3"/>
  <pageSetup orientation="portrait" horizontalDpi="4294967292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BBE7-BBF8-4772-AB14-9184D07FCE68}">
  <dimension ref="A1:F52"/>
  <sheetViews>
    <sheetView workbookViewId="0">
      <selection activeCell="C3" sqref="C3:C52"/>
    </sheetView>
  </sheetViews>
  <sheetFormatPr defaultRowHeight="14.5" x14ac:dyDescent="0.35"/>
  <cols>
    <col min="1" max="1" width="9.1796875" style="34"/>
    <col min="2" max="2" width="11.81640625" style="34" bestFit="1" customWidth="1"/>
    <col min="3" max="3" width="9.1796875" style="34"/>
    <col min="4" max="4" width="10.7265625" style="34" customWidth="1"/>
    <col min="5" max="5" width="14.26953125" style="34" bestFit="1" customWidth="1"/>
  </cols>
  <sheetData>
    <row r="1" spans="1:6" x14ac:dyDescent="0.35">
      <c r="A1" s="101" t="s">
        <v>0</v>
      </c>
      <c r="B1" s="101" t="s">
        <v>1</v>
      </c>
      <c r="C1" s="102" t="s">
        <v>69</v>
      </c>
      <c r="D1" s="102" t="s">
        <v>68</v>
      </c>
      <c r="E1" s="102" t="s">
        <v>70</v>
      </c>
    </row>
    <row r="2" spans="1:6" x14ac:dyDescent="0.35">
      <c r="A2" s="101"/>
      <c r="B2" s="101"/>
      <c r="C2" s="102"/>
      <c r="D2" s="102"/>
      <c r="E2" s="102"/>
    </row>
    <row r="3" spans="1:6" ht="15.5" x14ac:dyDescent="0.35">
      <c r="A3" s="2">
        <v>1</v>
      </c>
      <c r="B3" s="12" t="s">
        <v>15</v>
      </c>
      <c r="C3" s="12">
        <v>7647</v>
      </c>
      <c r="D3" s="12">
        <v>100.9</v>
      </c>
      <c r="E3" s="35">
        <f>C3/D3</f>
        <v>75.787908820614462</v>
      </c>
      <c r="F3" s="36">
        <f>MAX(E3:E52)</f>
        <v>419.42622950819674</v>
      </c>
    </row>
    <row r="4" spans="1:6" ht="15.5" x14ac:dyDescent="0.35">
      <c r="A4" s="2">
        <v>2</v>
      </c>
      <c r="B4" s="12" t="s">
        <v>16</v>
      </c>
      <c r="C4" s="12">
        <v>2754</v>
      </c>
      <c r="D4" s="12">
        <v>46.8</v>
      </c>
      <c r="E4" s="35">
        <f t="shared" ref="E4:E52" si="0">C4/D4</f>
        <v>58.846153846153847</v>
      </c>
    </row>
    <row r="5" spans="1:6" ht="15.5" x14ac:dyDescent="0.35">
      <c r="A5" s="2">
        <v>3</v>
      </c>
      <c r="B5" s="12" t="s">
        <v>17</v>
      </c>
      <c r="C5" s="12">
        <v>3049</v>
      </c>
      <c r="D5" s="12">
        <v>48.8</v>
      </c>
      <c r="E5" s="35">
        <f t="shared" si="0"/>
        <v>62.479508196721312</v>
      </c>
    </row>
    <row r="6" spans="1:6" ht="15.5" x14ac:dyDescent="0.35">
      <c r="A6" s="2">
        <v>4</v>
      </c>
      <c r="B6" s="12" t="s">
        <v>18</v>
      </c>
      <c r="C6" s="12">
        <v>2384</v>
      </c>
      <c r="D6" s="12">
        <v>54.4</v>
      </c>
      <c r="E6" s="35">
        <f t="shared" si="0"/>
        <v>43.82352941176471</v>
      </c>
    </row>
    <row r="7" spans="1:6" ht="15.5" x14ac:dyDescent="0.35">
      <c r="A7" s="2">
        <v>5</v>
      </c>
      <c r="B7" s="13" t="s">
        <v>19</v>
      </c>
      <c r="C7" s="13">
        <v>3974</v>
      </c>
      <c r="D7" s="13">
        <v>35.700000000000003</v>
      </c>
      <c r="E7" s="35">
        <f t="shared" si="0"/>
        <v>111.31652661064425</v>
      </c>
    </row>
    <row r="8" spans="1:6" ht="15.5" x14ac:dyDescent="0.35">
      <c r="A8" s="2">
        <v>6</v>
      </c>
      <c r="B8" s="13" t="s">
        <v>20</v>
      </c>
      <c r="C8" s="13">
        <v>2905</v>
      </c>
      <c r="D8" s="13">
        <v>37.700000000000003</v>
      </c>
      <c r="E8" s="35">
        <f t="shared" si="0"/>
        <v>77.055702917771882</v>
      </c>
    </row>
    <row r="9" spans="1:6" ht="15.5" x14ac:dyDescent="0.35">
      <c r="A9" s="2">
        <v>7</v>
      </c>
      <c r="B9" s="13" t="s">
        <v>21</v>
      </c>
      <c r="C9" s="13">
        <v>1929</v>
      </c>
      <c r="D9" s="13">
        <v>76.400000000000006</v>
      </c>
      <c r="E9" s="35">
        <f t="shared" si="0"/>
        <v>25.248691099476439</v>
      </c>
    </row>
    <row r="10" spans="1:6" ht="15.5" x14ac:dyDescent="0.35">
      <c r="A10" s="2">
        <v>8</v>
      </c>
      <c r="B10" s="13" t="s">
        <v>22</v>
      </c>
      <c r="C10" s="13">
        <v>3350</v>
      </c>
      <c r="D10" s="13">
        <v>38.9</v>
      </c>
      <c r="E10" s="35">
        <f t="shared" si="0"/>
        <v>86.11825192802057</v>
      </c>
    </row>
    <row r="11" spans="1:6" ht="15.5" x14ac:dyDescent="0.35">
      <c r="A11" s="2">
        <v>9</v>
      </c>
      <c r="B11" s="13" t="s">
        <v>23</v>
      </c>
      <c r="C11" s="13">
        <v>2280</v>
      </c>
      <c r="D11" s="13">
        <v>65.3</v>
      </c>
      <c r="E11" s="35">
        <f t="shared" si="0"/>
        <v>34.915773353751916</v>
      </c>
    </row>
    <row r="12" spans="1:6" ht="15.5" x14ac:dyDescent="0.35">
      <c r="A12" s="2">
        <v>10</v>
      </c>
      <c r="B12" s="13" t="s">
        <v>24</v>
      </c>
      <c r="C12" s="13">
        <v>2035</v>
      </c>
      <c r="D12" s="13">
        <v>44.8</v>
      </c>
      <c r="E12" s="35">
        <f t="shared" si="0"/>
        <v>45.424107142857146</v>
      </c>
    </row>
    <row r="13" spans="1:6" ht="15.5" x14ac:dyDescent="0.35">
      <c r="A13" s="2">
        <v>11</v>
      </c>
      <c r="B13" s="14" t="s">
        <v>25</v>
      </c>
      <c r="C13" s="14">
        <v>1324</v>
      </c>
      <c r="D13" s="14">
        <v>17.100000000000001</v>
      </c>
      <c r="E13" s="35">
        <f t="shared" si="0"/>
        <v>77.42690058479532</v>
      </c>
    </row>
    <row r="14" spans="1:6" ht="15.5" x14ac:dyDescent="0.35">
      <c r="A14" s="2">
        <v>12</v>
      </c>
      <c r="B14" s="14" t="s">
        <v>26</v>
      </c>
      <c r="C14" s="14">
        <v>1175</v>
      </c>
      <c r="D14" s="14">
        <v>11.6</v>
      </c>
      <c r="E14" s="35">
        <f t="shared" si="0"/>
        <v>101.29310344827587</v>
      </c>
    </row>
    <row r="15" spans="1:6" ht="15.5" x14ac:dyDescent="0.35">
      <c r="A15" s="2">
        <v>13</v>
      </c>
      <c r="B15" s="14" t="s">
        <v>27</v>
      </c>
      <c r="C15" s="14">
        <v>874</v>
      </c>
      <c r="D15" s="14">
        <v>44.2</v>
      </c>
      <c r="E15" s="35">
        <f t="shared" si="0"/>
        <v>19.773755656108595</v>
      </c>
    </row>
    <row r="16" spans="1:6" ht="15.5" x14ac:dyDescent="0.35">
      <c r="A16" s="2">
        <v>14</v>
      </c>
      <c r="B16" s="14" t="s">
        <v>28</v>
      </c>
      <c r="C16" s="14">
        <v>1333</v>
      </c>
      <c r="D16" s="14">
        <v>8.5</v>
      </c>
      <c r="E16" s="35">
        <f t="shared" si="0"/>
        <v>156.8235294117647</v>
      </c>
    </row>
    <row r="17" spans="1:5" ht="15.5" x14ac:dyDescent="0.35">
      <c r="A17" s="2">
        <v>15</v>
      </c>
      <c r="B17" s="14" t="s">
        <v>29</v>
      </c>
      <c r="C17" s="14">
        <v>797</v>
      </c>
      <c r="D17" s="14">
        <v>8.1</v>
      </c>
      <c r="E17" s="35">
        <f t="shared" si="0"/>
        <v>98.395061728395063</v>
      </c>
    </row>
    <row r="18" spans="1:5" ht="15.5" x14ac:dyDescent="0.35">
      <c r="A18" s="2">
        <v>16</v>
      </c>
      <c r="B18" s="14" t="s">
        <v>30</v>
      </c>
      <c r="C18" s="14">
        <v>711</v>
      </c>
      <c r="D18" s="14">
        <v>20.100000000000001</v>
      </c>
      <c r="E18" s="35">
        <f t="shared" si="0"/>
        <v>35.373134328358205</v>
      </c>
    </row>
    <row r="19" spans="1:5" ht="15" customHeight="1" x14ac:dyDescent="0.35">
      <c r="A19" s="2">
        <v>17</v>
      </c>
      <c r="B19" s="14" t="s">
        <v>31</v>
      </c>
      <c r="C19" s="14">
        <v>693</v>
      </c>
      <c r="D19" s="14">
        <v>11.3</v>
      </c>
      <c r="E19" s="35">
        <f t="shared" si="0"/>
        <v>61.32743362831858</v>
      </c>
    </row>
    <row r="20" spans="1:5" ht="15.5" x14ac:dyDescent="0.35">
      <c r="A20" s="2">
        <v>18</v>
      </c>
      <c r="B20" s="14" t="s">
        <v>32</v>
      </c>
      <c r="C20" s="14">
        <v>1097</v>
      </c>
      <c r="D20" s="14">
        <v>10.5</v>
      </c>
      <c r="E20" s="35">
        <f t="shared" si="0"/>
        <v>104.47619047619048</v>
      </c>
    </row>
    <row r="21" spans="1:5" ht="15.5" x14ac:dyDescent="0.35">
      <c r="A21" s="2">
        <v>19</v>
      </c>
      <c r="B21" s="14" t="s">
        <v>33</v>
      </c>
      <c r="C21" s="14">
        <v>1280</v>
      </c>
      <c r="D21" s="14">
        <v>10.199999999999999</v>
      </c>
      <c r="E21" s="35">
        <f t="shared" si="0"/>
        <v>125.49019607843138</v>
      </c>
    </row>
    <row r="22" spans="1:5" ht="15.5" x14ac:dyDescent="0.35">
      <c r="A22" s="2">
        <v>20</v>
      </c>
      <c r="B22" s="15" t="s">
        <v>34</v>
      </c>
      <c r="C22" s="15">
        <v>1351</v>
      </c>
      <c r="D22" s="15">
        <v>3.9</v>
      </c>
      <c r="E22" s="35">
        <f t="shared" si="0"/>
        <v>346.41025641025641</v>
      </c>
    </row>
    <row r="23" spans="1:5" ht="15.5" x14ac:dyDescent="0.35">
      <c r="A23" s="2">
        <v>21</v>
      </c>
      <c r="B23" s="15" t="s">
        <v>35</v>
      </c>
      <c r="C23" s="15">
        <v>1937</v>
      </c>
      <c r="D23" s="15">
        <v>8.1999999999999993</v>
      </c>
      <c r="E23" s="35">
        <f t="shared" si="0"/>
        <v>236.21951219512198</v>
      </c>
    </row>
    <row r="24" spans="1:5" ht="15.5" x14ac:dyDescent="0.35">
      <c r="A24" s="2">
        <v>22</v>
      </c>
      <c r="B24" s="15" t="s">
        <v>36</v>
      </c>
      <c r="C24" s="15">
        <v>771</v>
      </c>
      <c r="D24" s="15">
        <v>19.5</v>
      </c>
      <c r="E24" s="35">
        <f t="shared" si="0"/>
        <v>39.53846153846154</v>
      </c>
    </row>
    <row r="25" spans="1:5" ht="15.5" x14ac:dyDescent="0.35">
      <c r="A25" s="2">
        <v>23</v>
      </c>
      <c r="B25" s="15" t="s">
        <v>37</v>
      </c>
      <c r="C25" s="15">
        <v>1038</v>
      </c>
      <c r="D25" s="15">
        <v>3.8</v>
      </c>
      <c r="E25" s="35">
        <f t="shared" si="0"/>
        <v>273.15789473684214</v>
      </c>
    </row>
    <row r="26" spans="1:5" ht="15.5" x14ac:dyDescent="0.35">
      <c r="A26" s="2">
        <v>24</v>
      </c>
      <c r="B26" s="15" t="s">
        <v>38</v>
      </c>
      <c r="C26" s="15">
        <v>1072</v>
      </c>
      <c r="D26" s="15">
        <v>7.7</v>
      </c>
      <c r="E26" s="35">
        <f t="shared" si="0"/>
        <v>139.22077922077921</v>
      </c>
    </row>
    <row r="27" spans="1:5" ht="15.5" x14ac:dyDescent="0.35">
      <c r="A27" s="2">
        <v>25</v>
      </c>
      <c r="B27" s="15" t="s">
        <v>39</v>
      </c>
      <c r="C27" s="15">
        <v>922</v>
      </c>
      <c r="D27" s="15">
        <v>7.1</v>
      </c>
      <c r="E27" s="35">
        <f t="shared" si="0"/>
        <v>129.85915492957747</v>
      </c>
    </row>
    <row r="28" spans="1:5" ht="15.5" x14ac:dyDescent="0.35">
      <c r="A28" s="2">
        <v>26</v>
      </c>
      <c r="B28" s="15" t="s">
        <v>40</v>
      </c>
      <c r="C28" s="15">
        <v>1868</v>
      </c>
      <c r="D28" s="15">
        <v>5.8</v>
      </c>
      <c r="E28" s="35">
        <f t="shared" si="0"/>
        <v>322.06896551724139</v>
      </c>
    </row>
    <row r="29" spans="1:5" ht="15.5" x14ac:dyDescent="0.35">
      <c r="A29" s="2">
        <v>27</v>
      </c>
      <c r="B29" s="15" t="s">
        <v>41</v>
      </c>
      <c r="C29" s="15">
        <v>900</v>
      </c>
      <c r="D29" s="15">
        <v>7</v>
      </c>
      <c r="E29" s="35">
        <f t="shared" si="0"/>
        <v>128.57142857142858</v>
      </c>
    </row>
    <row r="30" spans="1:5" ht="15.5" x14ac:dyDescent="0.35">
      <c r="A30" s="2">
        <v>28</v>
      </c>
      <c r="B30" s="15" t="s">
        <v>42</v>
      </c>
      <c r="C30" s="15">
        <v>618</v>
      </c>
      <c r="D30" s="15">
        <v>3.4</v>
      </c>
      <c r="E30" s="35">
        <f t="shared" si="0"/>
        <v>181.76470588235296</v>
      </c>
    </row>
    <row r="31" spans="1:5" ht="15.5" x14ac:dyDescent="0.35">
      <c r="A31" s="2">
        <v>29</v>
      </c>
      <c r="B31" s="16" t="s">
        <v>43</v>
      </c>
      <c r="C31" s="16">
        <v>3064</v>
      </c>
      <c r="D31" s="16">
        <v>39.9</v>
      </c>
      <c r="E31" s="35">
        <f t="shared" si="0"/>
        <v>76.791979949874687</v>
      </c>
    </row>
    <row r="32" spans="1:5" ht="15.5" x14ac:dyDescent="0.35">
      <c r="A32" s="2">
        <v>30</v>
      </c>
      <c r="B32" s="16" t="s">
        <v>44</v>
      </c>
      <c r="C32" s="16">
        <v>1748</v>
      </c>
      <c r="D32" s="16">
        <v>9</v>
      </c>
      <c r="E32" s="35">
        <f t="shared" si="0"/>
        <v>194.22222222222223</v>
      </c>
    </row>
    <row r="33" spans="1:5" ht="15.5" x14ac:dyDescent="0.35">
      <c r="A33" s="2">
        <v>31</v>
      </c>
      <c r="B33" s="16" t="s">
        <v>45</v>
      </c>
      <c r="C33" s="16">
        <v>2317</v>
      </c>
      <c r="D33" s="16">
        <v>16.5</v>
      </c>
      <c r="E33" s="35">
        <f t="shared" si="0"/>
        <v>140.42424242424244</v>
      </c>
    </row>
    <row r="34" spans="1:5" ht="15.5" x14ac:dyDescent="0.35">
      <c r="A34" s="2">
        <v>32</v>
      </c>
      <c r="B34" s="16" t="s">
        <v>46</v>
      </c>
      <c r="C34" s="16">
        <v>2227</v>
      </c>
      <c r="D34" s="16">
        <v>13.4</v>
      </c>
      <c r="E34" s="35">
        <f t="shared" si="0"/>
        <v>166.19402985074626</v>
      </c>
    </row>
    <row r="35" spans="1:5" ht="15.5" x14ac:dyDescent="0.35">
      <c r="A35" s="2">
        <v>33</v>
      </c>
      <c r="B35" s="16" t="s">
        <v>47</v>
      </c>
      <c r="C35" s="16">
        <v>2620</v>
      </c>
      <c r="D35" s="16">
        <v>17.3</v>
      </c>
      <c r="E35" s="35">
        <f t="shared" si="0"/>
        <v>151.4450867052023</v>
      </c>
    </row>
    <row r="36" spans="1:5" ht="15.5" x14ac:dyDescent="0.35">
      <c r="A36" s="2">
        <v>34</v>
      </c>
      <c r="B36" s="16" t="s">
        <v>48</v>
      </c>
      <c r="C36" s="16">
        <v>3682</v>
      </c>
      <c r="D36" s="16">
        <v>43</v>
      </c>
      <c r="E36" s="35">
        <f t="shared" si="0"/>
        <v>85.627906976744185</v>
      </c>
    </row>
    <row r="37" spans="1:5" ht="15.5" x14ac:dyDescent="0.35">
      <c r="A37" s="2">
        <v>35</v>
      </c>
      <c r="B37" s="16" t="s">
        <v>49</v>
      </c>
      <c r="C37" s="16">
        <v>3475</v>
      </c>
      <c r="D37" s="16">
        <v>52.7</v>
      </c>
      <c r="E37" s="35">
        <f t="shared" si="0"/>
        <v>65.939278937381403</v>
      </c>
    </row>
    <row r="38" spans="1:5" ht="15.5" x14ac:dyDescent="0.35">
      <c r="A38" s="2">
        <v>36</v>
      </c>
      <c r="B38" s="16" t="s">
        <v>50</v>
      </c>
      <c r="C38" s="16">
        <v>2385</v>
      </c>
      <c r="D38" s="16">
        <v>13.7</v>
      </c>
      <c r="E38" s="35">
        <f t="shared" si="0"/>
        <v>174.08759124087592</v>
      </c>
    </row>
    <row r="39" spans="1:5" ht="15.5" x14ac:dyDescent="0.35">
      <c r="A39" s="2">
        <v>37</v>
      </c>
      <c r="B39" s="17" t="s">
        <v>51</v>
      </c>
      <c r="C39" s="17">
        <v>1699</v>
      </c>
      <c r="D39" s="17">
        <v>29</v>
      </c>
      <c r="E39" s="35">
        <f t="shared" si="0"/>
        <v>58.586206896551722</v>
      </c>
    </row>
    <row r="40" spans="1:5" ht="15.5" x14ac:dyDescent="0.35">
      <c r="A40" s="2">
        <v>38</v>
      </c>
      <c r="B40" s="17" t="s">
        <v>52</v>
      </c>
      <c r="C40" s="17">
        <v>1959</v>
      </c>
      <c r="D40" s="17">
        <v>12.5</v>
      </c>
      <c r="E40" s="35">
        <f t="shared" si="0"/>
        <v>156.72</v>
      </c>
    </row>
    <row r="41" spans="1:5" ht="15.5" x14ac:dyDescent="0.35">
      <c r="A41" s="2">
        <v>39</v>
      </c>
      <c r="B41" s="17" t="s">
        <v>53</v>
      </c>
      <c r="C41" s="17">
        <v>1713</v>
      </c>
      <c r="D41" s="17">
        <v>18.399999999999999</v>
      </c>
      <c r="E41" s="35">
        <f t="shared" si="0"/>
        <v>93.09782608695653</v>
      </c>
    </row>
    <row r="42" spans="1:5" ht="15.5" x14ac:dyDescent="0.35">
      <c r="A42" s="2">
        <v>40</v>
      </c>
      <c r="B42" s="17" t="s">
        <v>54</v>
      </c>
      <c r="C42" s="17">
        <v>2584</v>
      </c>
      <c r="D42" s="17">
        <v>29.2</v>
      </c>
      <c r="E42" s="35">
        <f t="shared" si="0"/>
        <v>88.493150684931507</v>
      </c>
    </row>
    <row r="43" spans="1:5" ht="15.5" x14ac:dyDescent="0.35">
      <c r="A43" s="2">
        <v>41</v>
      </c>
      <c r="B43" s="17" t="s">
        <v>55</v>
      </c>
      <c r="C43" s="17">
        <v>1656</v>
      </c>
      <c r="D43" s="17">
        <v>25.6</v>
      </c>
      <c r="E43" s="35">
        <f t="shared" si="0"/>
        <v>64.6875</v>
      </c>
    </row>
    <row r="44" spans="1:5" ht="15.5" x14ac:dyDescent="0.35">
      <c r="A44" s="2">
        <v>42</v>
      </c>
      <c r="B44" s="17" t="s">
        <v>56</v>
      </c>
      <c r="C44" s="17">
        <v>2030</v>
      </c>
      <c r="D44" s="17">
        <v>20.2</v>
      </c>
      <c r="E44" s="35">
        <f t="shared" si="0"/>
        <v>100.4950495049505</v>
      </c>
    </row>
    <row r="45" spans="1:5" ht="15.5" x14ac:dyDescent="0.35">
      <c r="A45" s="2">
        <v>43</v>
      </c>
      <c r="B45" s="17" t="s">
        <v>57</v>
      </c>
      <c r="C45" s="17">
        <v>2514</v>
      </c>
      <c r="D45" s="17">
        <v>33.700000000000003</v>
      </c>
      <c r="E45" s="35">
        <f t="shared" si="0"/>
        <v>74.599406528189903</v>
      </c>
    </row>
    <row r="46" spans="1:5" ht="15.5" x14ac:dyDescent="0.35">
      <c r="A46" s="2">
        <v>44</v>
      </c>
      <c r="B46" s="2" t="s">
        <v>58</v>
      </c>
      <c r="C46" s="2">
        <v>5117</v>
      </c>
      <c r="D46" s="2">
        <v>12.2</v>
      </c>
      <c r="E46" s="35">
        <f t="shared" si="0"/>
        <v>419.42622950819674</v>
      </c>
    </row>
    <row r="47" spans="1:5" ht="15.5" x14ac:dyDescent="0.35">
      <c r="A47" s="2">
        <v>45</v>
      </c>
      <c r="B47" s="2" t="s">
        <v>59</v>
      </c>
      <c r="C47" s="2">
        <v>4457</v>
      </c>
      <c r="D47" s="2">
        <v>13.1</v>
      </c>
      <c r="E47" s="35">
        <f t="shared" si="0"/>
        <v>340.2290076335878</v>
      </c>
    </row>
    <row r="48" spans="1:5" ht="15.5" x14ac:dyDescent="0.35">
      <c r="A48" s="2">
        <v>46</v>
      </c>
      <c r="B48" s="2" t="s">
        <v>60</v>
      </c>
      <c r="C48" s="2">
        <v>3028</v>
      </c>
      <c r="D48" s="2">
        <v>22.3</v>
      </c>
      <c r="E48" s="35">
        <f t="shared" si="0"/>
        <v>135.7847533632287</v>
      </c>
    </row>
    <row r="49" spans="1:5" ht="15.5" x14ac:dyDescent="0.35">
      <c r="A49" s="2">
        <v>47</v>
      </c>
      <c r="B49" s="2" t="s">
        <v>61</v>
      </c>
      <c r="C49" s="2">
        <v>2463</v>
      </c>
      <c r="D49" s="2">
        <v>16.7</v>
      </c>
      <c r="E49" s="35">
        <f t="shared" si="0"/>
        <v>147.48502994011977</v>
      </c>
    </row>
    <row r="50" spans="1:5" ht="15.5" x14ac:dyDescent="0.35">
      <c r="A50" s="2">
        <v>48</v>
      </c>
      <c r="B50" s="2" t="s">
        <v>62</v>
      </c>
      <c r="C50" s="2">
        <v>6987</v>
      </c>
      <c r="D50" s="2">
        <v>80.900000000000006</v>
      </c>
      <c r="E50" s="35">
        <f t="shared" si="0"/>
        <v>86.36588380716934</v>
      </c>
    </row>
    <row r="51" spans="1:5" ht="15.5" x14ac:dyDescent="0.35">
      <c r="A51" s="2">
        <v>49</v>
      </c>
      <c r="B51" s="2" t="s">
        <v>63</v>
      </c>
      <c r="C51" s="2">
        <v>1960</v>
      </c>
      <c r="D51" s="2">
        <v>31.6</v>
      </c>
      <c r="E51" s="35">
        <f t="shared" si="0"/>
        <v>62.025316455696199</v>
      </c>
    </row>
    <row r="52" spans="1:5" ht="15.5" x14ac:dyDescent="0.35">
      <c r="A52" s="2">
        <v>50</v>
      </c>
      <c r="B52" s="2" t="s">
        <v>64</v>
      </c>
      <c r="C52" s="2">
        <v>4208</v>
      </c>
      <c r="D52" s="2">
        <v>66</v>
      </c>
      <c r="E52" s="35">
        <f t="shared" si="0"/>
        <v>63.757575757575758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D9D8-15C8-4037-940E-4E4A84CD0919}">
  <dimension ref="A1:I19"/>
  <sheetViews>
    <sheetView tabSelected="1" workbookViewId="0">
      <selection activeCell="F8" sqref="F8"/>
    </sheetView>
  </sheetViews>
  <sheetFormatPr defaultRowHeight="14.5" x14ac:dyDescent="0.35"/>
  <cols>
    <col min="1" max="2" width="9.1796875" style="34"/>
  </cols>
  <sheetData>
    <row r="1" spans="1:9" x14ac:dyDescent="0.35">
      <c r="A1" s="37" t="s">
        <v>78</v>
      </c>
      <c r="B1" s="34" t="s">
        <v>79</v>
      </c>
      <c r="C1" t="s">
        <v>80</v>
      </c>
    </row>
    <row r="2" spans="1:9" x14ac:dyDescent="0.35">
      <c r="A2" s="34">
        <v>1</v>
      </c>
      <c r="B2" s="44">
        <v>49</v>
      </c>
    </row>
    <row r="3" spans="1:9" x14ac:dyDescent="0.35">
      <c r="A3" s="34">
        <v>2</v>
      </c>
      <c r="B3" s="44">
        <v>60</v>
      </c>
    </row>
    <row r="4" spans="1:9" x14ac:dyDescent="0.35">
      <c r="A4" s="34">
        <v>3</v>
      </c>
      <c r="B4" s="44">
        <v>42</v>
      </c>
      <c r="E4" t="s">
        <v>81</v>
      </c>
      <c r="F4">
        <f>MODE(B2:B18)</f>
        <v>64</v>
      </c>
      <c r="H4" t="s">
        <v>71</v>
      </c>
      <c r="I4">
        <f>MAX(B2:B18)</f>
        <v>90</v>
      </c>
    </row>
    <row r="5" spans="1:9" x14ac:dyDescent="0.35">
      <c r="A5" s="34">
        <v>4</v>
      </c>
      <c r="B5" s="44">
        <v>65</v>
      </c>
      <c r="E5" t="s">
        <v>74</v>
      </c>
      <c r="F5">
        <f>MEDIAN(B2:B18)</f>
        <v>64</v>
      </c>
      <c r="H5" t="s">
        <v>72</v>
      </c>
      <c r="I5">
        <f>MIN(B2:B18)</f>
        <v>15</v>
      </c>
    </row>
    <row r="6" spans="1:9" x14ac:dyDescent="0.35">
      <c r="A6" s="34">
        <v>5</v>
      </c>
      <c r="B6" s="44">
        <v>64</v>
      </c>
      <c r="E6" t="s">
        <v>73</v>
      </c>
      <c r="F6">
        <f>AVERAGE(B2:B18)</f>
        <v>60.882352941176471</v>
      </c>
    </row>
    <row r="7" spans="1:9" x14ac:dyDescent="0.35">
      <c r="A7" s="34">
        <v>6</v>
      </c>
      <c r="B7" s="44">
        <v>49</v>
      </c>
      <c r="E7" t="s">
        <v>82</v>
      </c>
      <c r="F7">
        <f>I4-I5</f>
        <v>75</v>
      </c>
    </row>
    <row r="8" spans="1:9" x14ac:dyDescent="0.35">
      <c r="A8" s="34">
        <v>7</v>
      </c>
      <c r="B8" s="44">
        <v>51</v>
      </c>
    </row>
    <row r="9" spans="1:9" x14ac:dyDescent="0.35">
      <c r="A9" s="34">
        <v>8</v>
      </c>
      <c r="B9" s="44">
        <v>75</v>
      </c>
    </row>
    <row r="10" spans="1:9" x14ac:dyDescent="0.35">
      <c r="A10" s="34">
        <v>9</v>
      </c>
      <c r="B10" s="45">
        <v>69</v>
      </c>
    </row>
    <row r="11" spans="1:9" x14ac:dyDescent="0.35">
      <c r="A11" s="34">
        <v>10</v>
      </c>
      <c r="B11" s="45">
        <v>77</v>
      </c>
      <c r="D11">
        <f>B10+B11</f>
        <v>146</v>
      </c>
      <c r="E11">
        <f>D11/A3</f>
        <v>73</v>
      </c>
    </row>
    <row r="12" spans="1:9" x14ac:dyDescent="0.35">
      <c r="A12" s="34">
        <v>11</v>
      </c>
      <c r="B12" s="44">
        <v>63</v>
      </c>
    </row>
    <row r="13" spans="1:9" x14ac:dyDescent="0.35">
      <c r="A13" s="34">
        <v>12</v>
      </c>
      <c r="B13" s="44">
        <v>64</v>
      </c>
    </row>
    <row r="14" spans="1:9" x14ac:dyDescent="0.35">
      <c r="A14" s="34">
        <v>13</v>
      </c>
      <c r="B14" s="44">
        <v>15</v>
      </c>
    </row>
    <row r="15" spans="1:9" x14ac:dyDescent="0.35">
      <c r="A15" s="34">
        <v>15</v>
      </c>
      <c r="B15" s="44">
        <v>67</v>
      </c>
    </row>
    <row r="16" spans="1:9" x14ac:dyDescent="0.35">
      <c r="A16" s="34">
        <v>16</v>
      </c>
      <c r="B16" s="44">
        <v>71</v>
      </c>
    </row>
    <row r="17" spans="1:2" x14ac:dyDescent="0.35">
      <c r="A17" s="34">
        <v>17</v>
      </c>
      <c r="B17" s="44">
        <v>64</v>
      </c>
    </row>
    <row r="18" spans="1:2" x14ac:dyDescent="0.35">
      <c r="A18" s="34">
        <v>18</v>
      </c>
      <c r="B18" s="44">
        <v>90</v>
      </c>
    </row>
    <row r="19" spans="1:2" x14ac:dyDescent="0.35">
      <c r="B19" s="34">
        <f>SUM(B2:B18)</f>
        <v>1035</v>
      </c>
    </row>
  </sheetData>
  <pageMargins left="0.7" right="0.7" top="0.75" bottom="0.75" header="0.3" footer="0.3"/>
  <pageSetup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2021</vt:lpstr>
      <vt:lpstr>2022</vt:lpstr>
      <vt:lpstr>2023</vt:lpstr>
      <vt:lpstr>2024</vt:lpstr>
      <vt:lpstr>2025</vt:lpstr>
      <vt:lpstr>Poplation Dencity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Zito Viegas</cp:lastModifiedBy>
  <dcterms:created xsi:type="dcterms:W3CDTF">2026-06-30T10:48:10Z</dcterms:created>
  <dcterms:modified xsi:type="dcterms:W3CDTF">2026-10-16T04:31:24Z</dcterms:modified>
</cp:coreProperties>
</file>