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Included_studies" sheetId="2" state="visible" r:id="rId4"/>
    <sheet name="Screening_log" sheetId="3" state="visible" r:id="rId5"/>
    <sheet name="Search_log" sheetId="4" state="visible" r:id="rId6"/>
    <sheet name="Flow_counts" sheetId="5" state="visible" r:id="rId7"/>
    <sheet name="Validity_summary" sheetId="6" state="visible" r:id="rId8"/>
    <sheet name="Proposed_metrics" sheetId="7" state="visible" r:id="rId9"/>
  </sheets>
  <definedNames>
    <definedName function="false" hidden="true" localSheetId="1" name="_xlnm._FilterDatabase" vbProcedure="false">Included_studies!$A$1:$AI$39</definedName>
    <definedName function="false" hidden="true" localSheetId="2" name="_xlnm._FilterDatabase" vbProcedure="false">Screening_log!$A$1:$H$90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<sst xmlns="http://schemas.openxmlformats.org/spreadsheetml/2006/main" count="2301" uniqueCount="1253">
  <si>
    <t xml:space="preserve">Evidence register — LLM brand-visibility audits (systematic scoping review)</t>
  </si>
  <si>
    <t xml:space="preserve">Compiled 15 October 2026. Screening and charting were performed with a large language model (see the Method section of the manuscript); a blind second screener re-screened a 20% random sample (kappa = 0.81).</t>
  </si>
  <si>
    <t xml:space="preserve">Sheets</t>
  </si>
  <si>
    <t xml:space="preserve">Included_studies — one row per included study (38): bibliographic record, how it was read, design variables, findings, validity appraisal V1–V8 and a formula total.</t>
  </si>
  <si>
    <t xml:space="preserve">Screening_log — every record that reached abstract screening (89) with decision and reason.</t>
  </si>
  <si>
    <t xml:space="preserve">Search_log — dated search strings, sources and hits (S01–S14) plus citation chasing.</t>
  </si>
  <si>
    <t xml:space="preserve">Flow_counts — PRISMA-ScR flow numbers (formulas reconcile to the screening log).</t>
  </si>
  <si>
    <t xml:space="preserve">Validity_summary — counts of Yes/Partly/No/NR per criterion (formulas).</t>
  </si>
  <si>
    <t xml:space="preserve">Proposed_metrics — measurement frameworks without audit data, kept for RQ1.</t>
  </si>
  <si>
    <t xml:space="preserve">Verification levels (column 'Read')</t>
  </si>
  <si>
    <t xml:space="preserve">FT-manual: full text read in the browser by the reviewer. FT-secondary: full text charted from a machine-assisted structured extraction of the arXiv HTML; key figures spot-checked against the abstract where quoted (see notes). Abstract-level: only the abstract / landing page was accessible; the study is mapped but flagged, and silent criteria are scored NR, not No.</t>
  </si>
  <si>
    <t xml:space="preserve">Validity criteria (Yes = 2, Partly = 1, No/NR = 0, NA excluded)</t>
  </si>
  <si>
    <t xml:space="preserve">V1 construct definition (inclusion vs prominence vs favourability distinguished) · V2 stochastic sampling (≥5 draws per prompt and condition, variance reported) · V3 prompt representativeness (justified source, varied phrasings) · V4 competitive-set independence (brand universe defined outside model outputs) · V5 system specification (model/version, access, retrieval, date) · V6 criterion validity (external brand or market benchmark; proxies = Partly) · V7 temporal stability (repeated over time) · V8 transparency (data/code/prompts available) · V9 entity-extraction validity (brand identification validated against human coding; NA for supplied-list designs). Score = points as % of applicable maximum; NR counts as 0.</t>
  </si>
  <si>
    <t xml:space="preserve">Derived codes</t>
  </si>
  <si>
    <t xml:space="preserve">Paradigm: open = category/need prompts, model generates brands; supplied = candidate list placed in context; named = focal brand named in query; reanalysis = secondary analysis of prior audit data. Mode: parametric (no retrieval), retrieval (web/RAG on), mixed, simulated-retrieval (documents injected), NR.</t>
  </si>
  <si>
    <t xml:space="preserve">Conclusion families: A1 = prominence advantage in inclusion; A2 = brand identity shifts selection/rank; A3 = advantage attenuated (weaker than market position or conditional on attribute parity); B = retrieval / off-page signal dependence; C = instability or design sensitivity of the metric; D = language, market or origin gating; E = manipulability by content/injection; F = raw mention ≠ endorsed/verified mention.</t>
  </si>
  <si>
    <t xml:space="preserve">Integrity notes</t>
  </si>
  <si>
    <t xml:space="preserve">No figure in this register was invented. 'NR' means not reported in the source as read. 19 of 38 included studies have a declared or evident commercial interest (GEO/AI-visibility vendors or a measured brand); 35 of 38 are not peer reviewed; two groups contributed 8 and 4 papers. Several sources carry correction notices (R03, R39, R01) or citation errors (R06 mis-attributes arXiv 2603.18300). Records not retrievable without bypassing bot challenges were not accessed.</t>
  </si>
  <si>
    <t xml:space="preserve">Rec</t>
  </si>
  <si>
    <t xml:space="preserve">Citation (APA 7)</t>
  </si>
  <si>
    <t xml:space="preserve">Identifier</t>
  </si>
  <si>
    <t xml:space="preserve">Status</t>
  </si>
  <si>
    <t xml:space="preserve">Read</t>
  </si>
  <si>
    <t xml:space="preserve">Vendor/COI</t>
  </si>
  <si>
    <t xml:space="preserve">Peer reviewed</t>
  </si>
  <si>
    <t xml:space="preserve">Systems</t>
  </si>
  <si>
    <t xml:space="preserve">Access / retrieval</t>
  </si>
  <si>
    <t xml:space="preserve">Data collection dates</t>
  </si>
  <si>
    <t xml:space="preserve">Markets / languages</t>
  </si>
  <si>
    <t xml:space="preserve">Categories / brands</t>
  </si>
  <si>
    <t xml:space="preserve">Prompts / observations</t>
  </si>
  <si>
    <t xml:space="preserve">Repetitions</t>
  </si>
  <si>
    <t xml:space="preserve">Competitive set</t>
  </si>
  <si>
    <t xml:space="preserve">Metrics</t>
  </si>
  <si>
    <t xml:space="preserve">Benchmark</t>
  </si>
  <si>
    <t xml:space="preserve">Temporal design</t>
  </si>
  <si>
    <t xml:space="preserve">Open data</t>
  </si>
  <si>
    <t xml:space="preserve">Paradigm</t>
  </si>
  <si>
    <t xml:space="preserve">Mode</t>
  </si>
  <si>
    <t xml:space="preserve">Metric family</t>
  </si>
  <si>
    <t xml:space="preserve">Conclusion family</t>
  </si>
  <si>
    <t xml:space="preserve">Key brand-level findings</t>
  </si>
  <si>
    <t xml:space="preserve">Limitations (stated)</t>
  </si>
  <si>
    <t xml:space="preserve">V1</t>
  </si>
  <si>
    <t xml:space="preserve">V2</t>
  </si>
  <si>
    <t xml:space="preserve">V3</t>
  </si>
  <si>
    <t xml:space="preserve">V4</t>
  </si>
  <si>
    <t xml:space="preserve">V5</t>
  </si>
  <si>
    <t xml:space="preserve">V6</t>
  </si>
  <si>
    <t xml:space="preserve">V7</t>
  </si>
  <si>
    <t xml:space="preserve">V8</t>
  </si>
  <si>
    <t xml:space="preserve">V9</t>
  </si>
  <si>
    <t xml:space="preserve">Score (% of applicable max)</t>
  </si>
  <si>
    <t xml:space="preserve">R01</t>
  </si>
  <si>
    <t xml:space="preserve">Żatuchin, D. (2026). System attribution in LLM brand recommendations: Single responses identify the system, aggregated brand profiles do not transfer. arXiv:2610.00253</t>
  </si>
  <si>
    <t xml:space="preserve">2610.00253</t>
  </si>
  <si>
    <t xml:space="preserve">preprint; corrections appendix; author affiliated with Rankfor.AI</t>
  </si>
  <si>
    <t xml:space="preserve">FT-secondary</t>
  </si>
  <si>
    <t xml:space="preserve">Y</t>
  </si>
  <si>
    <t xml:space="preserve">N</t>
  </si>
  <si>
    <t xml:space="preserve">GPT-5.2; Gemini 3 Flash (with/without google_search); Grok (version partly unlogged; grok-3 grounded); Perplexity sonar-pro</t>
  </si>
  <si>
    <t xml:space="preserve">API; retrieval on/off varies by endpoint</t>
  </si>
  <si>
    <t xml:space="preserve">23 Dec 2025 – 24 Feb 2026</t>
  </si>
  <si>
    <t xml:space="preserve">NR (English implied)</t>
  </si>
  <si>
    <t xml:space="preserve">gift recommendations; corporate reputation; category ownership</t>
  </si>
  <si>
    <t xml:space="preserve">743 prompts across 18 conditions; 6,324 analysable responses</t>
  </si>
  <si>
    <t xml:space="preserve">40 / 10 / 5 / 1 by subset</t>
  </si>
  <si>
    <t xml:space="preserve">brand dictionary (precision 0.83, recall &lt;=0.43)</t>
  </si>
  <si>
    <t xml:space="preserve">system-attribution classifier accuracy; 12 aggregated brand-behaviour features</t>
  </si>
  <si>
    <t xml:space="preserve">none</t>
  </si>
  <si>
    <t xml:space="preserve">single window</t>
  </si>
  <si>
    <t xml:space="preserve">NR in extracted text</t>
  </si>
  <si>
    <t xml:space="preserve">open</t>
  </si>
  <si>
    <t xml:space="preserve">mixed</t>
  </si>
  <si>
    <t xml:space="preserve">profile</t>
  </si>
  <si>
    <t xml:space="preserve">C</t>
  </si>
  <si>
    <t xml:space="preserve">Single responses identify the generating system (~98% from surface form), but aggregated brand-recommendation profiles separate systems only within a domain and do not transfer across domains (e.g., Gemini names 8.4 brands per answer vs GPT 0.9 in gifts but 3.0 vs 3.9 in category ownership) — per-system 'AI visibility profiles' are domain-bound</t>
  </si>
  <si>
    <t xml:space="preserve">uncrossed design; dictionary recall low; varying reps/temperature</t>
  </si>
  <si>
    <t xml:space="preserve">Partly</t>
  </si>
  <si>
    <t xml:space="preserve">No</t>
  </si>
  <si>
    <t xml:space="preserve">Yes</t>
  </si>
  <si>
    <t xml:space="preserve">R02</t>
  </si>
  <si>
    <t xml:space="preserve">Malthouse, E., Lee, K.-Y., Yang, J., Pal, S., &amp; Feng, X. (2026). Evaluating brand retrieval and ranking in large language model recommendations. arXiv:2609.16304</t>
  </si>
  <si>
    <t xml:space="preserve">2609.16304</t>
  </si>
  <si>
    <t xml:space="preserve">preprint (cs.IR), v dated 7 Sep 2026</t>
  </si>
  <si>
    <t xml:space="preserve">FT-manual</t>
  </si>
  <si>
    <t xml:space="preserve">GPT-5.5; GPT-5.4 Mini; Gemini 3.1 Pro Preview; Gemini 2.5 Flash; Claude Opus 4.7; Claude Sonnet 4.6</t>
  </si>
  <si>
    <t xml:space="preserve">API, stateless; web search/retrieval disabled (parametric)</t>
  </si>
  <si>
    <t xml:space="preserve">NR for LLM queries (marketplace data to May 2026)</t>
  </si>
  <si>
    <t xml:space="preserve">English; US-centred benchmarks (BrandZ, Statista)</t>
  </si>
  <si>
    <t xml:space="preserve">5: cordless drills, boat cruises, cat food, coffee makers, hiking jackets</t>
  </si>
  <si>
    <t xml:space="preserve">category-only (1 template); needs-based (100 handwritten scenarios, 20/category); diagnostic positioning probes (2 brands); 5 category-only + 100 needs-based + probes</t>
  </si>
  <si>
    <t xml:space="preserve">40 per category-only prompt per model (1,200 lists); 2 per needs-based prompt per model (1,200 lists)</t>
  </si>
  <si>
    <t xml:space="preserve">external (BrandZ + Statista), augmented with brands seen in preliminary LLM trials</t>
  </si>
  <si>
    <t xml:space="preserve">BRP@5 (prevalence); MRR@5 (prominence)</t>
  </si>
  <si>
    <t xml:space="preserve">BrandZ salience; Kantar ad spend; LexisNexis press; Brandwatch conversation; Google Trends; Wikipedia views</t>
  </si>
  <si>
    <t xml:space="preserve">single wave</t>
  </si>
  <si>
    <t xml:space="preserve">yes (code and data, anonymous GitHub)</t>
  </si>
  <si>
    <t xml:space="preserve">parametric</t>
  </si>
  <si>
    <t xml:space="preserve">inclusion;rank</t>
  </si>
  <si>
    <t xml:space="preserve">A3;B</t>
  </si>
  <si>
    <t xml:space="preserve">Many established brands never recommended under category-only prompts; limited/inconsistent link between BrandZ salience and prominence (popularity bias only partial); premium-tier brands favoured in 2 of 5 categories; prominence most strongly predicted by search interest, then online conversation (exploratory, n=82 brands); needs-based prompts partly surface omitted brands (Craftsman BRP@5 35.4%, L.L.Bean 5.4%); positioning probes raise BRP@5 to 81.3% and 88.5%</t>
  </si>
  <si>
    <t xml:space="preserve">fresh sessions without user history; illustrative probes for 2 brands; tier pattern only in 2 categories; observational associations</t>
  </si>
  <si>
    <t xml:space="preserve">NR</t>
  </si>
  <si>
    <t xml:space="preserve">R03</t>
  </si>
  <si>
    <t xml:space="preserve">Żatuchin, D. (2026). The Dice Roll Method: A standardized protocol for repeated-query auditing of large language model brand recommendations. arXiv:2609.04047 (v2, 14 Oct 2026)</t>
  </si>
  <si>
    <t xml:space="preserve">2609.04047</t>
  </si>
  <si>
    <t xml:space="preserve">preprint; v2 carries a CORRECTION notice: v1 results partly came from a synthetic-data generator and a miscounted field; fixed iteration tiers withdrawn; author affiliated with Rankfor.AI (protocol in a commercial product) — declared</t>
  </si>
  <si>
    <t xml:space="preserve">reanalysis of 5 prior datasets: GPT-5.2, Gemini 3 Flash, Grok-4-1 or Perplexity sonar-pro (S1 subset records model family only)</t>
  </si>
  <si>
    <t xml:space="preserve">API (per source studies)</t>
  </si>
  <si>
    <t xml:space="preserve">source studies 2026 (S1 Valentine's subset 15 Feb 2026)</t>
  </si>
  <si>
    <t xml:space="preserve">up to 6 languages across source studies</t>
  </si>
  <si>
    <t xml:space="preserve">gift recommendations, corporate reputation, cross-language reputation, category ownership</t>
  </si>
  <si>
    <t xml:space="preserve">identical prompts repeated (5–40 iterations); S5: 250 questions; ~190,000 observations across 5 studies; reliability estimated on S5 (3,614 scored answers)</t>
  </si>
  <si>
    <t xml:space="preserve">5–40</t>
  </si>
  <si>
    <t xml:space="preserve">S5: 50 tracked brands (77 aliases); S1: &gt;140-brand dictionary (not preserved)</t>
  </si>
  <si>
    <t xml:space="preserve">generalizability coefficient G (D-study); Cliff's delta; single-cell power simulation; Jaccard, Gini, entropy, cosine, PASOR</t>
  </si>
  <si>
    <t xml:space="preserve">drift diagnostics within collection windows</t>
  </si>
  <si>
    <t xml:space="preserve">code and data deposits referenced</t>
  </si>
  <si>
    <t xml:space="preserve">reanalysis</t>
  </si>
  <si>
    <t xml:space="preserve">reliability</t>
  </si>
  <si>
    <t xml:space="preserve">With many distinct questions (S5), G=0.96 at 5 runs and 1–2 runs reach G=0.80; with five phrasings of one question (S1, Gemini) G=0.27 (CI 0.00–0.52) — no fixed run count; single-cell power for a large effect only 0.15–0.19 at 5 runs (80% needs 15–25 runs); metric families complementary; number of runs should follow a pilot (n = 4 x residual/cell variance)</t>
  </si>
  <si>
    <t xml:space="preserve">all reanalysed data from the author's own group; external validation on independent corpora limited; v1 errors</t>
  </si>
  <si>
    <t xml:space="preserve">R04</t>
  </si>
  <si>
    <t xml:space="preserve">Żatuchin, D. (2026). Where does the noise come from? A variance-components decomposition of non-determinism in LLM brand answers. arXiv:2607.13304</t>
  </si>
  <si>
    <t xml:space="preserve">2607.13304</t>
  </si>
  <si>
    <t xml:space="preserve">preprint; author is CEO of/affiliated with Rankfor.AI (declared)</t>
  </si>
  <si>
    <t xml:space="preserve">GPT-5.2, Gemini 3 Flash (parametric); Perplexity (grounded)</t>
  </si>
  <si>
    <t xml:space="preserve">API; temperature 0.3</t>
  </si>
  <si>
    <t xml:space="preserve">spring 2026 (single window)</t>
  </si>
  <si>
    <t xml:space="preserve">8 languages (EN, PL, CS, SK, HU, LT, LV, ET)</t>
  </si>
  <si>
    <t xml:space="preserve">20 CEE-headquartered brands, 5 industries, 3 recognition tiers</t>
  </si>
  <si>
    <t xml:space="preserve">15 prompts in 5 categories; 12,933 responses</t>
  </si>
  <si>
    <t xml:space="preserve">~5 for stability cells; 1 otherwise</t>
  </si>
  <si>
    <t xml:space="preserve">focal brands</t>
  </si>
  <si>
    <t xml:space="preserve">generalizability-theory variance components of per-response brand sentiment</t>
  </si>
  <si>
    <t xml:space="preserve">aggregate data on Zenodo (CC BY 4.0); response-level on request</t>
  </si>
  <si>
    <t xml:space="preserve">sentiment;reliability</t>
  </si>
  <si>
    <t xml:space="preserve">C;D</t>
  </si>
  <si>
    <t xml:space="preserve">For brand sentiment, query language explains 26–32% of variance, model ~1.6%, brand ~1.5%, prompt ~1%, resampling residual 35%; a single answer carries almost no brand-discriminating signal (reliability ~0.01); full 8-language x 3-model x 15-prompt design reaches only ~0.36; extra repeats beyond ~5 add little — spread across languages/models instead</t>
  </si>
  <si>
    <t xml:space="preserve">sentiment outcome zero-inflated (92% neutral); model confounded with retrieval mode; single window</t>
  </si>
  <si>
    <t xml:space="preserve">R05</t>
  </si>
  <si>
    <t xml:space="preserve">Żatuchin, D. (2026). The language blind spot: How query language and brand recognition tier shape AI-constructed brand reputation across twelve European languages. arXiv:2606.23165</t>
  </si>
  <si>
    <t xml:space="preserve">2606.23165</t>
  </si>
  <si>
    <t xml:space="preserve">preprint; author affiliated with Rankfor.AI (AI brand-intelligence vendor) — declared</t>
  </si>
  <si>
    <t xml:space="preserve">GPT-5.4; Gemini 3.1 Pro; Perplexity Sonar Pro</t>
  </si>
  <si>
    <t xml:space="preserve">official APIs; all grounded (web retrieval); temperature 0.1</t>
  </si>
  <si>
    <t xml:space="preserve">Apr–May 2026</t>
  </si>
  <si>
    <t xml:space="preserve">12 languages (Germanic, Uralic, Baltic, Slavic); 11 home markets</t>
  </si>
  <si>
    <t xml:space="preserve">66 brands across 13 industries (6 per market; global vs local champions)</t>
  </si>
  <si>
    <t xml:space="preserve">15 templates in 5 categories (reputation, source elicitation, competitive positioning, regional buyer-intent, visibility) translated and back-translated; stability probes; 35,640 responses (15 x 3 x 12 x 66)</t>
  </si>
  <si>
    <t xml:space="preserve">1 in main corpus; 5 iterations in 20-brand companion cohort</t>
  </si>
  <si>
    <t xml:space="preserve">experimenter-selected focal brands; recommendation share counted on buyer-intent prompts</t>
  </si>
  <si>
    <t xml:space="preserve">recommendation share (0–1); multilingual embedding similarity; sentiment (XLM-R); source types; stability (cosine)</t>
  </si>
  <si>
    <t xml:space="preserve">hand-classified recognition tier; no human reputation baseline</t>
  </si>
  <si>
    <t xml:space="preserve">yes (Zenodo, CC BY 4.0; code)</t>
  </si>
  <si>
    <t xml:space="preserve">retrieval</t>
  </si>
  <si>
    <t xml:space="preserve">share;sentiment</t>
  </si>
  <si>
    <t xml:space="preserve">D</t>
  </si>
  <si>
    <t xml:space="preserve">Query language changes which brands are recommended: home-language vs English raises recommendation share +0.80 for local champions vs +0.15 for global brands; English-only audits understate local champions; sentiment varies by language (Germanic most critical); stability governed by model (eta2 0.32) not language (0.01); Wikipedia most-cited domain in 11/12 languages</t>
  </si>
  <si>
    <t xml:space="preserve">no human baseline; sentiment model calibration; stability only on sub-cohort; hand-classified tiers; media-volume confound</t>
  </si>
  <si>
    <t xml:space="preserve">R06</t>
  </si>
  <si>
    <t xml:space="preserve">Chu, X., &amp; Hou, Y. (2026). Incumbent advantage: Brand bias and cognitive manipulation dynamics in LLM recommendation systems. arXiv:2606.17443 (v2)</t>
  </si>
  <si>
    <t xml:space="preserve">2606.17443</t>
  </si>
  <si>
    <t xml:space="preserve">preprint</t>
  </si>
  <si>
    <t xml:space="preserve">GPT-4o-mini; Claude Sonnet 4.6; Gemini 3 Flash preview</t>
  </si>
  <si>
    <t xml:space="preserve">API; parametric; plus minimal own RAG probe (embedding retrieval top-K)</t>
  </si>
  <si>
    <t xml:space="preserve">NR (example ChatGPT screenshot May 2026)</t>
  </si>
  <si>
    <t xml:space="preserve">English and Chinese</t>
  </si>
  <si>
    <t xml:space="preserve">skincare (moisturizer, BHA exfoliant, sunscreen, cleanser); robustness: USB-C cables, AA batteries</t>
  </si>
  <si>
    <t xml:space="preserve">SUPPLIED CANDIDATE LIST: 10 products (1 real incumbent + 9 fictional) with controlled specs; fixed persona; marketing-language manipulations; factorial designs; Exp1 ~14k trials, Exp2 4,080 calls, Exp3 4,800 calls, robustness 3,840, RAG 1,080</t>
  </si>
  <si>
    <t xml:space="preserve">20–30 per cell</t>
  </si>
  <si>
    <t xml:space="preserve">experimenter-defined (supplied list; fictional challengers validated)</t>
  </si>
  <si>
    <t xml:space="preserve">Incumbent Advantage Index (rate / fair share); Brand Override Rate; Breakthrough Rate; Bias Surplus Value; Incumbent Survival Rate; HHI</t>
  </si>
  <si>
    <t xml:space="preserve">none external; fair-share baseline</t>
  </si>
  <si>
    <t xml:space="preserve">yes (GitHub, raw per-call data)</t>
  </si>
  <si>
    <t xml:space="preserve">supplied</t>
  </si>
  <si>
    <t xml:space="preserve">choice-share</t>
  </si>
  <si>
    <t xml:space="preserve">A2;A3;E</t>
  </si>
  <si>
    <t xml:space="preserve">Real brand chosen 100% when specs identical (IAI=10, 'conditional monopoly'); dominance breaks with tiny quality edge (~+0.075 stars for 50% win); product parameters explain 82.4% of rank variance vs brand 1.2%; fabricated authority claims worth ~+0.17 rating points; multi-brand GEO adoption yields prisoner's-dilemma dynamics; minimal RAG: incumbent not retrieved at K=5 (0%)</t>
  </si>
  <si>
    <t xml:space="preserve">single main domain; fixed persona; 3 closed models; non-independent repeated calls (cluster bootstrap used); RAG probe minimal</t>
  </si>
  <si>
    <t xml:space="preserve">NA</t>
  </si>
  <si>
    <t xml:space="preserve">R07</t>
  </si>
  <si>
    <t xml:space="preserve">Paeng, H. (2026). The injection paradox: Brand-level suppression in safety-trained LLM recommendations via RAG context injection. arXiv:2606.09204 (ICML 2026 FAGEN workshop, non-archival)</t>
  </si>
  <si>
    <t xml:space="preserve">2606.09204</t>
  </si>
  <si>
    <t xml:space="preserve">workshop paper (non-archival); independent researcher</t>
  </si>
  <si>
    <t xml:space="preserve">GPT-4o-mini, GPT-5-nano/mini, GPT-5.4; Claude Haiku 4.5, Sonnet 4.6, Opus 4.6</t>
  </si>
  <si>
    <t xml:space="preserve">API; simulated generation stage with 40 documents in context (no live retrieval)</t>
  </si>
  <si>
    <t xml:space="preserve">Feb–May 2026</t>
  </si>
  <si>
    <t xml:space="preserve">Korean</t>
  </si>
  <si>
    <t xml:space="preserve">wireless earbuds; 9 real brands</t>
  </si>
  <si>
    <t xml:space="preserve">SUPPLIED CORPUS (40 docs); manipulated document for target brand; &gt;4,500 trials</t>
  </si>
  <si>
    <t xml:space="preserve">50–100 per condition</t>
  </si>
  <si>
    <t xml:space="preserve">experimenter-defined (9 brands)</t>
  </si>
  <si>
    <t xml:space="preserve">target-brand top-2 hit rate</t>
  </si>
  <si>
    <t xml:space="preserve">yes (GitHub)</t>
  </si>
  <si>
    <t xml:space="preserve">simulated-retrieval</t>
  </si>
  <si>
    <t xml:space="preserve">E</t>
  </si>
  <si>
    <t xml:space="preserve">An injected manipulation in one of a brand's documents demotes the whole brand in safety-trained Claude models (Opus 4.6 54% to 0% under the combined injection) while promoting it in GPT-4o-mini (17% to 40%) — aggressive GEO can backfire as a brand-level trust penalty, with model-family-specific sign</t>
  </si>
  <si>
    <t xml:space="preserve">static corpus; single domain/language; mechanism hypothetical</t>
  </si>
  <si>
    <t xml:space="preserve">R08</t>
  </si>
  <si>
    <t xml:space="preserve">Huang, J., Situ, R., &amp; Ye, R. (2025). Cultural encoding in large language models: The existence gap in AI-mediated brand discovery. arXiv:2601.00869</t>
  </si>
  <si>
    <t xml:space="preserve">2601.00869</t>
  </si>
  <si>
    <t xml:space="preserve">preprint; authors employed by OmniEdge/Zhizibianjie AI consulting, which is also the focal case brand — conflict of interest (COI statement inconsistent)</t>
  </si>
  <si>
    <t xml:space="preserve">International: GPT-4o Search Preview, Claude Sonnet 4.5, Gemini Pro; Chinese: Qwen3 Max, DeepSeek V3.2, Doubao 1.5</t>
  </si>
  <si>
    <t xml:space="preserve">official APIs; retrieval partly (GPT-4o search); not fully reported</t>
  </si>
  <si>
    <t xml:space="preserve">Nov–Dec 2025 (arXiv submission 30 Dec 2025; extraction reported 2026 — verify)</t>
  </si>
  <si>
    <t xml:space="preserve">English-only queries retained (31.8% of pairs removed)</t>
  </si>
  <si>
    <t xml:space="preserve">collaboration/productivity software; 30 brands (10 Western, 10 Chinese, 10 global)</t>
  </si>
  <si>
    <t xml:space="preserve">10 query types (recognition, comparison, recommendation, alternatives, etc.); NR</t>
  </si>
  <si>
    <t xml:space="preserve">experimenter-selected 30 brands</t>
  </si>
  <si>
    <t xml:space="preserve">binary mention; sentiment; chi-square/logistic</t>
  </si>
  <si>
    <t xml:space="preserve">partial (GitHub processed data; raw responses not shared)</t>
  </si>
  <si>
    <t xml:space="preserve">inclusion;sentiment</t>
  </si>
  <si>
    <t xml:space="preserve">Chinese-developed LLMs mention brands more often than international LLMs (88.9% vs 58.3% of 1,909 English queries, 30 brands); the authors' own employer brand is mentioned in 65.6% of Chinese-LLM answers and 0% of international ones — model origin gates visibility (author COI)</t>
  </si>
  <si>
    <t xml:space="preserve">one category; six LLMs; cross-sectional</t>
  </si>
  <si>
    <t xml:space="preserve">R09</t>
  </si>
  <si>
    <t xml:space="preserve">Kamruzzaman, M., Nguyen, H. M., &amp; Kim, G. L. (2024). "Global is good, local is bad?": Understanding brand bias in LLMs. Proceedings of EMNLP 2024, 12695–12702. arXiv:2406.13997</t>
  </si>
  <si>
    <t xml:space="preserve">2406.13997</t>
  </si>
  <si>
    <t xml:space="preserve">peer-reviewed (EMNLP 2024 main)</t>
  </si>
  <si>
    <t xml:space="preserve">GPT-4o (API); Llama-3-8B-Instruct; Gemma-7B; Mistral-7B-Instruct</t>
  </si>
  <si>
    <t xml:space="preserve">API / local open weights; parametric</t>
  </si>
  <si>
    <t xml:space="preserve">NR (2024)</t>
  </si>
  <si>
    <t xml:space="preserve">English only; brands from 15 countries; 30 high- and 30 low-GDP countries; 193 UN states</t>
  </si>
  <si>
    <t xml:space="preserve">shoes, clothing, beverages, electronics</t>
  </si>
  <si>
    <t xml:space="preserve">SUPPLIED OPTIONS: fill-in-the-blank attribute association (SAI/ASA), forced choice luxury vs non-luxury gift, forced choice global vs local brand; 3 template paraphrases; 8,728 + 3,844 + 772 test instances</t>
  </si>
  <si>
    <t xml:space="preserve">single response per instance (no repeated sampling reported)</t>
  </si>
  <si>
    <t xml:space="preserve">experimenter-curated global/local brand lists</t>
  </si>
  <si>
    <t xml:space="preserve">attribute-polarity association (Kendall tau); choice shares</t>
  </si>
  <si>
    <t xml:space="preserve">supplementary materials (dataset release referenced)</t>
  </si>
  <si>
    <t xml:space="preserve">attribute;choice-share</t>
  </si>
  <si>
    <t xml:space="preserve">A2;D</t>
  </si>
  <si>
    <t xml:space="preserve">Global brands disproportionately associated with positive attributes and local brands with negative ones across models; luxury brands suggested for high-income-country recipients, non-luxury for low-income; country-of-origin effect: most models prefer local brand when user's country is stated (Gemma exception)</t>
  </si>
  <si>
    <t xml:space="preserve">4 models, 4 brand types, English only, selected countries</t>
  </si>
  <si>
    <t xml:space="preserve">R10</t>
  </si>
  <si>
    <t xml:space="preserve">Rienecker, J., Mpofu, K., Goel, N., Datta, S., Zhao, J., Danielsson, O., &amp; Thorsen, F. (2026). Auditing preferences for brands and cultures in LLMs. arXiv:2603.18300</t>
  </si>
  <si>
    <t xml:space="preserve">2603.18300</t>
  </si>
  <si>
    <t xml:space="preserve">ChatGPT-4o; Gemini 1.5 Flash; DeepSeek-V3</t>
  </si>
  <si>
    <t xml:space="preserve">fresh chat sessions (interface vs API not stated); retrieval setting NR</t>
  </si>
  <si>
    <t xml:space="preserve">March 2025 (Sweden)</t>
  </si>
  <si>
    <t xml:space="preserve">English; queried from Sweden</t>
  </si>
  <si>
    <t xml:space="preserve">10 topics: hotel chains, running shoes, EVs, laptops, smartphones, telecom; travel destinations, universities, getaway cities, wine regions</t>
  </si>
  <si>
    <t xml:space="preserve">open-ended, persona-diverse questions generated by GPT-4o from 9 psychographic (VALS-based) clusters; manually verified; 2,070 (207 per topic)</t>
  </si>
  <si>
    <t xml:space="preserve">5 repetitions per topic</t>
  </si>
  <si>
    <t xml:space="preserve">derived from outputs (entities in &gt;=5% of responses retained)</t>
  </si>
  <si>
    <t xml:space="preserve">Preferred Entity Inclusion Rate (top-5); Spearman rank stability; regional log-odds ratio</t>
  </si>
  <si>
    <t xml:space="preserve">targeted checks vs market data/rankings (sales, QS, tourism)</t>
  </si>
  <si>
    <t xml:space="preserve">promised (GitHub repository)</t>
  </si>
  <si>
    <t xml:space="preserve">inclusion;rank;stability</t>
  </si>
  <si>
    <t xml:space="preserve">A1;D</t>
  </si>
  <si>
    <t xml:space="preserve">Stable preferences: top entity included in 70–76% of responses on average (e.g., Tesla ~89–92%, Samsung 91–100%); high rank stability across repetitions; US-developed GPT and Gemini over-recommend US entities vs Europe/Asia relative to market benchmarks; DeepSeek less tilted</t>
  </si>
  <si>
    <t xml:space="preserve">3 models, English, single period; LLM-based extraction</t>
  </si>
  <si>
    <t xml:space="preserve">R13</t>
  </si>
  <si>
    <t xml:space="preserve">Kumar, P. (2026). Generative engine optimization at scale: Measuring brand visibility across AI search engines. arXiv:2606.20065</t>
  </si>
  <si>
    <t xml:space="preserve">2606.20065</t>
  </si>
  <si>
    <t xml:space="preserve">preprint; vendor white paper (author from Ranqo, a GEO tracking platform) — commercial interest</t>
  </si>
  <si>
    <t xml:space="preserve">ChatGPT (GPT-5), Gemini-3, Perplexity Sonar, Claude Sonnet, Grok-3 (classes, not versions)</t>
  </si>
  <si>
    <t xml:space="preserve">official APIs; Gemini/Perplexity/Grok always grounded; ChatGPT/Claude web search weekly, otherwise parametric</t>
  </si>
  <si>
    <t xml:space="preserve">production data Mar–May 2026; CRM reference study Jan 2026</t>
  </si>
  <si>
    <t xml:space="preserve">location passed per brand; languages NR; multi-country brand mix</t>
  </si>
  <si>
    <t xml:space="preserve">102 client brands (multi-category); CRM reference study (10 brands)</t>
  </si>
  <si>
    <t xml:space="preserve">LLM-generated (Claude, temp 0.7) unbranded prompts in 6 categories: discovery, problem/solution, use case, expert (+branded comparison, brand research); 102,025 responses over 3,508 runs; CRM: 50 prompts x 5 engines x 10 runs</t>
  </si>
  <si>
    <t xml:space="preserve">recurring daily/weekly runs; CRM 10 per prompt</t>
  </si>
  <si>
    <t xml:space="preserve">client-defined competitors; SoV counts only recurring/resolvable competitors</t>
  </si>
  <si>
    <t xml:space="preserve">mention rate (visibility), average position, sentiment score, share of voice, cited-source composition, Jaccard source overlap</t>
  </si>
  <si>
    <t xml:space="preserve">hand-coded 'stature' tiers (Wikipedia coverage, top-tier press, funding stage)</t>
  </si>
  <si>
    <t xml:space="preserve">repeated runs over ~3 months (slopes per engine)</t>
  </si>
  <si>
    <t xml:space="preserve">No (proprietary production data; SQL summarised)</t>
  </si>
  <si>
    <t xml:space="preserve">inclusion;rank;sentiment;citation</t>
  </si>
  <si>
    <t xml:space="preserve">A1;C</t>
  </si>
  <si>
    <t xml:space="preserve">Brand-stature ladder on day-1 unbranded visibility: Tier 1 73%, Tier 2 44%, Tier 3 11%; 63% of brand-prompt-engine cells never mention the brand, 14% always (near-binary); 78% of citations go to corporate sites but only 2.9% to the brand's own domain; listicles ~21% of all citations; sentiment flips 6.7x more than mention; mild decline over runs on ChatGPT and Perplexity</t>
  </si>
  <si>
    <t xml:space="preserve">observational; tier rubric subjective; Claude/Grok samples skew high-stature; prompt-set drift</t>
  </si>
  <si>
    <t xml:space="preserve">R14</t>
  </si>
  <si>
    <t xml:space="preserve">Schulte, J., Bleeker, M., &amp; Kaufmann, P. (2026). Don't measure once: Measuring visibility in AI search (GEO). arXiv:2604.07585</t>
  </si>
  <si>
    <t xml:space="preserve">2604.07585</t>
  </si>
  <si>
    <t xml:space="preserve">ChatGPT, Gemini, Google AI Mode, Perplexity (versions NR)</t>
  </si>
  <si>
    <t xml:space="preserve">web-interface scraping (retrieval-enabled consumer products); Swiss servers/IPs</t>
  </si>
  <si>
    <t xml:space="preserve">daily 24 Jan–20 Mar 2026; simultaneous re-runs 21–25 Mar 2026</t>
  </si>
  <si>
    <t xml:space="preserve">Switzerland; German-language prompts</t>
  </si>
  <si>
    <t xml:space="preserve">4 verticals: telecommunications, real estate sales, sporting goods, consumer electronics</t>
  </si>
  <si>
    <t xml:space="preserve">category/informational questions derived from high-volume SEO keywords via Google 'People Also Ask'; 8 per vertical (32)</t>
  </si>
  <si>
    <t xml:space="preserve">daily for 45–46 days; up to 10 same-day re-runs per engine-prompt</t>
  </si>
  <si>
    <t xml:space="preserve">campaign lexicon of 32–51 canonical brands (substring matching)</t>
  </si>
  <si>
    <t xml:space="preserve">Jaccard and rank-biased overlap of brand sets and cited-source sets; Gini of citation concentration; detection rate; bootstrap SE of per-brand detection</t>
  </si>
  <si>
    <t xml:space="preserve">Yes (daily panel ~8 weeks)</t>
  </si>
  <si>
    <t xml:space="preserve">prompts and lexicon in appendix; raw data NR</t>
  </si>
  <si>
    <t xml:space="preserve">stability;citation</t>
  </si>
  <si>
    <t xml:space="preserve">Day-to-day brand-set Jaccard 0.45–0.59 (sources 0.34–0.42); within-24h re-runs brand Jaccard 0.33–0.48 — most instability is intra-day stochasticity, not drift; large prompt-level heterogeneity; citation Gini ~0.72; ≥7 runs per prompt per day and 2–4-week rolling windows needed for SE&lt;0.10/0.05 on per-brand detection</t>
  </si>
  <si>
    <t xml:space="preserve">Swiss IP/locale; substring brand detection; ChatGPT often no web search; collection-method inconsistency led to restricted window</t>
  </si>
  <si>
    <t xml:space="preserve">R16</t>
  </si>
  <si>
    <t xml:space="preserve">Chen, M., &amp; Koudas, N. (2026). What drives AI citations? Content, retrieval and model knowledge in generative engine optimization (GEO). arXiv:2610.15033</t>
  </si>
  <si>
    <t xml:space="preserve">2610.15033</t>
  </si>
  <si>
    <t xml:space="preserve">preprint (Oct 2026)</t>
  </si>
  <si>
    <t xml:space="preserve">ChatGPT (GPT-5.4 nano + web search), Gemini (3.1 Flash Lite + Google grounding), Perplexity (Sonar)</t>
  </si>
  <si>
    <t xml:space="preserve">public APIs, search enabled, default sampling; API replay (13 runs on 11 days) to log retrieval; no-search probes of model priors; controlled answer-step experiments</t>
  </si>
  <si>
    <t xml:space="preserve">daily 24 Jun–21 Sep 2026; replay to 7 Oct 2026</t>
  </si>
  <si>
    <t xml:space="preserve">English; US market (consumer home internet) + niche B2B AEC proposal software</t>
  </si>
  <si>
    <t xml:space="preserve">US home internet providers (8 tracked + Verizon); AEC proposal software vendors</t>
  </si>
  <si>
    <t xml:space="preserve">651 commercial questions in 7 topics written for a client; 55 B2B questions; controlled packets with masked/revealed brand names; 158,099 answers; 468,037 citations; experiments ~11,000 answers</t>
  </si>
  <si>
    <t xml:space="preserve">daily for 90 days; replay 13x</t>
  </si>
  <si>
    <t xml:space="preserve">tracked providers + hand-reviewed website roles (own/competitor/third party)</t>
  </si>
  <si>
    <t xml:space="preserve">page citations (within-website), retrieval rank, brand mentions supported vs unsupported by cited pages, top-three rates under masked vs revealed names, Bradley–Terry consistency</t>
  </si>
  <si>
    <t xml:space="preserve">Google/Bing top results; link index (DataForSEO)</t>
  </si>
  <si>
    <t xml:space="preserve">Yes (90-day panel; drift in 14-day windows)</t>
  </si>
  <si>
    <t xml:space="preserve">yes (data, replay logs, code)</t>
  </si>
  <si>
    <t xml:space="preserve">citation;inclusion</t>
  </si>
  <si>
    <t xml:space="preserve">B;A1;A2</t>
  </si>
  <si>
    <t xml:space="preserve">Retrieval explains 32% of within-website citation variation vs 2.8% for page features; every ChatGPT citation was retrieved by its own rewritten searches, rarely Google/Bing results; model prior: brands in prior written into searches (67% vs 11%), 46% of ChatGPT brand mentions unsupported by any cited page; revealing brand names reorders rankings of products with identical facts (2.1x/3.3x repetition noise); two routes: large brands ranked from memory, niche vendors visible only when search finds third-party pages naming them (x39.7 odds); recommended GEO page practices (FAQ, schema) not effective within websites</t>
  </si>
  <si>
    <t xml:space="preserve">associations; API replay may differ from consumer apps; English/US; client-written questions; small models</t>
  </si>
  <si>
    <t xml:space="preserve">R17</t>
  </si>
  <si>
    <t xml:space="preserve">Chen, M., Wang, X., Chen, K., &amp; Koudas, N. (2025). Generative engine optimization: How to dominate AI search. arXiv:2509.08919</t>
  </si>
  <si>
    <t xml:space="preserve">2509.08919</t>
  </si>
  <si>
    <t xml:space="preserve">preprint (University of Toronto group; affiliations per arXiv listing to verify)</t>
  </si>
  <si>
    <t xml:space="preserve">gpt-4o-search-preview; Perplexity sonar-pro; claude-3.5-sonnet-latest; gemini-2.5-flash; Google Programmable Search</t>
  </si>
  <si>
    <t xml:space="preserve">API with web search</t>
  </si>
  <si>
    <t xml:space="preserve">NR (2025)</t>
  </si>
  <si>
    <t xml:space="preserve">US, Canada; EN plus ZH, JA, DE, FR, ES translations</t>
  </si>
  <si>
    <t xml:space="preserve">consumer electronics, automotive, software; cola; banks; local services</t>
  </si>
  <si>
    <t xml:space="preserve">ranking-style queries; 50 unbranded popularity-framed cola prompts; persona-conditioned bank-ranking prompts; 1,000 ranking prompts (Google vs GPT); 50 cola prompts; others NR</t>
  </si>
  <si>
    <t xml:space="preserve">NR (apparently 1)</t>
  </si>
  <si>
    <t xml:space="preserve">cola: curated major (20) vs niche (19) lists defined a priori + 'Other'</t>
  </si>
  <si>
    <t xml:space="preserve">share of cited domains by type (Brand-owned / Earned / Social); domain overlap; brand-mention shares by major/niche/other</t>
  </si>
  <si>
    <t xml:space="preserve">share;citation</t>
  </si>
  <si>
    <t xml:space="preserve">A1;B</t>
  </si>
  <si>
    <t xml:space="preserve">AI engines cite earned (third-party) media far more than brand-owned or social sources (e.g., GPT 72–92% earned vs Google 32–54%); in the cola test majors take 56.3% (ChatGPT) and 67.9% (Perplexity) of brand mentions vs 12.3% / 5.8% niche — but prompts were popularity-framed ('most popular', 'best selling'), so major dominance is partly demanded by the query wording</t>
  </si>
  <si>
    <t xml:space="preserve">domain labels by GPT-4o without human validation; unit is domain not brand (for most analyses)</t>
  </si>
  <si>
    <t xml:space="preserve">R20</t>
  </si>
  <si>
    <t xml:space="preserve">Varga, Z. (2026). Per-entity bias mapping for AI visibility: Why brand mentions require entity-specific calibration. arXiv:2606.21595</t>
  </si>
  <si>
    <t xml:space="preserve">2606.21595</t>
  </si>
  <si>
    <t xml:space="preserve">preprint; author from Neural Awareness (Budapest)</t>
  </si>
  <si>
    <t xml:space="preserve">claude-sonnet-4-6; gpt-4o-2024-08-06 (parametric); Perplexity/Gemini pilot</t>
  </si>
  <si>
    <t xml:space="preserve">22 May 2026</t>
  </si>
  <si>
    <t xml:space="preserve">Hungarian prompts; 100 Hungarian B2B entities</t>
  </si>
  <si>
    <t xml:space="preserve">high-salience listed firms vs low-salience SMEs</t>
  </si>
  <si>
    <t xml:space="preserve">7 citation-forcing templates (compliance, ESG, factual); 1,400 runs</t>
  </si>
  <si>
    <t xml:space="preserve">1</t>
  </si>
  <si>
    <t xml:space="preserve">focal entities (two salience tiers)</t>
  </si>
  <si>
    <t xml:space="preserve">10-dimension framework (retrieval inclusion, mention probability, verified mention rate, false attribution, fabricated capability, citation fidelity, etc.); measured: fabricated-source rate</t>
  </si>
  <si>
    <t xml:space="preserve">salience tier</t>
  </si>
  <si>
    <t xml:space="preserve">yes (Zenodo; database, validator)</t>
  </si>
  <si>
    <t xml:space="preserve">named</t>
  </si>
  <si>
    <t xml:space="preserve">verified-mention</t>
  </si>
  <si>
    <t xml:space="preserve">F</t>
  </si>
  <si>
    <t xml:space="preserve">Raw mention counts are insufficient: fabricated sources accompany 52.7% of high-salience vs 37.9% of low-salience entity answers; regulatory queries elicit most fabrication — distinguishes raw from verified mentions</t>
  </si>
  <si>
    <t xml:space="preserve">misattribution not yet coded; GPT refusals; parametric only</t>
  </si>
  <si>
    <t xml:space="preserve">R21</t>
  </si>
  <si>
    <t xml:space="preserve">Jack, W., Lehman, N., Maloney, K., &amp; Xu, S. (2026). Paraphrase brittleness in production retrieval-augmented commercial recommendation: Reproducibility below the rerun-stability baseline. arXiv:2605.27440</t>
  </si>
  <si>
    <t xml:space="preserve">2605.27440</t>
  </si>
  <si>
    <t xml:space="preserve">preprint; vendor authors (Unusual)</t>
  </si>
  <si>
    <t xml:space="preserve">gpt-5.4-mini (low/high), claude-sonnet-4-6 (low/high)</t>
  </si>
  <si>
    <t xml:space="preserve">API with native web search</t>
  </si>
  <si>
    <t xml:space="preserve">NR (single calendar day for rerun baseline)</t>
  </si>
  <si>
    <t xml:space="preserve">English; US/UK/EU; includes English vs French phrasing variants</t>
  </si>
  <si>
    <t xml:space="preserve">B2B SaaS, professional services, consumer products</t>
  </si>
  <si>
    <t xml:space="preserve">~20 base prompts x ~5 paraphrase variants on 5 axes (synonym, structural, modifier, region/language, specificity); 50 prompts for rerun baseline; ~12,000 runs</t>
  </si>
  <si>
    <t xml:space="preserve">30 (rerun) / 20 (paraphrase)</t>
  </si>
  <si>
    <t xml:space="preserve">open (brands surfaced; dual-LLM-judge consensus)</t>
  </si>
  <si>
    <t xml:space="preserve">Jaccard of recommendation set, mentions, retrieved domains</t>
  </si>
  <si>
    <t xml:space="preserve">stability</t>
  </si>
  <si>
    <t xml:space="preserve">Same-prompt rerun Jaccard 0.50–0.61; cosmetic paraphrase Jaccard 0.29; constraint-adding paraphrases ~0.13–0.14 — the dominant variance source in prompt-set visibility metrics is which paraphrase is used</t>
  </si>
  <si>
    <t xml:space="preserve">single day; English skew; intersection-only judging</t>
  </si>
  <si>
    <t xml:space="preserve">R22</t>
  </si>
  <si>
    <t xml:space="preserve">Sharma, A. P. (2026). The discovery gap: How Product Hunt startups vanish in LLM organic discovery queries. arXiv:2601.00912 (based on M.Tech thesis, IIT Patna)</t>
  </si>
  <si>
    <t xml:space="preserve">2601.00912</t>
  </si>
  <si>
    <t xml:space="preserve">preprint (thesis-based)</t>
  </si>
  <si>
    <t xml:space="preserve">gpt-4o-mini (no web search); Perplexity sonar (web search)</t>
  </si>
  <si>
    <t xml:space="preserve">API</t>
  </si>
  <si>
    <t xml:space="preserve">15–20 Dec 2025</t>
  </si>
  <si>
    <t xml:space="preserve">English</t>
  </si>
  <si>
    <t xml:space="preserve">112 Product Hunt 2025 products (startups)</t>
  </si>
  <si>
    <t xml:space="preserve">direct recognition queries (3/product) vs organic category discovery queries (7/product); 2,240</t>
  </si>
  <si>
    <t xml:space="preserve">1 (implied)</t>
  </si>
  <si>
    <t xml:space="preserve">sampled startups (random from top 500)</t>
  </si>
  <si>
    <t xml:space="preserve">binary exact-match mention; correlations with referring domains, Reddit mentions, GEO score</t>
  </si>
  <si>
    <t xml:space="preserve">Product Hunt rank, referring domains, Reddit mentions</t>
  </si>
  <si>
    <t xml:space="preserve">No statement</t>
  </si>
  <si>
    <t xml:space="preserve">open+named</t>
  </si>
  <si>
    <t xml:space="preserve">inclusion</t>
  </si>
  <si>
    <t xml:space="preserve">Known when named (99.4% ChatGPT; 94.3% Perplexity) but rarely surfaced in discovery (3.3% and 8.3%; 30:1 and 11:1 gaps); on-site GEO score uncorrelated with discovery; for retrieval-enabled Perplexity, referring domains (r=0.32) and Reddit mentions (r=0.40) predict discovery, nothing predicts it for parametric ChatGPT</t>
  </si>
  <si>
    <t xml:space="preserve">Product Hunt sample; two LLMs; single runs; exact-match detection</t>
  </si>
  <si>
    <t xml:space="preserve">R24</t>
  </si>
  <si>
    <t xml:space="preserve">Żatuchin, D. (2026). The language of the question selects the market: Query language and exit IP as separable factors in commercial recommendations from a generative search interface. arXiv:2608.30052</t>
  </si>
  <si>
    <t xml:space="preserve">2608.30052</t>
  </si>
  <si>
    <t xml:space="preserve">preprint; author is CEO of Rankfor.AI (declared); funded in kind by Rankfor.AI</t>
  </si>
  <si>
    <t xml:space="preserve">logged-out ChatGPT web interface (model undisclosed); OpenAI API (search on/off)</t>
  </si>
  <si>
    <t xml:space="preserve">consumer interface via VPN exits + API</t>
  </si>
  <si>
    <t xml:space="preserve">29–30 Aug 2026</t>
  </si>
  <si>
    <t xml:space="preserve">6 languages (EN, DE, NO, TR, ET, RU) x 4 exit countries (DE, NO, TR, EE)</t>
  </si>
  <si>
    <t xml:space="preserve">accounting software for freelancers (treatment); project-management software (control); 6-category sweep</t>
  </si>
  <si>
    <t xml:space="preserve">one prompt per category per language; 234 usable runs</t>
  </si>
  <si>
    <t xml:space="preserve">6 identical runs per cell</t>
  </si>
  <si>
    <t xml:space="preserve">fixed per-market brand lists (local, other-country, global)</t>
  </si>
  <si>
    <t xml:space="preserve">presence of local vs global suppliers; top-recommendation stability; Fisher tests</t>
  </si>
  <si>
    <t xml:space="preserve">yes (Zenodo; run records, scripts)</t>
  </si>
  <si>
    <t xml:space="preserve">inclusion;stability</t>
  </si>
  <si>
    <t xml:space="preserve">D;C</t>
  </si>
  <si>
    <t xml:space="preserve">Query language gates whether local suppliers appear (matched-language cells rarely name global suppliers; English from Istanbul/Tallinn named no local supplier); exit IP selects which national market is treated as the user's; top recommendation changed across identical runs on 4 of 6 prompts in every arm; no domestic supplier in a lightly regulated control category</t>
  </si>
  <si>
    <t xml:space="preserve">6 runs per cell; one model/prompt per category; interface model undisclosed</t>
  </si>
  <si>
    <t xml:space="preserve">R26</t>
  </si>
  <si>
    <t xml:space="preserve">Jack, W., Lehman, N., Maloney, K., &amp; Xu, S. (2026). Divergent recommendations, convergent diagnoses: Cross-provider failure-mode convergence in AI commercial recommendation. arXiv:2606.26116</t>
  </si>
  <si>
    <t xml:space="preserve">2606.26116</t>
  </si>
  <si>
    <t xml:space="preserve">gpt-5.4-mini, gpt-5.4, gpt-5.5; claude-sonnet-4-6, opus-4-6, opus-4-7</t>
  </si>
  <si>
    <t xml:space="preserve">search-augmented (API implied)</t>
  </si>
  <si>
    <t xml:space="preserve">533-brand prominence catalog across sectors</t>
  </si>
  <si>
    <t xml:space="preserve">215 commercially framed prompts; 50-prompt extension; 4 batches</t>
  </si>
  <si>
    <t xml:space="preserve">&gt;=3 per cell for modal stage; 15 in extension</t>
  </si>
  <si>
    <t xml:space="preserve">external catalog (prominence tiers)</t>
  </si>
  <si>
    <t xml:space="preserve">cross-provider Jaccard; pure-priors share (recommendations without retrieval evidence); funnel-stage agreement and kappa</t>
  </si>
  <si>
    <t xml:space="preserve">prominence tier</t>
  </si>
  <si>
    <t xml:space="preserve">stability;provenance</t>
  </si>
  <si>
    <t xml:space="preserve">C;B</t>
  </si>
  <si>
    <t xml:space="preserve">Cross-provider recommendation Jaccard ~0.35 (below rerun baseline 0.50–0.61); share of recommendations with no retrieval-layer evidence ('pure priors') 43–52% for Anthropic cells vs 8–29% for OpenAI; failure stage agreement across providers rises with falling prominence (81% at L1 to 99.6% at L5)</t>
  </si>
  <si>
    <t xml:space="preserve">two providers only; pure-priors one-sided; kappa only fair</t>
  </si>
  <si>
    <t xml:space="preserve">R28</t>
  </si>
  <si>
    <t xml:space="preserve">Jack, W., Lehman, N., Maloney, K., &amp; Xu, S. (2026). Prominence-stratified failure modes in retrieval-augmented commercial recommendation: A 37,000-run audit. arXiv:2605.27439</t>
  </si>
  <si>
    <t xml:space="preserve">2605.27439</t>
  </si>
  <si>
    <t xml:space="preserve">preprint; authors from Unusual (unusual.ai, AI-marketing vendor) — commercial interest not declared in text read</t>
  </si>
  <si>
    <t xml:space="preserve">gpt-5.4-mini (low/high reasoning), claude-sonnet-4-6 (low/high); auxiliary gpt-5.4, gpt-5.5, opus-4.6, opus-4.7</t>
  </si>
  <si>
    <t xml:space="preserve">API with native web_search tools; comparisons with Exa (neural) and Brave (keyword) retrieval as function tools</t>
  </si>
  <si>
    <t xml:space="preserve">NR (paper dated 21 May 2026)</t>
  </si>
  <si>
    <t xml:space="preserve">English; multi-region prompts (region-bounded family)</t>
  </si>
  <si>
    <t xml:space="preserve">215 commercially framed prompts across 19 sectors (mainly B2B SaaS, services)</t>
  </si>
  <si>
    <t xml:space="preserve">generic, comparison, segment-targeted (persona), region-bounded; multi-turn extension (4-turn simulated buyer); ~37,000 runs; extensions 50 prompts x 15 reps x 6 cells; 750 multi-turn dialogues</t>
  </si>
  <si>
    <t xml:space="preserve">up to 30 reps per prompt-cell</t>
  </si>
  <si>
    <t xml:space="preserve">external 533-brand catalog with 5 prominence tiers from authority lists (G2, Gartner MQ, Crunchbase, YC, national registries)</t>
  </si>
  <si>
    <t xml:space="preserve">funnel stage S1 (not retrieved/mentioned) to S4 (recommended); per-query and aggregate surface rate; Stage-4 conversion; Jaccard across providers/retrieval substrates; persona swap rate</t>
  </si>
  <si>
    <t xml:space="preserve">prominence tier (awareness footprint proxy)</t>
  </si>
  <si>
    <t xml:space="preserve">No (cross-model generations as quasi-temporal check)</t>
  </si>
  <si>
    <t xml:space="preserve">inclusion;selection-funnel</t>
  </si>
  <si>
    <t xml:space="preserve">A1;A3</t>
  </si>
  <si>
    <t xml:space="preserve">Per-query surface rate falls with prominence: L1 77%, L2 60%, L3 23%, L4 8%, L5 3%; 48–52% of L4–L5 brands never surface in any run; yet conversion to recommendation once surfaced is only 25–41% for leaders and highest for challengers (37–52%) — visibility vs selection are distinct bottlenecks; long-tail brands depend on alternative retrieval substrates (only-via-external 56–60%); persona effects peak for mid-market; multi-turn dialogue does not change the tier funnel</t>
  </si>
  <si>
    <t xml:space="preserve">cell-level CIs anti-conservative (prompt clustering); LLM judges for extraction (Jaccard 0.65–0.67 between judges); causal readings of stages interpretive</t>
  </si>
  <si>
    <t xml:space="preserve">R29</t>
  </si>
  <si>
    <t xml:space="preserve">Tannenbaum, B. (2026). From prompt to recommendation: A fitted stage model of brand visibility in AI search. arXiv:2609.23162</t>
  </si>
  <si>
    <t xml:space="preserve">2609.23162</t>
  </si>
  <si>
    <t xml:space="preserve">preprint; author from Aiso Boost Ltd (GEO vendor); proprietary data</t>
  </si>
  <si>
    <t xml:space="preserve">GPT (GPT-5 nano, GPT-5.4, gpt-5.3-chat-latest with web search), Gemini 2.5 Flash</t>
  </si>
  <si>
    <t xml:space="preserve">API with search; fan-out queries and cited URLs logged</t>
  </si>
  <si>
    <t xml:space="preserve">Feb–Sep 2026 (panel Jun–Sep 2026)</t>
  </si>
  <si>
    <t xml:space="preserve">UK user location for one cohort; others NR</t>
  </si>
  <si>
    <t xml:space="preserve">75 anonymised client projects; 2,854 monitored prompts</t>
  </si>
  <si>
    <t xml:space="preserve">unbranded monitored prompts; real-user prompts (80); 34,960 unbranded observations</t>
  </si>
  <si>
    <t xml:space="preserve">&gt;=2 runs per cell; 10 runs per prompt in one cohort</t>
  </si>
  <si>
    <t xml:space="preserve">client brands</t>
  </si>
  <si>
    <t xml:space="preserve">mention rate conditional on own-domain exposure and branded fan-out; predictive AUC</t>
  </si>
  <si>
    <t xml:space="preserve">Yes (panel over months)</t>
  </si>
  <si>
    <t xml:space="preserve">No (proprietary)</t>
  </si>
  <si>
    <t xml:space="preserve">B</t>
  </si>
  <si>
    <t xml:space="preserve">Mention rate 2.8% (GPT) / 3.8% (Gemini) when neither brand nor own domain appears in retrieval path vs 91–100% when both do; prior mention history strongly predicts next mention (held-out AUC 0.94–0.96)</t>
  </si>
  <si>
    <t xml:space="preserve">operational data; incomplete retrieval traces; mention not recommendation</t>
  </si>
  <si>
    <t xml:space="preserve">R30</t>
  </si>
  <si>
    <t xml:space="preserve">Kurtskhalia, D. (2026). Quantization amplifies determinism, not bias: Scale-dependent behavioral effects of serving-time weight compression. arXiv:2609.07901</t>
  </si>
  <si>
    <t xml:space="preserve">2609.07901</t>
  </si>
  <si>
    <t xml:space="preserve">preprint; independent</t>
  </si>
  <si>
    <t xml:space="preserve">Abstract-level</t>
  </si>
  <si>
    <t xml:space="preserve">Qwen3-8B/14B/32B at int4 AWQ, FP8, bf16</t>
  </si>
  <si>
    <t xml:space="preserve">self-served open weights; no retrieval</t>
  </si>
  <si>
    <t xml:space="preserve">2026</t>
  </si>
  <si>
    <t xml:space="preserve">NR (brand-recommendation scenarios)</t>
  </si>
  <si>
    <t xml:space="preserve">two custom leak-checked batteries; ~71,000 completions, paired by prompt and seed</t>
  </si>
  <si>
    <t xml:space="preserve">multiple seeds per scenario (exact NR)</t>
  </si>
  <si>
    <t xml:space="preserve">pairwise same-brand match probability; TTR; decision-token entropy; semantic collision</t>
  </si>
  <si>
    <t xml:space="preserve">NR (pre-specified analyses in version control mentioned)</t>
  </si>
  <si>
    <t xml:space="preserve">concentration</t>
  </si>
  <si>
    <t xml:space="preserve">Serving-time 4-bit quantization of the 8B model raised the probability that two samples recommend the same brand by ~5 pp (replicated); no effect at 14B/32B; concentration rather than stereotype bias — deployment configuration, not only the model name, shifts brand-recommendation concentration</t>
  </si>
  <si>
    <t xml:space="preserve">effect limited to smallest scale</t>
  </si>
  <si>
    <t xml:space="preserve">R35</t>
  </si>
  <si>
    <t xml:space="preserve">Filandrianos, G., Dimitriou, A., Lymperaiou, M., Thomas, K., &amp; Stamou, G. (2025). Bias beware: The impact of cognitive biases on LLM-driven product recommendations. Proceedings of EMNLP 2025, 22397–22426. https://doi.org/10.18653/v1/2025.emnlp-main.1140</t>
  </si>
  <si>
    <t xml:space="preserve">EMNLP2025</t>
  </si>
  <si>
    <t xml:space="preserve">peer-reviewed (EMNLP 2025 main per ACL Anthology listing; verify)</t>
  </si>
  <si>
    <t xml:space="preserve">LLaMA 3.x 8B/70B/405B; Mistral Large 2; Claude 3.5 and 3.7 Sonnet</t>
  </si>
  <si>
    <t xml:space="preserve">API / open weights; no retrieval</t>
  </si>
  <si>
    <t xml:space="preserve">synthetic coffee machines, cameras, books; real Amazon listings (laptops, pet chew toys)</t>
  </si>
  <si>
    <t xml:space="preserve">SUPPLIED LIST of 10 products, shuffled; persuasion cues appended (social proof, scarcity, exclusivity, discount framing); per setup</t>
  </si>
  <si>
    <t xml:space="preserve">100 runs per setup</t>
  </si>
  <si>
    <t xml:space="preserve">experimenter-defined</t>
  </si>
  <si>
    <t xml:space="preserve">recommendation rate, position, MRR</t>
  </si>
  <si>
    <t xml:space="preserve">yes (code)</t>
  </si>
  <si>
    <t xml:space="preserve">choice-share;rank</t>
  </si>
  <si>
    <t xml:space="preserve">Social-proof copy raises recommendation rates; scarcity/exclusivity lower them; discount framing outperformed a true 50% price cut; susceptibility unrelated to model size; defence prompt ineffective</t>
  </si>
  <si>
    <t xml:space="preserve">broad English queries; preliminary defence</t>
  </si>
  <si>
    <t xml:space="preserve">R36</t>
  </si>
  <si>
    <t xml:space="preserve">Pfrommer, S., Bai, Y., Gautam, T., &amp; Sojoudi, S. (2024). Ranking manipulation for conversational search engines. Proceedings of EMNLP 2024, 9523–9552. https://doi.org/10.18653/v1/2024.emnlp-main.534</t>
  </si>
  <si>
    <t xml:space="preserve">EMNLP2024</t>
  </si>
  <si>
    <t xml:space="preserve">peer-reviewed (EMNLP 2024 main; venue to verify on ACL Anthology)</t>
  </si>
  <si>
    <t xml:space="preserve">GPT-4 Turbo; Llama 3 70B; Mixtral 8x22B; transfer test on perplexity.ai</t>
  </si>
  <si>
    <t xml:space="preserve">simulated retrieval (product pages placed in context); live transfer to Perplexity</t>
  </si>
  <si>
    <t xml:space="preserve">50 consumer product categories (RagDoll dataset, 1,147 manufacturer pages); 8 brands per category</t>
  </si>
  <si>
    <t xml:space="preserve">SUPPLIED CANDIDATE LIST of 8 real products with their pages, randomly ordered; adversarial injections; 50 category queries x permutations</t>
  </si>
  <si>
    <t xml:space="preserve">10 responses per query; 8 permutations x 10n</t>
  </si>
  <si>
    <t xml:space="preserve">experimenter-defined (8 brands per category)</t>
  </si>
  <si>
    <t xml:space="preserve">rank score; F-statistics decomposing influence of product name, document content, context position</t>
  </si>
  <si>
    <t xml:space="preserve">yes (RagDoll dataset, code)</t>
  </si>
  <si>
    <t xml:space="preserve">rank</t>
  </si>
  <si>
    <t xml:space="preserve">A2;E</t>
  </si>
  <si>
    <t xml:space="preserve">GPT-4 Turbo and Llama 3 rely heavily on product/brand names (GPT-4 Turbo minimally influenced by documents); all models prefer earlier-positioned items; injections move a low-ranked product to first and transfer to Perplexity</t>
  </si>
  <si>
    <t xml:space="preserve">small controlled subset; no ground truth for correct ranking</t>
  </si>
  <si>
    <t xml:space="preserve">R39</t>
  </si>
  <si>
    <t xml:space="preserve">Żatuchin, D. (2026). Who owns the AI recommendation? A multi-industry empirical map of brand category ownership across large language models. arXiv:2606.23057 (v2, corrected)</t>
  </si>
  <si>
    <t xml:space="preserve">2606.23057</t>
  </si>
  <si>
    <t xml:space="preserve">preprint; revised with documented corrections (substring alias matching inflated EY from 2,912 to 437 answers; 'brand-free' query claim false; empty answers scored); author affiliated with Rankfor.AI</t>
  </si>
  <si>
    <t xml:space="preserve">GPT-5.2 (no search), Gemini 3 Flash (no grounding), Perplexity sonar-pro (retrieval on every call)</t>
  </si>
  <si>
    <t xml:space="preserve">API; temperature 0.3; 1,024-token cap</t>
  </si>
  <si>
    <t xml:space="preserve">wave 1: 23–24 Feb 2026; wave 2: 9–10 Sep 2026</t>
  </si>
  <si>
    <t xml:space="preserve">English; Nordic/Baltic challengers included; region of wave 1 runtime not recorded</t>
  </si>
  <si>
    <t xml:space="preserve">5 industries (SaaS, consulting, fintech, e-commerce, health tech), 10 brands each</t>
  </si>
  <si>
    <t xml:space="preserve">250 author-written queries in 5 types: direct recommendation, comparison (names brands), category exploration, problem-solution, trust; 250 x 3 systems x 5 iterations per wave (3,614 + 3,750 scored answers)</t>
  </si>
  <si>
    <t xml:space="preserve">5 per query-system per wave</t>
  </si>
  <si>
    <t xml:space="preserve">purposive 10 brands per industry (revenue leaders + regional challengers); open-vocabulary check for vacuum queries</t>
  </si>
  <si>
    <t xml:space="preserve">Category Inclusion Rate; Recommendation Share; Gini/HHI/top-3; Competitive Vacuum Index; Co-Mention Asymmetry; cross-system agreement vs Monte Carlo null</t>
  </si>
  <si>
    <t xml:space="preserve">size benchmark (published annual revenue figures, 47 of 50 brands)</t>
  </si>
  <si>
    <t xml:space="preserve">two waves (Feb vs Sep 2026): RS Spearman 0.994 across waves</t>
  </si>
  <si>
    <t xml:space="preserve">yes (deposit; supplementary)</t>
  </si>
  <si>
    <t xml:space="preserve">inclusion;share;concentration</t>
  </si>
  <si>
    <t xml:space="preserve">Recommendation concentration (mean Gini 0.30) is BELOW the size-benchmark concentration in every industry (compression, not amplification) among sampled brands; RS correlates with size rank (pooled rho 0.635); at least one brand in &gt;=80% of answers on 204/250 queries; vacuums 7.6% mostly reflect off-sample sub-category leaders; co-mention within tiers dominates (e.g., PwC–EY, Bain–BCG); cross-system agreement on top brand 57.2% (wave 1) / 60.8% (wave 2)</t>
  </si>
  <si>
    <t xml:space="preserve">purposive brands/industries; author-written prompts; matcher validation pending human check; observational</t>
  </si>
  <si>
    <t xml:space="preserve">R40</t>
  </si>
  <si>
    <t xml:space="preserve">Żatuchin, D. (2026). Gender bias in large language model brand recommendations: A three-study analysis of prompt-induced disparities across seasonal and recipient contexts. Research Square. https://doi.org/10.21203/rs.3.rs-8883056/v1</t>
  </si>
  <si>
    <t xml:space="preserve">ResearchSquare rs-8883056</t>
  </si>
  <si>
    <t xml:space="preserve">preprint (not peer reviewed)</t>
  </si>
  <si>
    <t xml:space="preserve">Gemini 3 Flash; GPT-5.2; Grok-4-1</t>
  </si>
  <si>
    <t xml:space="preserve">API (retrieval NR)</t>
  </si>
  <si>
    <t xml:space="preserve">Dec 2025; Jan 2026; Feb 2026</t>
  </si>
  <si>
    <t xml:space="preserve">gift recommendations by recipient gender (adult, child, Valentine's)</t>
  </si>
  <si>
    <t xml:space="preserve">recipient-framed gift prompts; 1,279 queries</t>
  </si>
  <si>
    <t xml:space="preserve">derived from outputs</t>
  </si>
  <si>
    <t xml:space="preserve">brand counts by recipient gender; chi-square/Cramer's V; PASOR (prompt-adjusted share of recommendation); cross-model Jaccard</t>
  </si>
  <si>
    <t xml:space="preserve">three seasonal waves (Christmas vs Valentine framing)</t>
  </si>
  <si>
    <t xml:space="preserve">inclusion;share</t>
  </si>
  <si>
    <t xml:space="preserve">Recipient gender and seasonal framing change which and how many brands are recommended (Christmas female-framed prompts 28–61% fewer brands; reversed under Valentine framing); cross-model brand agreement low (Jaccard 0.00–0.68)</t>
  </si>
  <si>
    <t xml:space="preserve">NR on page</t>
  </si>
  <si>
    <t xml:space="preserve">R47</t>
  </si>
  <si>
    <t xml:space="preserve">Żatuchin, D. (2026). How large language models source brand reputation across languages and markets. arXiv:2606.25787</t>
  </si>
  <si>
    <t xml:space="preserve">2606.25787</t>
  </si>
  <si>
    <t xml:space="preserve">preprint; data from Rankfor.AI (author's company)</t>
  </si>
  <si>
    <t xml:space="preserve">NR in abstract (URL-grounded answers)</t>
  </si>
  <si>
    <t xml:space="preserve">retrieval-grounded</t>
  </si>
  <si>
    <t xml:space="preserve">13 languages; 12 home markets</t>
  </si>
  <si>
    <t xml:space="preserve">128 brands (46 Polish national brands)</t>
  </si>
  <si>
    <t xml:space="preserve">NR; 167,551 URL-grounded citations</t>
  </si>
  <si>
    <t xml:space="preserve">share of brand-owned vs third-party citations; domain concentration (Zipf)</t>
  </si>
  <si>
    <t xml:space="preserve">citation</t>
  </si>
  <si>
    <t xml:space="preserve">85.7% of citations for brand questions point to third-party sites, 14.3% to brand-owned; Wikipedia top domain in 11 of 12 languages; 80% of citations from ~18% of domains — the evidence base for brand answers is mostly earned and concentrated</t>
  </si>
  <si>
    <t xml:space="preserve">citations only, not answer text</t>
  </si>
  <si>
    <t xml:space="preserve">R48</t>
  </si>
  <si>
    <t xml:space="preserve">Gonzalez Castro, P. U. (2026). A designed-for-test measurement of phantom-brand presence in large language model outputs. SSRN 6721779. https://doi.org/10.2139/ssrn.6721779</t>
  </si>
  <si>
    <t xml:space="preserve">SSRN 6721779</t>
  </si>
  <si>
    <t xml:space="preserve">working paper; pre-registered (author-locked document); COI declared (Samsung employee; independent study)</t>
  </si>
  <si>
    <t xml:space="preserve">6 models from Anthropic, OpenAI, Google, xAI</t>
  </si>
  <si>
    <t xml:space="preserve">May 2026</t>
  </si>
  <si>
    <t xml:space="preserve">NR (US implied)</t>
  </si>
  <si>
    <t xml:space="preserve">household goods (Bed Bath &amp; Beyond; Pier 1 comparator)</t>
  </si>
  <si>
    <t xml:space="preserve">6 prompts; 288 measurements</t>
  </si>
  <si>
    <t xml:space="preserve">8 runs</t>
  </si>
  <si>
    <t xml:space="preserve">focal defunct/revived brands</t>
  </si>
  <si>
    <t xml:space="preserve">raw AI Presence rate; manual valence review (naive-phantom rate; disclaimer rate)</t>
  </si>
  <si>
    <t xml:space="preserve">entity status (bankruptcy/revival) as known ground truth</t>
  </si>
  <si>
    <t xml:space="preserve">inclusion;valence</t>
  </si>
  <si>
    <t xml:space="preserve">Raw presence 38.2% with 41.6-pp cross-model spread; manual review shows only 1.7% naive-phantom mentions and 88% of mentions carry an entity-change disclaimer — raw mention rates misstate what the brand mention means</t>
  </si>
  <si>
    <t xml:space="preserve">construct validity open; exploratory</t>
  </si>
  <si>
    <t xml:space="preserve">R49</t>
  </si>
  <si>
    <t xml:space="preserve">House, J. (2026). Off-page signals have model-specific effects on generative AI search visibility: Evidence from a cross-platform audit of 2,729 businesses across five generative AI systems. SSRN 6731878. https://doi.org/10.2139/ssrn.6731878</t>
  </si>
  <si>
    <t xml:space="preserve">SSRN 6731878</t>
  </si>
  <si>
    <t xml:space="preserve">working paper; COI declared (founder of MentionLayer GEO platform); data on Zenodo 10.5281/zenodo.20076406</t>
  </si>
  <si>
    <t xml:space="preserve">ChatGPT GPT-4o; Claude Sonnet; Perplexity sonar-pro; Gemini 2.5-flash; Google AI Overview (SerpApi)</t>
  </si>
  <si>
    <t xml:space="preserve">2026 (before May)</t>
  </si>
  <si>
    <t xml:space="preserve">Los Angeles, New York, Chicago, Sydney; English</t>
  </si>
  <si>
    <t xml:space="preserve">14 verticals (local/SMB businesses)</t>
  </si>
  <si>
    <t xml:space="preserve">~95 intent-based prompts per business; 266,844 business-model-prompt observations</t>
  </si>
  <si>
    <t xml:space="preserve">external sample of 2,729 businesses</t>
  </si>
  <si>
    <t xml:space="preserve">mention probability per model; partial correlations with off-page signals; citation-mention lift</t>
  </si>
  <si>
    <t xml:space="preserve">Domain Authority, SpyFu traffic, directory/off-page presence</t>
  </si>
  <si>
    <t xml:space="preserve">yes (Zenodo)</t>
  </si>
  <si>
    <t xml:space="preserve">A1;B;C</t>
  </si>
  <si>
    <t xml:space="preserve">69.5% of businesses never mentioned by any of five systems, 1.5% by all five; off-page presence (Reddit, Wikipedia, directories) predicts mention in Claude, ChatGPT, Perplexity but not Gemini/AI Overviews; being cited as a source raises mention odds ~6x; pooling across models understates effects</t>
  </si>
  <si>
    <t xml:space="preserve">observational; causal trial planned</t>
  </si>
  <si>
    <t xml:space="preserve">R51</t>
  </si>
  <si>
    <t xml:space="preserve">Budiman, D. (2026). Auditing AI together: A distributed human-auditor study of brand convergence and citation structure in Google AI Mode. SSRN 6972038. https://doi.org/10.2139/ssrn.6972038</t>
  </si>
  <si>
    <t xml:space="preserve">SSRN (id NR)</t>
  </si>
  <si>
    <t xml:space="preserve">working paper (doctoral research, Universitas Prasetiya Mulya); no COI</t>
  </si>
  <si>
    <t xml:space="preserve">Google AI Mode (consumer interface)</t>
  </si>
  <si>
    <t xml:space="preserve">consumer UI, incognito, 32 distributed human auditors</t>
  </si>
  <si>
    <t xml:space="preserve">Indonesia (six islands); Indonesian</t>
  </si>
  <si>
    <t xml:space="preserve">13 property categories; 109 brands</t>
  </si>
  <si>
    <t xml:space="preserve">16 category prompts; 512 prompt-level observations; 2,104 citations</t>
  </si>
  <si>
    <t xml:space="preserve">1 per auditor (32 auditors = 32 draws)</t>
  </si>
  <si>
    <t xml:space="preserve">pairwise Jaccard convergence; source taxonomy (earned/owned/social/marketplace)</t>
  </si>
  <si>
    <t xml:space="preserve">category maturity</t>
  </si>
  <si>
    <t xml:space="preserve">No (snapshot)</t>
  </si>
  <si>
    <t xml:space="preserve">Mean auditor Jaccard 0.48, no geographic personalisation; a stable core of large national brands appeared for 97% of auditors, disagreement confined to a tail of less prominent names; convergence higher in consolidated categories (0.61) than fragmented ones (0.32)</t>
  </si>
  <si>
    <t xml:space="preserve">single engine snapshot; not a stability measure</t>
  </si>
  <si>
    <t xml:space="preserve">R61</t>
  </si>
  <si>
    <t xml:space="preserve">Hamann, A., Stahl, F., &amp; Kannan, P. K. (2026). Beyond consumer memory: How large language models update brand knowledge. SSRN 6798479. https://doi.org/10.2139/ssrn.6798479</t>
  </si>
  <si>
    <t xml:space="preserve">SSRN 6798479</t>
  </si>
  <si>
    <t xml:space="preserve">working paper (Mannheim; Maryland)</t>
  </si>
  <si>
    <t xml:space="preserve">multiple LLMs (NR in abstract)</t>
  </si>
  <si>
    <t xml:space="preserve">includes retrieval</t>
  </si>
  <si>
    <t xml:space="preserve">2025–2026 (tracking over time)</t>
  </si>
  <si>
    <t xml:space="preserve">recently established brands undergoing repositioning</t>
  </si>
  <si>
    <t xml:space="preserve">varied query types; NR</t>
  </si>
  <si>
    <t xml:space="preserve">conveyed brand knowledge / brand detectability over time</t>
  </si>
  <si>
    <t xml:space="preserve">exogenous repositioning event</t>
  </si>
  <si>
    <t xml:space="preserve">Yes (tracking over time)</t>
  </si>
  <si>
    <t xml:space="preserve">knowledge</t>
  </si>
  <si>
    <t xml:space="preserve">Brand knowledge conveyed by LLMs updates through retrieval rather than parametric memory, with systematic heterogeneity across models and query types; retrievability is a managerial lever</t>
  </si>
  <si>
    <t xml:space="preserve">NR in abstract</t>
  </si>
  <si>
    <t xml:space="preserve">R62</t>
  </si>
  <si>
    <t xml:space="preserve">Jack, W., Lehman, N., Maloney, K., &amp; Xu, S. (2026). Persona conditioning of brand recommendations in retrieval-augmented commercial chat: A prominence-stratified cross-provider audit. arXiv:2605.30207</t>
  </si>
  <si>
    <t xml:space="preserve">2605.30207</t>
  </si>
  <si>
    <t xml:space="preserve">preprint; same group as R21/R26/R28 (Unusual, vendor — affiliation per companion papers)</t>
  </si>
  <si>
    <t xml:space="preserve">two OpenAI configurations; Anthropic Sonnet 4.6</t>
  </si>
  <si>
    <t xml:space="preserve">retrieval-augmented commercial chat (API)</t>
  </si>
  <si>
    <t xml:space="preserve">NR (2026)</t>
  </si>
  <si>
    <t xml:space="preserve">UK SMB persona; English</t>
  </si>
  <si>
    <t xml:space="preserve">CRM software</t>
  </si>
  <si>
    <t xml:space="preserve">category prompts with 10 persona prefixes; 8 (OpenAI) / 4 (Anthropic) prompts; 2,000 runs</t>
  </si>
  <si>
    <t xml:space="preserve">10 per cell</t>
  </si>
  <si>
    <t xml:space="preserve">prominence tiers (leaders vs mid-market); definition NR in abstract</t>
  </si>
  <si>
    <t xml:space="preserve">recommendation-set Jaccard; same-brand consistency</t>
  </si>
  <si>
    <t xml:space="preserve">C;A1</t>
  </si>
  <si>
    <t xml:space="preserve">Persona prefixes reduce set similarity (Jaccard -0.12 to -0.20); category leaders persona-resistant (~80% same-brand consistency) while mid-market brands swap up to 75% of set — personalisation acts on the selection tier, not on leaders' membership</t>
  </si>
  <si>
    <t xml:space="preserve">unequal prompt coverage; mechanism interpretive</t>
  </si>
  <si>
    <t xml:space="preserve">R66</t>
  </si>
  <si>
    <t xml:space="preserve">Cook, N. (2025). Mind the invisibility gap: An analysis of 80 leading global brands in LLM answers. SSRN 5698748. https://doi.org/10.2139/ssrn.5698748</t>
  </si>
  <si>
    <t xml:space="preserve">SSRN 5698748</t>
  </si>
  <si>
    <t xml:space="preserve">working paper; COI (author employed by Geometriqs, whose methodology used)</t>
  </si>
  <si>
    <t xml:space="preserve">OpenAI, Google Gemini, Perplexity</t>
  </si>
  <si>
    <t xml:space="preserve">2025</t>
  </si>
  <si>
    <t xml:space="preserve">NR (English)</t>
  </si>
  <si>
    <t xml:space="preserve">80 firms: top 10 per sector of Forbes Global 2000</t>
  </si>
  <si>
    <t xml:space="preserve">NR; NR</t>
  </si>
  <si>
    <t xml:space="preserve">external (Forbes Global 2000)</t>
  </si>
  <si>
    <t xml:space="preserve">share of model / representation</t>
  </si>
  <si>
    <t xml:space="preserve">firm size ranking (Forbes)</t>
  </si>
  <si>
    <t xml:space="preserve">AI systems amplify brands with high public visibility and abundant English-language content; industrial, regional and non-Western firms under-represented even within the Global 2000</t>
  </si>
  <si>
    <t xml:space="preserve">R68</t>
  </si>
  <si>
    <t xml:space="preserve">Lüders, S. (2026). Measuring mental availability in the generative era: Introducing the Generative Visibility Score (GVS). SSRN 6567201. https://doi.org/10.2139/ssrn.6567201</t>
  </si>
  <si>
    <t xml:space="preserve">SSRN 6567201</t>
  </si>
  <si>
    <t xml:space="preserve">working paper</t>
  </si>
  <si>
    <t xml:space="preserve">multiple architectures (NR)</t>
  </si>
  <si>
    <t xml:space="preserve">parametric recall vs contextual reasoning conditions</t>
  </si>
  <si>
    <t xml:space="preserve">DE, US, UK</t>
  </si>
  <si>
    <t xml:space="preserve">12 industries; N=885 brands</t>
  </si>
  <si>
    <t xml:space="preserve">recall vs inference conditions; NR</t>
  </si>
  <si>
    <t xml:space="preserve">NR (claims deterministic framework)</t>
  </si>
  <si>
    <t xml:space="preserve">external sample</t>
  </si>
  <si>
    <t xml:space="preserve">GVS_static (parametric recall) and GVS_dynamic (inference authority)</t>
  </si>
  <si>
    <t xml:space="preserve">planned (Google Trends, source authority) in companion paper</t>
  </si>
  <si>
    <t xml:space="preserve">salience-score</t>
  </si>
  <si>
    <t xml:space="preserve">Proposes two-dimensional brand-salience score grounded in mental availability; reports an inference gap between recall and contextual reasoning and lower scores for German than US brands (to be replicated); convergent validity not yet tested</t>
  </si>
  <si>
    <t xml:space="preserve">validation deferred to companion manuscript; rater conditions non-uniform</t>
  </si>
  <si>
    <t xml:space="preserve">R71</t>
  </si>
  <si>
    <t xml:space="preserve">Arshad, M. (2026). Cited or invisible? A multilingual, multi-platform audit of brand citation in generative search [Technical report]. Zenodo. https://doi.org/10.5281/zenodo.22491737</t>
  </si>
  <si>
    <t xml:space="preserve">answerrange.com</t>
  </si>
  <si>
    <t xml:space="preserve">preprint/technical report; hosted by vendor (AnswerRange, Telic Tech)</t>
  </si>
  <si>
    <t xml:space="preserve">Google AI Overviews; Gemini with grounding; Perplexity; ChatGPT with web search</t>
  </si>
  <si>
    <t xml:space="preserve">API/search-grounded</t>
  </si>
  <si>
    <t xml:space="preserve">2026 (posted 6 Sep 2026)</t>
  </si>
  <si>
    <t xml:space="preserve">six European languages (native prompts)</t>
  </si>
  <si>
    <t xml:space="preserve">five commercial verticals</t>
  </si>
  <si>
    <t xml:space="preserve">natively written prompts; two prompt corpora; 4,320 observations</t>
  </si>
  <si>
    <t xml:space="preserve">3</t>
  </si>
  <si>
    <t xml:space="preserve">brand citation rate with CIs; cross-language gaps; self-consistency; domain concentration</t>
  </si>
  <si>
    <t xml:space="preserve">yes (Zenodo; harness and prompts)</t>
  </si>
  <si>
    <t xml:space="preserve">citation;stability</t>
  </si>
  <si>
    <t xml:space="preserve">Brand citation rates for the same brands range 16.2% (AI Overviews) to 91.2% (Perplexity); apparent language gaps largely within overlapping intervals and can be manufactured by prompt selection; repeated identical queries disagree in 0.3–8.1% of cells</t>
  </si>
  <si>
    <t xml:space="preserve">R79</t>
  </si>
  <si>
    <t xml:space="preserve">Pitenin, V. (2026). Invisible to the machine: Auditing AI restaurant, cafe, and bar recommendation against a complete market census. arXiv:2608.07069</t>
  </si>
  <si>
    <t xml:space="preserve">2608.07069</t>
  </si>
  <si>
    <t xml:space="preserve">preprint; pre-registered protocol (author-stated)</t>
  </si>
  <si>
    <t xml:space="preserve">ChatGPT, Claude, Gemini, Perplexity (search-grounded)</t>
  </si>
  <si>
    <t xml:space="preserve">NR (search-grounded responses)</t>
  </si>
  <si>
    <t xml:space="preserve">2026 (seven-day collection + two-week test–retest)</t>
  </si>
  <si>
    <t xml:space="preserve">Canggu and Ubud, Bali</t>
  </si>
  <si>
    <t xml:space="preserve">cafes, restaurants, bars (4,776 venues = complete census)</t>
  </si>
  <si>
    <t xml:space="preserve">96 persona-conditioned queries; 2,208 responses</t>
  </si>
  <si>
    <t xml:space="preserve">NR (test–retest over two weeks)</t>
  </si>
  <si>
    <t xml:space="preserve">external: complete market census</t>
  </si>
  <si>
    <t xml:space="preserve">odds ratios for entry into answers and for first position; cross-system top-20 Jaccard; fabrication; closed-venue recommendations</t>
  </si>
  <si>
    <t xml:space="preserve">complete census with review volume, website, price info, third-party mentions, ratings</t>
  </si>
  <si>
    <t xml:space="preserve">Yes (two-week test–retest)</t>
  </si>
  <si>
    <t xml:space="preserve">protocol, registry method and derived data released</t>
  </si>
  <si>
    <t xml:space="preserve">B;A3</t>
  </si>
  <si>
    <t xml:space="preserve">85.6% of venues never recommended by any system (72.6% of those with 50+ ratings); entry associated with documentation (review volume OR 1.64, own website 1.92, price info 1.54, third-party mentions 1.44) but not star rating (0.89); among recommended venues, rating predicts first position (OR 1.17) — entry and selection have different drivers; cross-system top-20 Jaccard 0.33–0.54; cross-period similarity comparable to same-day reruns</t>
  </si>
  <si>
    <t xml:space="preserve">R80</t>
  </si>
  <si>
    <t xml:space="preserve">Chen, L., Weng, G., &amp; Moro, E. (2026). Large language models create an uneven informational layer over cities. arXiv:2607.06260</t>
  </si>
  <si>
    <t xml:space="preserve">2607.06260</t>
  </si>
  <si>
    <t xml:space="preserve">preprint (v2, 23 Jul 2026)</t>
  </si>
  <si>
    <t xml:space="preserve">three major LLMs (NR)</t>
  </si>
  <si>
    <t xml:space="preserve">304 neighbourhoods in five US cities</t>
  </si>
  <si>
    <t xml:space="preserve">restaurants</t>
  </si>
  <si>
    <t xml:space="preserve">open recommendation and fixed verified venue lists; 320 synthetic user profiles; NR</t>
  </si>
  <si>
    <t xml:space="preserve">external (verified venue lists)</t>
  </si>
  <si>
    <t xml:space="preserve">recommendation incidence, fabrication, never-recommended share, price/popularity of recommended venues</t>
  </si>
  <si>
    <t xml:space="preserve">venue registry; demand simulation</t>
  </si>
  <si>
    <t xml:space="preserve">open+supplied</t>
  </si>
  <si>
    <t xml:space="preserve">Models fabricate venues where digital footprints are weak and overlook real ones; even from a fixed verified list 47.5% of real establishments are never recommended and 31.9% of these blind spots are shared by all three model families; simulated reliance shifts visits from chain and quick-service toward independent and full-service restaurants</t>
  </si>
  <si>
    <t xml:space="preserve">R81</t>
  </si>
  <si>
    <t xml:space="preserve">Kireyev, P. (2026). PriceBench: A diagnostic benchmark for price, quality, and brand preferences in LLM booking agents. arXiv:2609.31468</t>
  </si>
  <si>
    <t xml:space="preserve">2609.31468</t>
  </si>
  <si>
    <t xml:space="preserve">28 LLMs from 8 providers</t>
  </si>
  <si>
    <t xml:space="preserve">API (implied)</t>
  </si>
  <si>
    <t xml:space="preserve">New York City</t>
  </si>
  <si>
    <t xml:space="preserve">179 real NYC hotel properties; 3,600 tasks</t>
  </si>
  <si>
    <t xml:space="preserve">SUPPLIED choice tasks (booking among options); 3,600 tasks x 28 models</t>
  </si>
  <si>
    <t xml:space="preserve">experimenter-defined real NYC hotels (179) with chain affiliation</t>
  </si>
  <si>
    <t xml:space="preserve">logit-recovered price, quality and brand preferences; choice consistency; position effects</t>
  </si>
  <si>
    <t xml:space="preserve">yes (tasks, code, all response sets)</t>
  </si>
  <si>
    <t xml:space="preserve">Brand = hotel chain affiliation (Hilton, Marriott, IHG, Hyatt, Wyndham vs independent) estimated as choice premium controlling for price, stars, room type, reviews; 11 of 23 engaged LLMs prefer all five chains to an otherwise identical independent (7 of 23 with neighbourhood controls); brand preference does not cluster by provider; weaker models lock onto list position or choose near-randomly; capability relates to consistency, not direction, of choice</t>
  </si>
  <si>
    <t xml:space="preserve">coarse chain mapping; preference vs pretraining association not separable behaviourally</t>
  </si>
  <si>
    <t xml:space="preserve">Found in (search IDs)</t>
  </si>
  <si>
    <t xml:space="preserve">Title</t>
  </si>
  <si>
    <t xml:space="preserve">First author</t>
  </si>
  <si>
    <t xml:space="preserve">Year</t>
  </si>
  <si>
    <t xml:space="preserve">Decision</t>
  </si>
  <si>
    <t xml:space="preserve">Reason</t>
  </si>
  <si>
    <t xml:space="preserve">S01;S04</t>
  </si>
  <si>
    <t xml:space="preserve">System Attribution in LLM Brand Recommendations</t>
  </si>
  <si>
    <t xml:space="preserve">Żatuchin</t>
  </si>
  <si>
    <t xml:space="preserve">include-FT</t>
  </si>
  <si>
    <t xml:space="preserve">brand-level audit</t>
  </si>
  <si>
    <t xml:space="preserve">S01;S07</t>
  </si>
  <si>
    <t xml:space="preserve">Evaluating Brand Retrieval and Ranking in Large Language Model Recommendations</t>
  </si>
  <si>
    <t xml:space="preserve">Malthouse</t>
  </si>
  <si>
    <t xml:space="preserve">S01</t>
  </si>
  <si>
    <t xml:space="preserve">The Dice Roll Method: repeated-query auditing of LLM brand recommendations</t>
  </si>
  <si>
    <t xml:space="preserve">brand-level audit/protocol</t>
  </si>
  <si>
    <t xml:space="preserve">Variance-components decomposition of non-determinism in LLM brand answers</t>
  </si>
  <si>
    <t xml:space="preserve">brand-level measurement</t>
  </si>
  <si>
    <t xml:space="preserve">The Language Blind Spot: query language and brand recognition tier across 12 European languages</t>
  </si>
  <si>
    <t xml:space="preserve">S01;S02;S03</t>
  </si>
  <si>
    <t xml:space="preserve">Incumbent Advantage: Brand Bias and Cognitive Manipulation Dynamics in LLM Recommendation Systems</t>
  </si>
  <si>
    <t xml:space="preserve">Chu</t>
  </si>
  <si>
    <t xml:space="preserve">The Injection Paradox: brand-level suppression in safety-trained LLM recommendations via RAG</t>
  </si>
  <si>
    <t xml:space="preserve">Paeng</t>
  </si>
  <si>
    <t xml:space="preserve">brand-level outcome under RAG</t>
  </si>
  <si>
    <t xml:space="preserve">S01;S03;S04</t>
  </si>
  <si>
    <t xml:space="preserve">Cultural Encoding in LLMs: The Existence Gap in AI-Mediated Brand Discovery</t>
  </si>
  <si>
    <t xml:space="preserve">Huang</t>
  </si>
  <si>
    <t xml:space="preserve">S01;S02</t>
  </si>
  <si>
    <t xml:space="preserve">Global is Good Local is Bad? Understanding Brand Bias in LLMs (EMNLP 2024)</t>
  </si>
  <si>
    <t xml:space="preserve">Kamruzzaman</t>
  </si>
  <si>
    <t xml:space="preserve">2024</t>
  </si>
  <si>
    <t xml:space="preserve">brand-level audit; peer-reviewed</t>
  </si>
  <si>
    <t xml:space="preserve">S02</t>
  </si>
  <si>
    <t xml:space="preserve">Auditing Preferences for Brands and Cultures in LLMs</t>
  </si>
  <si>
    <t xml:space="preserve">Rienecker</t>
  </si>
  <si>
    <t xml:space="preserve">R11</t>
  </si>
  <si>
    <t xml:space="preserve">S02;S03;S06</t>
  </si>
  <si>
    <t xml:space="preserve">2603.12282</t>
  </si>
  <si>
    <t xml:space="preserve">Algorithmic Trust and Compliance: Brand Notability for UK iGaming Entities in Generative Search</t>
  </si>
  <si>
    <t xml:space="preserve">Oruesagasti</t>
  </si>
  <si>
    <t xml:space="preserve">exclude</t>
  </si>
  <si>
    <t xml:space="preserve">no own empirical data (reports cited results only)</t>
  </si>
  <si>
    <t xml:space="preserve">R12</t>
  </si>
  <si>
    <t xml:space="preserve">S03</t>
  </si>
  <si>
    <t xml:space="preserve">2609.06811</t>
  </si>
  <si>
    <t xml:space="preserve">Measuring GEO Visibility: Prompt Corpora Define the Answer Market</t>
  </si>
  <si>
    <t xml:space="preserve">Martinez</t>
  </si>
  <si>
    <t xml:space="preserve">exclude-map/retain-theory</t>
  </si>
  <si>
    <t xml:space="preserve">methodological survey; no new data (key related work)</t>
  </si>
  <si>
    <t xml:space="preserve">S03;S04;S05;S06</t>
  </si>
  <si>
    <t xml:space="preserve">Generative Engine Optimization at Scale: Measuring Brand Visibility Across AI Search Engines</t>
  </si>
  <si>
    <t xml:space="preserve">Kumar</t>
  </si>
  <si>
    <t xml:space="preserve">S03;S06</t>
  </si>
  <si>
    <t xml:space="preserve">Don't Measure Once: Measuring Visibility in AI Search</t>
  </si>
  <si>
    <t xml:space="preserve">Schulte</t>
  </si>
  <si>
    <t xml:space="preserve">brand visibility measurement with empirical studies</t>
  </si>
  <si>
    <t xml:space="preserve">R15</t>
  </si>
  <si>
    <t xml:space="preserve">2605.25517</t>
  </si>
  <si>
    <t xml:space="preserve">What Gets Cited: Competitive GEO in AI Answer Engines</t>
  </si>
  <si>
    <t xml:space="preserve">Vishwakarma</t>
  </si>
  <si>
    <t xml:space="preserve">content-level (brands anonymised; source citation)</t>
  </si>
  <si>
    <t xml:space="preserve">What Drives AI Citations? Content Retrieval and Model Knowledge in GEO</t>
  </si>
  <si>
    <t xml:space="preserve">Chen</t>
  </si>
  <si>
    <t xml:space="preserve">brand-level findings (known-brand inclusion; brand-name effect on rankings)</t>
  </si>
  <si>
    <t xml:space="preserve">Generative Engine Optimization: How to Dominate AI Search</t>
  </si>
  <si>
    <t xml:space="preserve">brand-level shares in cola test; brand-owned vs earned source mix</t>
  </si>
  <si>
    <t xml:space="preserve">R18</t>
  </si>
  <si>
    <t xml:space="preserve">S04</t>
  </si>
  <si>
    <t xml:space="preserve">2607.10341</t>
  </si>
  <si>
    <t xml:space="preserve">From Stochastic to Stable: Rank Stability and Structural Sufficiency in AI Visibility Measurement</t>
  </si>
  <si>
    <t xml:space="preserve">Sielinski</t>
  </si>
  <si>
    <t xml:space="preserve">domain-level citation share, not brand (retain for measurement theory)</t>
  </si>
  <si>
    <t xml:space="preserve">R19</t>
  </si>
  <si>
    <t xml:space="preserve">2603.08924</t>
  </si>
  <si>
    <t xml:space="preserve">Quantifying Uncertainty in AI Visibility: statistical framework</t>
  </si>
  <si>
    <t xml:space="preserve">Per-Entity Bias Mapping for AI Visibility</t>
  </si>
  <si>
    <t xml:space="preserve">Varga</t>
  </si>
  <si>
    <t xml:space="preserve">brand mention measurement</t>
  </si>
  <si>
    <t xml:space="preserve">Paraphrase Brittleness in Production RAG Commercial Recommendation</t>
  </si>
  <si>
    <t xml:space="preserve">Jack</t>
  </si>
  <si>
    <t xml:space="preserve">brand mention metric reliability</t>
  </si>
  <si>
    <t xml:space="preserve">The Discovery Gap: How Product Hunt Startups Vanish in LLM Organic Discovery Queries</t>
  </si>
  <si>
    <t xml:space="preserve">Sharma</t>
  </si>
  <si>
    <t xml:space="preserve">brand/product-level audit</t>
  </si>
  <si>
    <t xml:space="preserve">R23</t>
  </si>
  <si>
    <t xml:space="preserve">2607.23893</t>
  </si>
  <si>
    <t xml:space="preserve">Who Gets Named: individual naming by grounded LMs</t>
  </si>
  <si>
    <t xml:space="preserve">persons not brands</t>
  </si>
  <si>
    <t xml:space="preserve">S05</t>
  </si>
  <si>
    <t xml:space="preserve">The Language of the Question Selects the Market: query language and exit IP</t>
  </si>
  <si>
    <t xml:space="preserve">R25</t>
  </si>
  <si>
    <t xml:space="preserve">2608.30023</t>
  </si>
  <si>
    <t xml:space="preserve">Demand-Side Measurement for GEO: million-persona buyer corpus</t>
  </si>
  <si>
    <t xml:space="preserve">corpus construction; no LLM outputs audited (retain as context)</t>
  </si>
  <si>
    <t xml:space="preserve">Divergent Recommendations Convergent Diagnoses: cross-provider failure modes</t>
  </si>
  <si>
    <t xml:space="preserve">brand-level commercial recommendation audit</t>
  </si>
  <si>
    <t xml:space="preserve">R27</t>
  </si>
  <si>
    <t xml:space="preserve">2606.10907</t>
  </si>
  <si>
    <t xml:space="preserve">From Prompt to Purchase: How AI Brand Recommendations Move Consumers on the Open Web</t>
  </si>
  <si>
    <t xml:space="preserve">Iannelli</t>
  </si>
  <si>
    <t xml:space="preserve">context-consequence</t>
  </si>
  <si>
    <t xml:space="preserve">downstream behavioural outcome (not audit of outputs)</t>
  </si>
  <si>
    <t xml:space="preserve">Prominence-Stratified Failure Modes in RAG Commercial Recommendation: 37000-run audit</t>
  </si>
  <si>
    <t xml:space="preserve">S06</t>
  </si>
  <si>
    <t xml:space="preserve">From Prompt to Recommendation: A Fitted Stage Model of Brand Visibility in AI Search</t>
  </si>
  <si>
    <t xml:space="preserve">Tannenbaum</t>
  </si>
  <si>
    <t xml:space="preserve">Quantization Amplifies Determinism Not Bias</t>
  </si>
  <si>
    <t xml:space="preserve">Kurtskhalia</t>
  </si>
  <si>
    <t xml:space="preserve">include-abstract</t>
  </si>
  <si>
    <t xml:space="preserve">brand recommendation concentration (peripheral; deployment configuration)</t>
  </si>
  <si>
    <t xml:space="preserve">R31</t>
  </si>
  <si>
    <t xml:space="preserve">2607.01208</t>
  </si>
  <si>
    <t xml:space="preserve">Distill to Detect: stealth biases via cartridge distillation</t>
  </si>
  <si>
    <t xml:space="preserve">Talaei</t>
  </si>
  <si>
    <t xml:space="preserve">bias-detection method for implanted biases; not an audit of brand visibility</t>
  </si>
  <si>
    <t xml:space="preserve">R32</t>
  </si>
  <si>
    <t xml:space="preserve">2509.15803</t>
  </si>
  <si>
    <t xml:space="preserve">CIDER: brand-obsessed text-to-image models</t>
  </si>
  <si>
    <t xml:space="preserve">Shen</t>
  </si>
  <si>
    <t xml:space="preserve">image generation not answers</t>
  </si>
  <si>
    <t xml:space="preserve">R33</t>
  </si>
  <si>
    <t xml:space="preserve">2609.06027</t>
  </si>
  <si>
    <t xml:space="preserve">Deep-search agents under web evidence poisoning</t>
  </si>
  <si>
    <t xml:space="preserve">Bi</t>
  </si>
  <si>
    <t xml:space="preserve">claim-level not brand outcome</t>
  </si>
  <si>
    <t xml:space="preserve">R34</t>
  </si>
  <si>
    <t xml:space="preserve">backward(R06)</t>
  </si>
  <si>
    <t xml:space="preserve">2404.07981</t>
  </si>
  <si>
    <t xml:space="preserve">Manipulating Large Language Models to Increase Product Visibility</t>
  </si>
  <si>
    <t xml:space="preserve">fictitious products only (no real brand); retain as GEO-manipulation context</t>
  </si>
  <si>
    <t xml:space="preserve">Bias Beware: cognitive biases on LLM-driven product recommendations</t>
  </si>
  <si>
    <t xml:space="preserve">Filandrianos</t>
  </si>
  <si>
    <t xml:space="preserve">product-level; real Amazon listings subset (peripheral)</t>
  </si>
  <si>
    <t xml:space="preserve">Ranking Manipulation for Conversational Search Engines</t>
  </si>
  <si>
    <t xml:space="preserve">Pfrommer</t>
  </si>
  <si>
    <t xml:space="preserve">real manufacturer products/brands in supplied set</t>
  </si>
  <si>
    <t xml:space="preserve">R37</t>
  </si>
  <si>
    <t xml:space="preserve">2406.01285</t>
  </si>
  <si>
    <t xml:space="preserve">LLMs as recommender systems: a study of popularity bias</t>
  </si>
  <si>
    <t xml:space="preserve">Lichtenberg</t>
  </si>
  <si>
    <t xml:space="preserve">movies (items not brands) — retain as theory</t>
  </si>
  <si>
    <t xml:space="preserve">R38</t>
  </si>
  <si>
    <t xml:space="preserve">2511.20867</t>
  </si>
  <si>
    <t xml:space="preserve">E-GEO: testbed for GEO in e-commerce</t>
  </si>
  <si>
    <t xml:space="preserve">Bagga</t>
  </si>
  <si>
    <t xml:space="preserve">product-listing rewriting (content-level GEO); retain as context</t>
  </si>
  <si>
    <t xml:space="preserve">backward(R05);GS</t>
  </si>
  <si>
    <t xml:space="preserve">Who Owns the AI Recommendation? brand category ownership across LLMs</t>
  </si>
  <si>
    <t xml:space="preserve">brand-level audit (50 brands)</t>
  </si>
  <si>
    <t xml:space="preserve">backward(R05)</t>
  </si>
  <si>
    <t xml:space="preserve">Gender bias in LLM brand recommendations</t>
  </si>
  <si>
    <t xml:space="preserve">brand recommendation shares by recipient gender; full text not read</t>
  </si>
  <si>
    <t xml:space="preserve">R41</t>
  </si>
  <si>
    <t xml:space="preserve">S-web(Pfrommer search)</t>
  </si>
  <si>
    <t xml:space="preserve">2607.21951</t>
  </si>
  <si>
    <t xml:space="preserve">SIREN (Luring LLMs onto the Rocks): PAIR-driven preference</t>
  </si>
  <si>
    <t xml:space="preserve">?</t>
  </si>
  <si>
    <t xml:space="preserve">manipulation-method study; targets not reported as real brands; outcome is attack success (retained as related work)</t>
  </si>
  <si>
    <t xml:space="preserve">R42</t>
  </si>
  <si>
    <t xml:space="preserve">S08;S09;S13</t>
  </si>
  <si>
    <t xml:space="preserve">manmar.ucv.ro</t>
  </si>
  <si>
    <t xml:space="preserve">GEO readiness audit as a brand imperative</t>
  </si>
  <si>
    <t xml:space="preserve">Craciun</t>
  </si>
  <si>
    <t xml:space="preserve">conceptual synthesis (Management &amp; Marketing 24(1)); no own data; relies on vendor statistics</t>
  </si>
  <si>
    <t xml:space="preserve">R43</t>
  </si>
  <si>
    <t xml:space="preserve">S08;S12;S13</t>
  </si>
  <si>
    <t xml:space="preserve">ijnrefm.com</t>
  </si>
  <si>
    <t xml:space="preserve">Generative Engine Optimisation and Brand Visibility in AI Search</t>
  </si>
  <si>
    <t xml:space="preserve">Yadav</t>
  </si>
  <si>
    <t xml:space="preserve">conceptual framework + propositions (no data); venue quality unverified</t>
  </si>
  <si>
    <t xml:space="preserve">R44</t>
  </si>
  <si>
    <t xml:space="preserve">S08</t>
  </si>
  <si>
    <t xml:space="preserve">SSRN 5431877</t>
  </si>
  <si>
    <t xml:space="preserve">Methodology for AI Visibility Optimization v3.0</t>
  </si>
  <si>
    <t xml:space="preserve">de Rosen</t>
  </si>
  <si>
    <t xml:space="preserve">vendor methodology document; no empirical audit (d)</t>
  </si>
  <si>
    <t xml:space="preserve">R45</t>
  </si>
  <si>
    <t xml:space="preserve">SSRN 5945014</t>
  </si>
  <si>
    <t xml:space="preserve">Product Visibility in AI-Driven Commerce: LLM shopping assistants</t>
  </si>
  <si>
    <t xml:space="preserve">Pandey</t>
  </si>
  <si>
    <t xml:space="preserve">no systematic audit; conceptual analysis of implementation patterns (c)</t>
  </si>
  <si>
    <t xml:space="preserve">R46</t>
  </si>
  <si>
    <t xml:space="preserve">S08;S09</t>
  </si>
  <si>
    <t xml:space="preserve">SSRN 6609678</t>
  </si>
  <si>
    <t xml:space="preserve">Answer Engine Optimization: A Measurement Framework for Brand Visibility in Generative AI Search</t>
  </si>
  <si>
    <t xml:space="preserve">Drake</t>
  </si>
  <si>
    <t xml:space="preserve">measurement framework without data (c); listed among proposed metrics</t>
  </si>
  <si>
    <t xml:space="preserve">How Large Language Models Source Brand Reputation Across Languages and Markets</t>
  </si>
  <si>
    <t xml:space="preserve">Zatuchin</t>
  </si>
  <si>
    <t xml:space="preserve">brand-level citation sources; abstract-level</t>
  </si>
  <si>
    <t xml:space="preserve">A Designed-for-Test Measurement of Phantom-Brand Presence in LLM Outputs</t>
  </si>
  <si>
    <t xml:space="preserve">Gonzalez Castro</t>
  </si>
  <si>
    <t xml:space="preserve">brand presence audit; pre-registered</t>
  </si>
  <si>
    <t xml:space="preserve">Off-Page Signals Have Model-Specific Effects on Generative AI Search Visibility: 2,729 businesses</t>
  </si>
  <si>
    <t xml:space="preserve">House</t>
  </si>
  <si>
    <t xml:space="preserve">business-level mention audit, 5 systems</t>
  </si>
  <si>
    <t xml:space="preserve">R50</t>
  </si>
  <si>
    <t xml:space="preserve">SSRN 5925122</t>
  </si>
  <si>
    <t xml:space="preserve">LLMO for Retail: How LLMs Shape Product Discovery and Brand Visibility (WP v1.0)</t>
  </si>
  <si>
    <t xml:space="preserve">Gale</t>
  </si>
  <si>
    <t xml:space="preserve">citation-only record; full text not located (f)</t>
  </si>
  <si>
    <t xml:space="preserve">Auditing AI Together: Distributed Human-Auditor Study of Brand Convergence in Google AI Mode</t>
  </si>
  <si>
    <t xml:space="preserve">Budiman</t>
  </si>
  <si>
    <t xml:space="preserve">brand convergence audit, Google AI Mode</t>
  </si>
  <si>
    <t xml:space="preserve">R52</t>
  </si>
  <si>
    <t xml:space="preserve">S09</t>
  </si>
  <si>
    <t xml:space="preserve">SSRN</t>
  </si>
  <si>
    <t xml:space="preserve">From Clicks to Citations: Generative AI Search, Zero-Click Behaviour and GEO</t>
  </si>
  <si>
    <t xml:space="preserve">Kunal</t>
  </si>
  <si>
    <t xml:space="preserve">review/commentary; no brand-level audit (c)</t>
  </si>
  <si>
    <t xml:space="preserve">R53</t>
  </si>
  <si>
    <t xml:space="preserve">ResearchGate</t>
  </si>
  <si>
    <t xml:space="preserve">Which Brands Do AI Search Engines Recommend?</t>
  </si>
  <si>
    <t xml:space="preserve">Kazanir</t>
  </si>
  <si>
    <t xml:space="preserve">full text not accessible / status unclear (ResearchGate) (f)</t>
  </si>
  <si>
    <t xml:space="preserve">R54</t>
  </si>
  <si>
    <t xml:space="preserve">S09;S13</t>
  </si>
  <si>
    <t xml:space="preserve">Brand Visibility in AI Search: Longitudinal Analysis of AI Visibility Metrics in the US Tea Industry</t>
  </si>
  <si>
    <t xml:space="preserve">Luther</t>
  </si>
  <si>
    <t xml:space="preserve">full text not accessible (ResearchGate) (f); longitudinal tea-brand audit — flagged for author retrieval</t>
  </si>
  <si>
    <t xml:space="preserve">R55</t>
  </si>
  <si>
    <t xml:space="preserve">academicsciencepress.com</t>
  </si>
  <si>
    <t xml:space="preserve">GEO strategies in PR: brand media relations and AI search visibility</t>
  </si>
  <si>
    <t xml:space="preserve">Ude</t>
  </si>
  <si>
    <t xml:space="preserve">full text not located; venue quality unverified (f)</t>
  </si>
  <si>
    <t xml:space="preserve">R56</t>
  </si>
  <si>
    <t xml:space="preserve">S10</t>
  </si>
  <si>
    <t xml:space="preserve">arXiv (BiasRecBench)</t>
  </si>
  <si>
    <t xml:space="preserve">Is Your LLM-as-a-Recommender Agent Trustable? Recommendation hacked by biases</t>
  </si>
  <si>
    <t xml:space="preserve">Tang</t>
  </si>
  <si>
    <t xml:space="preserve">benchmark of injected biases on candidate items; brand not audited as market outcome (a/e)</t>
  </si>
  <si>
    <t xml:space="preserve">R57</t>
  </si>
  <si>
    <t xml:space="preserve">ACM 2026</t>
  </si>
  <si>
    <t xml:space="preserve">Your LLM Has a Passport: Brand Origin Geographic Bias in E-Commerce Rankings</t>
  </si>
  <si>
    <t xml:space="preserve">Betello</t>
  </si>
  <si>
    <t xml:space="preserve">full text not accessible (ACM; abstract not retrievable) (f) — peer-reviewed; flagged for author retrieval</t>
  </si>
  <si>
    <t xml:space="preserve">R58</t>
  </si>
  <si>
    <t xml:space="preserve">SSRN 5448214</t>
  </si>
  <si>
    <t xml:space="preserve">Responsible Evaluation of LLM Powered Search in E-Commerce</t>
  </si>
  <si>
    <t xml:space="preserve">Chandra</t>
  </si>
  <si>
    <t xml:space="preserve">evaluation framework; no data (c)</t>
  </si>
  <si>
    <t xml:space="preserve">R59</t>
  </si>
  <si>
    <t xml:space="preserve">S10;S11</t>
  </si>
  <si>
    <t xml:space="preserve">arXiv</t>
  </si>
  <si>
    <t xml:space="preserve">duplicate</t>
  </si>
  <si>
    <t xml:space="preserve">duplicate of R10 (arXiv 2603.18300)</t>
  </si>
  <si>
    <t xml:space="preserve">R60</t>
  </si>
  <si>
    <t xml:space="preserve">The Agentic Shelf: Brand Decision Architecture in Multi-Turn AI Recommendation</t>
  </si>
  <si>
    <t xml:space="preserve">full text not accessible (SSRN challenge) (f)</t>
  </si>
  <si>
    <t xml:space="preserve">S11</t>
  </si>
  <si>
    <t xml:space="preserve">Beyond Consumer Memory: How LLMs Update Brand Knowledge</t>
  </si>
  <si>
    <t xml:space="preserve">Hamann</t>
  </si>
  <si>
    <t xml:space="preserve">brand knowledge updating in LLMs over time</t>
  </si>
  <si>
    <t xml:space="preserve">S11;S14</t>
  </si>
  <si>
    <t xml:space="preserve">Persona Conditioning of Brand Recommendations in RAG Commercial Chat</t>
  </si>
  <si>
    <t xml:space="preserve">brand-level audit (persona)</t>
  </si>
  <si>
    <t xml:space="preserve">R63</t>
  </si>
  <si>
    <t xml:space="preserve">S11;S12</t>
  </si>
  <si>
    <t xml:space="preserve">IEEE 2026</t>
  </si>
  <si>
    <t xml:space="preserve">Designing a Composite Metric of Salience and Quality for Brand Positioning in LLM Responses</t>
  </si>
  <si>
    <t xml:space="preserve">Mirzayi</t>
  </si>
  <si>
    <t xml:space="preserve">full text/abstract not accessible (IEEE) (f); metric proposal</t>
  </si>
  <si>
    <t xml:space="preserve">R64</t>
  </si>
  <si>
    <t xml:space="preserve">SSRN 6514508</t>
  </si>
  <si>
    <t xml:space="preserve">Decision-Path Analysis across AI Recommendation Systems</t>
  </si>
  <si>
    <t xml:space="preserve">R65</t>
  </si>
  <si>
    <t xml:space="preserve">J Decision Systems</t>
  </si>
  <si>
    <t xml:space="preserve">Decision gatekeepers: hedonic vs utilitarian products in LLM-mediated recommendations</t>
  </si>
  <si>
    <t xml:space="preserve">Pescher</t>
  </si>
  <si>
    <t xml:space="preserve">full text not accessible (T&amp;F) (f); focus on persuasion content</t>
  </si>
  <si>
    <t xml:space="preserve">S12</t>
  </si>
  <si>
    <t xml:space="preserve">Mind the invisibility gap: 80 leading global brands in LLM answers</t>
  </si>
  <si>
    <t xml:space="preserve">Cook</t>
  </si>
  <si>
    <t xml:space="preserve">80 global brands audit</t>
  </si>
  <si>
    <t xml:space="preserve">R67</t>
  </si>
  <si>
    <t xml:space="preserve">J Brand Strategy</t>
  </si>
  <si>
    <t xml:space="preserve">Building a brand in the AI era: Generative engine marketing</t>
  </si>
  <si>
    <t xml:space="preserve">Smyth</t>
  </si>
  <si>
    <t xml:space="preserve">practitioner conceptual (c)</t>
  </si>
  <si>
    <t xml:space="preserve">Measuring Mental Availability in the Generative Era: Generative Visibility Score</t>
  </si>
  <si>
    <t xml:space="preserve">Luders</t>
  </si>
  <si>
    <t xml:space="preserve">GVS brand salience measure with N=885 brands</t>
  </si>
  <si>
    <t xml:space="preserve">R69</t>
  </si>
  <si>
    <t xml:space="preserve">FHV thesis</t>
  </si>
  <si>
    <t xml:space="preserve">Marketing strategies for brand visibility within LLMs: guide for SMEs</t>
  </si>
  <si>
    <t xml:space="preserve">Konzett</t>
  </si>
  <si>
    <t xml:space="preserve">practitioner guide thesis; no systematic audit (c)</t>
  </si>
  <si>
    <t xml:space="preserve">R70</t>
  </si>
  <si>
    <t xml:space="preserve">LLM-generated vs human-authored advertising copy</t>
  </si>
  <si>
    <t xml:space="preserve">Ahmed</t>
  </si>
  <si>
    <t xml:space="preserve">off-topic (ad copy)</t>
  </si>
  <si>
    <t xml:space="preserve">S13</t>
  </si>
  <si>
    <t xml:space="preserve">Cited or Invisible? Multilingual Multi-Platform Audit of Brand Citation in Generative Search</t>
  </si>
  <si>
    <t xml:space="preserve">Arshad</t>
  </si>
  <si>
    <t xml:space="preserve">brand citation audit, 4 platforms, 6 languages</t>
  </si>
  <si>
    <t xml:space="preserve">R72</t>
  </si>
  <si>
    <t xml:space="preserve">preprints.org</t>
  </si>
  <si>
    <t xml:space="preserve">From information retrieval to agentic action: framework for brand visibility</t>
  </si>
  <si>
    <t xml:space="preserve">Figueira</t>
  </si>
  <si>
    <t xml:space="preserve">conceptual framework (c)</t>
  </si>
  <si>
    <t xml:space="preserve">R73</t>
  </si>
  <si>
    <t xml:space="preserve">Brand Representation in AI Answers: Open Specification for Measuring Visibility, Alignment and Sentiment</t>
  </si>
  <si>
    <t xml:space="preserve">Khan</t>
  </si>
  <si>
    <t xml:space="preserve">measurement specification (GBMF) with worked example; listed among proposed metrics</t>
  </si>
  <si>
    <t xml:space="preserve">R74</t>
  </si>
  <si>
    <t xml:space="preserve">S14</t>
  </si>
  <si>
    <t xml:space="preserve">econstor</t>
  </si>
  <si>
    <t xml:space="preserve">The price of advice: Experimental evidence on the effects of AI recommenders</t>
  </si>
  <si>
    <t xml:space="preserve">Zac</t>
  </si>
  <si>
    <t xml:space="preserve">human purchasing experiment with complementary API studies (b)</t>
  </si>
  <si>
    <t xml:space="preserve">R75</t>
  </si>
  <si>
    <t xml:space="preserve">AI-Empowered Customers and the Erosion of Brand Power</t>
  </si>
  <si>
    <t xml:space="preserve">Krol</t>
  </si>
  <si>
    <t xml:space="preserve">conceptual (c)</t>
  </si>
  <si>
    <t xml:space="preserve">R76</t>
  </si>
  <si>
    <t xml:space="preserve">SSRN 6027214</t>
  </si>
  <si>
    <t xml:space="preserve">Generative Intelligence and Brand Equity</t>
  </si>
  <si>
    <t xml:space="preserve">Otomiewor</t>
  </si>
  <si>
    <t xml:space="preserve">R77</t>
  </si>
  <si>
    <t xml:space="preserve">S-scholar(Betello search)</t>
  </si>
  <si>
    <t xml:space="preserve">IGI Global chapter 424042</t>
  </si>
  <si>
    <t xml:space="preserve">When the Machine Chooses: Brand Management Under Selection Scarcity</t>
  </si>
  <si>
    <t xml:space="preserve">conceptual book chapter (c); not read</t>
  </si>
  <si>
    <t xml:space="preserve">R78</t>
  </si>
  <si>
    <t xml:space="preserve">UVic PhD thesis 2025 (AINA-2025 paper)</t>
  </si>
  <si>
    <t xml:space="preserve">Three ethical dimensions of AI (incl. gender and race bias in consumer product recommendations by LLMs)</t>
  </si>
  <si>
    <t xml:space="preserve">Potka</t>
  </si>
  <si>
    <t xml:space="preserve">outcome is demographic stereotyping of product types, not brand-level (a/e)</t>
  </si>
  <si>
    <t xml:space="preserve">FC1;FC2</t>
  </si>
  <si>
    <t xml:space="preserve">Invisible to the Machine: Auditing AI Restaurant, Cafe, and Bar Recommendation Against a Complete Market Census</t>
  </si>
  <si>
    <t xml:space="preserve">Pitenin</t>
  </si>
  <si>
    <t xml:space="preserve">business-level audit vs complete market census; entry vs first-position drivers</t>
  </si>
  <si>
    <t xml:space="preserve">FC1</t>
  </si>
  <si>
    <t xml:space="preserve">Large language models create an uneven informational layer over cities</t>
  </si>
  <si>
    <t xml:space="preserve">Chen L</t>
  </si>
  <si>
    <t xml:space="preserve">restaurant (business-level) recommendation audit; open and fixed-set</t>
  </si>
  <si>
    <t xml:space="preserve">S15</t>
  </si>
  <si>
    <t xml:space="preserve">PriceBench: price, quality and brand preferences in LLM booking agents</t>
  </si>
  <si>
    <t xml:space="preserve">Kireyev</t>
  </si>
  <si>
    <t xml:space="preserve">brand (chain) preference premium over real NYC hotels; supplied choice tasks; full text sections read via structured extraction</t>
  </si>
  <si>
    <t xml:space="preserve">R82</t>
  </si>
  <si>
    <t xml:space="preserve">S17</t>
  </si>
  <si>
    <t xml:space="preserve">2606.16344</t>
  </si>
  <si>
    <t xml:space="preserve">Whose hotel does the AI recommend? Algorithm audit of reputation signals in LLM-assisted hotel selection</t>
  </si>
  <si>
    <t xml:space="preserve">Baig</t>
  </si>
  <si>
    <t xml:space="preserve">hypothetical hotels only (no real brand) (a); retained as selection-stage context</t>
  </si>
  <si>
    <t xml:space="preserve">R83</t>
  </si>
  <si>
    <t xml:space="preserve">2610.15382</t>
  </si>
  <si>
    <t xml:space="preserve">Understanding ChatGPT Citations: Evidence from Production Web Search Across Model Generations</t>
  </si>
  <si>
    <t xml:space="preserve">Jiang</t>
  </si>
  <si>
    <t xml:space="preserve">URL/hostname citation outcomes; brand-level outcome not described (a)</t>
  </si>
  <si>
    <t xml:space="preserve">R84</t>
  </si>
  <si>
    <t xml:space="preserve">2608.27631</t>
  </si>
  <si>
    <t xml:space="preserve">Beyond the Vacuum: Combinatorial Strategy Selection for Competitor-Aware GEO</t>
  </si>
  <si>
    <t xml:space="preserve">Sourirajan</t>
  </si>
  <si>
    <t xml:space="preserve">optimisation method on benchmark/synthetic data (a)</t>
  </si>
  <si>
    <t xml:space="preserve">R85</t>
  </si>
  <si>
    <t xml:space="preserve">2606.13610</t>
  </si>
  <si>
    <t xml:space="preserve">One Polluted Page Is Enough: Web Content Pollution in LLM Recommenders</t>
  </si>
  <si>
    <t xml:space="preserve">Luo</t>
  </si>
  <si>
    <t xml:space="preserve">manipulation benchmark scoring synthetic replacements (a); retained as manipulation context</t>
  </si>
  <si>
    <t xml:space="preserve">R86</t>
  </si>
  <si>
    <t xml:space="preserve">S15;S16</t>
  </si>
  <si>
    <t xml:space="preserve">2606.20868</t>
  </si>
  <si>
    <t xml:space="preserve">Can LLMs Reason About Brand Ownership? Domain Attribution</t>
  </si>
  <si>
    <t xml:space="preserve">LLM as instrument for domain attribution (e)</t>
  </si>
  <si>
    <t xml:space="preserve">R87</t>
  </si>
  <si>
    <t xml:space="preserve">2604.06013</t>
  </si>
  <si>
    <t xml:space="preserve">Epistemic Blinding: auditing prior contamination in LLM-assisted analysis</t>
  </si>
  <si>
    <t xml:space="preserve">Cuccarese</t>
  </si>
  <si>
    <t xml:space="preserve">LLM as analytical instrument (equity screening) (e)</t>
  </si>
  <si>
    <t xml:space="preserve">R88</t>
  </si>
  <si>
    <t xml:space="preserve">2604.27790</t>
  </si>
  <si>
    <t xml:space="preserve">How Generative AI Disrupts Search: Google Search, Gemini and AI Overviews</t>
  </si>
  <si>
    <t xml:space="preserve">Grossman</t>
  </si>
  <si>
    <t xml:space="preserve">source/domain-level outcomes only (a)</t>
  </si>
  <si>
    <t xml:space="preserve">R89</t>
  </si>
  <si>
    <t xml:space="preserve">2609.37127</t>
  </si>
  <si>
    <t xml:space="preserve">LLM unbranding: erasing commercial identity while preserving generic utility</t>
  </si>
  <si>
    <t xml:space="preserve">model-editing method; no audit of brand visibility (a)</t>
  </si>
  <si>
    <t xml:space="preserve">search_id</t>
  </si>
  <si>
    <t xml:space="preserve">date</t>
  </si>
  <si>
    <t xml:space="preserve">source</t>
  </si>
  <si>
    <t xml:space="preserve">query_string</t>
  </si>
  <si>
    <t xml:space="preserve">results_returned</t>
  </si>
  <si>
    <t xml:space="preserve">notes</t>
  </si>
  <si>
    <t xml:space="preserve">2026-10-15</t>
  </si>
  <si>
    <t xml:space="preserve">arXiv (all fields; sorted newest)</t>
  </si>
  <si>
    <t xml:space="preserve">brand LLM recommendations</t>
  </si>
  <si>
    <t xml:space="preserve">30</t>
  </si>
  <si>
    <t xml:space="preserve">brand bias language models</t>
  </si>
  <si>
    <t xml:space="preserve">20</t>
  </si>
  <si>
    <t xml:space="preserve">"generative engine optimization" brand</t>
  </si>
  <si>
    <t xml:space="preserve">10</t>
  </si>
  <si>
    <t xml:space="preserve">"AI visibility"</t>
  </si>
  <si>
    <t xml:space="preserve">13</t>
  </si>
  <si>
    <t xml:space="preserve">brand ChatGPT recommend</t>
  </si>
  <si>
    <t xml:space="preserve">6</t>
  </si>
  <si>
    <t xml:space="preserve">"AI search" brand</t>
  </si>
  <si>
    <t xml:space="preserve">5</t>
  </si>
  <si>
    <t xml:space="preserve">S07</t>
  </si>
  <si>
    <t xml:space="preserve">"product recommendations" "large language models" brands</t>
  </si>
  <si>
    <t xml:space="preserve">Google Scholar (since 2023; via Chrome)</t>
  </si>
  <si>
    <t xml:space="preserve">"large language model" brand recommendations visibility audit</t>
  </si>
  <si>
    <t xml:space="preserve">20 screened (pp.1-2)</t>
  </si>
  <si>
    <t xml:space="preserve">Scholar result totals not captured</t>
  </si>
  <si>
    <t xml:space="preserve">Google Scholar (since 2023)</t>
  </si>
  <si>
    <t xml:space="preserve">ChatGPT OR "generative AI" brand mentions "AI search" visibility brands</t>
  </si>
  <si>
    <t xml:space="preserve">10 screened</t>
  </si>
  <si>
    <t xml:space="preserve">"LLM" "brand bias" recommendations products</t>
  </si>
  <si>
    <t xml:space="preserve">"consideration set" "large language models" brands recommendations</t>
  </si>
  <si>
    <t xml:space="preserve">"share of voice" OR "share of model" LLM brands generative AI</t>
  </si>
  <si>
    <t xml:space="preserve">Google Scholar (since 2024)</t>
  </si>
  <si>
    <t xml:space="preserve">"AI Overviews" OR Perplexity OR Gemini brands recommended audit empirical "brand visibility"</t>
  </si>
  <si>
    <t xml:space="preserve">LLM "product recommendations" brands market share popularity "large language models" audit concentration</t>
  </si>
  <si>
    <t xml:space="preserve">arXiv advanced search via browser (abstract field; all results)</t>
  </si>
  <si>
    <t xml:space="preserve">brand LLM</t>
  </si>
  <si>
    <t xml:space="preserve">126 (all screened on title)</t>
  </si>
  <si>
    <t xml:space="preserve">total = 126; complete listing</t>
  </si>
  <si>
    <t xml:space="preserve">S16</t>
  </si>
  <si>
    <t xml:space="preserve">arXiv (abstract field; all results)</t>
  </si>
  <si>
    <t xml:space="preserve">brands "language models" recommendations</t>
  </si>
  <si>
    <t xml:space="preserve">25 (all)</t>
  </si>
  <si>
    <t xml:space="preserve">total = 25</t>
  </si>
  <si>
    <t xml:space="preserve">"generative engine optimization"</t>
  </si>
  <si>
    <t xml:space="preserve">53 (all)</t>
  </si>
  <si>
    <t xml:space="preserve">total = 53</t>
  </si>
  <si>
    <t xml:space="preserve">Semantic Scholar API forward citations</t>
  </si>
  <si>
    <t xml:space="preserve">citations of Kamruzzaman et al. 2024 (arXiv 2406.13997)</t>
  </si>
  <si>
    <t xml:space="preserve">20 (all)</t>
  </si>
  <si>
    <t xml:space="preserve">FC2</t>
  </si>
  <si>
    <t xml:space="preserve">citations of Jack et al. 2026d (arXiv 2605.27439)</t>
  </si>
  <si>
    <t xml:space="preserve">4 (all)</t>
  </si>
  <si>
    <t xml:space="preserve">FCx</t>
  </si>
  <si>
    <t xml:space="preserve">Semantic Scholar API / Google Scholar cited-by</t>
  </si>
  <si>
    <t xml:space="preserve">forward citations of Chen et al. 2025; Kumar 2026; Chu &amp; Hou 2026; Żatuchin 2026e; Scholar cited-by</t>
  </si>
  <si>
    <t xml:space="preserve">0</t>
  </si>
  <si>
    <t xml:space="preserve">NOT COMPLETED: API errors (rate limits) and Google CAPTCHA (not circumvented)</t>
  </si>
  <si>
    <t xml:space="preserve">CC</t>
  </si>
  <si>
    <t xml:space="preserve">Backward/forward citation chasing and ad hoc title searches</t>
  </si>
  <si>
    <t xml:space="preserve">References of R05, R06; title searches for items cited by included studies</t>
  </si>
  <si>
    <t xml:space="preserve">9 records</t>
  </si>
  <si>
    <t xml:space="preserve">R34–R41, R77</t>
  </si>
  <si>
    <t xml:space="preserve">Stage</t>
  </si>
  <si>
    <t xml:space="preserve">n</t>
  </si>
  <si>
    <t xml:space="preserve">Source / note</t>
  </si>
  <si>
    <t xml:space="preserve">Identified — arXiv initial searches (S01–S07)</t>
  </si>
  <si>
    <t xml:space="preserve">First page of results per search, sorted by date</t>
  </si>
  <si>
    <t xml:space="preserve">Identified — arXiv complete abstract-field listings (S15–S17)</t>
  </si>
  <si>
    <t xml:space="preserve">126 + 25 + 53; all results screened</t>
  </si>
  <si>
    <t xml:space="preserve">Identified — Google Scholar (S08–S14)</t>
  </si>
  <si>
    <t xml:space="preserve">First 10–20 results per string</t>
  </si>
  <si>
    <t xml:space="preserve">Identified — backward chasing / ad hoc</t>
  </si>
  <si>
    <t xml:space="preserve">Identified — forward citations (FC1–FC2, Semantic Scholar)</t>
  </si>
  <si>
    <t xml:space="preserve">20 + 4</t>
  </si>
  <si>
    <t xml:space="preserve">Total identified</t>
  </si>
  <si>
    <t xml:space="preserve">Duplicates removed</t>
  </si>
  <si>
    <t xml:space="preserve">49 initial round; 63 supplementary round</t>
  </si>
  <si>
    <t xml:space="preserve">Titles screened</t>
  </si>
  <si>
    <t xml:space="preserve">Excluded on title (not logged individually)</t>
  </si>
  <si>
    <t xml:space="preserve">47 initial; 154 supplementary</t>
  </si>
  <si>
    <t xml:space="preserve">Abstracts screened (rows in Screening_log)</t>
  </si>
  <si>
    <t xml:space="preserve">Must equal rows in Screening_log</t>
  </si>
  <si>
    <t xml:space="preserve">Check: rows in Screening_log</t>
  </si>
  <si>
    <t xml:space="preserve">Excluded on abstract or full text (content reasons)</t>
  </si>
  <si>
    <t xml:space="preserve">Stage not recorded separately; shown at abstract stage</t>
  </si>
  <si>
    <t xml:space="preserve">Not retrievable</t>
  </si>
  <si>
    <t xml:space="preserve">Behind interactive bot checks / no OA copy or detailed abstract</t>
  </si>
  <si>
    <t xml:space="preserve">Late duplicates</t>
  </si>
  <si>
    <t xml:space="preserve">Context only (human-response consequences)</t>
  </si>
  <si>
    <t xml:space="preserve">Reported in Discussion, not mapped</t>
  </si>
  <si>
    <t xml:space="preserve">Included — full text charted</t>
  </si>
  <si>
    <t xml:space="preserve">Included — abstract-level</t>
  </si>
  <si>
    <t xml:space="preserve">Deviation D1</t>
  </si>
  <si>
    <t xml:space="preserve">Total included in evidence map</t>
  </si>
  <si>
    <t xml:space="preserve">Check: B11 = B13+B14+B15+B16+B19</t>
  </si>
  <si>
    <t xml:space="preserve">Criterion</t>
  </si>
  <si>
    <t xml:space="preserve">% Yes (of applicable)</t>
  </si>
  <si>
    <t xml:space="preserve">V1 Construct definition</t>
  </si>
  <si>
    <t xml:space="preserve">V2 Stochastic sampling</t>
  </si>
  <si>
    <t xml:space="preserve">V3 Prompt representativeness</t>
  </si>
  <si>
    <t xml:space="preserve">V4 Independent brand set</t>
  </si>
  <si>
    <t xml:space="preserve">V5 System specification</t>
  </si>
  <si>
    <t xml:space="preserve">V6 Criterion validity</t>
  </si>
  <si>
    <t xml:space="preserve">V7 Temporal stability</t>
  </si>
  <si>
    <t xml:space="preserve">V8 Transparency</t>
  </si>
  <si>
    <t xml:space="preserve">V9 Entity-extraction validity</t>
  </si>
  <si>
    <t xml:space="preserve">Median score (% of applicable maximum)</t>
  </si>
  <si>
    <t xml:space="preserve">Mean total — vendor/COI studies</t>
  </si>
  <si>
    <t xml:space="preserve">Mean total — no vendor/COI</t>
  </si>
  <si>
    <t xml:space="preserve">Studies peer reviewed</t>
  </si>
  <si>
    <t xml:space="preserve">Studies with vendor/COI</t>
  </si>
  <si>
    <t xml:space="preserve">Source</t>
  </si>
  <si>
    <t xml:space="preserve">Construct / metric proposed</t>
  </si>
  <si>
    <t xml:space="preserve">Empirical data?</t>
  </si>
  <si>
    <t xml:space="preserve">Status in review</t>
  </si>
  <si>
    <t xml:space="preserve">Lüders (2026) — Generative Visibility Score</t>
  </si>
  <si>
    <t xml:space="preserve">Brand salience in LLMs as two dimensions: parametric recall (GVS_static) and inference authority (GVS_dynamic); grounded in mental availability (Keller 1993; Romaniuk &amp; Sharp 2004)</t>
  </si>
  <si>
    <t xml:space="preserve">Yes (N = 885 brands); convergent validity deferred</t>
  </si>
  <si>
    <t xml:space="preserve">Included (R68)</t>
  </si>
  <si>
    <t xml:space="preserve">Khan (2026) — Generative Brand Mention Framework (GBMF)</t>
  </si>
  <si>
    <t xml:space="preserve">SSRN 6971558</t>
  </si>
  <si>
    <t xml:space="preserve">Three separable measures: mention visibility (MV), mention alignment with brand-declared facts (MA), mention sentiment (MS); conditional on mention</t>
  </si>
  <si>
    <t xml:space="preserve">Worked example only</t>
  </si>
  <si>
    <t xml:space="preserve">Excluded from map; retained (R73)</t>
  </si>
  <si>
    <t xml:space="preserve">Drake (2026) — AEO measurement framework</t>
  </si>
  <si>
    <t xml:space="preserve">Four signal types: presence, citations, sentiment, agent (bot) traffic; 'citation half-life'</t>
  </si>
  <si>
    <t xml:space="preserve">Excluded from map; retained (R46)</t>
  </si>
  <si>
    <t xml:space="preserve">Varga (2026) — Per-entity bias mapping</t>
  </si>
  <si>
    <t xml:space="preserve">arXiv 2606.21595</t>
  </si>
  <si>
    <t xml:space="preserve">Ten dimensions incl. retrieval inclusion, mention probability, verified mention rate, false attribution, citation fidelity</t>
  </si>
  <si>
    <t xml:space="preserve">Yes (1,400 runs)</t>
  </si>
  <si>
    <t xml:space="preserve">Included (R20)</t>
  </si>
  <si>
    <t xml:space="preserve">Żatuchin (2026) — Dice Roll Method / PASOR</t>
  </si>
  <si>
    <t xml:space="preserve">arXiv 2609.04047</t>
  </si>
  <si>
    <t xml:space="preserve">Repeated-query protocol with generalizability coefficient; prompt-adjusted share of recommendation (PASOR)</t>
  </si>
  <si>
    <t xml:space="preserve">Reanalysis of 5 datasets</t>
  </si>
  <si>
    <t xml:space="preserve">Included (R03)</t>
  </si>
  <si>
    <t xml:space="preserve">Malthouse et al. (2026) — BRP@5 / MRR@5</t>
  </si>
  <si>
    <t xml:space="preserve">arXiv 2609.16304</t>
  </si>
  <si>
    <t xml:space="preserve">Brand retrieval prevalence and prominence adapted from IR metrics; consideration-set framing</t>
  </si>
  <si>
    <t xml:space="preserve">Included (R02)</t>
  </si>
  <si>
    <t xml:space="preserve">Jack et al. (2026) — funnel stages S1–S4</t>
  </si>
  <si>
    <t xml:space="preserve">arXiv 2605.27439</t>
  </si>
  <si>
    <t xml:space="preserve">Surface (mention) vs recommendation conversion by prominence tier</t>
  </si>
  <si>
    <t xml:space="preserve">Yes (37,000 runs)</t>
  </si>
  <si>
    <t xml:space="preserve">Included (R28)</t>
  </si>
  <si>
    <t xml:space="preserve">Martinez (2026b) — prompt corpora and GEO visibility</t>
  </si>
  <si>
    <t xml:space="preserve">arXiv 2609.06811</t>
  </si>
  <si>
    <t xml:space="preserve">GEO scores aggregate appearance, citation and brand mention; prompt corpora and weights define the measured 'answer market'; partial identification of admissible scores</t>
  </si>
  <si>
    <t xml:space="preserve">No (reproducible calculations)</t>
  </si>
  <si>
    <t xml:space="preserve">Excluded from map; retained (R12)</t>
  </si>
  <si>
    <t xml:space="preserve">Pitenin (2026) — entry vs first position</t>
  </si>
  <si>
    <t xml:space="preserve">arXiv 2608.07069</t>
  </si>
  <si>
    <t xml:space="preserve">Odds of entry into answers and of first position estimated against a complete market census</t>
  </si>
  <si>
    <t xml:space="preserve">Yes (2,208 responses; 4,776 venues)</t>
  </si>
  <si>
    <t xml:space="preserve">Included (R79)</t>
  </si>
  <si>
    <t xml:space="preserve">Yadav (n.d.) — composite GEO visibility index</t>
  </si>
  <si>
    <t xml:space="preserve">Composite of share of model voice, ghost-citation rate, recommendation rank; eight propositions; pre-registrable audit protocol</t>
  </si>
  <si>
    <t xml:space="preserve">Excluded from map; retained (R43); venue quality unverified</t>
  </si>
  <si>
    <t xml:space="preserve">Snippet only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</si>
</sst>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.0%"/>
    <numFmt numFmtId="167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0"/>
  </cols>
  <sheetData>
    <row r="1" customFormat="false" ht="17.25" hidden="false" customHeight="true" outlineLevel="0" collapsed="false">
      <c r="A1" s="2" t="s">
        <v>0</v>
      </c>
    </row>
    <row r="2" customFormat="false" ht="21.75" hidden="false" customHeight="true" outlineLevel="0" collapsed="false">
      <c r="A2" s="3" t="s">
        <v>1</v>
      </c>
    </row>
    <row r="3" customFormat="false" ht="15" hidden="false" customHeight="true" outlineLevel="0" collapsed="false">
      <c r="A3" s="3"/>
    </row>
    <row r="4" customFormat="false" ht="15" hidden="false" customHeight="true" outlineLevel="0" collapsed="false">
      <c r="A4" s="4" t="s">
        <v>2</v>
      </c>
    </row>
    <row r="5" customFormat="false" ht="15" hidden="false" customHeight="true" outlineLevel="0" collapsed="false">
      <c r="A5" s="3" t="s">
        <v>3</v>
      </c>
    </row>
    <row r="6" customFormat="false" ht="15" hidden="false" customHeight="true" outlineLevel="0" collapsed="false">
      <c r="A6" s="3" t="s">
        <v>4</v>
      </c>
    </row>
    <row r="7" customFormat="false" ht="15" hidden="false" customHeight="true" outlineLevel="0" collapsed="false">
      <c r="A7" s="3" t="s">
        <v>5</v>
      </c>
    </row>
    <row r="8" customFormat="false" ht="15" hidden="false" customHeight="true" outlineLevel="0" collapsed="false">
      <c r="A8" s="3" t="s">
        <v>6</v>
      </c>
    </row>
    <row r="9" customFormat="false" ht="15" hidden="false" customHeight="true" outlineLevel="0" collapsed="false">
      <c r="A9" s="3" t="s">
        <v>7</v>
      </c>
    </row>
    <row r="10" customFormat="false" ht="15" hidden="false" customHeight="true" outlineLevel="0" collapsed="false">
      <c r="A10" s="3" t="s">
        <v>8</v>
      </c>
    </row>
    <row r="11" customFormat="false" ht="15" hidden="false" customHeight="true" outlineLevel="0" collapsed="false">
      <c r="A11" s="3"/>
    </row>
    <row r="12" customFormat="false" ht="15" hidden="false" customHeight="true" outlineLevel="0" collapsed="false">
      <c r="A12" s="4" t="s">
        <v>9</v>
      </c>
    </row>
    <row r="13" customFormat="false" ht="21.75" hidden="false" customHeight="true" outlineLevel="0" collapsed="false">
      <c r="A13" s="3" t="s">
        <v>10</v>
      </c>
    </row>
    <row r="14" customFormat="false" ht="15" hidden="false" customHeight="true" outlineLevel="0" collapsed="false">
      <c r="A14" s="3"/>
    </row>
    <row r="15" customFormat="false" ht="15" hidden="false" customHeight="true" outlineLevel="0" collapsed="false">
      <c r="A15" s="4" t="s">
        <v>11</v>
      </c>
    </row>
    <row r="16" customFormat="false" ht="42.75" hidden="false" customHeight="true" outlineLevel="0" collapsed="false">
      <c r="A16" s="3" t="s">
        <v>12</v>
      </c>
    </row>
    <row r="17" customFormat="false" ht="15" hidden="false" customHeight="true" outlineLevel="0" collapsed="false">
      <c r="A17" s="3"/>
    </row>
    <row r="18" customFormat="false" ht="15" hidden="false" customHeight="true" outlineLevel="0" collapsed="false">
      <c r="A18" s="4" t="s">
        <v>13</v>
      </c>
    </row>
    <row r="19" customFormat="false" ht="21.75" hidden="false" customHeight="true" outlineLevel="0" collapsed="false">
      <c r="A19" s="3" t="s">
        <v>14</v>
      </c>
    </row>
    <row r="20" customFormat="false" ht="32.25" hidden="false" customHeight="true" outlineLevel="0" collapsed="false">
      <c r="A20" s="3" t="s">
        <v>15</v>
      </c>
    </row>
    <row r="21" customFormat="false" ht="15" hidden="false" customHeight="true" outlineLevel="0" collapsed="false">
      <c r="A21" s="3"/>
    </row>
    <row r="22" customFormat="false" ht="15" hidden="false" customHeight="true" outlineLevel="0" collapsed="false">
      <c r="A22" s="4" t="s">
        <v>16</v>
      </c>
    </row>
    <row r="23" customFormat="false" ht="32.25" hidden="false" customHeight="true" outlineLevel="0" collapsed="false">
      <c r="A23" s="3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I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48"/>
    <col collapsed="false" customWidth="true" hidden="false" outlineLevel="0" max="3" min="3" style="1" width="18"/>
    <col collapsed="false" customWidth="true" hidden="false" outlineLevel="0" max="4" min="4" style="1" width="26"/>
    <col collapsed="false" customWidth="true" hidden="false" outlineLevel="0" max="5" min="5" style="1" width="13"/>
    <col collapsed="false" customWidth="true" hidden="false" outlineLevel="0" max="7" min="6" style="1" width="9"/>
    <col collapsed="false" customWidth="true" hidden="false" outlineLevel="0" max="8" min="8" style="1" width="28"/>
    <col collapsed="false" customWidth="true" hidden="false" outlineLevel="0" max="9" min="9" style="1" width="24"/>
    <col collapsed="false" customWidth="true" hidden="false" outlineLevel="0" max="10" min="10" style="1" width="16"/>
    <col collapsed="false" customWidth="true" hidden="false" outlineLevel="0" max="11" min="11" style="1" width="18"/>
    <col collapsed="false" customWidth="true" hidden="false" outlineLevel="0" max="12" min="12" style="1" width="24"/>
    <col collapsed="false" customWidth="true" hidden="false" outlineLevel="0" max="13" min="13" style="1" width="22"/>
    <col collapsed="false" customWidth="true" hidden="false" outlineLevel="0" max="14" min="14" style="1" width="14"/>
    <col collapsed="false" customWidth="true" hidden="false" outlineLevel="0" max="15" min="15" style="1" width="22"/>
    <col collapsed="false" customWidth="true" hidden="false" outlineLevel="0" max="16" min="16" style="1" width="26"/>
    <col collapsed="false" customWidth="true" hidden="false" outlineLevel="0" max="17" min="17" style="1" width="22"/>
    <col collapsed="false" customWidth="true" hidden="false" outlineLevel="0" max="19" min="18" style="1" width="16"/>
    <col collapsed="false" customWidth="true" hidden="false" outlineLevel="0" max="20" min="20" style="1" width="11"/>
    <col collapsed="false" customWidth="true" hidden="false" outlineLevel="0" max="21" min="21" style="1" width="12"/>
    <col collapsed="false" customWidth="true" hidden="false" outlineLevel="0" max="22" min="22" style="1" width="16"/>
    <col collapsed="false" customWidth="true" hidden="false" outlineLevel="0" max="23" min="23" style="1" width="14"/>
    <col collapsed="false" customWidth="true" hidden="false" outlineLevel="0" max="24" min="24" style="1" width="60"/>
    <col collapsed="false" customWidth="true" hidden="false" outlineLevel="0" max="25" min="25" style="1" width="30"/>
    <col collapsed="false" customWidth="true" hidden="false" outlineLevel="0" max="34" min="26" style="1" width="8"/>
    <col collapsed="false" customWidth="true" hidden="false" outlineLevel="0" max="35" min="35" style="1" width="12"/>
  </cols>
  <sheetData>
    <row r="1" customFormat="false" ht="45.75" hidden="false" customHeight="true" outlineLevel="0" collapsed="false">
      <c r="A1" s="5" t="s">
        <v>18</v>
      </c>
      <c r="B1" s="5" t="s">
        <v>19</v>
      </c>
      <c r="C1" s="5" t="s">
        <v>20</v>
      </c>
      <c r="D1" s="5" t="s">
        <v>21</v>
      </c>
      <c r="E1" s="5" t="s">
        <v>22</v>
      </c>
      <c r="F1" s="5" t="s">
        <v>23</v>
      </c>
      <c r="G1" s="5" t="s">
        <v>24</v>
      </c>
      <c r="H1" s="5" t="s">
        <v>25</v>
      </c>
      <c r="I1" s="5" t="s">
        <v>26</v>
      </c>
      <c r="J1" s="5" t="s">
        <v>27</v>
      </c>
      <c r="K1" s="5" t="s">
        <v>28</v>
      </c>
      <c r="L1" s="5" t="s">
        <v>29</v>
      </c>
      <c r="M1" s="5" t="s">
        <v>30</v>
      </c>
      <c r="N1" s="5" t="s">
        <v>31</v>
      </c>
      <c r="O1" s="5" t="s">
        <v>32</v>
      </c>
      <c r="P1" s="5" t="s">
        <v>33</v>
      </c>
      <c r="Q1" s="5" t="s">
        <v>34</v>
      </c>
      <c r="R1" s="5" t="s">
        <v>35</v>
      </c>
      <c r="S1" s="5" t="s">
        <v>36</v>
      </c>
      <c r="T1" s="5" t="s">
        <v>37</v>
      </c>
      <c r="U1" s="5" t="s">
        <v>38</v>
      </c>
      <c r="V1" s="5" t="s">
        <v>39</v>
      </c>
      <c r="W1" s="5" t="s">
        <v>40</v>
      </c>
      <c r="X1" s="5" t="s">
        <v>41</v>
      </c>
      <c r="Y1" s="5" t="s">
        <v>42</v>
      </c>
      <c r="Z1" s="5" t="s">
        <v>43</v>
      </c>
      <c r="AA1" s="5" t="s">
        <v>44</v>
      </c>
      <c r="AB1" s="5" t="s">
        <v>45</v>
      </c>
      <c r="AC1" s="5" t="s">
        <v>46</v>
      </c>
      <c r="AD1" s="5" t="s">
        <v>47</v>
      </c>
      <c r="AE1" s="5" t="s">
        <v>48</v>
      </c>
      <c r="AF1" s="5" t="s">
        <v>49</v>
      </c>
      <c r="AG1" s="5" t="s">
        <v>50</v>
      </c>
      <c r="AH1" s="5" t="s">
        <v>51</v>
      </c>
      <c r="AI1" s="5" t="s">
        <v>52</v>
      </c>
    </row>
    <row r="2" customFormat="false" ht="109.5" hidden="false" customHeight="true" outlineLevel="0" collapsed="false">
      <c r="A2" s="6" t="s">
        <v>53</v>
      </c>
      <c r="B2" s="6" t="s">
        <v>54</v>
      </c>
      <c r="C2" s="6" t="s">
        <v>55</v>
      </c>
      <c r="D2" s="6" t="s">
        <v>56</v>
      </c>
      <c r="E2" s="6" t="s">
        <v>57</v>
      </c>
      <c r="F2" s="6" t="s">
        <v>58</v>
      </c>
      <c r="G2" s="6" t="s">
        <v>59</v>
      </c>
      <c r="H2" s="6" t="s">
        <v>60</v>
      </c>
      <c r="I2" s="6" t="s">
        <v>61</v>
      </c>
      <c r="J2" s="6" t="s">
        <v>62</v>
      </c>
      <c r="K2" s="6" t="s">
        <v>63</v>
      </c>
      <c r="L2" s="6" t="s">
        <v>64</v>
      </c>
      <c r="M2" s="6" t="s">
        <v>65</v>
      </c>
      <c r="N2" s="6" t="s">
        <v>66</v>
      </c>
      <c r="O2" s="6" t="s">
        <v>67</v>
      </c>
      <c r="P2" s="6" t="s">
        <v>68</v>
      </c>
      <c r="Q2" s="6" t="s">
        <v>69</v>
      </c>
      <c r="R2" s="6" t="s">
        <v>70</v>
      </c>
      <c r="S2" s="6" t="s">
        <v>71</v>
      </c>
      <c r="T2" s="6" t="s">
        <v>72</v>
      </c>
      <c r="U2" s="6" t="s">
        <v>73</v>
      </c>
      <c r="V2" s="6" t="s">
        <v>74</v>
      </c>
      <c r="W2" s="6" t="s">
        <v>75</v>
      </c>
      <c r="X2" s="6" t="s">
        <v>76</v>
      </c>
      <c r="Y2" s="6" t="s">
        <v>77</v>
      </c>
      <c r="Z2" s="6" t="s">
        <v>78</v>
      </c>
      <c r="AA2" s="6" t="s">
        <v>78</v>
      </c>
      <c r="AB2" s="6" t="s">
        <v>78</v>
      </c>
      <c r="AC2" s="6" t="s">
        <v>78</v>
      </c>
      <c r="AD2" s="6" t="s">
        <v>79</v>
      </c>
      <c r="AE2" s="6" t="s">
        <v>79</v>
      </c>
      <c r="AF2" s="6" t="s">
        <v>79</v>
      </c>
      <c r="AG2" s="6" t="s">
        <v>78</v>
      </c>
      <c r="AH2" s="6" t="s">
        <v>80</v>
      </c>
      <c r="AI2" s="7" t="n">
        <f aca="false">(2*COUNTIF(Z2:AH2,"Yes")+COUNTIF(Z2:AH2,"Partly"))/(2*(9-COUNTIF(Z2:AH2,"NA")))</f>
        <v>0.388888888888889</v>
      </c>
    </row>
    <row r="3" customFormat="false" ht="109.5" hidden="false" customHeight="true" outlineLevel="0" collapsed="false">
      <c r="A3" s="6" t="s">
        <v>81</v>
      </c>
      <c r="B3" s="6" t="s">
        <v>82</v>
      </c>
      <c r="C3" s="6" t="s">
        <v>83</v>
      </c>
      <c r="D3" s="6" t="s">
        <v>84</v>
      </c>
      <c r="E3" s="6" t="s">
        <v>85</v>
      </c>
      <c r="F3" s="6" t="s">
        <v>59</v>
      </c>
      <c r="G3" s="6" t="s">
        <v>59</v>
      </c>
      <c r="H3" s="6" t="s">
        <v>86</v>
      </c>
      <c r="I3" s="6" t="s">
        <v>87</v>
      </c>
      <c r="J3" s="6" t="s">
        <v>88</v>
      </c>
      <c r="K3" s="6" t="s">
        <v>89</v>
      </c>
      <c r="L3" s="6" t="s">
        <v>90</v>
      </c>
      <c r="M3" s="6" t="s">
        <v>91</v>
      </c>
      <c r="N3" s="6" t="s">
        <v>92</v>
      </c>
      <c r="O3" s="6" t="s">
        <v>93</v>
      </c>
      <c r="P3" s="6" t="s">
        <v>94</v>
      </c>
      <c r="Q3" s="6" t="s">
        <v>95</v>
      </c>
      <c r="R3" s="6" t="s">
        <v>96</v>
      </c>
      <c r="S3" s="6" t="s">
        <v>97</v>
      </c>
      <c r="T3" s="6" t="s">
        <v>72</v>
      </c>
      <c r="U3" s="6" t="s">
        <v>98</v>
      </c>
      <c r="V3" s="6" t="s">
        <v>99</v>
      </c>
      <c r="W3" s="6" t="s">
        <v>100</v>
      </c>
      <c r="X3" s="6" t="s">
        <v>101</v>
      </c>
      <c r="Y3" s="6" t="s">
        <v>102</v>
      </c>
      <c r="Z3" s="6" t="s">
        <v>80</v>
      </c>
      <c r="AA3" s="6" t="s">
        <v>80</v>
      </c>
      <c r="AB3" s="6" t="s">
        <v>78</v>
      </c>
      <c r="AC3" s="6" t="s">
        <v>80</v>
      </c>
      <c r="AD3" s="6" t="s">
        <v>78</v>
      </c>
      <c r="AE3" s="6" t="s">
        <v>80</v>
      </c>
      <c r="AF3" s="6" t="s">
        <v>79</v>
      </c>
      <c r="AG3" s="6" t="s">
        <v>80</v>
      </c>
      <c r="AH3" s="6" t="s">
        <v>103</v>
      </c>
      <c r="AI3" s="7" t="n">
        <f aca="false">(2*COUNTIF(Z3:AH3,"Yes")+COUNTIF(Z3:AH3,"Partly"))/(2*(9-COUNTIF(Z3:AH3,"NA")))</f>
        <v>0.666666666666667</v>
      </c>
    </row>
    <row r="4" customFormat="false" ht="109.5" hidden="false" customHeight="true" outlineLevel="0" collapsed="false">
      <c r="A4" s="6" t="s">
        <v>104</v>
      </c>
      <c r="B4" s="6" t="s">
        <v>105</v>
      </c>
      <c r="C4" s="6" t="s">
        <v>106</v>
      </c>
      <c r="D4" s="6" t="s">
        <v>107</v>
      </c>
      <c r="E4" s="6" t="s">
        <v>85</v>
      </c>
      <c r="F4" s="6" t="s">
        <v>58</v>
      </c>
      <c r="G4" s="6" t="s">
        <v>59</v>
      </c>
      <c r="H4" s="6" t="s">
        <v>108</v>
      </c>
      <c r="I4" s="6" t="s">
        <v>109</v>
      </c>
      <c r="J4" s="6" t="s">
        <v>110</v>
      </c>
      <c r="K4" s="6" t="s">
        <v>111</v>
      </c>
      <c r="L4" s="6" t="s">
        <v>112</v>
      </c>
      <c r="M4" s="6" t="s">
        <v>113</v>
      </c>
      <c r="N4" s="6" t="s">
        <v>114</v>
      </c>
      <c r="O4" s="6" t="s">
        <v>115</v>
      </c>
      <c r="P4" s="6" t="s">
        <v>116</v>
      </c>
      <c r="Q4" s="6" t="s">
        <v>69</v>
      </c>
      <c r="R4" s="6" t="s">
        <v>117</v>
      </c>
      <c r="S4" s="6" t="s">
        <v>118</v>
      </c>
      <c r="T4" s="6" t="s">
        <v>119</v>
      </c>
      <c r="U4" s="6" t="s">
        <v>73</v>
      </c>
      <c r="V4" s="6" t="s">
        <v>120</v>
      </c>
      <c r="W4" s="6" t="s">
        <v>75</v>
      </c>
      <c r="X4" s="6" t="s">
        <v>121</v>
      </c>
      <c r="Y4" s="6" t="s">
        <v>122</v>
      </c>
      <c r="Z4" s="6" t="s">
        <v>80</v>
      </c>
      <c r="AA4" s="6" t="s">
        <v>80</v>
      </c>
      <c r="AB4" s="6" t="s">
        <v>78</v>
      </c>
      <c r="AC4" s="6" t="s">
        <v>78</v>
      </c>
      <c r="AD4" s="6" t="s">
        <v>79</v>
      </c>
      <c r="AE4" s="6" t="s">
        <v>79</v>
      </c>
      <c r="AF4" s="6" t="s">
        <v>78</v>
      </c>
      <c r="AG4" s="6" t="s">
        <v>80</v>
      </c>
      <c r="AH4" s="6" t="s">
        <v>78</v>
      </c>
      <c r="AI4" s="7" t="n">
        <f aca="false">(2*COUNTIF(Z4:AH4,"Yes")+COUNTIF(Z4:AH4,"Partly"))/(2*(9-COUNTIF(Z4:AH4,"NA")))</f>
        <v>0.555555555555556</v>
      </c>
    </row>
    <row r="5" customFormat="false" ht="109.5" hidden="false" customHeight="true" outlineLevel="0" collapsed="false">
      <c r="A5" s="6" t="s">
        <v>123</v>
      </c>
      <c r="B5" s="6" t="s">
        <v>124</v>
      </c>
      <c r="C5" s="6" t="s">
        <v>125</v>
      </c>
      <c r="D5" s="6" t="s">
        <v>126</v>
      </c>
      <c r="E5" s="6" t="s">
        <v>57</v>
      </c>
      <c r="F5" s="6" t="s">
        <v>58</v>
      </c>
      <c r="G5" s="6" t="s">
        <v>59</v>
      </c>
      <c r="H5" s="6" t="s">
        <v>127</v>
      </c>
      <c r="I5" s="6" t="s">
        <v>128</v>
      </c>
      <c r="J5" s="6" t="s">
        <v>129</v>
      </c>
      <c r="K5" s="6" t="s">
        <v>130</v>
      </c>
      <c r="L5" s="6" t="s">
        <v>131</v>
      </c>
      <c r="M5" s="6" t="s">
        <v>132</v>
      </c>
      <c r="N5" s="6" t="s">
        <v>133</v>
      </c>
      <c r="O5" s="6" t="s">
        <v>134</v>
      </c>
      <c r="P5" s="6" t="s">
        <v>135</v>
      </c>
      <c r="Q5" s="6" t="s">
        <v>69</v>
      </c>
      <c r="R5" s="6" t="s">
        <v>79</v>
      </c>
      <c r="S5" s="6" t="s">
        <v>136</v>
      </c>
      <c r="T5" s="6" t="s">
        <v>72</v>
      </c>
      <c r="U5" s="6" t="s">
        <v>73</v>
      </c>
      <c r="V5" s="6" t="s">
        <v>137</v>
      </c>
      <c r="W5" s="6" t="s">
        <v>138</v>
      </c>
      <c r="X5" s="6" t="s">
        <v>139</v>
      </c>
      <c r="Y5" s="6" t="s">
        <v>140</v>
      </c>
      <c r="Z5" s="6" t="s">
        <v>78</v>
      </c>
      <c r="AA5" s="6" t="s">
        <v>78</v>
      </c>
      <c r="AB5" s="6" t="s">
        <v>80</v>
      </c>
      <c r="AC5" s="6" t="s">
        <v>78</v>
      </c>
      <c r="AD5" s="6" t="s">
        <v>78</v>
      </c>
      <c r="AE5" s="6" t="s">
        <v>79</v>
      </c>
      <c r="AF5" s="6" t="s">
        <v>79</v>
      </c>
      <c r="AG5" s="6" t="s">
        <v>78</v>
      </c>
      <c r="AH5" s="6" t="s">
        <v>103</v>
      </c>
      <c r="AI5" s="7" t="n">
        <f aca="false">(2*COUNTIF(Z5:AH5,"Yes")+COUNTIF(Z5:AH5,"Partly"))/(2*(9-COUNTIF(Z5:AH5,"NA")))</f>
        <v>0.388888888888889</v>
      </c>
    </row>
    <row r="6" customFormat="false" ht="109.5" hidden="false" customHeight="true" outlineLevel="0" collapsed="false">
      <c r="A6" s="6" t="s">
        <v>141</v>
      </c>
      <c r="B6" s="6" t="s">
        <v>142</v>
      </c>
      <c r="C6" s="6" t="s">
        <v>143</v>
      </c>
      <c r="D6" s="6" t="s">
        <v>144</v>
      </c>
      <c r="E6" s="6" t="s">
        <v>85</v>
      </c>
      <c r="F6" s="6" t="s">
        <v>58</v>
      </c>
      <c r="G6" s="6" t="s">
        <v>59</v>
      </c>
      <c r="H6" s="6" t="s">
        <v>145</v>
      </c>
      <c r="I6" s="6" t="s">
        <v>146</v>
      </c>
      <c r="J6" s="6" t="s">
        <v>147</v>
      </c>
      <c r="K6" s="6" t="s">
        <v>148</v>
      </c>
      <c r="L6" s="6" t="s">
        <v>149</v>
      </c>
      <c r="M6" s="6" t="s">
        <v>150</v>
      </c>
      <c r="N6" s="6" t="s">
        <v>151</v>
      </c>
      <c r="O6" s="6" t="s">
        <v>152</v>
      </c>
      <c r="P6" s="6" t="s">
        <v>153</v>
      </c>
      <c r="Q6" s="6" t="s">
        <v>154</v>
      </c>
      <c r="R6" s="6" t="s">
        <v>70</v>
      </c>
      <c r="S6" s="6" t="s">
        <v>155</v>
      </c>
      <c r="T6" s="6" t="s">
        <v>72</v>
      </c>
      <c r="U6" s="6" t="s">
        <v>156</v>
      </c>
      <c r="V6" s="6" t="s">
        <v>157</v>
      </c>
      <c r="W6" s="6" t="s">
        <v>158</v>
      </c>
      <c r="X6" s="6" t="s">
        <v>159</v>
      </c>
      <c r="Y6" s="6" t="s">
        <v>160</v>
      </c>
      <c r="Z6" s="6" t="s">
        <v>78</v>
      </c>
      <c r="AA6" s="6" t="s">
        <v>78</v>
      </c>
      <c r="AB6" s="6" t="s">
        <v>80</v>
      </c>
      <c r="AC6" s="6" t="s">
        <v>78</v>
      </c>
      <c r="AD6" s="6" t="s">
        <v>80</v>
      </c>
      <c r="AE6" s="6" t="s">
        <v>79</v>
      </c>
      <c r="AF6" s="6" t="s">
        <v>79</v>
      </c>
      <c r="AG6" s="6" t="s">
        <v>80</v>
      </c>
      <c r="AH6" s="6" t="s">
        <v>103</v>
      </c>
      <c r="AI6" s="7" t="n">
        <f aca="false">(2*COUNTIF(Z6:AH6,"Yes")+COUNTIF(Z6:AH6,"Partly"))/(2*(9-COUNTIF(Z6:AH6,"NA")))</f>
        <v>0.5</v>
      </c>
    </row>
    <row r="7" customFormat="false" ht="109.5" hidden="false" customHeight="true" outlineLevel="0" collapsed="false">
      <c r="A7" s="6" t="s">
        <v>161</v>
      </c>
      <c r="B7" s="6" t="s">
        <v>162</v>
      </c>
      <c r="C7" s="6" t="s">
        <v>163</v>
      </c>
      <c r="D7" s="6" t="s">
        <v>164</v>
      </c>
      <c r="E7" s="6" t="s">
        <v>85</v>
      </c>
      <c r="F7" s="6" t="s">
        <v>59</v>
      </c>
      <c r="G7" s="6" t="s">
        <v>59</v>
      </c>
      <c r="H7" s="6" t="s">
        <v>165</v>
      </c>
      <c r="I7" s="6" t="s">
        <v>166</v>
      </c>
      <c r="J7" s="6" t="s">
        <v>167</v>
      </c>
      <c r="K7" s="6" t="s">
        <v>168</v>
      </c>
      <c r="L7" s="6" t="s">
        <v>169</v>
      </c>
      <c r="M7" s="6" t="s">
        <v>170</v>
      </c>
      <c r="N7" s="6" t="s">
        <v>171</v>
      </c>
      <c r="O7" s="6" t="s">
        <v>172</v>
      </c>
      <c r="P7" s="6" t="s">
        <v>173</v>
      </c>
      <c r="Q7" s="6" t="s">
        <v>174</v>
      </c>
      <c r="R7" s="6" t="s">
        <v>96</v>
      </c>
      <c r="S7" s="6" t="s">
        <v>175</v>
      </c>
      <c r="T7" s="6" t="s">
        <v>176</v>
      </c>
      <c r="U7" s="6" t="s">
        <v>98</v>
      </c>
      <c r="V7" s="6" t="s">
        <v>177</v>
      </c>
      <c r="W7" s="6" t="s">
        <v>178</v>
      </c>
      <c r="X7" s="6" t="s">
        <v>179</v>
      </c>
      <c r="Y7" s="6" t="s">
        <v>180</v>
      </c>
      <c r="Z7" s="6" t="s">
        <v>80</v>
      </c>
      <c r="AA7" s="6" t="s">
        <v>80</v>
      </c>
      <c r="AB7" s="6" t="s">
        <v>78</v>
      </c>
      <c r="AC7" s="6" t="s">
        <v>80</v>
      </c>
      <c r="AD7" s="6" t="s">
        <v>80</v>
      </c>
      <c r="AE7" s="6" t="s">
        <v>79</v>
      </c>
      <c r="AF7" s="6" t="s">
        <v>79</v>
      </c>
      <c r="AG7" s="6" t="s">
        <v>80</v>
      </c>
      <c r="AH7" s="6" t="s">
        <v>181</v>
      </c>
      <c r="AI7" s="7" t="n">
        <f aca="false">(2*COUNTIF(Z7:AH7,"Yes")+COUNTIF(Z7:AH7,"Partly"))/(2*(9-COUNTIF(Z7:AH7,"NA")))</f>
        <v>0.6875</v>
      </c>
    </row>
    <row r="8" customFormat="false" ht="109.5" hidden="false" customHeight="true" outlineLevel="0" collapsed="false">
      <c r="A8" s="6" t="s">
        <v>182</v>
      </c>
      <c r="B8" s="6" t="s">
        <v>183</v>
      </c>
      <c r="C8" s="6" t="s">
        <v>184</v>
      </c>
      <c r="D8" s="6" t="s">
        <v>185</v>
      </c>
      <c r="E8" s="6" t="s">
        <v>57</v>
      </c>
      <c r="F8" s="6" t="s">
        <v>59</v>
      </c>
      <c r="G8" s="6" t="s">
        <v>59</v>
      </c>
      <c r="H8" s="6" t="s">
        <v>186</v>
      </c>
      <c r="I8" s="6" t="s">
        <v>187</v>
      </c>
      <c r="J8" s="6" t="s">
        <v>188</v>
      </c>
      <c r="K8" s="6" t="s">
        <v>189</v>
      </c>
      <c r="L8" s="6" t="s">
        <v>190</v>
      </c>
      <c r="M8" s="6" t="s">
        <v>191</v>
      </c>
      <c r="N8" s="6" t="s">
        <v>192</v>
      </c>
      <c r="O8" s="6" t="s">
        <v>193</v>
      </c>
      <c r="P8" s="6" t="s">
        <v>194</v>
      </c>
      <c r="Q8" s="6" t="s">
        <v>69</v>
      </c>
      <c r="R8" s="6" t="s">
        <v>79</v>
      </c>
      <c r="S8" s="6" t="s">
        <v>195</v>
      </c>
      <c r="T8" s="6" t="s">
        <v>176</v>
      </c>
      <c r="U8" s="6" t="s">
        <v>196</v>
      </c>
      <c r="V8" s="6" t="s">
        <v>177</v>
      </c>
      <c r="W8" s="6" t="s">
        <v>197</v>
      </c>
      <c r="X8" s="6" t="s">
        <v>198</v>
      </c>
      <c r="Y8" s="6" t="s">
        <v>199</v>
      </c>
      <c r="Z8" s="6" t="s">
        <v>80</v>
      </c>
      <c r="AA8" s="6" t="s">
        <v>80</v>
      </c>
      <c r="AB8" s="6" t="s">
        <v>79</v>
      </c>
      <c r="AC8" s="6" t="s">
        <v>80</v>
      </c>
      <c r="AD8" s="6" t="s">
        <v>80</v>
      </c>
      <c r="AE8" s="6" t="s">
        <v>79</v>
      </c>
      <c r="AF8" s="6" t="s">
        <v>79</v>
      </c>
      <c r="AG8" s="6" t="s">
        <v>80</v>
      </c>
      <c r="AH8" s="6" t="s">
        <v>181</v>
      </c>
      <c r="AI8" s="7" t="n">
        <f aca="false">(2*COUNTIF(Z8:AH8,"Yes")+COUNTIF(Z8:AH8,"Partly"))/(2*(9-COUNTIF(Z8:AH8,"NA")))</f>
        <v>0.625</v>
      </c>
    </row>
    <row r="9" customFormat="false" ht="109.5" hidden="false" customHeight="true" outlineLevel="0" collapsed="false">
      <c r="A9" s="6" t="s">
        <v>200</v>
      </c>
      <c r="B9" s="6" t="s">
        <v>201</v>
      </c>
      <c r="C9" s="6" t="s">
        <v>202</v>
      </c>
      <c r="D9" s="6" t="s">
        <v>203</v>
      </c>
      <c r="E9" s="6" t="s">
        <v>57</v>
      </c>
      <c r="F9" s="6" t="s">
        <v>58</v>
      </c>
      <c r="G9" s="6" t="s">
        <v>59</v>
      </c>
      <c r="H9" s="6" t="s">
        <v>204</v>
      </c>
      <c r="I9" s="6" t="s">
        <v>205</v>
      </c>
      <c r="J9" s="6" t="s">
        <v>206</v>
      </c>
      <c r="K9" s="6" t="s">
        <v>207</v>
      </c>
      <c r="L9" s="6" t="s">
        <v>208</v>
      </c>
      <c r="M9" s="6" t="s">
        <v>209</v>
      </c>
      <c r="N9" s="6" t="s">
        <v>103</v>
      </c>
      <c r="O9" s="6" t="s">
        <v>210</v>
      </c>
      <c r="P9" s="6" t="s">
        <v>211</v>
      </c>
      <c r="Q9" s="6" t="s">
        <v>69</v>
      </c>
      <c r="R9" s="6" t="s">
        <v>79</v>
      </c>
      <c r="S9" s="6" t="s">
        <v>212</v>
      </c>
      <c r="T9" s="6" t="s">
        <v>72</v>
      </c>
      <c r="U9" s="6" t="s">
        <v>73</v>
      </c>
      <c r="V9" s="6" t="s">
        <v>213</v>
      </c>
      <c r="W9" s="6" t="s">
        <v>158</v>
      </c>
      <c r="X9" s="6" t="s">
        <v>214</v>
      </c>
      <c r="Y9" s="6" t="s">
        <v>215</v>
      </c>
      <c r="Z9" s="6" t="s">
        <v>78</v>
      </c>
      <c r="AA9" s="6" t="s">
        <v>103</v>
      </c>
      <c r="AB9" s="6" t="s">
        <v>78</v>
      </c>
      <c r="AC9" s="6" t="s">
        <v>78</v>
      </c>
      <c r="AD9" s="6" t="s">
        <v>78</v>
      </c>
      <c r="AE9" s="6" t="s">
        <v>79</v>
      </c>
      <c r="AF9" s="6" t="s">
        <v>79</v>
      </c>
      <c r="AG9" s="6" t="s">
        <v>78</v>
      </c>
      <c r="AH9" s="6" t="s">
        <v>103</v>
      </c>
      <c r="AI9" s="7" t="n">
        <f aca="false">(2*COUNTIF(Z9:AH9,"Yes")+COUNTIF(Z9:AH9,"Partly"))/(2*(9-COUNTIF(Z9:AH9,"NA")))</f>
        <v>0.277777777777778</v>
      </c>
    </row>
    <row r="10" customFormat="false" ht="109.5" hidden="false" customHeight="true" outlineLevel="0" collapsed="false">
      <c r="A10" s="6" t="s">
        <v>216</v>
      </c>
      <c r="B10" s="6" t="s">
        <v>217</v>
      </c>
      <c r="C10" s="6" t="s">
        <v>218</v>
      </c>
      <c r="D10" s="6" t="s">
        <v>219</v>
      </c>
      <c r="E10" s="6" t="s">
        <v>85</v>
      </c>
      <c r="F10" s="6" t="s">
        <v>59</v>
      </c>
      <c r="G10" s="6" t="s">
        <v>58</v>
      </c>
      <c r="H10" s="6" t="s">
        <v>220</v>
      </c>
      <c r="I10" s="6" t="s">
        <v>221</v>
      </c>
      <c r="J10" s="6" t="s">
        <v>222</v>
      </c>
      <c r="K10" s="6" t="s">
        <v>223</v>
      </c>
      <c r="L10" s="6" t="s">
        <v>224</v>
      </c>
      <c r="M10" s="6" t="s">
        <v>225</v>
      </c>
      <c r="N10" s="6" t="s">
        <v>226</v>
      </c>
      <c r="O10" s="6" t="s">
        <v>227</v>
      </c>
      <c r="P10" s="6" t="s">
        <v>228</v>
      </c>
      <c r="Q10" s="6" t="s">
        <v>69</v>
      </c>
      <c r="R10" s="6" t="s">
        <v>96</v>
      </c>
      <c r="S10" s="6" t="s">
        <v>229</v>
      </c>
      <c r="T10" s="6" t="s">
        <v>176</v>
      </c>
      <c r="U10" s="6" t="s">
        <v>98</v>
      </c>
      <c r="V10" s="6" t="s">
        <v>230</v>
      </c>
      <c r="W10" s="6" t="s">
        <v>231</v>
      </c>
      <c r="X10" s="6" t="s">
        <v>232</v>
      </c>
      <c r="Y10" s="6" t="s">
        <v>233</v>
      </c>
      <c r="Z10" s="6" t="s">
        <v>78</v>
      </c>
      <c r="AA10" s="6" t="s">
        <v>79</v>
      </c>
      <c r="AB10" s="6" t="s">
        <v>78</v>
      </c>
      <c r="AC10" s="6" t="s">
        <v>80</v>
      </c>
      <c r="AD10" s="6" t="s">
        <v>78</v>
      </c>
      <c r="AE10" s="6" t="s">
        <v>79</v>
      </c>
      <c r="AF10" s="6" t="s">
        <v>79</v>
      </c>
      <c r="AG10" s="6" t="s">
        <v>78</v>
      </c>
      <c r="AH10" s="6" t="s">
        <v>181</v>
      </c>
      <c r="AI10" s="7" t="n">
        <f aca="false">(2*COUNTIF(Z10:AH10,"Yes")+COUNTIF(Z10:AH10,"Partly"))/(2*(9-COUNTIF(Z10:AH10,"NA")))</f>
        <v>0.375</v>
      </c>
    </row>
    <row r="11" customFormat="false" ht="109.5" hidden="false" customHeight="true" outlineLevel="0" collapsed="false">
      <c r="A11" s="6" t="s">
        <v>234</v>
      </c>
      <c r="B11" s="6" t="s">
        <v>235</v>
      </c>
      <c r="C11" s="6" t="s">
        <v>236</v>
      </c>
      <c r="D11" s="6" t="s">
        <v>164</v>
      </c>
      <c r="E11" s="6" t="s">
        <v>85</v>
      </c>
      <c r="F11" s="6" t="s">
        <v>59</v>
      </c>
      <c r="G11" s="6" t="s">
        <v>59</v>
      </c>
      <c r="H11" s="6" t="s">
        <v>237</v>
      </c>
      <c r="I11" s="6" t="s">
        <v>238</v>
      </c>
      <c r="J11" s="6" t="s">
        <v>239</v>
      </c>
      <c r="K11" s="6" t="s">
        <v>240</v>
      </c>
      <c r="L11" s="6" t="s">
        <v>241</v>
      </c>
      <c r="M11" s="6" t="s">
        <v>242</v>
      </c>
      <c r="N11" s="6" t="s">
        <v>243</v>
      </c>
      <c r="O11" s="6" t="s">
        <v>244</v>
      </c>
      <c r="P11" s="6" t="s">
        <v>245</v>
      </c>
      <c r="Q11" s="6" t="s">
        <v>246</v>
      </c>
      <c r="R11" s="6" t="s">
        <v>96</v>
      </c>
      <c r="S11" s="6" t="s">
        <v>247</v>
      </c>
      <c r="T11" s="6" t="s">
        <v>72</v>
      </c>
      <c r="U11" s="6" t="s">
        <v>103</v>
      </c>
      <c r="V11" s="6" t="s">
        <v>248</v>
      </c>
      <c r="W11" s="6" t="s">
        <v>249</v>
      </c>
      <c r="X11" s="6" t="s">
        <v>250</v>
      </c>
      <c r="Y11" s="6" t="s">
        <v>251</v>
      </c>
      <c r="Z11" s="6" t="s">
        <v>78</v>
      </c>
      <c r="AA11" s="6" t="s">
        <v>80</v>
      </c>
      <c r="AB11" s="6" t="s">
        <v>80</v>
      </c>
      <c r="AC11" s="6" t="s">
        <v>79</v>
      </c>
      <c r="AD11" s="6" t="s">
        <v>78</v>
      </c>
      <c r="AE11" s="6" t="s">
        <v>78</v>
      </c>
      <c r="AF11" s="6" t="s">
        <v>79</v>
      </c>
      <c r="AG11" s="6" t="s">
        <v>78</v>
      </c>
      <c r="AH11" s="6" t="s">
        <v>78</v>
      </c>
      <c r="AI11" s="7" t="n">
        <f aca="false">(2*COUNTIF(Z11:AH11,"Yes")+COUNTIF(Z11:AH11,"Partly"))/(2*(9-COUNTIF(Z11:AH11,"NA")))</f>
        <v>0.5</v>
      </c>
    </row>
    <row r="12" customFormat="false" ht="109.5" hidden="false" customHeight="true" outlineLevel="0" collapsed="false">
      <c r="A12" s="6" t="s">
        <v>252</v>
      </c>
      <c r="B12" s="6" t="s">
        <v>253</v>
      </c>
      <c r="C12" s="6" t="s">
        <v>254</v>
      </c>
      <c r="D12" s="6" t="s">
        <v>255</v>
      </c>
      <c r="E12" s="6" t="s">
        <v>85</v>
      </c>
      <c r="F12" s="6" t="s">
        <v>58</v>
      </c>
      <c r="G12" s="6" t="s">
        <v>59</v>
      </c>
      <c r="H12" s="6" t="s">
        <v>256</v>
      </c>
      <c r="I12" s="6" t="s">
        <v>257</v>
      </c>
      <c r="J12" s="6" t="s">
        <v>258</v>
      </c>
      <c r="K12" s="6" t="s">
        <v>259</v>
      </c>
      <c r="L12" s="6" t="s">
        <v>260</v>
      </c>
      <c r="M12" s="6" t="s">
        <v>261</v>
      </c>
      <c r="N12" s="6" t="s">
        <v>262</v>
      </c>
      <c r="O12" s="6" t="s">
        <v>263</v>
      </c>
      <c r="P12" s="6" t="s">
        <v>264</v>
      </c>
      <c r="Q12" s="6" t="s">
        <v>265</v>
      </c>
      <c r="R12" s="6" t="s">
        <v>266</v>
      </c>
      <c r="S12" s="6" t="s">
        <v>267</v>
      </c>
      <c r="T12" s="6" t="s">
        <v>72</v>
      </c>
      <c r="U12" s="6" t="s">
        <v>73</v>
      </c>
      <c r="V12" s="6" t="s">
        <v>268</v>
      </c>
      <c r="W12" s="6" t="s">
        <v>269</v>
      </c>
      <c r="X12" s="6" t="s">
        <v>270</v>
      </c>
      <c r="Y12" s="6" t="s">
        <v>271</v>
      </c>
      <c r="Z12" s="6" t="s">
        <v>80</v>
      </c>
      <c r="AA12" s="6" t="s">
        <v>80</v>
      </c>
      <c r="AB12" s="6" t="s">
        <v>78</v>
      </c>
      <c r="AC12" s="6" t="s">
        <v>78</v>
      </c>
      <c r="AD12" s="6" t="s">
        <v>78</v>
      </c>
      <c r="AE12" s="6" t="s">
        <v>78</v>
      </c>
      <c r="AF12" s="6" t="s">
        <v>80</v>
      </c>
      <c r="AG12" s="6" t="s">
        <v>79</v>
      </c>
      <c r="AH12" s="6" t="s">
        <v>103</v>
      </c>
      <c r="AI12" s="7" t="n">
        <f aca="false">(2*COUNTIF(Z12:AH12,"Yes")+COUNTIF(Z12:AH12,"Partly"))/(2*(9-COUNTIF(Z12:AH12,"NA")))</f>
        <v>0.555555555555556</v>
      </c>
    </row>
    <row r="13" customFormat="false" ht="109.5" hidden="false" customHeight="true" outlineLevel="0" collapsed="false">
      <c r="A13" s="6" t="s">
        <v>272</v>
      </c>
      <c r="B13" s="6" t="s">
        <v>273</v>
      </c>
      <c r="C13" s="6" t="s">
        <v>274</v>
      </c>
      <c r="D13" s="6" t="s">
        <v>164</v>
      </c>
      <c r="E13" s="6" t="s">
        <v>85</v>
      </c>
      <c r="F13" s="6" t="s">
        <v>59</v>
      </c>
      <c r="G13" s="6" t="s">
        <v>59</v>
      </c>
      <c r="H13" s="6" t="s">
        <v>275</v>
      </c>
      <c r="I13" s="6" t="s">
        <v>276</v>
      </c>
      <c r="J13" s="6" t="s">
        <v>277</v>
      </c>
      <c r="K13" s="6" t="s">
        <v>278</v>
      </c>
      <c r="L13" s="6" t="s">
        <v>279</v>
      </c>
      <c r="M13" s="6" t="s">
        <v>280</v>
      </c>
      <c r="N13" s="6" t="s">
        <v>281</v>
      </c>
      <c r="O13" s="6" t="s">
        <v>282</v>
      </c>
      <c r="P13" s="6" t="s">
        <v>283</v>
      </c>
      <c r="Q13" s="6" t="s">
        <v>69</v>
      </c>
      <c r="R13" s="6" t="s">
        <v>284</v>
      </c>
      <c r="S13" s="6" t="s">
        <v>285</v>
      </c>
      <c r="T13" s="6" t="s">
        <v>72</v>
      </c>
      <c r="U13" s="6" t="s">
        <v>156</v>
      </c>
      <c r="V13" s="6" t="s">
        <v>286</v>
      </c>
      <c r="W13" s="6" t="s">
        <v>75</v>
      </c>
      <c r="X13" s="6" t="s">
        <v>287</v>
      </c>
      <c r="Y13" s="6" t="s">
        <v>288</v>
      </c>
      <c r="Z13" s="6" t="s">
        <v>78</v>
      </c>
      <c r="AA13" s="6" t="s">
        <v>80</v>
      </c>
      <c r="AB13" s="6" t="s">
        <v>78</v>
      </c>
      <c r="AC13" s="6" t="s">
        <v>78</v>
      </c>
      <c r="AD13" s="6" t="s">
        <v>78</v>
      </c>
      <c r="AE13" s="6" t="s">
        <v>79</v>
      </c>
      <c r="AF13" s="6" t="s">
        <v>80</v>
      </c>
      <c r="AG13" s="6" t="s">
        <v>78</v>
      </c>
      <c r="AH13" s="6" t="s">
        <v>79</v>
      </c>
      <c r="AI13" s="7" t="n">
        <f aca="false">(2*COUNTIF(Z13:AH13,"Yes")+COUNTIF(Z13:AH13,"Partly"))/(2*(9-COUNTIF(Z13:AH13,"NA")))</f>
        <v>0.5</v>
      </c>
    </row>
    <row r="14" customFormat="false" ht="109.5" hidden="false" customHeight="true" outlineLevel="0" collapsed="false">
      <c r="A14" s="6" t="s">
        <v>289</v>
      </c>
      <c r="B14" s="6" t="s">
        <v>290</v>
      </c>
      <c r="C14" s="6" t="s">
        <v>291</v>
      </c>
      <c r="D14" s="6" t="s">
        <v>292</v>
      </c>
      <c r="E14" s="6" t="s">
        <v>85</v>
      </c>
      <c r="F14" s="6" t="s">
        <v>59</v>
      </c>
      <c r="G14" s="6" t="s">
        <v>59</v>
      </c>
      <c r="H14" s="6" t="s">
        <v>293</v>
      </c>
      <c r="I14" s="6" t="s">
        <v>294</v>
      </c>
      <c r="J14" s="6" t="s">
        <v>295</v>
      </c>
      <c r="K14" s="6" t="s">
        <v>296</v>
      </c>
      <c r="L14" s="6" t="s">
        <v>297</v>
      </c>
      <c r="M14" s="6" t="s">
        <v>298</v>
      </c>
      <c r="N14" s="6" t="s">
        <v>299</v>
      </c>
      <c r="O14" s="6" t="s">
        <v>300</v>
      </c>
      <c r="P14" s="6" t="s">
        <v>301</v>
      </c>
      <c r="Q14" s="6" t="s">
        <v>302</v>
      </c>
      <c r="R14" s="6" t="s">
        <v>303</v>
      </c>
      <c r="S14" s="6" t="s">
        <v>304</v>
      </c>
      <c r="T14" s="6" t="s">
        <v>72</v>
      </c>
      <c r="U14" s="6" t="s">
        <v>156</v>
      </c>
      <c r="V14" s="6" t="s">
        <v>305</v>
      </c>
      <c r="W14" s="6" t="s">
        <v>306</v>
      </c>
      <c r="X14" s="6" t="s">
        <v>307</v>
      </c>
      <c r="Y14" s="6" t="s">
        <v>308</v>
      </c>
      <c r="Z14" s="6" t="s">
        <v>80</v>
      </c>
      <c r="AA14" s="6" t="s">
        <v>80</v>
      </c>
      <c r="AB14" s="6" t="s">
        <v>78</v>
      </c>
      <c r="AC14" s="6" t="s">
        <v>80</v>
      </c>
      <c r="AD14" s="6" t="s">
        <v>80</v>
      </c>
      <c r="AE14" s="6" t="s">
        <v>78</v>
      </c>
      <c r="AF14" s="6" t="s">
        <v>80</v>
      </c>
      <c r="AG14" s="6" t="s">
        <v>80</v>
      </c>
      <c r="AH14" s="6" t="s">
        <v>78</v>
      </c>
      <c r="AI14" s="7" t="n">
        <f aca="false">(2*COUNTIF(Z14:AH14,"Yes")+COUNTIF(Z14:AH14,"Partly"))/(2*(9-COUNTIF(Z14:AH14,"NA")))</f>
        <v>0.833333333333333</v>
      </c>
    </row>
    <row r="15" customFormat="false" ht="109.5" hidden="false" customHeight="true" outlineLevel="0" collapsed="false">
      <c r="A15" s="6" t="s">
        <v>309</v>
      </c>
      <c r="B15" s="6" t="s">
        <v>310</v>
      </c>
      <c r="C15" s="6" t="s">
        <v>311</v>
      </c>
      <c r="D15" s="6" t="s">
        <v>312</v>
      </c>
      <c r="E15" s="6" t="s">
        <v>85</v>
      </c>
      <c r="F15" s="6" t="s">
        <v>59</v>
      </c>
      <c r="G15" s="6" t="s">
        <v>59</v>
      </c>
      <c r="H15" s="6" t="s">
        <v>313</v>
      </c>
      <c r="I15" s="6" t="s">
        <v>314</v>
      </c>
      <c r="J15" s="6" t="s">
        <v>315</v>
      </c>
      <c r="K15" s="6" t="s">
        <v>316</v>
      </c>
      <c r="L15" s="6" t="s">
        <v>317</v>
      </c>
      <c r="M15" s="6" t="s">
        <v>318</v>
      </c>
      <c r="N15" s="6" t="s">
        <v>319</v>
      </c>
      <c r="O15" s="6" t="s">
        <v>320</v>
      </c>
      <c r="P15" s="6" t="s">
        <v>321</v>
      </c>
      <c r="Q15" s="6" t="s">
        <v>69</v>
      </c>
      <c r="R15" s="6" t="s">
        <v>79</v>
      </c>
      <c r="S15" s="6" t="s">
        <v>103</v>
      </c>
      <c r="T15" s="6" t="s">
        <v>72</v>
      </c>
      <c r="U15" s="6" t="s">
        <v>156</v>
      </c>
      <c r="V15" s="6" t="s">
        <v>322</v>
      </c>
      <c r="W15" s="6" t="s">
        <v>323</v>
      </c>
      <c r="X15" s="6" t="s">
        <v>324</v>
      </c>
      <c r="Y15" s="6" t="s">
        <v>325</v>
      </c>
      <c r="Z15" s="6" t="s">
        <v>78</v>
      </c>
      <c r="AA15" s="6" t="s">
        <v>79</v>
      </c>
      <c r="AB15" s="6" t="s">
        <v>79</v>
      </c>
      <c r="AC15" s="6" t="s">
        <v>80</v>
      </c>
      <c r="AD15" s="6" t="s">
        <v>78</v>
      </c>
      <c r="AE15" s="6" t="s">
        <v>79</v>
      </c>
      <c r="AF15" s="6" t="s">
        <v>79</v>
      </c>
      <c r="AG15" s="6" t="s">
        <v>79</v>
      </c>
      <c r="AH15" s="6" t="s">
        <v>103</v>
      </c>
      <c r="AI15" s="7" t="n">
        <f aca="false">(2*COUNTIF(Z15:AH15,"Yes")+COUNTIF(Z15:AH15,"Partly"))/(2*(9-COUNTIF(Z15:AH15,"NA")))</f>
        <v>0.222222222222222</v>
      </c>
    </row>
    <row r="16" customFormat="false" ht="109.5" hidden="false" customHeight="true" outlineLevel="0" collapsed="false">
      <c r="A16" s="6" t="s">
        <v>326</v>
      </c>
      <c r="B16" s="6" t="s">
        <v>327</v>
      </c>
      <c r="C16" s="6" t="s">
        <v>328</v>
      </c>
      <c r="D16" s="6" t="s">
        <v>329</v>
      </c>
      <c r="E16" s="6" t="s">
        <v>57</v>
      </c>
      <c r="F16" s="6" t="s">
        <v>58</v>
      </c>
      <c r="G16" s="6" t="s">
        <v>59</v>
      </c>
      <c r="H16" s="6" t="s">
        <v>330</v>
      </c>
      <c r="I16" s="6" t="s">
        <v>128</v>
      </c>
      <c r="J16" s="6" t="s">
        <v>331</v>
      </c>
      <c r="K16" s="6" t="s">
        <v>332</v>
      </c>
      <c r="L16" s="6" t="s">
        <v>333</v>
      </c>
      <c r="M16" s="6" t="s">
        <v>334</v>
      </c>
      <c r="N16" s="6" t="s">
        <v>335</v>
      </c>
      <c r="O16" s="6" t="s">
        <v>336</v>
      </c>
      <c r="P16" s="6" t="s">
        <v>337</v>
      </c>
      <c r="Q16" s="6" t="s">
        <v>338</v>
      </c>
      <c r="R16" s="6" t="s">
        <v>79</v>
      </c>
      <c r="S16" s="6" t="s">
        <v>339</v>
      </c>
      <c r="T16" s="6" t="s">
        <v>340</v>
      </c>
      <c r="U16" s="6" t="s">
        <v>98</v>
      </c>
      <c r="V16" s="6" t="s">
        <v>341</v>
      </c>
      <c r="W16" s="6" t="s">
        <v>342</v>
      </c>
      <c r="X16" s="6" t="s">
        <v>343</v>
      </c>
      <c r="Y16" s="6" t="s">
        <v>344</v>
      </c>
      <c r="Z16" s="6" t="s">
        <v>80</v>
      </c>
      <c r="AA16" s="6" t="s">
        <v>79</v>
      </c>
      <c r="AB16" s="6" t="s">
        <v>78</v>
      </c>
      <c r="AC16" s="6" t="s">
        <v>80</v>
      </c>
      <c r="AD16" s="6" t="s">
        <v>80</v>
      </c>
      <c r="AE16" s="6" t="s">
        <v>79</v>
      </c>
      <c r="AF16" s="6" t="s">
        <v>79</v>
      </c>
      <c r="AG16" s="6" t="s">
        <v>80</v>
      </c>
      <c r="AH16" s="6" t="s">
        <v>103</v>
      </c>
      <c r="AI16" s="7" t="n">
        <f aca="false">(2*COUNTIF(Z16:AH16,"Yes")+COUNTIF(Z16:AH16,"Partly"))/(2*(9-COUNTIF(Z16:AH16,"NA")))</f>
        <v>0.5</v>
      </c>
    </row>
    <row r="17" customFormat="false" ht="109.5" hidden="false" customHeight="true" outlineLevel="0" collapsed="false">
      <c r="A17" s="6" t="s">
        <v>345</v>
      </c>
      <c r="B17" s="6" t="s">
        <v>346</v>
      </c>
      <c r="C17" s="6" t="s">
        <v>347</v>
      </c>
      <c r="D17" s="6" t="s">
        <v>348</v>
      </c>
      <c r="E17" s="6" t="s">
        <v>57</v>
      </c>
      <c r="F17" s="6" t="s">
        <v>58</v>
      </c>
      <c r="G17" s="6" t="s">
        <v>59</v>
      </c>
      <c r="H17" s="6" t="s">
        <v>349</v>
      </c>
      <c r="I17" s="6" t="s">
        <v>350</v>
      </c>
      <c r="J17" s="6" t="s">
        <v>351</v>
      </c>
      <c r="K17" s="6" t="s">
        <v>352</v>
      </c>
      <c r="L17" s="6" t="s">
        <v>353</v>
      </c>
      <c r="M17" s="6" t="s">
        <v>354</v>
      </c>
      <c r="N17" s="6" t="s">
        <v>355</v>
      </c>
      <c r="O17" s="6" t="s">
        <v>356</v>
      </c>
      <c r="P17" s="6" t="s">
        <v>357</v>
      </c>
      <c r="Q17" s="6" t="s">
        <v>69</v>
      </c>
      <c r="R17" s="6" t="s">
        <v>79</v>
      </c>
      <c r="S17" s="6" t="s">
        <v>103</v>
      </c>
      <c r="T17" s="6" t="s">
        <v>72</v>
      </c>
      <c r="U17" s="6" t="s">
        <v>156</v>
      </c>
      <c r="V17" s="6" t="s">
        <v>358</v>
      </c>
      <c r="W17" s="6" t="s">
        <v>75</v>
      </c>
      <c r="X17" s="6" t="s">
        <v>359</v>
      </c>
      <c r="Y17" s="6" t="s">
        <v>360</v>
      </c>
      <c r="Z17" s="6" t="s">
        <v>78</v>
      </c>
      <c r="AA17" s="6" t="s">
        <v>80</v>
      </c>
      <c r="AB17" s="6" t="s">
        <v>80</v>
      </c>
      <c r="AC17" s="6" t="s">
        <v>79</v>
      </c>
      <c r="AD17" s="6" t="s">
        <v>78</v>
      </c>
      <c r="AE17" s="6" t="s">
        <v>79</v>
      </c>
      <c r="AF17" s="6" t="s">
        <v>79</v>
      </c>
      <c r="AG17" s="6" t="s">
        <v>79</v>
      </c>
      <c r="AH17" s="6" t="s">
        <v>78</v>
      </c>
      <c r="AI17" s="7" t="n">
        <f aca="false">(2*COUNTIF(Z17:AH17,"Yes")+COUNTIF(Z17:AH17,"Partly"))/(2*(9-COUNTIF(Z17:AH17,"NA")))</f>
        <v>0.388888888888889</v>
      </c>
    </row>
    <row r="18" customFormat="false" ht="109.5" hidden="false" customHeight="true" outlineLevel="0" collapsed="false">
      <c r="A18" s="6" t="s">
        <v>361</v>
      </c>
      <c r="B18" s="6" t="s">
        <v>362</v>
      </c>
      <c r="C18" s="6" t="s">
        <v>363</v>
      </c>
      <c r="D18" s="6" t="s">
        <v>364</v>
      </c>
      <c r="E18" s="6" t="s">
        <v>57</v>
      </c>
      <c r="F18" s="6" t="s">
        <v>59</v>
      </c>
      <c r="G18" s="6" t="s">
        <v>59</v>
      </c>
      <c r="H18" s="6" t="s">
        <v>365</v>
      </c>
      <c r="I18" s="6" t="s">
        <v>366</v>
      </c>
      <c r="J18" s="6" t="s">
        <v>367</v>
      </c>
      <c r="K18" s="6" t="s">
        <v>368</v>
      </c>
      <c r="L18" s="6" t="s">
        <v>369</v>
      </c>
      <c r="M18" s="6" t="s">
        <v>370</v>
      </c>
      <c r="N18" s="6" t="s">
        <v>371</v>
      </c>
      <c r="O18" s="6" t="s">
        <v>372</v>
      </c>
      <c r="P18" s="6" t="s">
        <v>373</v>
      </c>
      <c r="Q18" s="6" t="s">
        <v>374</v>
      </c>
      <c r="R18" s="6" t="s">
        <v>79</v>
      </c>
      <c r="S18" s="6" t="s">
        <v>375</v>
      </c>
      <c r="T18" s="6" t="s">
        <v>376</v>
      </c>
      <c r="U18" s="6" t="s">
        <v>73</v>
      </c>
      <c r="V18" s="6" t="s">
        <v>377</v>
      </c>
      <c r="W18" s="6" t="s">
        <v>323</v>
      </c>
      <c r="X18" s="6" t="s">
        <v>378</v>
      </c>
      <c r="Y18" s="6" t="s">
        <v>379</v>
      </c>
      <c r="Z18" s="6" t="s">
        <v>80</v>
      </c>
      <c r="AA18" s="6" t="s">
        <v>79</v>
      </c>
      <c r="AB18" s="6" t="s">
        <v>78</v>
      </c>
      <c r="AC18" s="6" t="s">
        <v>80</v>
      </c>
      <c r="AD18" s="6" t="s">
        <v>78</v>
      </c>
      <c r="AE18" s="6" t="s">
        <v>78</v>
      </c>
      <c r="AF18" s="6" t="s">
        <v>79</v>
      </c>
      <c r="AG18" s="6" t="s">
        <v>79</v>
      </c>
      <c r="AH18" s="6" t="s">
        <v>79</v>
      </c>
      <c r="AI18" s="7" t="n">
        <f aca="false">(2*COUNTIF(Z18:AH18,"Yes")+COUNTIF(Z18:AH18,"Partly"))/(2*(9-COUNTIF(Z18:AH18,"NA")))</f>
        <v>0.388888888888889</v>
      </c>
    </row>
    <row r="19" customFormat="false" ht="109.5" hidden="false" customHeight="true" outlineLevel="0" collapsed="false">
      <c r="A19" s="6" t="s">
        <v>380</v>
      </c>
      <c r="B19" s="6" t="s">
        <v>381</v>
      </c>
      <c r="C19" s="6" t="s">
        <v>382</v>
      </c>
      <c r="D19" s="6" t="s">
        <v>383</v>
      </c>
      <c r="E19" s="6" t="s">
        <v>57</v>
      </c>
      <c r="F19" s="6" t="s">
        <v>58</v>
      </c>
      <c r="G19" s="6" t="s">
        <v>59</v>
      </c>
      <c r="H19" s="6" t="s">
        <v>384</v>
      </c>
      <c r="I19" s="6" t="s">
        <v>385</v>
      </c>
      <c r="J19" s="6" t="s">
        <v>386</v>
      </c>
      <c r="K19" s="6" t="s">
        <v>387</v>
      </c>
      <c r="L19" s="6" t="s">
        <v>388</v>
      </c>
      <c r="M19" s="6" t="s">
        <v>389</v>
      </c>
      <c r="N19" s="6" t="s">
        <v>390</v>
      </c>
      <c r="O19" s="6" t="s">
        <v>391</v>
      </c>
      <c r="P19" s="6" t="s">
        <v>392</v>
      </c>
      <c r="Q19" s="6" t="s">
        <v>69</v>
      </c>
      <c r="R19" s="6" t="s">
        <v>79</v>
      </c>
      <c r="S19" s="6" t="s">
        <v>393</v>
      </c>
      <c r="T19" s="6" t="s">
        <v>72</v>
      </c>
      <c r="U19" s="6" t="s">
        <v>156</v>
      </c>
      <c r="V19" s="6" t="s">
        <v>394</v>
      </c>
      <c r="W19" s="6" t="s">
        <v>395</v>
      </c>
      <c r="X19" s="6" t="s">
        <v>396</v>
      </c>
      <c r="Y19" s="6" t="s">
        <v>397</v>
      </c>
      <c r="Z19" s="6" t="s">
        <v>78</v>
      </c>
      <c r="AA19" s="6" t="s">
        <v>80</v>
      </c>
      <c r="AB19" s="6" t="s">
        <v>79</v>
      </c>
      <c r="AC19" s="6" t="s">
        <v>80</v>
      </c>
      <c r="AD19" s="6" t="s">
        <v>78</v>
      </c>
      <c r="AE19" s="6" t="s">
        <v>79</v>
      </c>
      <c r="AF19" s="6" t="s">
        <v>79</v>
      </c>
      <c r="AG19" s="6" t="s">
        <v>80</v>
      </c>
      <c r="AH19" s="6" t="s">
        <v>103</v>
      </c>
      <c r="AI19" s="7" t="n">
        <f aca="false">(2*COUNTIF(Z19:AH19,"Yes")+COUNTIF(Z19:AH19,"Partly"))/(2*(9-COUNTIF(Z19:AH19,"NA")))</f>
        <v>0.444444444444444</v>
      </c>
    </row>
    <row r="20" customFormat="false" ht="109.5" hidden="false" customHeight="true" outlineLevel="0" collapsed="false">
      <c r="A20" s="6" t="s">
        <v>398</v>
      </c>
      <c r="B20" s="6" t="s">
        <v>399</v>
      </c>
      <c r="C20" s="6" t="s">
        <v>400</v>
      </c>
      <c r="D20" s="6" t="s">
        <v>348</v>
      </c>
      <c r="E20" s="6" t="s">
        <v>57</v>
      </c>
      <c r="F20" s="6" t="s">
        <v>58</v>
      </c>
      <c r="G20" s="6" t="s">
        <v>59</v>
      </c>
      <c r="H20" s="6" t="s">
        <v>401</v>
      </c>
      <c r="I20" s="6" t="s">
        <v>402</v>
      </c>
      <c r="J20" s="6" t="s">
        <v>103</v>
      </c>
      <c r="K20" s="6" t="s">
        <v>103</v>
      </c>
      <c r="L20" s="6" t="s">
        <v>403</v>
      </c>
      <c r="M20" s="6" t="s">
        <v>404</v>
      </c>
      <c r="N20" s="6" t="s">
        <v>405</v>
      </c>
      <c r="O20" s="6" t="s">
        <v>406</v>
      </c>
      <c r="P20" s="6" t="s">
        <v>407</v>
      </c>
      <c r="Q20" s="6" t="s">
        <v>408</v>
      </c>
      <c r="R20" s="6" t="s">
        <v>79</v>
      </c>
      <c r="S20" s="6" t="s">
        <v>375</v>
      </c>
      <c r="T20" s="6" t="s">
        <v>72</v>
      </c>
      <c r="U20" s="6" t="s">
        <v>156</v>
      </c>
      <c r="V20" s="6" t="s">
        <v>409</v>
      </c>
      <c r="W20" s="6" t="s">
        <v>410</v>
      </c>
      <c r="X20" s="6" t="s">
        <v>411</v>
      </c>
      <c r="Y20" s="6" t="s">
        <v>412</v>
      </c>
      <c r="Z20" s="6" t="s">
        <v>80</v>
      </c>
      <c r="AA20" s="6" t="s">
        <v>78</v>
      </c>
      <c r="AB20" s="6" t="s">
        <v>78</v>
      </c>
      <c r="AC20" s="6" t="s">
        <v>80</v>
      </c>
      <c r="AD20" s="6" t="s">
        <v>78</v>
      </c>
      <c r="AE20" s="6" t="s">
        <v>78</v>
      </c>
      <c r="AF20" s="6" t="s">
        <v>79</v>
      </c>
      <c r="AG20" s="6" t="s">
        <v>79</v>
      </c>
      <c r="AH20" s="6" t="s">
        <v>103</v>
      </c>
      <c r="AI20" s="7" t="n">
        <f aca="false">(2*COUNTIF(Z20:AH20,"Yes")+COUNTIF(Z20:AH20,"Partly"))/(2*(9-COUNTIF(Z20:AH20,"NA")))</f>
        <v>0.444444444444444</v>
      </c>
    </row>
    <row r="21" customFormat="false" ht="109.5" hidden="false" customHeight="true" outlineLevel="0" collapsed="false">
      <c r="A21" s="6" t="s">
        <v>413</v>
      </c>
      <c r="B21" s="6" t="s">
        <v>414</v>
      </c>
      <c r="C21" s="6" t="s">
        <v>415</v>
      </c>
      <c r="D21" s="6" t="s">
        <v>416</v>
      </c>
      <c r="E21" s="6" t="s">
        <v>85</v>
      </c>
      <c r="F21" s="6" t="s">
        <v>58</v>
      </c>
      <c r="G21" s="6" t="s">
        <v>59</v>
      </c>
      <c r="H21" s="6" t="s">
        <v>417</v>
      </c>
      <c r="I21" s="6" t="s">
        <v>418</v>
      </c>
      <c r="J21" s="6" t="s">
        <v>419</v>
      </c>
      <c r="K21" s="6" t="s">
        <v>420</v>
      </c>
      <c r="L21" s="6" t="s">
        <v>421</v>
      </c>
      <c r="M21" s="6" t="s">
        <v>422</v>
      </c>
      <c r="N21" s="6" t="s">
        <v>423</v>
      </c>
      <c r="O21" s="6" t="s">
        <v>424</v>
      </c>
      <c r="P21" s="6" t="s">
        <v>425</v>
      </c>
      <c r="Q21" s="6" t="s">
        <v>426</v>
      </c>
      <c r="R21" s="6" t="s">
        <v>427</v>
      </c>
      <c r="S21" s="6" t="s">
        <v>103</v>
      </c>
      <c r="T21" s="6" t="s">
        <v>72</v>
      </c>
      <c r="U21" s="6" t="s">
        <v>156</v>
      </c>
      <c r="V21" s="6" t="s">
        <v>428</v>
      </c>
      <c r="W21" s="6" t="s">
        <v>429</v>
      </c>
      <c r="X21" s="6" t="s">
        <v>430</v>
      </c>
      <c r="Y21" s="6" t="s">
        <v>431</v>
      </c>
      <c r="Z21" s="6" t="s">
        <v>80</v>
      </c>
      <c r="AA21" s="6" t="s">
        <v>80</v>
      </c>
      <c r="AB21" s="6" t="s">
        <v>78</v>
      </c>
      <c r="AC21" s="6" t="s">
        <v>80</v>
      </c>
      <c r="AD21" s="6" t="s">
        <v>78</v>
      </c>
      <c r="AE21" s="6" t="s">
        <v>78</v>
      </c>
      <c r="AF21" s="6" t="s">
        <v>79</v>
      </c>
      <c r="AG21" s="6" t="s">
        <v>79</v>
      </c>
      <c r="AH21" s="6" t="s">
        <v>78</v>
      </c>
      <c r="AI21" s="7" t="n">
        <f aca="false">(2*COUNTIF(Z21:AH21,"Yes")+COUNTIF(Z21:AH21,"Partly"))/(2*(9-COUNTIF(Z21:AH21,"NA")))</f>
        <v>0.555555555555556</v>
      </c>
    </row>
    <row r="22" customFormat="false" ht="109.5" hidden="false" customHeight="true" outlineLevel="0" collapsed="false">
      <c r="A22" s="6" t="s">
        <v>432</v>
      </c>
      <c r="B22" s="6" t="s">
        <v>433</v>
      </c>
      <c r="C22" s="6" t="s">
        <v>434</v>
      </c>
      <c r="D22" s="6" t="s">
        <v>435</v>
      </c>
      <c r="E22" s="6" t="s">
        <v>57</v>
      </c>
      <c r="F22" s="6" t="s">
        <v>58</v>
      </c>
      <c r="G22" s="6" t="s">
        <v>59</v>
      </c>
      <c r="H22" s="6" t="s">
        <v>436</v>
      </c>
      <c r="I22" s="6" t="s">
        <v>437</v>
      </c>
      <c r="J22" s="6" t="s">
        <v>438</v>
      </c>
      <c r="K22" s="6" t="s">
        <v>439</v>
      </c>
      <c r="L22" s="6" t="s">
        <v>440</v>
      </c>
      <c r="M22" s="6" t="s">
        <v>441</v>
      </c>
      <c r="N22" s="6" t="s">
        <v>442</v>
      </c>
      <c r="O22" s="6" t="s">
        <v>443</v>
      </c>
      <c r="P22" s="6" t="s">
        <v>444</v>
      </c>
      <c r="Q22" s="6" t="s">
        <v>69</v>
      </c>
      <c r="R22" s="6" t="s">
        <v>445</v>
      </c>
      <c r="S22" s="6" t="s">
        <v>446</v>
      </c>
      <c r="T22" s="6" t="s">
        <v>72</v>
      </c>
      <c r="U22" s="6" t="s">
        <v>156</v>
      </c>
      <c r="V22" s="6" t="s">
        <v>377</v>
      </c>
      <c r="W22" s="6" t="s">
        <v>447</v>
      </c>
      <c r="X22" s="6" t="s">
        <v>448</v>
      </c>
      <c r="Y22" s="6" t="s">
        <v>449</v>
      </c>
      <c r="Z22" s="6" t="s">
        <v>80</v>
      </c>
      <c r="AA22" s="6" t="s">
        <v>78</v>
      </c>
      <c r="AB22" s="6" t="s">
        <v>78</v>
      </c>
      <c r="AC22" s="6" t="s">
        <v>78</v>
      </c>
      <c r="AD22" s="6" t="s">
        <v>78</v>
      </c>
      <c r="AE22" s="6" t="s">
        <v>79</v>
      </c>
      <c r="AF22" s="6" t="s">
        <v>80</v>
      </c>
      <c r="AG22" s="6" t="s">
        <v>79</v>
      </c>
      <c r="AH22" s="6" t="s">
        <v>103</v>
      </c>
      <c r="AI22" s="7" t="n">
        <f aca="false">(2*COUNTIF(Z22:AH22,"Yes")+COUNTIF(Z22:AH22,"Partly"))/(2*(9-COUNTIF(Z22:AH22,"NA")))</f>
        <v>0.444444444444444</v>
      </c>
    </row>
    <row r="23" customFormat="false" ht="109.5" hidden="false" customHeight="true" outlineLevel="0" collapsed="false">
      <c r="A23" s="6" t="s">
        <v>450</v>
      </c>
      <c r="B23" s="6" t="s">
        <v>451</v>
      </c>
      <c r="C23" s="6" t="s">
        <v>452</v>
      </c>
      <c r="D23" s="6" t="s">
        <v>453</v>
      </c>
      <c r="E23" s="6" t="s">
        <v>454</v>
      </c>
      <c r="F23" s="6" t="s">
        <v>59</v>
      </c>
      <c r="G23" s="6" t="s">
        <v>59</v>
      </c>
      <c r="H23" s="6" t="s">
        <v>455</v>
      </c>
      <c r="I23" s="6" t="s">
        <v>456</v>
      </c>
      <c r="J23" s="6" t="s">
        <v>457</v>
      </c>
      <c r="K23" s="6" t="s">
        <v>103</v>
      </c>
      <c r="L23" s="6" t="s">
        <v>458</v>
      </c>
      <c r="M23" s="6" t="s">
        <v>459</v>
      </c>
      <c r="N23" s="6" t="s">
        <v>460</v>
      </c>
      <c r="O23" s="6" t="s">
        <v>103</v>
      </c>
      <c r="P23" s="6" t="s">
        <v>461</v>
      </c>
      <c r="Q23" s="6" t="s">
        <v>69</v>
      </c>
      <c r="R23" s="6" t="s">
        <v>79</v>
      </c>
      <c r="S23" s="6" t="s">
        <v>462</v>
      </c>
      <c r="T23" s="6" t="s">
        <v>72</v>
      </c>
      <c r="U23" s="6" t="s">
        <v>98</v>
      </c>
      <c r="V23" s="6" t="s">
        <v>463</v>
      </c>
      <c r="W23" s="6" t="s">
        <v>75</v>
      </c>
      <c r="X23" s="6" t="s">
        <v>464</v>
      </c>
      <c r="Y23" s="6" t="s">
        <v>465</v>
      </c>
      <c r="Z23" s="6" t="s">
        <v>78</v>
      </c>
      <c r="AA23" s="6" t="s">
        <v>78</v>
      </c>
      <c r="AB23" s="6" t="s">
        <v>78</v>
      </c>
      <c r="AC23" s="6" t="s">
        <v>79</v>
      </c>
      <c r="AD23" s="6" t="s">
        <v>80</v>
      </c>
      <c r="AE23" s="6" t="s">
        <v>79</v>
      </c>
      <c r="AF23" s="6" t="s">
        <v>79</v>
      </c>
      <c r="AG23" s="6" t="s">
        <v>78</v>
      </c>
      <c r="AH23" s="6" t="s">
        <v>103</v>
      </c>
      <c r="AI23" s="7" t="n">
        <f aca="false">(2*COUNTIF(Z23:AH23,"Yes")+COUNTIF(Z23:AH23,"Partly"))/(2*(9-COUNTIF(Z23:AH23,"NA")))</f>
        <v>0.333333333333333</v>
      </c>
    </row>
    <row r="24" customFormat="false" ht="109.5" hidden="false" customHeight="true" outlineLevel="0" collapsed="false">
      <c r="A24" s="6" t="s">
        <v>466</v>
      </c>
      <c r="B24" s="6" t="s">
        <v>467</v>
      </c>
      <c r="C24" s="6" t="s">
        <v>468</v>
      </c>
      <c r="D24" s="6" t="s">
        <v>469</v>
      </c>
      <c r="E24" s="6" t="s">
        <v>57</v>
      </c>
      <c r="F24" s="6" t="s">
        <v>59</v>
      </c>
      <c r="G24" s="6" t="s">
        <v>58</v>
      </c>
      <c r="H24" s="6" t="s">
        <v>470</v>
      </c>
      <c r="I24" s="6" t="s">
        <v>471</v>
      </c>
      <c r="J24" s="6" t="s">
        <v>315</v>
      </c>
      <c r="K24" s="6" t="s">
        <v>368</v>
      </c>
      <c r="L24" s="6" t="s">
        <v>472</v>
      </c>
      <c r="M24" s="6" t="s">
        <v>473</v>
      </c>
      <c r="N24" s="6" t="s">
        <v>474</v>
      </c>
      <c r="O24" s="6" t="s">
        <v>475</v>
      </c>
      <c r="P24" s="6" t="s">
        <v>476</v>
      </c>
      <c r="Q24" s="6" t="s">
        <v>69</v>
      </c>
      <c r="R24" s="6" t="s">
        <v>79</v>
      </c>
      <c r="S24" s="6" t="s">
        <v>477</v>
      </c>
      <c r="T24" s="6" t="s">
        <v>176</v>
      </c>
      <c r="U24" s="6" t="s">
        <v>98</v>
      </c>
      <c r="V24" s="6" t="s">
        <v>478</v>
      </c>
      <c r="W24" s="6" t="s">
        <v>197</v>
      </c>
      <c r="X24" s="6" t="s">
        <v>479</v>
      </c>
      <c r="Y24" s="6" t="s">
        <v>480</v>
      </c>
      <c r="Z24" s="6" t="s">
        <v>78</v>
      </c>
      <c r="AA24" s="6" t="s">
        <v>80</v>
      </c>
      <c r="AB24" s="6" t="s">
        <v>79</v>
      </c>
      <c r="AC24" s="6" t="s">
        <v>80</v>
      </c>
      <c r="AD24" s="6" t="s">
        <v>78</v>
      </c>
      <c r="AE24" s="6" t="s">
        <v>79</v>
      </c>
      <c r="AF24" s="6" t="s">
        <v>79</v>
      </c>
      <c r="AG24" s="6" t="s">
        <v>80</v>
      </c>
      <c r="AH24" s="6" t="s">
        <v>181</v>
      </c>
      <c r="AI24" s="7" t="n">
        <f aca="false">(2*COUNTIF(Z24:AH24,"Yes")+COUNTIF(Z24:AH24,"Partly"))/(2*(9-COUNTIF(Z24:AH24,"NA")))</f>
        <v>0.5</v>
      </c>
    </row>
    <row r="25" customFormat="false" ht="109.5" hidden="false" customHeight="true" outlineLevel="0" collapsed="false">
      <c r="A25" s="6" t="s">
        <v>481</v>
      </c>
      <c r="B25" s="6" t="s">
        <v>482</v>
      </c>
      <c r="C25" s="6" t="s">
        <v>483</v>
      </c>
      <c r="D25" s="6" t="s">
        <v>484</v>
      </c>
      <c r="E25" s="6" t="s">
        <v>57</v>
      </c>
      <c r="F25" s="6" t="s">
        <v>59</v>
      </c>
      <c r="G25" s="6" t="s">
        <v>58</v>
      </c>
      <c r="H25" s="6" t="s">
        <v>485</v>
      </c>
      <c r="I25" s="6" t="s">
        <v>486</v>
      </c>
      <c r="J25" s="6" t="s">
        <v>222</v>
      </c>
      <c r="K25" s="6" t="s">
        <v>368</v>
      </c>
      <c r="L25" s="6" t="s">
        <v>487</v>
      </c>
      <c r="M25" s="6" t="s">
        <v>488</v>
      </c>
      <c r="N25" s="6" t="s">
        <v>489</v>
      </c>
      <c r="O25" s="6" t="s">
        <v>490</v>
      </c>
      <c r="P25" s="6" t="s">
        <v>491</v>
      </c>
      <c r="Q25" s="6" t="s">
        <v>69</v>
      </c>
      <c r="R25" s="6" t="s">
        <v>79</v>
      </c>
      <c r="S25" s="6" t="s">
        <v>492</v>
      </c>
      <c r="T25" s="6" t="s">
        <v>176</v>
      </c>
      <c r="U25" s="6" t="s">
        <v>196</v>
      </c>
      <c r="V25" s="6" t="s">
        <v>493</v>
      </c>
      <c r="W25" s="6" t="s">
        <v>494</v>
      </c>
      <c r="X25" s="6" t="s">
        <v>495</v>
      </c>
      <c r="Y25" s="6" t="s">
        <v>496</v>
      </c>
      <c r="Z25" s="6" t="s">
        <v>78</v>
      </c>
      <c r="AA25" s="6" t="s">
        <v>80</v>
      </c>
      <c r="AB25" s="6" t="s">
        <v>79</v>
      </c>
      <c r="AC25" s="6" t="s">
        <v>80</v>
      </c>
      <c r="AD25" s="6" t="s">
        <v>78</v>
      </c>
      <c r="AE25" s="6" t="s">
        <v>79</v>
      </c>
      <c r="AF25" s="6" t="s">
        <v>79</v>
      </c>
      <c r="AG25" s="6" t="s">
        <v>80</v>
      </c>
      <c r="AH25" s="6" t="s">
        <v>181</v>
      </c>
      <c r="AI25" s="7" t="n">
        <f aca="false">(2*COUNTIF(Z25:AH25,"Yes")+COUNTIF(Z25:AH25,"Partly"))/(2*(9-COUNTIF(Z25:AH25,"NA")))</f>
        <v>0.5</v>
      </c>
    </row>
    <row r="26" customFormat="false" ht="109.5" hidden="false" customHeight="true" outlineLevel="0" collapsed="false">
      <c r="A26" s="6" t="s">
        <v>497</v>
      </c>
      <c r="B26" s="6" t="s">
        <v>498</v>
      </c>
      <c r="C26" s="6" t="s">
        <v>499</v>
      </c>
      <c r="D26" s="6" t="s">
        <v>500</v>
      </c>
      <c r="E26" s="6" t="s">
        <v>85</v>
      </c>
      <c r="F26" s="6" t="s">
        <v>58</v>
      </c>
      <c r="G26" s="6" t="s">
        <v>59</v>
      </c>
      <c r="H26" s="6" t="s">
        <v>501</v>
      </c>
      <c r="I26" s="6" t="s">
        <v>502</v>
      </c>
      <c r="J26" s="6" t="s">
        <v>503</v>
      </c>
      <c r="K26" s="6" t="s">
        <v>504</v>
      </c>
      <c r="L26" s="6" t="s">
        <v>505</v>
      </c>
      <c r="M26" s="6" t="s">
        <v>506</v>
      </c>
      <c r="N26" s="6" t="s">
        <v>507</v>
      </c>
      <c r="O26" s="6" t="s">
        <v>508</v>
      </c>
      <c r="P26" s="6" t="s">
        <v>509</v>
      </c>
      <c r="Q26" s="6" t="s">
        <v>510</v>
      </c>
      <c r="R26" s="6" t="s">
        <v>511</v>
      </c>
      <c r="S26" s="6" t="s">
        <v>512</v>
      </c>
      <c r="T26" s="6" t="s">
        <v>72</v>
      </c>
      <c r="U26" s="6" t="s">
        <v>73</v>
      </c>
      <c r="V26" s="6" t="s">
        <v>513</v>
      </c>
      <c r="W26" s="6" t="s">
        <v>429</v>
      </c>
      <c r="X26" s="6" t="s">
        <v>514</v>
      </c>
      <c r="Y26" s="6" t="s">
        <v>515</v>
      </c>
      <c r="Z26" s="6" t="s">
        <v>80</v>
      </c>
      <c r="AA26" s="6" t="s">
        <v>80</v>
      </c>
      <c r="AB26" s="6" t="s">
        <v>78</v>
      </c>
      <c r="AC26" s="6" t="s">
        <v>80</v>
      </c>
      <c r="AD26" s="6" t="s">
        <v>80</v>
      </c>
      <c r="AE26" s="6" t="s">
        <v>80</v>
      </c>
      <c r="AF26" s="6" t="s">
        <v>80</v>
      </c>
      <c r="AG26" s="6" t="s">
        <v>80</v>
      </c>
      <c r="AH26" s="6" t="s">
        <v>78</v>
      </c>
      <c r="AI26" s="7" t="n">
        <f aca="false">(2*COUNTIF(Z26:AH26,"Yes")+COUNTIF(Z26:AH26,"Partly"))/(2*(9-COUNTIF(Z26:AH26,"NA")))</f>
        <v>0.888888888888889</v>
      </c>
    </row>
    <row r="27" customFormat="false" ht="109.5" hidden="false" customHeight="true" outlineLevel="0" collapsed="false">
      <c r="A27" s="6" t="s">
        <v>516</v>
      </c>
      <c r="B27" s="6" t="s">
        <v>517</v>
      </c>
      <c r="C27" s="6" t="s">
        <v>518</v>
      </c>
      <c r="D27" s="6" t="s">
        <v>519</v>
      </c>
      <c r="E27" s="6" t="s">
        <v>454</v>
      </c>
      <c r="F27" s="6" t="s">
        <v>58</v>
      </c>
      <c r="G27" s="6" t="s">
        <v>59</v>
      </c>
      <c r="H27" s="6" t="s">
        <v>520</v>
      </c>
      <c r="I27" s="6" t="s">
        <v>521</v>
      </c>
      <c r="J27" s="6" t="s">
        <v>522</v>
      </c>
      <c r="K27" s="6" t="s">
        <v>63</v>
      </c>
      <c r="L27" s="6" t="s">
        <v>523</v>
      </c>
      <c r="M27" s="6" t="s">
        <v>524</v>
      </c>
      <c r="N27" s="6" t="s">
        <v>103</v>
      </c>
      <c r="O27" s="6" t="s">
        <v>525</v>
      </c>
      <c r="P27" s="6" t="s">
        <v>526</v>
      </c>
      <c r="Q27" s="6" t="s">
        <v>69</v>
      </c>
      <c r="R27" s="6" t="s">
        <v>527</v>
      </c>
      <c r="S27" s="6" t="s">
        <v>103</v>
      </c>
      <c r="T27" s="6" t="s">
        <v>72</v>
      </c>
      <c r="U27" s="6" t="s">
        <v>103</v>
      </c>
      <c r="V27" s="6" t="s">
        <v>528</v>
      </c>
      <c r="W27" s="6" t="s">
        <v>138</v>
      </c>
      <c r="X27" s="6" t="s">
        <v>529</v>
      </c>
      <c r="Y27" s="6" t="s">
        <v>530</v>
      </c>
      <c r="Z27" s="6" t="s">
        <v>78</v>
      </c>
      <c r="AA27" s="6" t="s">
        <v>103</v>
      </c>
      <c r="AB27" s="6" t="s">
        <v>78</v>
      </c>
      <c r="AC27" s="6" t="s">
        <v>79</v>
      </c>
      <c r="AD27" s="6" t="s">
        <v>78</v>
      </c>
      <c r="AE27" s="6" t="s">
        <v>79</v>
      </c>
      <c r="AF27" s="6" t="s">
        <v>78</v>
      </c>
      <c r="AG27" s="6" t="s">
        <v>103</v>
      </c>
      <c r="AH27" s="6" t="s">
        <v>103</v>
      </c>
      <c r="AI27" s="7" t="n">
        <f aca="false">(2*COUNTIF(Z27:AH27,"Yes")+COUNTIF(Z27:AH27,"Partly"))/(2*(9-COUNTIF(Z27:AH27,"NA")))</f>
        <v>0.222222222222222</v>
      </c>
    </row>
    <row r="28" customFormat="false" ht="109.5" hidden="false" customHeight="true" outlineLevel="0" collapsed="false">
      <c r="A28" s="6" t="s">
        <v>531</v>
      </c>
      <c r="B28" s="6" t="s">
        <v>532</v>
      </c>
      <c r="C28" s="6" t="s">
        <v>533</v>
      </c>
      <c r="D28" s="6" t="s">
        <v>534</v>
      </c>
      <c r="E28" s="6" t="s">
        <v>454</v>
      </c>
      <c r="F28" s="6" t="s">
        <v>58</v>
      </c>
      <c r="G28" s="6" t="s">
        <v>59</v>
      </c>
      <c r="H28" s="6" t="s">
        <v>535</v>
      </c>
      <c r="I28" s="6" t="s">
        <v>536</v>
      </c>
      <c r="J28" s="6" t="s">
        <v>103</v>
      </c>
      <c r="K28" s="6" t="s">
        <v>537</v>
      </c>
      <c r="L28" s="6" t="s">
        <v>538</v>
      </c>
      <c r="M28" s="6" t="s">
        <v>539</v>
      </c>
      <c r="N28" s="6" t="s">
        <v>103</v>
      </c>
      <c r="O28" s="6" t="s">
        <v>134</v>
      </c>
      <c r="P28" s="6" t="s">
        <v>540</v>
      </c>
      <c r="Q28" s="6" t="s">
        <v>69</v>
      </c>
      <c r="R28" s="6" t="s">
        <v>79</v>
      </c>
      <c r="S28" s="6" t="s">
        <v>103</v>
      </c>
      <c r="T28" s="6" t="s">
        <v>340</v>
      </c>
      <c r="U28" s="6" t="s">
        <v>156</v>
      </c>
      <c r="V28" s="6" t="s">
        <v>541</v>
      </c>
      <c r="W28" s="6" t="s">
        <v>447</v>
      </c>
      <c r="X28" s="6" t="s">
        <v>542</v>
      </c>
      <c r="Y28" s="6" t="s">
        <v>543</v>
      </c>
      <c r="Z28" s="6" t="s">
        <v>78</v>
      </c>
      <c r="AA28" s="6" t="s">
        <v>103</v>
      </c>
      <c r="AB28" s="6" t="s">
        <v>103</v>
      </c>
      <c r="AC28" s="6" t="s">
        <v>78</v>
      </c>
      <c r="AD28" s="6" t="s">
        <v>79</v>
      </c>
      <c r="AE28" s="6" t="s">
        <v>79</v>
      </c>
      <c r="AF28" s="6" t="s">
        <v>79</v>
      </c>
      <c r="AG28" s="6" t="s">
        <v>103</v>
      </c>
      <c r="AH28" s="6" t="s">
        <v>103</v>
      </c>
      <c r="AI28" s="7" t="n">
        <f aca="false">(2*COUNTIF(Z28:AH28,"Yes")+COUNTIF(Z28:AH28,"Partly"))/(2*(9-COUNTIF(Z28:AH28,"NA")))</f>
        <v>0.111111111111111</v>
      </c>
    </row>
    <row r="29" customFormat="false" ht="109.5" hidden="false" customHeight="true" outlineLevel="0" collapsed="false">
      <c r="A29" s="6" t="s">
        <v>544</v>
      </c>
      <c r="B29" s="6" t="s">
        <v>545</v>
      </c>
      <c r="C29" s="6" t="s">
        <v>546</v>
      </c>
      <c r="D29" s="6" t="s">
        <v>547</v>
      </c>
      <c r="E29" s="6" t="s">
        <v>454</v>
      </c>
      <c r="F29" s="6" t="s">
        <v>59</v>
      </c>
      <c r="G29" s="6" t="s">
        <v>59</v>
      </c>
      <c r="H29" s="6" t="s">
        <v>548</v>
      </c>
      <c r="I29" s="6" t="s">
        <v>103</v>
      </c>
      <c r="J29" s="6" t="s">
        <v>549</v>
      </c>
      <c r="K29" s="6" t="s">
        <v>550</v>
      </c>
      <c r="L29" s="6" t="s">
        <v>551</v>
      </c>
      <c r="M29" s="6" t="s">
        <v>552</v>
      </c>
      <c r="N29" s="6" t="s">
        <v>553</v>
      </c>
      <c r="O29" s="6" t="s">
        <v>554</v>
      </c>
      <c r="P29" s="6" t="s">
        <v>555</v>
      </c>
      <c r="Q29" s="6" t="s">
        <v>556</v>
      </c>
      <c r="R29" s="6" t="s">
        <v>79</v>
      </c>
      <c r="S29" s="6" t="s">
        <v>103</v>
      </c>
      <c r="T29" s="6" t="s">
        <v>72</v>
      </c>
      <c r="U29" s="6" t="s">
        <v>103</v>
      </c>
      <c r="V29" s="6" t="s">
        <v>557</v>
      </c>
      <c r="W29" s="6" t="s">
        <v>342</v>
      </c>
      <c r="X29" s="6" t="s">
        <v>558</v>
      </c>
      <c r="Y29" s="6" t="s">
        <v>559</v>
      </c>
      <c r="Z29" s="6" t="s">
        <v>80</v>
      </c>
      <c r="AA29" s="6" t="s">
        <v>80</v>
      </c>
      <c r="AB29" s="6" t="s">
        <v>78</v>
      </c>
      <c r="AC29" s="6" t="s">
        <v>80</v>
      </c>
      <c r="AD29" s="6" t="s">
        <v>78</v>
      </c>
      <c r="AE29" s="6" t="s">
        <v>78</v>
      </c>
      <c r="AF29" s="6" t="s">
        <v>79</v>
      </c>
      <c r="AG29" s="6" t="s">
        <v>78</v>
      </c>
      <c r="AH29" s="6" t="s">
        <v>80</v>
      </c>
      <c r="AI29" s="7" t="n">
        <f aca="false">(2*COUNTIF(Z29:AH29,"Yes")+COUNTIF(Z29:AH29,"Partly"))/(2*(9-COUNTIF(Z29:AH29,"NA")))</f>
        <v>0.666666666666667</v>
      </c>
    </row>
    <row r="30" customFormat="false" ht="109.5" hidden="false" customHeight="true" outlineLevel="0" collapsed="false">
      <c r="A30" s="6" t="s">
        <v>560</v>
      </c>
      <c r="B30" s="6" t="s">
        <v>561</v>
      </c>
      <c r="C30" s="6" t="s">
        <v>562</v>
      </c>
      <c r="D30" s="6" t="s">
        <v>563</v>
      </c>
      <c r="E30" s="6" t="s">
        <v>454</v>
      </c>
      <c r="F30" s="6" t="s">
        <v>58</v>
      </c>
      <c r="G30" s="6" t="s">
        <v>59</v>
      </c>
      <c r="H30" s="6" t="s">
        <v>564</v>
      </c>
      <c r="I30" s="6" t="s">
        <v>366</v>
      </c>
      <c r="J30" s="6" t="s">
        <v>565</v>
      </c>
      <c r="K30" s="6" t="s">
        <v>566</v>
      </c>
      <c r="L30" s="6" t="s">
        <v>567</v>
      </c>
      <c r="M30" s="6" t="s">
        <v>568</v>
      </c>
      <c r="N30" s="6" t="s">
        <v>103</v>
      </c>
      <c r="O30" s="6" t="s">
        <v>569</v>
      </c>
      <c r="P30" s="6" t="s">
        <v>570</v>
      </c>
      <c r="Q30" s="6" t="s">
        <v>571</v>
      </c>
      <c r="R30" s="6" t="s">
        <v>79</v>
      </c>
      <c r="S30" s="6" t="s">
        <v>572</v>
      </c>
      <c r="T30" s="6" t="s">
        <v>72</v>
      </c>
      <c r="U30" s="6" t="s">
        <v>73</v>
      </c>
      <c r="V30" s="6" t="s">
        <v>377</v>
      </c>
      <c r="W30" s="6" t="s">
        <v>573</v>
      </c>
      <c r="X30" s="6" t="s">
        <v>574</v>
      </c>
      <c r="Y30" s="6" t="s">
        <v>575</v>
      </c>
      <c r="Z30" s="6" t="s">
        <v>78</v>
      </c>
      <c r="AA30" s="6" t="s">
        <v>103</v>
      </c>
      <c r="AB30" s="6" t="s">
        <v>78</v>
      </c>
      <c r="AC30" s="6" t="s">
        <v>80</v>
      </c>
      <c r="AD30" s="6" t="s">
        <v>80</v>
      </c>
      <c r="AE30" s="6" t="s">
        <v>78</v>
      </c>
      <c r="AF30" s="6" t="s">
        <v>79</v>
      </c>
      <c r="AG30" s="6" t="s">
        <v>80</v>
      </c>
      <c r="AH30" s="6" t="s">
        <v>103</v>
      </c>
      <c r="AI30" s="7" t="n">
        <f aca="false">(2*COUNTIF(Z30:AH30,"Yes")+COUNTIF(Z30:AH30,"Partly"))/(2*(9-COUNTIF(Z30:AH30,"NA")))</f>
        <v>0.5</v>
      </c>
    </row>
    <row r="31" customFormat="false" ht="109.5" hidden="false" customHeight="true" outlineLevel="0" collapsed="false">
      <c r="A31" s="6" t="s">
        <v>576</v>
      </c>
      <c r="B31" s="6" t="s">
        <v>577</v>
      </c>
      <c r="C31" s="6" t="s">
        <v>578</v>
      </c>
      <c r="D31" s="6" t="s">
        <v>579</v>
      </c>
      <c r="E31" s="6" t="s">
        <v>454</v>
      </c>
      <c r="F31" s="6" t="s">
        <v>59</v>
      </c>
      <c r="G31" s="6" t="s">
        <v>59</v>
      </c>
      <c r="H31" s="6" t="s">
        <v>580</v>
      </c>
      <c r="I31" s="6" t="s">
        <v>581</v>
      </c>
      <c r="J31" s="6" t="s">
        <v>549</v>
      </c>
      <c r="K31" s="6" t="s">
        <v>582</v>
      </c>
      <c r="L31" s="6" t="s">
        <v>583</v>
      </c>
      <c r="M31" s="6" t="s">
        <v>584</v>
      </c>
      <c r="N31" s="6" t="s">
        <v>585</v>
      </c>
      <c r="O31" s="6" t="s">
        <v>525</v>
      </c>
      <c r="P31" s="6" t="s">
        <v>586</v>
      </c>
      <c r="Q31" s="6" t="s">
        <v>587</v>
      </c>
      <c r="R31" s="6" t="s">
        <v>588</v>
      </c>
      <c r="S31" s="6" t="s">
        <v>103</v>
      </c>
      <c r="T31" s="6" t="s">
        <v>72</v>
      </c>
      <c r="U31" s="6" t="s">
        <v>156</v>
      </c>
      <c r="V31" s="6" t="s">
        <v>286</v>
      </c>
      <c r="W31" s="6" t="s">
        <v>269</v>
      </c>
      <c r="X31" s="6" t="s">
        <v>589</v>
      </c>
      <c r="Y31" s="6" t="s">
        <v>590</v>
      </c>
      <c r="Z31" s="6" t="s">
        <v>78</v>
      </c>
      <c r="AA31" s="6" t="s">
        <v>78</v>
      </c>
      <c r="AB31" s="6" t="s">
        <v>78</v>
      </c>
      <c r="AC31" s="6" t="s">
        <v>79</v>
      </c>
      <c r="AD31" s="6" t="s">
        <v>80</v>
      </c>
      <c r="AE31" s="6" t="s">
        <v>78</v>
      </c>
      <c r="AF31" s="6" t="s">
        <v>79</v>
      </c>
      <c r="AG31" s="6" t="s">
        <v>78</v>
      </c>
      <c r="AH31" s="6" t="s">
        <v>103</v>
      </c>
      <c r="AI31" s="7" t="n">
        <f aca="false">(2*COUNTIF(Z31:AH31,"Yes")+COUNTIF(Z31:AH31,"Partly"))/(2*(9-COUNTIF(Z31:AH31,"NA")))</f>
        <v>0.388888888888889</v>
      </c>
    </row>
    <row r="32" customFormat="false" ht="109.5" hidden="false" customHeight="true" outlineLevel="0" collapsed="false">
      <c r="A32" s="6" t="s">
        <v>591</v>
      </c>
      <c r="B32" s="6" t="s">
        <v>592</v>
      </c>
      <c r="C32" s="6" t="s">
        <v>593</v>
      </c>
      <c r="D32" s="6" t="s">
        <v>594</v>
      </c>
      <c r="E32" s="6" t="s">
        <v>454</v>
      </c>
      <c r="F32" s="6" t="s">
        <v>59</v>
      </c>
      <c r="G32" s="6" t="s">
        <v>59</v>
      </c>
      <c r="H32" s="6" t="s">
        <v>595</v>
      </c>
      <c r="I32" s="6" t="s">
        <v>596</v>
      </c>
      <c r="J32" s="6" t="s">
        <v>597</v>
      </c>
      <c r="K32" s="6" t="s">
        <v>103</v>
      </c>
      <c r="L32" s="6" t="s">
        <v>598</v>
      </c>
      <c r="M32" s="6" t="s">
        <v>599</v>
      </c>
      <c r="N32" s="6" t="s">
        <v>103</v>
      </c>
      <c r="O32" s="6" t="s">
        <v>134</v>
      </c>
      <c r="P32" s="6" t="s">
        <v>600</v>
      </c>
      <c r="Q32" s="6" t="s">
        <v>601</v>
      </c>
      <c r="R32" s="6" t="s">
        <v>602</v>
      </c>
      <c r="S32" s="6" t="s">
        <v>103</v>
      </c>
      <c r="T32" s="6" t="s">
        <v>340</v>
      </c>
      <c r="U32" s="6" t="s">
        <v>156</v>
      </c>
      <c r="V32" s="6" t="s">
        <v>603</v>
      </c>
      <c r="W32" s="6" t="s">
        <v>447</v>
      </c>
      <c r="X32" s="6" t="s">
        <v>604</v>
      </c>
      <c r="Y32" s="6" t="s">
        <v>605</v>
      </c>
      <c r="Z32" s="6" t="s">
        <v>80</v>
      </c>
      <c r="AA32" s="6" t="s">
        <v>103</v>
      </c>
      <c r="AB32" s="6" t="s">
        <v>78</v>
      </c>
      <c r="AC32" s="6" t="s">
        <v>80</v>
      </c>
      <c r="AD32" s="6" t="s">
        <v>103</v>
      </c>
      <c r="AE32" s="6" t="s">
        <v>78</v>
      </c>
      <c r="AF32" s="6" t="s">
        <v>80</v>
      </c>
      <c r="AG32" s="6" t="s">
        <v>103</v>
      </c>
      <c r="AH32" s="6" t="s">
        <v>103</v>
      </c>
      <c r="AI32" s="7" t="n">
        <f aca="false">(2*COUNTIF(Z32:AH32,"Yes")+COUNTIF(Z32:AH32,"Partly"))/(2*(9-COUNTIF(Z32:AH32,"NA")))</f>
        <v>0.444444444444444</v>
      </c>
    </row>
    <row r="33" customFormat="false" ht="109.5" hidden="false" customHeight="true" outlineLevel="0" collapsed="false">
      <c r="A33" s="6" t="s">
        <v>606</v>
      </c>
      <c r="B33" s="6" t="s">
        <v>607</v>
      </c>
      <c r="C33" s="6" t="s">
        <v>608</v>
      </c>
      <c r="D33" s="6" t="s">
        <v>609</v>
      </c>
      <c r="E33" s="6" t="s">
        <v>454</v>
      </c>
      <c r="F33" s="6" t="s">
        <v>58</v>
      </c>
      <c r="G33" s="6" t="s">
        <v>59</v>
      </c>
      <c r="H33" s="6" t="s">
        <v>610</v>
      </c>
      <c r="I33" s="6" t="s">
        <v>611</v>
      </c>
      <c r="J33" s="6" t="s">
        <v>612</v>
      </c>
      <c r="K33" s="6" t="s">
        <v>613</v>
      </c>
      <c r="L33" s="6" t="s">
        <v>614</v>
      </c>
      <c r="M33" s="6" t="s">
        <v>615</v>
      </c>
      <c r="N33" s="6" t="s">
        <v>616</v>
      </c>
      <c r="O33" s="6" t="s">
        <v>617</v>
      </c>
      <c r="P33" s="6" t="s">
        <v>618</v>
      </c>
      <c r="Q33" s="6" t="s">
        <v>69</v>
      </c>
      <c r="R33" s="6" t="s">
        <v>79</v>
      </c>
      <c r="S33" s="6" t="s">
        <v>103</v>
      </c>
      <c r="T33" s="6" t="s">
        <v>72</v>
      </c>
      <c r="U33" s="6" t="s">
        <v>156</v>
      </c>
      <c r="V33" s="6" t="s">
        <v>358</v>
      </c>
      <c r="W33" s="6" t="s">
        <v>619</v>
      </c>
      <c r="X33" s="6" t="s">
        <v>620</v>
      </c>
      <c r="Y33" s="6" t="s">
        <v>621</v>
      </c>
      <c r="Z33" s="6" t="s">
        <v>78</v>
      </c>
      <c r="AA33" s="6" t="s">
        <v>80</v>
      </c>
      <c r="AB33" s="6" t="s">
        <v>78</v>
      </c>
      <c r="AC33" s="6" t="s">
        <v>78</v>
      </c>
      <c r="AD33" s="6" t="s">
        <v>78</v>
      </c>
      <c r="AE33" s="6" t="s">
        <v>79</v>
      </c>
      <c r="AF33" s="6" t="s">
        <v>79</v>
      </c>
      <c r="AG33" s="6" t="s">
        <v>103</v>
      </c>
      <c r="AH33" s="6" t="s">
        <v>103</v>
      </c>
      <c r="AI33" s="7" t="n">
        <f aca="false">(2*COUNTIF(Z33:AH33,"Yes")+COUNTIF(Z33:AH33,"Partly"))/(2*(9-COUNTIF(Z33:AH33,"NA")))</f>
        <v>0.333333333333333</v>
      </c>
    </row>
    <row r="34" customFormat="false" ht="109.5" hidden="false" customHeight="true" outlineLevel="0" collapsed="false">
      <c r="A34" s="6" t="s">
        <v>622</v>
      </c>
      <c r="B34" s="6" t="s">
        <v>623</v>
      </c>
      <c r="C34" s="6" t="s">
        <v>624</v>
      </c>
      <c r="D34" s="6" t="s">
        <v>625</v>
      </c>
      <c r="E34" s="6" t="s">
        <v>454</v>
      </c>
      <c r="F34" s="6" t="s">
        <v>58</v>
      </c>
      <c r="G34" s="6" t="s">
        <v>59</v>
      </c>
      <c r="H34" s="6" t="s">
        <v>626</v>
      </c>
      <c r="I34" s="6" t="s">
        <v>103</v>
      </c>
      <c r="J34" s="6" t="s">
        <v>627</v>
      </c>
      <c r="K34" s="6" t="s">
        <v>628</v>
      </c>
      <c r="L34" s="6" t="s">
        <v>629</v>
      </c>
      <c r="M34" s="6" t="s">
        <v>630</v>
      </c>
      <c r="N34" s="6" t="s">
        <v>103</v>
      </c>
      <c r="O34" s="6" t="s">
        <v>631</v>
      </c>
      <c r="P34" s="6" t="s">
        <v>632</v>
      </c>
      <c r="Q34" s="6" t="s">
        <v>633</v>
      </c>
      <c r="R34" s="6" t="s">
        <v>79</v>
      </c>
      <c r="S34" s="6" t="s">
        <v>103</v>
      </c>
      <c r="T34" s="6" t="s">
        <v>72</v>
      </c>
      <c r="U34" s="6" t="s">
        <v>103</v>
      </c>
      <c r="V34" s="6" t="s">
        <v>377</v>
      </c>
      <c r="W34" s="6" t="s">
        <v>249</v>
      </c>
      <c r="X34" s="6" t="s">
        <v>634</v>
      </c>
      <c r="Y34" s="6" t="s">
        <v>103</v>
      </c>
      <c r="Z34" s="6" t="s">
        <v>103</v>
      </c>
      <c r="AA34" s="6" t="s">
        <v>103</v>
      </c>
      <c r="AB34" s="6" t="s">
        <v>103</v>
      </c>
      <c r="AC34" s="6" t="s">
        <v>80</v>
      </c>
      <c r="AD34" s="6" t="s">
        <v>78</v>
      </c>
      <c r="AE34" s="6" t="s">
        <v>78</v>
      </c>
      <c r="AF34" s="6" t="s">
        <v>79</v>
      </c>
      <c r="AG34" s="6" t="s">
        <v>79</v>
      </c>
      <c r="AH34" s="6" t="s">
        <v>103</v>
      </c>
      <c r="AI34" s="7" t="n">
        <f aca="false">(2*COUNTIF(Z34:AH34,"Yes")+COUNTIF(Z34:AH34,"Partly"))/(2*(9-COUNTIF(Z34:AH34,"NA")))</f>
        <v>0.222222222222222</v>
      </c>
    </row>
    <row r="35" customFormat="false" ht="109.5" hidden="false" customHeight="true" outlineLevel="0" collapsed="false">
      <c r="A35" s="6" t="s">
        <v>635</v>
      </c>
      <c r="B35" s="6" t="s">
        <v>636</v>
      </c>
      <c r="C35" s="6" t="s">
        <v>637</v>
      </c>
      <c r="D35" s="6" t="s">
        <v>638</v>
      </c>
      <c r="E35" s="6" t="s">
        <v>454</v>
      </c>
      <c r="F35" s="6" t="s">
        <v>59</v>
      </c>
      <c r="G35" s="6" t="s">
        <v>59</v>
      </c>
      <c r="H35" s="6" t="s">
        <v>639</v>
      </c>
      <c r="I35" s="6" t="s">
        <v>640</v>
      </c>
      <c r="J35" s="6" t="s">
        <v>457</v>
      </c>
      <c r="K35" s="6" t="s">
        <v>641</v>
      </c>
      <c r="L35" s="6" t="s">
        <v>642</v>
      </c>
      <c r="M35" s="6" t="s">
        <v>643</v>
      </c>
      <c r="N35" s="6" t="s">
        <v>644</v>
      </c>
      <c r="O35" s="6" t="s">
        <v>645</v>
      </c>
      <c r="P35" s="6" t="s">
        <v>646</v>
      </c>
      <c r="Q35" s="6" t="s">
        <v>647</v>
      </c>
      <c r="R35" s="6" t="s">
        <v>79</v>
      </c>
      <c r="S35" s="6" t="s">
        <v>103</v>
      </c>
      <c r="T35" s="6" t="s">
        <v>340</v>
      </c>
      <c r="U35" s="6" t="s">
        <v>73</v>
      </c>
      <c r="V35" s="6" t="s">
        <v>648</v>
      </c>
      <c r="W35" s="6" t="s">
        <v>158</v>
      </c>
      <c r="X35" s="6" t="s">
        <v>649</v>
      </c>
      <c r="Y35" s="6" t="s">
        <v>650</v>
      </c>
      <c r="Z35" s="6" t="s">
        <v>80</v>
      </c>
      <c r="AA35" s="6" t="s">
        <v>103</v>
      </c>
      <c r="AB35" s="6" t="s">
        <v>103</v>
      </c>
      <c r="AC35" s="6" t="s">
        <v>80</v>
      </c>
      <c r="AD35" s="6" t="s">
        <v>103</v>
      </c>
      <c r="AE35" s="6" t="s">
        <v>79</v>
      </c>
      <c r="AF35" s="6" t="s">
        <v>79</v>
      </c>
      <c r="AG35" s="6" t="s">
        <v>103</v>
      </c>
      <c r="AH35" s="6" t="s">
        <v>103</v>
      </c>
      <c r="AI35" s="7" t="n">
        <f aca="false">(2*COUNTIF(Z35:AH35,"Yes")+COUNTIF(Z35:AH35,"Partly"))/(2*(9-COUNTIF(Z35:AH35,"NA")))</f>
        <v>0.222222222222222</v>
      </c>
    </row>
    <row r="36" customFormat="false" ht="109.5" hidden="false" customHeight="true" outlineLevel="0" collapsed="false">
      <c r="A36" s="6" t="s">
        <v>651</v>
      </c>
      <c r="B36" s="6" t="s">
        <v>652</v>
      </c>
      <c r="C36" s="6" t="s">
        <v>653</v>
      </c>
      <c r="D36" s="6" t="s">
        <v>654</v>
      </c>
      <c r="E36" s="6" t="s">
        <v>454</v>
      </c>
      <c r="F36" s="6" t="s">
        <v>58</v>
      </c>
      <c r="G36" s="6" t="s">
        <v>59</v>
      </c>
      <c r="H36" s="6" t="s">
        <v>655</v>
      </c>
      <c r="I36" s="6" t="s">
        <v>656</v>
      </c>
      <c r="J36" s="6" t="s">
        <v>657</v>
      </c>
      <c r="K36" s="6" t="s">
        <v>658</v>
      </c>
      <c r="L36" s="6" t="s">
        <v>659</v>
      </c>
      <c r="M36" s="6" t="s">
        <v>660</v>
      </c>
      <c r="N36" s="6" t="s">
        <v>661</v>
      </c>
      <c r="O36" s="6" t="s">
        <v>103</v>
      </c>
      <c r="P36" s="6" t="s">
        <v>662</v>
      </c>
      <c r="Q36" s="6" t="s">
        <v>69</v>
      </c>
      <c r="R36" s="6" t="s">
        <v>79</v>
      </c>
      <c r="S36" s="6" t="s">
        <v>663</v>
      </c>
      <c r="T36" s="6" t="s">
        <v>72</v>
      </c>
      <c r="U36" s="6" t="s">
        <v>156</v>
      </c>
      <c r="V36" s="6" t="s">
        <v>664</v>
      </c>
      <c r="W36" s="6" t="s">
        <v>138</v>
      </c>
      <c r="X36" s="6" t="s">
        <v>665</v>
      </c>
      <c r="Y36" s="6" t="s">
        <v>103</v>
      </c>
      <c r="Z36" s="6" t="s">
        <v>78</v>
      </c>
      <c r="AA36" s="6" t="s">
        <v>78</v>
      </c>
      <c r="AB36" s="6" t="s">
        <v>80</v>
      </c>
      <c r="AC36" s="6" t="s">
        <v>103</v>
      </c>
      <c r="AD36" s="6" t="s">
        <v>80</v>
      </c>
      <c r="AE36" s="6" t="s">
        <v>79</v>
      </c>
      <c r="AF36" s="6" t="s">
        <v>79</v>
      </c>
      <c r="AG36" s="6" t="s">
        <v>80</v>
      </c>
      <c r="AH36" s="6" t="s">
        <v>103</v>
      </c>
      <c r="AI36" s="7" t="n">
        <f aca="false">(2*COUNTIF(Z36:AH36,"Yes")+COUNTIF(Z36:AH36,"Partly"))/(2*(9-COUNTIF(Z36:AH36,"NA")))</f>
        <v>0.444444444444444</v>
      </c>
    </row>
    <row r="37" customFormat="false" ht="109.5" hidden="false" customHeight="true" outlineLevel="0" collapsed="false">
      <c r="A37" s="6" t="s">
        <v>666</v>
      </c>
      <c r="B37" s="6" t="s">
        <v>667</v>
      </c>
      <c r="C37" s="6" t="s">
        <v>668</v>
      </c>
      <c r="D37" s="6" t="s">
        <v>669</v>
      </c>
      <c r="E37" s="6" t="s">
        <v>454</v>
      </c>
      <c r="F37" s="6" t="s">
        <v>59</v>
      </c>
      <c r="G37" s="6" t="s">
        <v>59</v>
      </c>
      <c r="H37" s="6" t="s">
        <v>670</v>
      </c>
      <c r="I37" s="6" t="s">
        <v>671</v>
      </c>
      <c r="J37" s="6" t="s">
        <v>672</v>
      </c>
      <c r="K37" s="6" t="s">
        <v>673</v>
      </c>
      <c r="L37" s="6" t="s">
        <v>674</v>
      </c>
      <c r="M37" s="6" t="s">
        <v>675</v>
      </c>
      <c r="N37" s="6" t="s">
        <v>676</v>
      </c>
      <c r="O37" s="6" t="s">
        <v>677</v>
      </c>
      <c r="P37" s="6" t="s">
        <v>678</v>
      </c>
      <c r="Q37" s="6" t="s">
        <v>679</v>
      </c>
      <c r="R37" s="6" t="s">
        <v>680</v>
      </c>
      <c r="S37" s="6" t="s">
        <v>681</v>
      </c>
      <c r="T37" s="6" t="s">
        <v>72</v>
      </c>
      <c r="U37" s="6" t="s">
        <v>156</v>
      </c>
      <c r="V37" s="6" t="s">
        <v>99</v>
      </c>
      <c r="W37" s="6" t="s">
        <v>682</v>
      </c>
      <c r="X37" s="6" t="s">
        <v>683</v>
      </c>
      <c r="Y37" s="6" t="s">
        <v>605</v>
      </c>
      <c r="Z37" s="6" t="s">
        <v>80</v>
      </c>
      <c r="AA37" s="6" t="s">
        <v>78</v>
      </c>
      <c r="AB37" s="6" t="s">
        <v>78</v>
      </c>
      <c r="AC37" s="6" t="s">
        <v>80</v>
      </c>
      <c r="AD37" s="6" t="s">
        <v>78</v>
      </c>
      <c r="AE37" s="6" t="s">
        <v>78</v>
      </c>
      <c r="AF37" s="6" t="s">
        <v>80</v>
      </c>
      <c r="AG37" s="6" t="s">
        <v>80</v>
      </c>
      <c r="AH37" s="6" t="s">
        <v>103</v>
      </c>
      <c r="AI37" s="7" t="n">
        <f aca="false">(2*COUNTIF(Z37:AH37,"Yes")+COUNTIF(Z37:AH37,"Partly"))/(2*(9-COUNTIF(Z37:AH37,"NA")))</f>
        <v>0.666666666666667</v>
      </c>
    </row>
    <row r="38" customFormat="false" ht="109.5" hidden="false" customHeight="true" outlineLevel="0" collapsed="false">
      <c r="A38" s="6" t="s">
        <v>684</v>
      </c>
      <c r="B38" s="6" t="s">
        <v>685</v>
      </c>
      <c r="C38" s="6" t="s">
        <v>686</v>
      </c>
      <c r="D38" s="6" t="s">
        <v>687</v>
      </c>
      <c r="E38" s="6" t="s">
        <v>454</v>
      </c>
      <c r="F38" s="6" t="s">
        <v>59</v>
      </c>
      <c r="G38" s="6" t="s">
        <v>59</v>
      </c>
      <c r="H38" s="6" t="s">
        <v>688</v>
      </c>
      <c r="I38" s="6" t="s">
        <v>103</v>
      </c>
      <c r="J38" s="6" t="s">
        <v>457</v>
      </c>
      <c r="K38" s="6" t="s">
        <v>689</v>
      </c>
      <c r="L38" s="6" t="s">
        <v>690</v>
      </c>
      <c r="M38" s="6" t="s">
        <v>691</v>
      </c>
      <c r="N38" s="6" t="s">
        <v>103</v>
      </c>
      <c r="O38" s="6" t="s">
        <v>692</v>
      </c>
      <c r="P38" s="6" t="s">
        <v>693</v>
      </c>
      <c r="Q38" s="6" t="s">
        <v>694</v>
      </c>
      <c r="R38" s="6" t="s">
        <v>79</v>
      </c>
      <c r="S38" s="6" t="s">
        <v>103</v>
      </c>
      <c r="T38" s="6" t="s">
        <v>695</v>
      </c>
      <c r="U38" s="6" t="s">
        <v>103</v>
      </c>
      <c r="V38" s="6" t="s">
        <v>377</v>
      </c>
      <c r="W38" s="6" t="s">
        <v>682</v>
      </c>
      <c r="X38" s="6" t="s">
        <v>696</v>
      </c>
      <c r="Y38" s="6" t="s">
        <v>605</v>
      </c>
      <c r="Z38" s="6" t="s">
        <v>78</v>
      </c>
      <c r="AA38" s="6" t="s">
        <v>103</v>
      </c>
      <c r="AB38" s="6" t="s">
        <v>78</v>
      </c>
      <c r="AC38" s="6" t="s">
        <v>80</v>
      </c>
      <c r="AD38" s="6" t="s">
        <v>79</v>
      </c>
      <c r="AE38" s="6" t="s">
        <v>78</v>
      </c>
      <c r="AF38" s="6" t="s">
        <v>79</v>
      </c>
      <c r="AG38" s="6" t="s">
        <v>103</v>
      </c>
      <c r="AH38" s="6" t="s">
        <v>103</v>
      </c>
      <c r="AI38" s="7" t="n">
        <f aca="false">(2*COUNTIF(Z38:AH38,"Yes")+COUNTIF(Z38:AH38,"Partly"))/(2*(9-COUNTIF(Z38:AH38,"NA")))</f>
        <v>0.277777777777778</v>
      </c>
    </row>
    <row r="39" customFormat="false" ht="109.5" hidden="false" customHeight="true" outlineLevel="0" collapsed="false">
      <c r="A39" s="6" t="s">
        <v>697</v>
      </c>
      <c r="B39" s="6" t="s">
        <v>698</v>
      </c>
      <c r="C39" s="6" t="s">
        <v>699</v>
      </c>
      <c r="D39" s="6" t="s">
        <v>164</v>
      </c>
      <c r="E39" s="6" t="s">
        <v>57</v>
      </c>
      <c r="F39" s="6" t="s">
        <v>59</v>
      </c>
      <c r="G39" s="6" t="s">
        <v>59</v>
      </c>
      <c r="H39" s="6" t="s">
        <v>700</v>
      </c>
      <c r="I39" s="6" t="s">
        <v>701</v>
      </c>
      <c r="J39" s="6" t="s">
        <v>457</v>
      </c>
      <c r="K39" s="6" t="s">
        <v>702</v>
      </c>
      <c r="L39" s="6" t="s">
        <v>703</v>
      </c>
      <c r="M39" s="6" t="s">
        <v>704</v>
      </c>
      <c r="N39" s="6" t="s">
        <v>103</v>
      </c>
      <c r="O39" s="6" t="s">
        <v>705</v>
      </c>
      <c r="P39" s="6" t="s">
        <v>706</v>
      </c>
      <c r="Q39" s="6" t="s">
        <v>69</v>
      </c>
      <c r="R39" s="6" t="s">
        <v>79</v>
      </c>
      <c r="S39" s="6" t="s">
        <v>707</v>
      </c>
      <c r="T39" s="6" t="s">
        <v>176</v>
      </c>
      <c r="U39" s="6" t="s">
        <v>98</v>
      </c>
      <c r="V39" s="6" t="s">
        <v>177</v>
      </c>
      <c r="W39" s="6" t="s">
        <v>494</v>
      </c>
      <c r="X39" s="6" t="s">
        <v>708</v>
      </c>
      <c r="Y39" s="6" t="s">
        <v>709</v>
      </c>
      <c r="Z39" s="6" t="s">
        <v>80</v>
      </c>
      <c r="AA39" s="6" t="s">
        <v>103</v>
      </c>
      <c r="AB39" s="6" t="s">
        <v>78</v>
      </c>
      <c r="AC39" s="6" t="s">
        <v>80</v>
      </c>
      <c r="AD39" s="6" t="s">
        <v>78</v>
      </c>
      <c r="AE39" s="6" t="s">
        <v>79</v>
      </c>
      <c r="AF39" s="6" t="s">
        <v>79</v>
      </c>
      <c r="AG39" s="6" t="s">
        <v>80</v>
      </c>
      <c r="AH39" s="6" t="s">
        <v>181</v>
      </c>
      <c r="AI39" s="7" t="n">
        <f aca="false">(2*COUNTIF(Z39:AH39,"Yes")+COUNTIF(Z39:AH39,"Partly"))/(2*(9-COUNTIF(Z39:AH39,"NA")))</f>
        <v>0.5</v>
      </c>
    </row>
  </sheetData>
  <autoFilter ref="A1:AI39"/>
  <dataValidations count="1">
    <dataValidation allowBlank="false" errorStyle="stop" operator="between" showDropDown="false" showErrorMessage="false" showInputMessage="false" sqref="Z2:AH39" type="list">
      <formula1>"Yes,Partly,No,NR,NA"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22"/>
    <col collapsed="false" customWidth="true" hidden="false" outlineLevel="0" max="3" min="3" style="1" width="26"/>
    <col collapsed="false" customWidth="true" hidden="false" outlineLevel="0" max="4" min="4" style="1" width="70"/>
    <col collapsed="false" customWidth="true" hidden="false" outlineLevel="0" max="5" min="5" style="1" width="18"/>
    <col collapsed="false" customWidth="true" hidden="false" outlineLevel="0" max="6" min="6" style="1" width="7"/>
    <col collapsed="false" customWidth="true" hidden="false" outlineLevel="0" max="7" min="7" style="1" width="24"/>
    <col collapsed="false" customWidth="true" hidden="false" outlineLevel="0" max="8" min="8" style="1" width="70"/>
  </cols>
  <sheetData>
    <row r="1" customFormat="false" ht="15" hidden="false" customHeight="true" outlineLevel="0" collapsed="false">
      <c r="A1" s="5" t="s">
        <v>18</v>
      </c>
      <c r="B1" s="5" t="s">
        <v>710</v>
      </c>
      <c r="C1" s="5" t="s">
        <v>20</v>
      </c>
      <c r="D1" s="5" t="s">
        <v>711</v>
      </c>
      <c r="E1" s="5" t="s">
        <v>712</v>
      </c>
      <c r="F1" s="5" t="s">
        <v>713</v>
      </c>
      <c r="G1" s="5" t="s">
        <v>714</v>
      </c>
      <c r="H1" s="5" t="s">
        <v>715</v>
      </c>
    </row>
    <row r="2" customFormat="false" ht="15" hidden="false" customHeight="true" outlineLevel="0" collapsed="false">
      <c r="A2" s="6" t="s">
        <v>53</v>
      </c>
      <c r="B2" s="6" t="s">
        <v>716</v>
      </c>
      <c r="C2" s="6" t="s">
        <v>55</v>
      </c>
      <c r="D2" s="6" t="s">
        <v>717</v>
      </c>
      <c r="E2" s="6" t="s">
        <v>718</v>
      </c>
      <c r="F2" s="6" t="s">
        <v>457</v>
      </c>
      <c r="G2" s="6" t="s">
        <v>719</v>
      </c>
      <c r="H2" s="6" t="s">
        <v>720</v>
      </c>
    </row>
    <row r="3" customFormat="false" ht="15" hidden="false" customHeight="true" outlineLevel="0" collapsed="false">
      <c r="A3" s="6" t="s">
        <v>81</v>
      </c>
      <c r="B3" s="6" t="s">
        <v>721</v>
      </c>
      <c r="C3" s="6" t="s">
        <v>83</v>
      </c>
      <c r="D3" s="6" t="s">
        <v>722</v>
      </c>
      <c r="E3" s="6" t="s">
        <v>723</v>
      </c>
      <c r="F3" s="6" t="s">
        <v>457</v>
      </c>
      <c r="G3" s="6" t="s">
        <v>719</v>
      </c>
      <c r="H3" s="6" t="s">
        <v>720</v>
      </c>
    </row>
    <row r="4" customFormat="false" ht="15" hidden="false" customHeight="true" outlineLevel="0" collapsed="false">
      <c r="A4" s="6" t="s">
        <v>104</v>
      </c>
      <c r="B4" s="6" t="s">
        <v>724</v>
      </c>
      <c r="C4" s="6" t="s">
        <v>106</v>
      </c>
      <c r="D4" s="6" t="s">
        <v>725</v>
      </c>
      <c r="E4" s="6" t="s">
        <v>718</v>
      </c>
      <c r="F4" s="6" t="s">
        <v>457</v>
      </c>
      <c r="G4" s="6" t="s">
        <v>719</v>
      </c>
      <c r="H4" s="6" t="s">
        <v>726</v>
      </c>
    </row>
    <row r="5" customFormat="false" ht="15" hidden="false" customHeight="true" outlineLevel="0" collapsed="false">
      <c r="A5" s="6" t="s">
        <v>123</v>
      </c>
      <c r="B5" s="6" t="s">
        <v>724</v>
      </c>
      <c r="C5" s="6" t="s">
        <v>125</v>
      </c>
      <c r="D5" s="6" t="s">
        <v>727</v>
      </c>
      <c r="E5" s="6" t="s">
        <v>718</v>
      </c>
      <c r="F5" s="6" t="s">
        <v>457</v>
      </c>
      <c r="G5" s="6" t="s">
        <v>719</v>
      </c>
      <c r="H5" s="6" t="s">
        <v>728</v>
      </c>
    </row>
    <row r="6" customFormat="false" ht="21.75" hidden="false" customHeight="true" outlineLevel="0" collapsed="false">
      <c r="A6" s="6" t="s">
        <v>141</v>
      </c>
      <c r="B6" s="6" t="s">
        <v>716</v>
      </c>
      <c r="C6" s="6" t="s">
        <v>143</v>
      </c>
      <c r="D6" s="6" t="s">
        <v>729</v>
      </c>
      <c r="E6" s="6" t="s">
        <v>718</v>
      </c>
      <c r="F6" s="6" t="s">
        <v>457</v>
      </c>
      <c r="G6" s="6" t="s">
        <v>719</v>
      </c>
      <c r="H6" s="6" t="s">
        <v>720</v>
      </c>
    </row>
    <row r="7" customFormat="false" ht="21.75" hidden="false" customHeight="true" outlineLevel="0" collapsed="false">
      <c r="A7" s="6" t="s">
        <v>161</v>
      </c>
      <c r="B7" s="6" t="s">
        <v>730</v>
      </c>
      <c r="C7" s="6" t="s">
        <v>163</v>
      </c>
      <c r="D7" s="6" t="s">
        <v>731</v>
      </c>
      <c r="E7" s="6" t="s">
        <v>732</v>
      </c>
      <c r="F7" s="6" t="s">
        <v>457</v>
      </c>
      <c r="G7" s="6" t="s">
        <v>719</v>
      </c>
      <c r="H7" s="6" t="s">
        <v>720</v>
      </c>
    </row>
    <row r="8" customFormat="false" ht="21.75" hidden="false" customHeight="true" outlineLevel="0" collapsed="false">
      <c r="A8" s="6" t="s">
        <v>182</v>
      </c>
      <c r="B8" s="6" t="s">
        <v>724</v>
      </c>
      <c r="C8" s="6" t="s">
        <v>184</v>
      </c>
      <c r="D8" s="6" t="s">
        <v>733</v>
      </c>
      <c r="E8" s="6" t="s">
        <v>734</v>
      </c>
      <c r="F8" s="6" t="s">
        <v>457</v>
      </c>
      <c r="G8" s="6" t="s">
        <v>719</v>
      </c>
      <c r="H8" s="6" t="s">
        <v>735</v>
      </c>
    </row>
    <row r="9" customFormat="false" ht="15" hidden="false" customHeight="true" outlineLevel="0" collapsed="false">
      <c r="A9" s="6" t="s">
        <v>200</v>
      </c>
      <c r="B9" s="6" t="s">
        <v>736</v>
      </c>
      <c r="C9" s="6" t="s">
        <v>202</v>
      </c>
      <c r="D9" s="6" t="s">
        <v>737</v>
      </c>
      <c r="E9" s="6" t="s">
        <v>738</v>
      </c>
      <c r="F9" s="6" t="s">
        <v>457</v>
      </c>
      <c r="G9" s="6" t="s">
        <v>719</v>
      </c>
      <c r="H9" s="6" t="s">
        <v>720</v>
      </c>
    </row>
    <row r="10" customFormat="false" ht="15" hidden="false" customHeight="true" outlineLevel="0" collapsed="false">
      <c r="A10" s="6" t="s">
        <v>216</v>
      </c>
      <c r="B10" s="6" t="s">
        <v>739</v>
      </c>
      <c r="C10" s="6" t="s">
        <v>218</v>
      </c>
      <c r="D10" s="6" t="s">
        <v>740</v>
      </c>
      <c r="E10" s="6" t="s">
        <v>741</v>
      </c>
      <c r="F10" s="6" t="s">
        <v>742</v>
      </c>
      <c r="G10" s="6" t="s">
        <v>719</v>
      </c>
      <c r="H10" s="6" t="s">
        <v>743</v>
      </c>
    </row>
    <row r="11" customFormat="false" ht="15" hidden="false" customHeight="true" outlineLevel="0" collapsed="false">
      <c r="A11" s="6" t="s">
        <v>234</v>
      </c>
      <c r="B11" s="6" t="s">
        <v>744</v>
      </c>
      <c r="C11" s="6" t="s">
        <v>236</v>
      </c>
      <c r="D11" s="6" t="s">
        <v>745</v>
      </c>
      <c r="E11" s="6" t="s">
        <v>746</v>
      </c>
      <c r="F11" s="6" t="s">
        <v>457</v>
      </c>
      <c r="G11" s="6" t="s">
        <v>719</v>
      </c>
      <c r="H11" s="6" t="s">
        <v>720</v>
      </c>
    </row>
    <row r="12" customFormat="false" ht="21.75" hidden="false" customHeight="true" outlineLevel="0" collapsed="false">
      <c r="A12" s="6" t="s">
        <v>747</v>
      </c>
      <c r="B12" s="6" t="s">
        <v>748</v>
      </c>
      <c r="C12" s="6" t="s">
        <v>749</v>
      </c>
      <c r="D12" s="6" t="s">
        <v>750</v>
      </c>
      <c r="E12" s="6" t="s">
        <v>751</v>
      </c>
      <c r="F12" s="6" t="s">
        <v>457</v>
      </c>
      <c r="G12" s="6" t="s">
        <v>752</v>
      </c>
      <c r="H12" s="6" t="s">
        <v>753</v>
      </c>
    </row>
    <row r="13" customFormat="false" ht="15" hidden="false" customHeight="true" outlineLevel="0" collapsed="false">
      <c r="A13" s="6" t="s">
        <v>754</v>
      </c>
      <c r="B13" s="6" t="s">
        <v>755</v>
      </c>
      <c r="C13" s="6" t="s">
        <v>756</v>
      </c>
      <c r="D13" s="6" t="s">
        <v>757</v>
      </c>
      <c r="E13" s="6" t="s">
        <v>758</v>
      </c>
      <c r="F13" s="6" t="s">
        <v>457</v>
      </c>
      <c r="G13" s="6" t="s">
        <v>759</v>
      </c>
      <c r="H13" s="6" t="s">
        <v>760</v>
      </c>
    </row>
    <row r="14" customFormat="false" ht="21.75" hidden="false" customHeight="true" outlineLevel="0" collapsed="false">
      <c r="A14" s="6" t="s">
        <v>252</v>
      </c>
      <c r="B14" s="6" t="s">
        <v>761</v>
      </c>
      <c r="C14" s="6" t="s">
        <v>254</v>
      </c>
      <c r="D14" s="6" t="s">
        <v>762</v>
      </c>
      <c r="E14" s="6" t="s">
        <v>763</v>
      </c>
      <c r="F14" s="6" t="s">
        <v>457</v>
      </c>
      <c r="G14" s="6" t="s">
        <v>719</v>
      </c>
      <c r="H14" s="6" t="s">
        <v>720</v>
      </c>
    </row>
    <row r="15" customFormat="false" ht="15" hidden="false" customHeight="true" outlineLevel="0" collapsed="false">
      <c r="A15" s="6" t="s">
        <v>272</v>
      </c>
      <c r="B15" s="6" t="s">
        <v>764</v>
      </c>
      <c r="C15" s="6" t="s">
        <v>274</v>
      </c>
      <c r="D15" s="6" t="s">
        <v>765</v>
      </c>
      <c r="E15" s="6" t="s">
        <v>766</v>
      </c>
      <c r="F15" s="6" t="s">
        <v>457</v>
      </c>
      <c r="G15" s="6" t="s">
        <v>719</v>
      </c>
      <c r="H15" s="6" t="s">
        <v>767</v>
      </c>
    </row>
    <row r="16" customFormat="false" ht="15" hidden="false" customHeight="true" outlineLevel="0" collapsed="false">
      <c r="A16" s="6" t="s">
        <v>768</v>
      </c>
      <c r="B16" s="6" t="s">
        <v>755</v>
      </c>
      <c r="C16" s="6" t="s">
        <v>769</v>
      </c>
      <c r="D16" s="6" t="s">
        <v>770</v>
      </c>
      <c r="E16" s="6" t="s">
        <v>771</v>
      </c>
      <c r="F16" s="6" t="s">
        <v>457</v>
      </c>
      <c r="G16" s="6" t="s">
        <v>752</v>
      </c>
      <c r="H16" s="6" t="s">
        <v>772</v>
      </c>
    </row>
    <row r="17" customFormat="false" ht="15" hidden="false" customHeight="true" outlineLevel="0" collapsed="false">
      <c r="A17" s="6" t="s">
        <v>289</v>
      </c>
      <c r="B17" s="6" t="s">
        <v>755</v>
      </c>
      <c r="C17" s="6" t="s">
        <v>291</v>
      </c>
      <c r="D17" s="6" t="s">
        <v>773</v>
      </c>
      <c r="E17" s="6" t="s">
        <v>774</v>
      </c>
      <c r="F17" s="6" t="s">
        <v>457</v>
      </c>
      <c r="G17" s="6" t="s">
        <v>719</v>
      </c>
      <c r="H17" s="6" t="s">
        <v>775</v>
      </c>
    </row>
    <row r="18" customFormat="false" ht="15" hidden="false" customHeight="true" outlineLevel="0" collapsed="false">
      <c r="A18" s="6" t="s">
        <v>309</v>
      </c>
      <c r="B18" s="6" t="s">
        <v>764</v>
      </c>
      <c r="C18" s="6" t="s">
        <v>311</v>
      </c>
      <c r="D18" s="6" t="s">
        <v>776</v>
      </c>
      <c r="E18" s="6" t="s">
        <v>774</v>
      </c>
      <c r="F18" s="6" t="s">
        <v>627</v>
      </c>
      <c r="G18" s="6" t="s">
        <v>719</v>
      </c>
      <c r="H18" s="6" t="s">
        <v>777</v>
      </c>
    </row>
    <row r="19" customFormat="false" ht="21.75" hidden="false" customHeight="true" outlineLevel="0" collapsed="false">
      <c r="A19" s="6" t="s">
        <v>778</v>
      </c>
      <c r="B19" s="6" t="s">
        <v>779</v>
      </c>
      <c r="C19" s="6" t="s">
        <v>780</v>
      </c>
      <c r="D19" s="6" t="s">
        <v>781</v>
      </c>
      <c r="E19" s="6" t="s">
        <v>782</v>
      </c>
      <c r="F19" s="6" t="s">
        <v>457</v>
      </c>
      <c r="G19" s="6" t="s">
        <v>752</v>
      </c>
      <c r="H19" s="6" t="s">
        <v>783</v>
      </c>
    </row>
    <row r="20" customFormat="false" ht="15" hidden="false" customHeight="true" outlineLevel="0" collapsed="false">
      <c r="A20" s="6" t="s">
        <v>784</v>
      </c>
      <c r="B20" s="6" t="s">
        <v>779</v>
      </c>
      <c r="C20" s="6" t="s">
        <v>785</v>
      </c>
      <c r="D20" s="6" t="s">
        <v>786</v>
      </c>
      <c r="E20" s="6" t="s">
        <v>782</v>
      </c>
      <c r="F20" s="6" t="s">
        <v>457</v>
      </c>
      <c r="G20" s="6" t="s">
        <v>752</v>
      </c>
      <c r="H20" s="6" t="s">
        <v>783</v>
      </c>
    </row>
    <row r="21" customFormat="false" ht="15" hidden="false" customHeight="true" outlineLevel="0" collapsed="false">
      <c r="A21" s="6" t="s">
        <v>326</v>
      </c>
      <c r="B21" s="6" t="s">
        <v>779</v>
      </c>
      <c r="C21" s="6" t="s">
        <v>328</v>
      </c>
      <c r="D21" s="6" t="s">
        <v>787</v>
      </c>
      <c r="E21" s="6" t="s">
        <v>788</v>
      </c>
      <c r="F21" s="6" t="s">
        <v>457</v>
      </c>
      <c r="G21" s="6" t="s">
        <v>719</v>
      </c>
      <c r="H21" s="6" t="s">
        <v>789</v>
      </c>
    </row>
    <row r="22" customFormat="false" ht="15" hidden="false" customHeight="true" outlineLevel="0" collapsed="false">
      <c r="A22" s="6" t="s">
        <v>345</v>
      </c>
      <c r="B22" s="6" t="s">
        <v>779</v>
      </c>
      <c r="C22" s="6" t="s">
        <v>347</v>
      </c>
      <c r="D22" s="6" t="s">
        <v>790</v>
      </c>
      <c r="E22" s="6" t="s">
        <v>791</v>
      </c>
      <c r="F22" s="6" t="s">
        <v>457</v>
      </c>
      <c r="G22" s="6" t="s">
        <v>719</v>
      </c>
      <c r="H22" s="6" t="s">
        <v>792</v>
      </c>
    </row>
    <row r="23" customFormat="false" ht="15" hidden="false" customHeight="true" outlineLevel="0" collapsed="false">
      <c r="A23" s="6" t="s">
        <v>361</v>
      </c>
      <c r="B23" s="6" t="s">
        <v>779</v>
      </c>
      <c r="C23" s="6" t="s">
        <v>363</v>
      </c>
      <c r="D23" s="6" t="s">
        <v>793</v>
      </c>
      <c r="E23" s="6" t="s">
        <v>794</v>
      </c>
      <c r="F23" s="6" t="s">
        <v>457</v>
      </c>
      <c r="G23" s="6" t="s">
        <v>719</v>
      </c>
      <c r="H23" s="6" t="s">
        <v>795</v>
      </c>
    </row>
    <row r="24" customFormat="false" ht="15" hidden="false" customHeight="true" outlineLevel="0" collapsed="false">
      <c r="A24" s="6" t="s">
        <v>796</v>
      </c>
      <c r="B24" s="6" t="s">
        <v>779</v>
      </c>
      <c r="C24" s="6" t="s">
        <v>797</v>
      </c>
      <c r="D24" s="6" t="s">
        <v>798</v>
      </c>
      <c r="E24" s="6" t="s">
        <v>718</v>
      </c>
      <c r="F24" s="6" t="s">
        <v>457</v>
      </c>
      <c r="G24" s="6" t="s">
        <v>752</v>
      </c>
      <c r="H24" s="6" t="s">
        <v>799</v>
      </c>
    </row>
    <row r="25" customFormat="false" ht="15" hidden="false" customHeight="true" outlineLevel="0" collapsed="false">
      <c r="A25" s="6" t="s">
        <v>380</v>
      </c>
      <c r="B25" s="6" t="s">
        <v>800</v>
      </c>
      <c r="C25" s="6" t="s">
        <v>382</v>
      </c>
      <c r="D25" s="6" t="s">
        <v>801</v>
      </c>
      <c r="E25" s="6" t="s">
        <v>718</v>
      </c>
      <c r="F25" s="6" t="s">
        <v>457</v>
      </c>
      <c r="G25" s="6" t="s">
        <v>719</v>
      </c>
      <c r="H25" s="6" t="s">
        <v>795</v>
      </c>
    </row>
    <row r="26" customFormat="false" ht="15" hidden="false" customHeight="true" outlineLevel="0" collapsed="false">
      <c r="A26" s="6" t="s">
        <v>802</v>
      </c>
      <c r="B26" s="6" t="s">
        <v>800</v>
      </c>
      <c r="C26" s="6" t="s">
        <v>803</v>
      </c>
      <c r="D26" s="6" t="s">
        <v>804</v>
      </c>
      <c r="E26" s="6" t="s">
        <v>718</v>
      </c>
      <c r="F26" s="6" t="s">
        <v>457</v>
      </c>
      <c r="G26" s="6" t="s">
        <v>752</v>
      </c>
      <c r="H26" s="6" t="s">
        <v>805</v>
      </c>
    </row>
    <row r="27" customFormat="false" ht="15" hidden="false" customHeight="true" outlineLevel="0" collapsed="false">
      <c r="A27" s="6" t="s">
        <v>398</v>
      </c>
      <c r="B27" s="6" t="s">
        <v>800</v>
      </c>
      <c r="C27" s="6" t="s">
        <v>400</v>
      </c>
      <c r="D27" s="6" t="s">
        <v>806</v>
      </c>
      <c r="E27" s="6" t="s">
        <v>791</v>
      </c>
      <c r="F27" s="6" t="s">
        <v>457</v>
      </c>
      <c r="G27" s="6" t="s">
        <v>719</v>
      </c>
      <c r="H27" s="6" t="s">
        <v>807</v>
      </c>
    </row>
    <row r="28" customFormat="false" ht="21.75" hidden="false" customHeight="true" outlineLevel="0" collapsed="false">
      <c r="A28" s="6" t="s">
        <v>808</v>
      </c>
      <c r="B28" s="6" t="s">
        <v>800</v>
      </c>
      <c r="C28" s="6" t="s">
        <v>809</v>
      </c>
      <c r="D28" s="6" t="s">
        <v>810</v>
      </c>
      <c r="E28" s="6" t="s">
        <v>811</v>
      </c>
      <c r="F28" s="6" t="s">
        <v>457</v>
      </c>
      <c r="G28" s="6" t="s">
        <v>812</v>
      </c>
      <c r="H28" s="6" t="s">
        <v>813</v>
      </c>
    </row>
    <row r="29" customFormat="false" ht="15" hidden="false" customHeight="true" outlineLevel="0" collapsed="false">
      <c r="A29" s="6" t="s">
        <v>413</v>
      </c>
      <c r="B29" s="6" t="s">
        <v>800</v>
      </c>
      <c r="C29" s="6" t="s">
        <v>415</v>
      </c>
      <c r="D29" s="6" t="s">
        <v>814</v>
      </c>
      <c r="E29" s="6" t="s">
        <v>791</v>
      </c>
      <c r="F29" s="6" t="s">
        <v>457</v>
      </c>
      <c r="G29" s="6" t="s">
        <v>719</v>
      </c>
      <c r="H29" s="6" t="s">
        <v>720</v>
      </c>
    </row>
    <row r="30" customFormat="false" ht="15" hidden="false" customHeight="true" outlineLevel="0" collapsed="false">
      <c r="A30" s="6" t="s">
        <v>432</v>
      </c>
      <c r="B30" s="6" t="s">
        <v>815</v>
      </c>
      <c r="C30" s="6" t="s">
        <v>434</v>
      </c>
      <c r="D30" s="6" t="s">
        <v>816</v>
      </c>
      <c r="E30" s="6" t="s">
        <v>817</v>
      </c>
      <c r="F30" s="6" t="s">
        <v>457</v>
      </c>
      <c r="G30" s="6" t="s">
        <v>719</v>
      </c>
      <c r="H30" s="6" t="s">
        <v>720</v>
      </c>
    </row>
    <row r="31" customFormat="false" ht="15" hidden="false" customHeight="true" outlineLevel="0" collapsed="false">
      <c r="A31" s="6" t="s">
        <v>450</v>
      </c>
      <c r="B31" s="6" t="s">
        <v>724</v>
      </c>
      <c r="C31" s="6" t="s">
        <v>452</v>
      </c>
      <c r="D31" s="6" t="s">
        <v>818</v>
      </c>
      <c r="E31" s="6" t="s">
        <v>819</v>
      </c>
      <c r="F31" s="6" t="s">
        <v>457</v>
      </c>
      <c r="G31" s="6" t="s">
        <v>820</v>
      </c>
      <c r="H31" s="6" t="s">
        <v>821</v>
      </c>
    </row>
    <row r="32" customFormat="false" ht="15" hidden="false" customHeight="true" outlineLevel="0" collapsed="false">
      <c r="A32" s="6" t="s">
        <v>822</v>
      </c>
      <c r="B32" s="6" t="s">
        <v>744</v>
      </c>
      <c r="C32" s="6" t="s">
        <v>823</v>
      </c>
      <c r="D32" s="6" t="s">
        <v>824</v>
      </c>
      <c r="E32" s="6" t="s">
        <v>825</v>
      </c>
      <c r="F32" s="6" t="s">
        <v>457</v>
      </c>
      <c r="G32" s="6" t="s">
        <v>752</v>
      </c>
      <c r="H32" s="6" t="s">
        <v>826</v>
      </c>
    </row>
    <row r="33" customFormat="false" ht="15" hidden="false" customHeight="true" outlineLevel="0" collapsed="false">
      <c r="A33" s="6" t="s">
        <v>827</v>
      </c>
      <c r="B33" s="6" t="s">
        <v>744</v>
      </c>
      <c r="C33" s="6" t="s">
        <v>828</v>
      </c>
      <c r="D33" s="6" t="s">
        <v>829</v>
      </c>
      <c r="E33" s="6" t="s">
        <v>830</v>
      </c>
      <c r="F33" s="6" t="s">
        <v>627</v>
      </c>
      <c r="G33" s="6" t="s">
        <v>752</v>
      </c>
      <c r="H33" s="6" t="s">
        <v>831</v>
      </c>
    </row>
    <row r="34" customFormat="false" ht="15" hidden="false" customHeight="true" outlineLevel="0" collapsed="false">
      <c r="A34" s="6" t="s">
        <v>832</v>
      </c>
      <c r="B34" s="6" t="s">
        <v>724</v>
      </c>
      <c r="C34" s="6" t="s">
        <v>833</v>
      </c>
      <c r="D34" s="6" t="s">
        <v>834</v>
      </c>
      <c r="E34" s="6" t="s">
        <v>835</v>
      </c>
      <c r="F34" s="6" t="s">
        <v>457</v>
      </c>
      <c r="G34" s="6" t="s">
        <v>752</v>
      </c>
      <c r="H34" s="6" t="s">
        <v>836</v>
      </c>
    </row>
    <row r="35" customFormat="false" ht="15" hidden="false" customHeight="true" outlineLevel="0" collapsed="false">
      <c r="A35" s="6" t="s">
        <v>837</v>
      </c>
      <c r="B35" s="6" t="s">
        <v>838</v>
      </c>
      <c r="C35" s="6" t="s">
        <v>839</v>
      </c>
      <c r="D35" s="6" t="s">
        <v>840</v>
      </c>
      <c r="E35" s="6" t="s">
        <v>763</v>
      </c>
      <c r="F35" s="6" t="s">
        <v>742</v>
      </c>
      <c r="G35" s="6" t="s">
        <v>752</v>
      </c>
      <c r="H35" s="6" t="s">
        <v>841</v>
      </c>
    </row>
    <row r="36" customFormat="false" ht="15" hidden="false" customHeight="true" outlineLevel="0" collapsed="false">
      <c r="A36" s="6" t="s">
        <v>466</v>
      </c>
      <c r="B36" s="6" t="s">
        <v>838</v>
      </c>
      <c r="C36" s="6" t="s">
        <v>468</v>
      </c>
      <c r="D36" s="6" t="s">
        <v>842</v>
      </c>
      <c r="E36" s="6" t="s">
        <v>843</v>
      </c>
      <c r="F36" s="6" t="s">
        <v>627</v>
      </c>
      <c r="G36" s="6" t="s">
        <v>719</v>
      </c>
      <c r="H36" s="6" t="s">
        <v>844</v>
      </c>
    </row>
    <row r="37" customFormat="false" ht="15" hidden="false" customHeight="true" outlineLevel="0" collapsed="false">
      <c r="A37" s="6" t="s">
        <v>481</v>
      </c>
      <c r="B37" s="6" t="s">
        <v>838</v>
      </c>
      <c r="C37" s="6" t="s">
        <v>483</v>
      </c>
      <c r="D37" s="6" t="s">
        <v>845</v>
      </c>
      <c r="E37" s="6" t="s">
        <v>846</v>
      </c>
      <c r="F37" s="6" t="s">
        <v>742</v>
      </c>
      <c r="G37" s="6" t="s">
        <v>719</v>
      </c>
      <c r="H37" s="6" t="s">
        <v>847</v>
      </c>
    </row>
    <row r="38" customFormat="false" ht="15" hidden="false" customHeight="true" outlineLevel="0" collapsed="false">
      <c r="A38" s="6" t="s">
        <v>848</v>
      </c>
      <c r="B38" s="6" t="s">
        <v>838</v>
      </c>
      <c r="C38" s="6" t="s">
        <v>849</v>
      </c>
      <c r="D38" s="6" t="s">
        <v>850</v>
      </c>
      <c r="E38" s="6" t="s">
        <v>851</v>
      </c>
      <c r="F38" s="6" t="s">
        <v>742</v>
      </c>
      <c r="G38" s="6" t="s">
        <v>752</v>
      </c>
      <c r="H38" s="6" t="s">
        <v>852</v>
      </c>
    </row>
    <row r="39" customFormat="false" ht="15" hidden="false" customHeight="true" outlineLevel="0" collapsed="false">
      <c r="A39" s="6" t="s">
        <v>853</v>
      </c>
      <c r="B39" s="6" t="s">
        <v>838</v>
      </c>
      <c r="C39" s="6" t="s">
        <v>854</v>
      </c>
      <c r="D39" s="6" t="s">
        <v>855</v>
      </c>
      <c r="E39" s="6" t="s">
        <v>856</v>
      </c>
      <c r="F39" s="6" t="s">
        <v>627</v>
      </c>
      <c r="G39" s="6" t="s">
        <v>752</v>
      </c>
      <c r="H39" s="6" t="s">
        <v>857</v>
      </c>
    </row>
    <row r="40" customFormat="false" ht="15" hidden="false" customHeight="true" outlineLevel="0" collapsed="false">
      <c r="A40" s="6" t="s">
        <v>497</v>
      </c>
      <c r="B40" s="6" t="s">
        <v>858</v>
      </c>
      <c r="C40" s="6" t="s">
        <v>499</v>
      </c>
      <c r="D40" s="6" t="s">
        <v>859</v>
      </c>
      <c r="E40" s="6" t="s">
        <v>718</v>
      </c>
      <c r="F40" s="6" t="s">
        <v>457</v>
      </c>
      <c r="G40" s="6" t="s">
        <v>719</v>
      </c>
      <c r="H40" s="6" t="s">
        <v>860</v>
      </c>
    </row>
    <row r="41" customFormat="false" ht="15" hidden="false" customHeight="true" outlineLevel="0" collapsed="false">
      <c r="A41" s="6" t="s">
        <v>516</v>
      </c>
      <c r="B41" s="6" t="s">
        <v>861</v>
      </c>
      <c r="C41" s="6" t="s">
        <v>518</v>
      </c>
      <c r="D41" s="6" t="s">
        <v>862</v>
      </c>
      <c r="E41" s="6" t="s">
        <v>718</v>
      </c>
      <c r="F41" s="6" t="s">
        <v>457</v>
      </c>
      <c r="G41" s="6" t="s">
        <v>820</v>
      </c>
      <c r="H41" s="6" t="s">
        <v>863</v>
      </c>
    </row>
    <row r="42" customFormat="false" ht="21.75" hidden="false" customHeight="true" outlineLevel="0" collapsed="false">
      <c r="A42" s="6" t="s">
        <v>864</v>
      </c>
      <c r="B42" s="6" t="s">
        <v>865</v>
      </c>
      <c r="C42" s="6" t="s">
        <v>866</v>
      </c>
      <c r="D42" s="6" t="s">
        <v>867</v>
      </c>
      <c r="E42" s="6" t="s">
        <v>868</v>
      </c>
      <c r="F42" s="6" t="s">
        <v>457</v>
      </c>
      <c r="G42" s="6" t="s">
        <v>752</v>
      </c>
      <c r="H42" s="6" t="s">
        <v>869</v>
      </c>
    </row>
    <row r="43" customFormat="false" ht="21.75" hidden="false" customHeight="true" outlineLevel="0" collapsed="false">
      <c r="A43" s="6" t="s">
        <v>870</v>
      </c>
      <c r="B43" s="6" t="s">
        <v>871</v>
      </c>
      <c r="C43" s="6" t="s">
        <v>872</v>
      </c>
      <c r="D43" s="6" t="s">
        <v>873</v>
      </c>
      <c r="E43" s="6" t="s">
        <v>874</v>
      </c>
      <c r="F43" s="6" t="s">
        <v>457</v>
      </c>
      <c r="G43" s="6" t="s">
        <v>759</v>
      </c>
      <c r="H43" s="6" t="s">
        <v>875</v>
      </c>
    </row>
    <row r="44" customFormat="false" ht="15" hidden="false" customHeight="true" outlineLevel="0" collapsed="false">
      <c r="A44" s="6" t="s">
        <v>876</v>
      </c>
      <c r="B44" s="6" t="s">
        <v>877</v>
      </c>
      <c r="C44" s="6" t="s">
        <v>878</v>
      </c>
      <c r="D44" s="6" t="s">
        <v>879</v>
      </c>
      <c r="E44" s="6" t="s">
        <v>880</v>
      </c>
      <c r="F44" s="6"/>
      <c r="G44" s="6" t="s">
        <v>759</v>
      </c>
      <c r="H44" s="6" t="s">
        <v>881</v>
      </c>
    </row>
    <row r="45" customFormat="false" ht="15" hidden="false" customHeight="true" outlineLevel="0" collapsed="false">
      <c r="A45" s="6" t="s">
        <v>882</v>
      </c>
      <c r="B45" s="6" t="s">
        <v>883</v>
      </c>
      <c r="C45" s="6" t="s">
        <v>884</v>
      </c>
      <c r="D45" s="6" t="s">
        <v>885</v>
      </c>
      <c r="E45" s="6" t="s">
        <v>886</v>
      </c>
      <c r="F45" s="6" t="s">
        <v>627</v>
      </c>
      <c r="G45" s="6" t="s">
        <v>752</v>
      </c>
      <c r="H45" s="6" t="s">
        <v>887</v>
      </c>
    </row>
    <row r="46" customFormat="false" ht="15" hidden="false" customHeight="true" outlineLevel="0" collapsed="false">
      <c r="A46" s="6" t="s">
        <v>888</v>
      </c>
      <c r="B46" s="6" t="s">
        <v>883</v>
      </c>
      <c r="C46" s="6" t="s">
        <v>889</v>
      </c>
      <c r="D46" s="6" t="s">
        <v>890</v>
      </c>
      <c r="E46" s="6" t="s">
        <v>891</v>
      </c>
      <c r="F46" s="6" t="s">
        <v>627</v>
      </c>
      <c r="G46" s="6" t="s">
        <v>752</v>
      </c>
      <c r="H46" s="6" t="s">
        <v>892</v>
      </c>
    </row>
    <row r="47" customFormat="false" ht="21.75" hidden="false" customHeight="true" outlineLevel="0" collapsed="false">
      <c r="A47" s="6" t="s">
        <v>893</v>
      </c>
      <c r="B47" s="6" t="s">
        <v>894</v>
      </c>
      <c r="C47" s="6" t="s">
        <v>895</v>
      </c>
      <c r="D47" s="6" t="s">
        <v>896</v>
      </c>
      <c r="E47" s="6" t="s">
        <v>897</v>
      </c>
      <c r="F47" s="6" t="s">
        <v>457</v>
      </c>
      <c r="G47" s="6" t="s">
        <v>759</v>
      </c>
      <c r="H47" s="6" t="s">
        <v>898</v>
      </c>
    </row>
    <row r="48" customFormat="false" ht="15" hidden="false" customHeight="true" outlineLevel="0" collapsed="false">
      <c r="A48" s="6" t="s">
        <v>531</v>
      </c>
      <c r="B48" s="6" t="s">
        <v>883</v>
      </c>
      <c r="C48" s="6" t="s">
        <v>533</v>
      </c>
      <c r="D48" s="6" t="s">
        <v>899</v>
      </c>
      <c r="E48" s="6" t="s">
        <v>900</v>
      </c>
      <c r="F48" s="6" t="s">
        <v>457</v>
      </c>
      <c r="G48" s="6" t="s">
        <v>820</v>
      </c>
      <c r="H48" s="6" t="s">
        <v>901</v>
      </c>
    </row>
    <row r="49" customFormat="false" ht="15" hidden="false" customHeight="true" outlineLevel="0" collapsed="false">
      <c r="A49" s="6" t="s">
        <v>544</v>
      </c>
      <c r="B49" s="6" t="s">
        <v>883</v>
      </c>
      <c r="C49" s="6" t="s">
        <v>546</v>
      </c>
      <c r="D49" s="6" t="s">
        <v>902</v>
      </c>
      <c r="E49" s="6" t="s">
        <v>903</v>
      </c>
      <c r="F49" s="6" t="s">
        <v>457</v>
      </c>
      <c r="G49" s="6" t="s">
        <v>820</v>
      </c>
      <c r="H49" s="6" t="s">
        <v>904</v>
      </c>
    </row>
    <row r="50" customFormat="false" ht="21.75" hidden="false" customHeight="true" outlineLevel="0" collapsed="false">
      <c r="A50" s="6" t="s">
        <v>560</v>
      </c>
      <c r="B50" s="6" t="s">
        <v>883</v>
      </c>
      <c r="C50" s="6" t="s">
        <v>562</v>
      </c>
      <c r="D50" s="6" t="s">
        <v>905</v>
      </c>
      <c r="E50" s="6" t="s">
        <v>906</v>
      </c>
      <c r="F50" s="6" t="s">
        <v>457</v>
      </c>
      <c r="G50" s="6" t="s">
        <v>820</v>
      </c>
      <c r="H50" s="6" t="s">
        <v>907</v>
      </c>
    </row>
    <row r="51" customFormat="false" ht="15" hidden="false" customHeight="true" outlineLevel="0" collapsed="false">
      <c r="A51" s="6" t="s">
        <v>908</v>
      </c>
      <c r="B51" s="6" t="s">
        <v>883</v>
      </c>
      <c r="C51" s="6" t="s">
        <v>909</v>
      </c>
      <c r="D51" s="6" t="s">
        <v>910</v>
      </c>
      <c r="E51" s="6" t="s">
        <v>911</v>
      </c>
      <c r="F51" s="6" t="s">
        <v>627</v>
      </c>
      <c r="G51" s="6" t="s">
        <v>752</v>
      </c>
      <c r="H51" s="6" t="s">
        <v>912</v>
      </c>
    </row>
    <row r="52" customFormat="false" ht="21.75" hidden="false" customHeight="true" outlineLevel="0" collapsed="false">
      <c r="A52" s="6" t="s">
        <v>576</v>
      </c>
      <c r="B52" s="6" t="s">
        <v>883</v>
      </c>
      <c r="C52" s="6" t="s">
        <v>578</v>
      </c>
      <c r="D52" s="6" t="s">
        <v>913</v>
      </c>
      <c r="E52" s="6" t="s">
        <v>914</v>
      </c>
      <c r="F52" s="6" t="s">
        <v>457</v>
      </c>
      <c r="G52" s="6" t="s">
        <v>820</v>
      </c>
      <c r="H52" s="6" t="s">
        <v>915</v>
      </c>
    </row>
    <row r="53" customFormat="false" ht="15" hidden="false" customHeight="true" outlineLevel="0" collapsed="false">
      <c r="A53" s="6" t="s">
        <v>916</v>
      </c>
      <c r="B53" s="6" t="s">
        <v>917</v>
      </c>
      <c r="C53" s="6" t="s">
        <v>918</v>
      </c>
      <c r="D53" s="6" t="s">
        <v>919</v>
      </c>
      <c r="E53" s="6" t="s">
        <v>920</v>
      </c>
      <c r="F53" s="6" t="s">
        <v>457</v>
      </c>
      <c r="G53" s="6" t="s">
        <v>752</v>
      </c>
      <c r="H53" s="6" t="s">
        <v>921</v>
      </c>
    </row>
    <row r="54" customFormat="false" ht="15" hidden="false" customHeight="true" outlineLevel="0" collapsed="false">
      <c r="A54" s="6" t="s">
        <v>922</v>
      </c>
      <c r="B54" s="6" t="s">
        <v>917</v>
      </c>
      <c r="C54" s="6" t="s">
        <v>923</v>
      </c>
      <c r="D54" s="6" t="s">
        <v>924</v>
      </c>
      <c r="E54" s="6" t="s">
        <v>925</v>
      </c>
      <c r="F54" s="6"/>
      <c r="G54" s="6" t="s">
        <v>752</v>
      </c>
      <c r="H54" s="6" t="s">
        <v>926</v>
      </c>
    </row>
    <row r="55" customFormat="false" ht="21.75" hidden="false" customHeight="true" outlineLevel="0" collapsed="false">
      <c r="A55" s="6" t="s">
        <v>927</v>
      </c>
      <c r="B55" s="6" t="s">
        <v>928</v>
      </c>
      <c r="C55" s="6" t="s">
        <v>923</v>
      </c>
      <c r="D55" s="6" t="s">
        <v>929</v>
      </c>
      <c r="E55" s="6" t="s">
        <v>930</v>
      </c>
      <c r="F55" s="6" t="s">
        <v>742</v>
      </c>
      <c r="G55" s="6" t="s">
        <v>752</v>
      </c>
      <c r="H55" s="6" t="s">
        <v>931</v>
      </c>
    </row>
    <row r="56" customFormat="false" ht="15" hidden="false" customHeight="true" outlineLevel="0" collapsed="false">
      <c r="A56" s="6" t="s">
        <v>932</v>
      </c>
      <c r="B56" s="6" t="s">
        <v>917</v>
      </c>
      <c r="C56" s="6" t="s">
        <v>933</v>
      </c>
      <c r="D56" s="6" t="s">
        <v>934</v>
      </c>
      <c r="E56" s="6" t="s">
        <v>935</v>
      </c>
      <c r="F56" s="6" t="s">
        <v>457</v>
      </c>
      <c r="G56" s="6" t="s">
        <v>752</v>
      </c>
      <c r="H56" s="6" t="s">
        <v>936</v>
      </c>
    </row>
    <row r="57" customFormat="false" ht="15" hidden="false" customHeight="true" outlineLevel="0" collapsed="false">
      <c r="A57" s="6" t="s">
        <v>937</v>
      </c>
      <c r="B57" s="6" t="s">
        <v>938</v>
      </c>
      <c r="C57" s="6" t="s">
        <v>939</v>
      </c>
      <c r="D57" s="6" t="s">
        <v>940</v>
      </c>
      <c r="E57" s="6" t="s">
        <v>941</v>
      </c>
      <c r="F57" s="6" t="s">
        <v>457</v>
      </c>
      <c r="G57" s="6" t="s">
        <v>752</v>
      </c>
      <c r="H57" s="6" t="s">
        <v>942</v>
      </c>
    </row>
    <row r="58" customFormat="false" ht="21.75" hidden="false" customHeight="true" outlineLevel="0" collapsed="false">
      <c r="A58" s="6" t="s">
        <v>943</v>
      </c>
      <c r="B58" s="6" t="s">
        <v>938</v>
      </c>
      <c r="C58" s="6" t="s">
        <v>944</v>
      </c>
      <c r="D58" s="6" t="s">
        <v>945</v>
      </c>
      <c r="E58" s="6" t="s">
        <v>946</v>
      </c>
      <c r="F58" s="6" t="s">
        <v>457</v>
      </c>
      <c r="G58" s="6" t="s">
        <v>752</v>
      </c>
      <c r="H58" s="6" t="s">
        <v>947</v>
      </c>
    </row>
    <row r="59" customFormat="false" ht="15" hidden="false" customHeight="true" outlineLevel="0" collapsed="false">
      <c r="A59" s="6" t="s">
        <v>948</v>
      </c>
      <c r="B59" s="6" t="s">
        <v>938</v>
      </c>
      <c r="C59" s="6" t="s">
        <v>949</v>
      </c>
      <c r="D59" s="6" t="s">
        <v>950</v>
      </c>
      <c r="E59" s="6" t="s">
        <v>951</v>
      </c>
      <c r="F59" s="6" t="s">
        <v>627</v>
      </c>
      <c r="G59" s="6" t="s">
        <v>752</v>
      </c>
      <c r="H59" s="6" t="s">
        <v>952</v>
      </c>
    </row>
    <row r="60" customFormat="false" ht="15" hidden="false" customHeight="true" outlineLevel="0" collapsed="false">
      <c r="A60" s="6" t="s">
        <v>953</v>
      </c>
      <c r="B60" s="6" t="s">
        <v>954</v>
      </c>
      <c r="C60" s="6" t="s">
        <v>955</v>
      </c>
      <c r="D60" s="6" t="s">
        <v>745</v>
      </c>
      <c r="E60" s="6" t="s">
        <v>746</v>
      </c>
      <c r="F60" s="6" t="s">
        <v>457</v>
      </c>
      <c r="G60" s="6" t="s">
        <v>956</v>
      </c>
      <c r="H60" s="6" t="s">
        <v>957</v>
      </c>
    </row>
    <row r="61" customFormat="false" ht="15" hidden="false" customHeight="true" outlineLevel="0" collapsed="false">
      <c r="A61" s="6" t="s">
        <v>958</v>
      </c>
      <c r="B61" s="6" t="s">
        <v>938</v>
      </c>
      <c r="C61" s="6" t="s">
        <v>918</v>
      </c>
      <c r="D61" s="6" t="s">
        <v>959</v>
      </c>
      <c r="E61" s="6" t="s">
        <v>886</v>
      </c>
      <c r="F61" s="6" t="s">
        <v>457</v>
      </c>
      <c r="G61" s="6" t="s">
        <v>752</v>
      </c>
      <c r="H61" s="6" t="s">
        <v>960</v>
      </c>
    </row>
    <row r="62" customFormat="false" ht="15" hidden="false" customHeight="true" outlineLevel="0" collapsed="false">
      <c r="A62" s="6" t="s">
        <v>591</v>
      </c>
      <c r="B62" s="6" t="s">
        <v>961</v>
      </c>
      <c r="C62" s="6" t="s">
        <v>593</v>
      </c>
      <c r="D62" s="6" t="s">
        <v>962</v>
      </c>
      <c r="E62" s="6" t="s">
        <v>963</v>
      </c>
      <c r="F62" s="6" t="s">
        <v>457</v>
      </c>
      <c r="G62" s="6" t="s">
        <v>820</v>
      </c>
      <c r="H62" s="6" t="s">
        <v>964</v>
      </c>
    </row>
    <row r="63" customFormat="false" ht="15" hidden="false" customHeight="true" outlineLevel="0" collapsed="false">
      <c r="A63" s="6" t="s">
        <v>606</v>
      </c>
      <c r="B63" s="6" t="s">
        <v>965</v>
      </c>
      <c r="C63" s="6" t="s">
        <v>608</v>
      </c>
      <c r="D63" s="6" t="s">
        <v>966</v>
      </c>
      <c r="E63" s="6" t="s">
        <v>791</v>
      </c>
      <c r="F63" s="6" t="s">
        <v>457</v>
      </c>
      <c r="G63" s="6" t="s">
        <v>820</v>
      </c>
      <c r="H63" s="6" t="s">
        <v>967</v>
      </c>
    </row>
    <row r="64" customFormat="false" ht="21.75" hidden="false" customHeight="true" outlineLevel="0" collapsed="false">
      <c r="A64" s="6" t="s">
        <v>968</v>
      </c>
      <c r="B64" s="6" t="s">
        <v>969</v>
      </c>
      <c r="C64" s="6" t="s">
        <v>970</v>
      </c>
      <c r="D64" s="6" t="s">
        <v>971</v>
      </c>
      <c r="E64" s="6" t="s">
        <v>972</v>
      </c>
      <c r="F64" s="6" t="s">
        <v>457</v>
      </c>
      <c r="G64" s="6" t="s">
        <v>752</v>
      </c>
      <c r="H64" s="6" t="s">
        <v>973</v>
      </c>
    </row>
    <row r="65" customFormat="false" ht="15" hidden="false" customHeight="true" outlineLevel="0" collapsed="false">
      <c r="A65" s="6" t="s">
        <v>974</v>
      </c>
      <c r="B65" s="6" t="s">
        <v>961</v>
      </c>
      <c r="C65" s="6" t="s">
        <v>975</v>
      </c>
      <c r="D65" s="6" t="s">
        <v>976</v>
      </c>
      <c r="E65" s="6" t="s">
        <v>886</v>
      </c>
      <c r="F65" s="6" t="s">
        <v>457</v>
      </c>
      <c r="G65" s="6" t="s">
        <v>752</v>
      </c>
      <c r="H65" s="6" t="s">
        <v>960</v>
      </c>
    </row>
    <row r="66" customFormat="false" ht="15" hidden="false" customHeight="true" outlineLevel="0" collapsed="false">
      <c r="A66" s="6" t="s">
        <v>977</v>
      </c>
      <c r="B66" s="6" t="s">
        <v>961</v>
      </c>
      <c r="C66" s="6" t="s">
        <v>978</v>
      </c>
      <c r="D66" s="6" t="s">
        <v>979</v>
      </c>
      <c r="E66" s="6" t="s">
        <v>980</v>
      </c>
      <c r="F66" s="6" t="s">
        <v>457</v>
      </c>
      <c r="G66" s="6" t="s">
        <v>752</v>
      </c>
      <c r="H66" s="6" t="s">
        <v>981</v>
      </c>
    </row>
    <row r="67" customFormat="false" ht="15" hidden="false" customHeight="true" outlineLevel="0" collapsed="false">
      <c r="A67" s="6" t="s">
        <v>622</v>
      </c>
      <c r="B67" s="6" t="s">
        <v>982</v>
      </c>
      <c r="C67" s="6" t="s">
        <v>624</v>
      </c>
      <c r="D67" s="6" t="s">
        <v>983</v>
      </c>
      <c r="E67" s="6" t="s">
        <v>984</v>
      </c>
      <c r="F67" s="6" t="s">
        <v>627</v>
      </c>
      <c r="G67" s="6" t="s">
        <v>820</v>
      </c>
      <c r="H67" s="6" t="s">
        <v>985</v>
      </c>
    </row>
    <row r="68" customFormat="false" ht="15" hidden="false" customHeight="true" outlineLevel="0" collapsed="false">
      <c r="A68" s="6" t="s">
        <v>986</v>
      </c>
      <c r="B68" s="6" t="s">
        <v>982</v>
      </c>
      <c r="C68" s="6" t="s">
        <v>987</v>
      </c>
      <c r="D68" s="6" t="s">
        <v>988</v>
      </c>
      <c r="E68" s="6" t="s">
        <v>989</v>
      </c>
      <c r="F68" s="6" t="s">
        <v>627</v>
      </c>
      <c r="G68" s="6" t="s">
        <v>752</v>
      </c>
      <c r="H68" s="6" t="s">
        <v>990</v>
      </c>
    </row>
    <row r="69" customFormat="false" ht="15" hidden="false" customHeight="true" outlineLevel="0" collapsed="false">
      <c r="A69" s="6" t="s">
        <v>635</v>
      </c>
      <c r="B69" s="6" t="s">
        <v>982</v>
      </c>
      <c r="C69" s="6" t="s">
        <v>637</v>
      </c>
      <c r="D69" s="6" t="s">
        <v>991</v>
      </c>
      <c r="E69" s="6" t="s">
        <v>992</v>
      </c>
      <c r="F69" s="6" t="s">
        <v>457</v>
      </c>
      <c r="G69" s="6" t="s">
        <v>820</v>
      </c>
      <c r="H69" s="6" t="s">
        <v>993</v>
      </c>
    </row>
    <row r="70" customFormat="false" ht="15" hidden="false" customHeight="true" outlineLevel="0" collapsed="false">
      <c r="A70" s="6" t="s">
        <v>994</v>
      </c>
      <c r="B70" s="6" t="s">
        <v>982</v>
      </c>
      <c r="C70" s="6" t="s">
        <v>995</v>
      </c>
      <c r="D70" s="6" t="s">
        <v>996</v>
      </c>
      <c r="E70" s="6" t="s">
        <v>997</v>
      </c>
      <c r="F70" s="6" t="s">
        <v>457</v>
      </c>
      <c r="G70" s="6" t="s">
        <v>752</v>
      </c>
      <c r="H70" s="6" t="s">
        <v>998</v>
      </c>
    </row>
    <row r="71" customFormat="false" ht="15" hidden="false" customHeight="true" outlineLevel="0" collapsed="false">
      <c r="A71" s="6" t="s">
        <v>999</v>
      </c>
      <c r="B71" s="6" t="s">
        <v>982</v>
      </c>
      <c r="C71" s="6" t="s">
        <v>918</v>
      </c>
      <c r="D71" s="6" t="s">
        <v>1000</v>
      </c>
      <c r="E71" s="6" t="s">
        <v>1001</v>
      </c>
      <c r="F71" s="6" t="s">
        <v>457</v>
      </c>
      <c r="G71" s="6" t="s">
        <v>752</v>
      </c>
      <c r="H71" s="6" t="s">
        <v>1002</v>
      </c>
    </row>
    <row r="72" customFormat="false" ht="15" hidden="false" customHeight="true" outlineLevel="0" collapsed="false">
      <c r="A72" s="6" t="s">
        <v>651</v>
      </c>
      <c r="B72" s="6" t="s">
        <v>1003</v>
      </c>
      <c r="C72" s="6" t="s">
        <v>653</v>
      </c>
      <c r="D72" s="6" t="s">
        <v>1004</v>
      </c>
      <c r="E72" s="6" t="s">
        <v>1005</v>
      </c>
      <c r="F72" s="6" t="s">
        <v>457</v>
      </c>
      <c r="G72" s="6" t="s">
        <v>820</v>
      </c>
      <c r="H72" s="6" t="s">
        <v>1006</v>
      </c>
    </row>
    <row r="73" customFormat="false" ht="15" hidden="false" customHeight="true" outlineLevel="0" collapsed="false">
      <c r="A73" s="6" t="s">
        <v>1007</v>
      </c>
      <c r="B73" s="6" t="s">
        <v>1003</v>
      </c>
      <c r="C73" s="6" t="s">
        <v>1008</v>
      </c>
      <c r="D73" s="6" t="s">
        <v>1009</v>
      </c>
      <c r="E73" s="6" t="s">
        <v>1010</v>
      </c>
      <c r="F73" s="6" t="s">
        <v>457</v>
      </c>
      <c r="G73" s="6" t="s">
        <v>759</v>
      </c>
      <c r="H73" s="6" t="s">
        <v>1011</v>
      </c>
    </row>
    <row r="74" customFormat="false" ht="21.75" hidden="false" customHeight="true" outlineLevel="0" collapsed="false">
      <c r="A74" s="6" t="s">
        <v>1012</v>
      </c>
      <c r="B74" s="6" t="s">
        <v>1003</v>
      </c>
      <c r="C74" s="6" t="s">
        <v>918</v>
      </c>
      <c r="D74" s="6" t="s">
        <v>1013</v>
      </c>
      <c r="E74" s="6" t="s">
        <v>1014</v>
      </c>
      <c r="F74" s="6" t="s">
        <v>457</v>
      </c>
      <c r="G74" s="6" t="s">
        <v>759</v>
      </c>
      <c r="H74" s="6" t="s">
        <v>1015</v>
      </c>
    </row>
    <row r="75" customFormat="false" ht="15" hidden="false" customHeight="true" outlineLevel="0" collapsed="false">
      <c r="A75" s="6" t="s">
        <v>1016</v>
      </c>
      <c r="B75" s="6" t="s">
        <v>1017</v>
      </c>
      <c r="C75" s="6" t="s">
        <v>1018</v>
      </c>
      <c r="D75" s="6" t="s">
        <v>1019</v>
      </c>
      <c r="E75" s="6" t="s">
        <v>1020</v>
      </c>
      <c r="F75" s="6" t="s">
        <v>627</v>
      </c>
      <c r="G75" s="6" t="s">
        <v>812</v>
      </c>
      <c r="H75" s="6" t="s">
        <v>1021</v>
      </c>
    </row>
    <row r="76" customFormat="false" ht="15" hidden="false" customHeight="true" outlineLevel="0" collapsed="false">
      <c r="A76" s="6" t="s">
        <v>1022</v>
      </c>
      <c r="B76" s="6" t="s">
        <v>1017</v>
      </c>
      <c r="C76" s="6" t="s">
        <v>918</v>
      </c>
      <c r="D76" s="6" t="s">
        <v>1023</v>
      </c>
      <c r="E76" s="6" t="s">
        <v>1024</v>
      </c>
      <c r="F76" s="6" t="s">
        <v>457</v>
      </c>
      <c r="G76" s="6" t="s">
        <v>759</v>
      </c>
      <c r="H76" s="6" t="s">
        <v>1025</v>
      </c>
    </row>
    <row r="77" customFormat="false" ht="15" hidden="false" customHeight="true" outlineLevel="0" collapsed="false">
      <c r="A77" s="6" t="s">
        <v>1026</v>
      </c>
      <c r="B77" s="6" t="s">
        <v>982</v>
      </c>
      <c r="C77" s="6" t="s">
        <v>1027</v>
      </c>
      <c r="D77" s="6" t="s">
        <v>1028</v>
      </c>
      <c r="E77" s="6" t="s">
        <v>1029</v>
      </c>
      <c r="F77" s="6" t="s">
        <v>457</v>
      </c>
      <c r="G77" s="6" t="s">
        <v>752</v>
      </c>
      <c r="H77" s="6" t="s">
        <v>1025</v>
      </c>
    </row>
    <row r="78" customFormat="false" ht="15" hidden="false" customHeight="true" outlineLevel="0" collapsed="false">
      <c r="A78" s="6" t="s">
        <v>1030</v>
      </c>
      <c r="B78" s="6" t="s">
        <v>1031</v>
      </c>
      <c r="C78" s="6" t="s">
        <v>1032</v>
      </c>
      <c r="D78" s="6" t="s">
        <v>1033</v>
      </c>
      <c r="E78" s="6" t="s">
        <v>103</v>
      </c>
      <c r="F78" s="6" t="s">
        <v>457</v>
      </c>
      <c r="G78" s="6" t="s">
        <v>759</v>
      </c>
      <c r="H78" s="6" t="s">
        <v>1034</v>
      </c>
    </row>
    <row r="79" customFormat="false" ht="21.75" hidden="false" customHeight="true" outlineLevel="0" collapsed="false">
      <c r="A79" s="6" t="s">
        <v>1035</v>
      </c>
      <c r="B79" s="6" t="s">
        <v>1017</v>
      </c>
      <c r="C79" s="6" t="s">
        <v>1036</v>
      </c>
      <c r="D79" s="6" t="s">
        <v>1037</v>
      </c>
      <c r="E79" s="6" t="s">
        <v>1038</v>
      </c>
      <c r="F79" s="6" t="s">
        <v>627</v>
      </c>
      <c r="G79" s="6" t="s">
        <v>752</v>
      </c>
      <c r="H79" s="6" t="s">
        <v>1039</v>
      </c>
    </row>
    <row r="80" customFormat="false" ht="21.75" hidden="false" customHeight="true" outlineLevel="0" collapsed="false">
      <c r="A80" s="6" t="s">
        <v>666</v>
      </c>
      <c r="B80" s="6" t="s">
        <v>1040</v>
      </c>
      <c r="C80" s="6" t="s">
        <v>668</v>
      </c>
      <c r="D80" s="6" t="s">
        <v>1041</v>
      </c>
      <c r="E80" s="6" t="s">
        <v>1042</v>
      </c>
      <c r="F80" s="6" t="s">
        <v>457</v>
      </c>
      <c r="G80" s="6" t="s">
        <v>820</v>
      </c>
      <c r="H80" s="6" t="s">
        <v>1043</v>
      </c>
    </row>
    <row r="81" customFormat="false" ht="15" hidden="false" customHeight="true" outlineLevel="0" collapsed="false">
      <c r="A81" s="6" t="s">
        <v>684</v>
      </c>
      <c r="B81" s="6" t="s">
        <v>1044</v>
      </c>
      <c r="C81" s="6" t="s">
        <v>686</v>
      </c>
      <c r="D81" s="6" t="s">
        <v>1045</v>
      </c>
      <c r="E81" s="6" t="s">
        <v>1046</v>
      </c>
      <c r="F81" s="6" t="s">
        <v>457</v>
      </c>
      <c r="G81" s="6" t="s">
        <v>820</v>
      </c>
      <c r="H81" s="6" t="s">
        <v>1047</v>
      </c>
    </row>
    <row r="82" customFormat="false" ht="21.75" hidden="false" customHeight="true" outlineLevel="0" collapsed="false">
      <c r="A82" s="6" t="s">
        <v>697</v>
      </c>
      <c r="B82" s="6" t="s">
        <v>1048</v>
      </c>
      <c r="C82" s="6" t="s">
        <v>699</v>
      </c>
      <c r="D82" s="6" t="s">
        <v>1049</v>
      </c>
      <c r="E82" s="6" t="s">
        <v>1050</v>
      </c>
      <c r="F82" s="6" t="s">
        <v>457</v>
      </c>
      <c r="G82" s="6" t="s">
        <v>719</v>
      </c>
      <c r="H82" s="6" t="s">
        <v>1051</v>
      </c>
    </row>
    <row r="83" customFormat="false" ht="21.75" hidden="false" customHeight="true" outlineLevel="0" collapsed="false">
      <c r="A83" s="6" t="s">
        <v>1052</v>
      </c>
      <c r="B83" s="6" t="s">
        <v>1053</v>
      </c>
      <c r="C83" s="6" t="s">
        <v>1054</v>
      </c>
      <c r="D83" s="6" t="s">
        <v>1055</v>
      </c>
      <c r="E83" s="6" t="s">
        <v>1056</v>
      </c>
      <c r="F83" s="6" t="s">
        <v>457</v>
      </c>
      <c r="G83" s="6" t="s">
        <v>752</v>
      </c>
      <c r="H83" s="6" t="s">
        <v>1057</v>
      </c>
    </row>
    <row r="84" customFormat="false" ht="21.75" hidden="false" customHeight="true" outlineLevel="0" collapsed="false">
      <c r="A84" s="6" t="s">
        <v>1058</v>
      </c>
      <c r="B84" s="6" t="s">
        <v>1053</v>
      </c>
      <c r="C84" s="6" t="s">
        <v>1059</v>
      </c>
      <c r="D84" s="6" t="s">
        <v>1060</v>
      </c>
      <c r="E84" s="6" t="s">
        <v>1061</v>
      </c>
      <c r="F84" s="6" t="s">
        <v>457</v>
      </c>
      <c r="G84" s="6" t="s">
        <v>752</v>
      </c>
      <c r="H84" s="6" t="s">
        <v>1062</v>
      </c>
    </row>
    <row r="85" customFormat="false" ht="15" hidden="false" customHeight="true" outlineLevel="0" collapsed="false">
      <c r="A85" s="6" t="s">
        <v>1063</v>
      </c>
      <c r="B85" s="6" t="s">
        <v>1053</v>
      </c>
      <c r="C85" s="6" t="s">
        <v>1064</v>
      </c>
      <c r="D85" s="6" t="s">
        <v>1065</v>
      </c>
      <c r="E85" s="6" t="s">
        <v>1066</v>
      </c>
      <c r="F85" s="6" t="s">
        <v>457</v>
      </c>
      <c r="G85" s="6" t="s">
        <v>752</v>
      </c>
      <c r="H85" s="6" t="s">
        <v>1067</v>
      </c>
    </row>
    <row r="86" customFormat="false" ht="15" hidden="false" customHeight="true" outlineLevel="0" collapsed="false">
      <c r="A86" s="6" t="s">
        <v>1068</v>
      </c>
      <c r="B86" s="6" t="s">
        <v>1053</v>
      </c>
      <c r="C86" s="6" t="s">
        <v>1069</v>
      </c>
      <c r="D86" s="6" t="s">
        <v>1070</v>
      </c>
      <c r="E86" s="6" t="s">
        <v>1071</v>
      </c>
      <c r="F86" s="6" t="s">
        <v>457</v>
      </c>
      <c r="G86" s="6" t="s">
        <v>752</v>
      </c>
      <c r="H86" s="6" t="s">
        <v>1072</v>
      </c>
    </row>
    <row r="87" customFormat="false" ht="15" hidden="false" customHeight="true" outlineLevel="0" collapsed="false">
      <c r="A87" s="6" t="s">
        <v>1073</v>
      </c>
      <c r="B87" s="6" t="s">
        <v>1074</v>
      </c>
      <c r="C87" s="6" t="s">
        <v>1075</v>
      </c>
      <c r="D87" s="6" t="s">
        <v>1076</v>
      </c>
      <c r="E87" s="6" t="s">
        <v>103</v>
      </c>
      <c r="F87" s="6" t="s">
        <v>457</v>
      </c>
      <c r="G87" s="6" t="s">
        <v>752</v>
      </c>
      <c r="H87" s="6" t="s">
        <v>1077</v>
      </c>
    </row>
    <row r="88" customFormat="false" ht="15" hidden="false" customHeight="true" outlineLevel="0" collapsed="false">
      <c r="A88" s="6" t="s">
        <v>1078</v>
      </c>
      <c r="B88" s="6" t="s">
        <v>1048</v>
      </c>
      <c r="C88" s="6" t="s">
        <v>1079</v>
      </c>
      <c r="D88" s="6" t="s">
        <v>1080</v>
      </c>
      <c r="E88" s="6" t="s">
        <v>1081</v>
      </c>
      <c r="F88" s="6" t="s">
        <v>457</v>
      </c>
      <c r="G88" s="6" t="s">
        <v>752</v>
      </c>
      <c r="H88" s="6" t="s">
        <v>1082</v>
      </c>
    </row>
    <row r="89" customFormat="false" ht="15" hidden="false" customHeight="true" outlineLevel="0" collapsed="false">
      <c r="A89" s="6" t="s">
        <v>1083</v>
      </c>
      <c r="B89" s="6" t="s">
        <v>1053</v>
      </c>
      <c r="C89" s="6" t="s">
        <v>1084</v>
      </c>
      <c r="D89" s="6" t="s">
        <v>1085</v>
      </c>
      <c r="E89" s="6" t="s">
        <v>1086</v>
      </c>
      <c r="F89" s="6" t="s">
        <v>457</v>
      </c>
      <c r="G89" s="6" t="s">
        <v>752</v>
      </c>
      <c r="H89" s="6" t="s">
        <v>1087</v>
      </c>
    </row>
    <row r="90" customFormat="false" ht="15" hidden="false" customHeight="true" outlineLevel="0" collapsed="false">
      <c r="A90" s="6" t="s">
        <v>1088</v>
      </c>
      <c r="B90" s="6" t="s">
        <v>1048</v>
      </c>
      <c r="C90" s="6" t="s">
        <v>1089</v>
      </c>
      <c r="D90" s="6" t="s">
        <v>1090</v>
      </c>
      <c r="E90" s="6" t="s">
        <v>103</v>
      </c>
      <c r="F90" s="6" t="s">
        <v>457</v>
      </c>
      <c r="G90" s="6" t="s">
        <v>752</v>
      </c>
      <c r="H90" s="6" t="s">
        <v>1091</v>
      </c>
    </row>
  </sheetData>
  <autoFilter ref="A1:H9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1"/>
    <col collapsed="false" customWidth="true" hidden="false" outlineLevel="0" max="3" min="3" style="1" width="30"/>
    <col collapsed="false" customWidth="true" hidden="false" outlineLevel="0" max="4" min="4" style="1" width="70"/>
    <col collapsed="false" customWidth="true" hidden="false" outlineLevel="0" max="5" min="5" style="1" width="22"/>
    <col collapsed="false" customWidth="true" hidden="false" outlineLevel="0" max="6" min="6" style="1" width="40"/>
  </cols>
  <sheetData>
    <row r="1" customFormat="false" ht="15" hidden="false" customHeight="true" outlineLevel="0" collapsed="false">
      <c r="A1" s="5" t="s">
        <v>1092</v>
      </c>
      <c r="B1" s="5" t="s">
        <v>1093</v>
      </c>
      <c r="C1" s="5" t="s">
        <v>1094</v>
      </c>
      <c r="D1" s="5" t="s">
        <v>1095</v>
      </c>
      <c r="E1" s="5" t="s">
        <v>1096</v>
      </c>
      <c r="F1" s="5" t="s">
        <v>1097</v>
      </c>
    </row>
    <row r="2" customFormat="false" ht="15" hidden="false" customHeight="true" outlineLevel="0" collapsed="false">
      <c r="A2" s="6" t="s">
        <v>724</v>
      </c>
      <c r="B2" s="6" t="s">
        <v>1098</v>
      </c>
      <c r="C2" s="6" t="s">
        <v>1099</v>
      </c>
      <c r="D2" s="6" t="s">
        <v>1100</v>
      </c>
      <c r="E2" s="6" t="s">
        <v>1101</v>
      </c>
      <c r="F2" s="6"/>
    </row>
    <row r="3" customFormat="false" ht="15" hidden="false" customHeight="true" outlineLevel="0" collapsed="false">
      <c r="A3" s="6" t="s">
        <v>744</v>
      </c>
      <c r="B3" s="6" t="s">
        <v>1098</v>
      </c>
      <c r="C3" s="6" t="s">
        <v>955</v>
      </c>
      <c r="D3" s="6" t="s">
        <v>1102</v>
      </c>
      <c r="E3" s="6" t="s">
        <v>1103</v>
      </c>
      <c r="F3" s="6"/>
    </row>
    <row r="4" customFormat="false" ht="15" hidden="false" customHeight="true" outlineLevel="0" collapsed="false">
      <c r="A4" s="6" t="s">
        <v>755</v>
      </c>
      <c r="B4" s="6" t="s">
        <v>1098</v>
      </c>
      <c r="C4" s="6" t="s">
        <v>955</v>
      </c>
      <c r="D4" s="6" t="s">
        <v>1104</v>
      </c>
      <c r="E4" s="6" t="s">
        <v>1105</v>
      </c>
      <c r="F4" s="6"/>
    </row>
    <row r="5" customFormat="false" ht="15" hidden="false" customHeight="true" outlineLevel="0" collapsed="false">
      <c r="A5" s="6" t="s">
        <v>779</v>
      </c>
      <c r="B5" s="6" t="s">
        <v>1098</v>
      </c>
      <c r="C5" s="6" t="s">
        <v>955</v>
      </c>
      <c r="D5" s="6" t="s">
        <v>1106</v>
      </c>
      <c r="E5" s="6" t="s">
        <v>1107</v>
      </c>
      <c r="F5" s="6"/>
    </row>
    <row r="6" customFormat="false" ht="15" hidden="false" customHeight="true" outlineLevel="0" collapsed="false">
      <c r="A6" s="6" t="s">
        <v>800</v>
      </c>
      <c r="B6" s="6" t="s">
        <v>1098</v>
      </c>
      <c r="C6" s="6" t="s">
        <v>955</v>
      </c>
      <c r="D6" s="6" t="s">
        <v>1108</v>
      </c>
      <c r="E6" s="6" t="s">
        <v>1109</v>
      </c>
      <c r="F6" s="6"/>
    </row>
    <row r="7" customFormat="false" ht="15" hidden="false" customHeight="true" outlineLevel="0" collapsed="false">
      <c r="A7" s="6" t="s">
        <v>815</v>
      </c>
      <c r="B7" s="6" t="s">
        <v>1098</v>
      </c>
      <c r="C7" s="6" t="s">
        <v>955</v>
      </c>
      <c r="D7" s="6" t="s">
        <v>1110</v>
      </c>
      <c r="E7" s="6" t="s">
        <v>1111</v>
      </c>
      <c r="F7" s="6"/>
    </row>
    <row r="8" customFormat="false" ht="15" hidden="false" customHeight="true" outlineLevel="0" collapsed="false">
      <c r="A8" s="6" t="s">
        <v>1112</v>
      </c>
      <c r="B8" s="6" t="s">
        <v>1098</v>
      </c>
      <c r="C8" s="6" t="s">
        <v>955</v>
      </c>
      <c r="D8" s="6" t="s">
        <v>1113</v>
      </c>
      <c r="E8" s="6" t="s">
        <v>335</v>
      </c>
      <c r="F8" s="6"/>
    </row>
    <row r="9" customFormat="false" ht="21.75" hidden="false" customHeight="true" outlineLevel="0" collapsed="false">
      <c r="A9" s="6" t="s">
        <v>883</v>
      </c>
      <c r="B9" s="6" t="s">
        <v>1098</v>
      </c>
      <c r="C9" s="6" t="s">
        <v>1114</v>
      </c>
      <c r="D9" s="6" t="s">
        <v>1115</v>
      </c>
      <c r="E9" s="6" t="s">
        <v>1116</v>
      </c>
      <c r="F9" s="6" t="s">
        <v>1117</v>
      </c>
    </row>
    <row r="10" customFormat="false" ht="15" hidden="false" customHeight="true" outlineLevel="0" collapsed="false">
      <c r="A10" s="6" t="s">
        <v>917</v>
      </c>
      <c r="B10" s="6" t="s">
        <v>1098</v>
      </c>
      <c r="C10" s="6" t="s">
        <v>1118</v>
      </c>
      <c r="D10" s="6" t="s">
        <v>1119</v>
      </c>
      <c r="E10" s="6" t="s">
        <v>1120</v>
      </c>
      <c r="F10" s="6"/>
    </row>
    <row r="11" customFormat="false" ht="15" hidden="false" customHeight="true" outlineLevel="0" collapsed="false">
      <c r="A11" s="6" t="s">
        <v>938</v>
      </c>
      <c r="B11" s="6" t="s">
        <v>1098</v>
      </c>
      <c r="C11" s="6" t="s">
        <v>1118</v>
      </c>
      <c r="D11" s="6" t="s">
        <v>1121</v>
      </c>
      <c r="E11" s="6" t="s">
        <v>1120</v>
      </c>
      <c r="F11" s="6"/>
    </row>
    <row r="12" customFormat="false" ht="15" hidden="false" customHeight="true" outlineLevel="0" collapsed="false">
      <c r="A12" s="6" t="s">
        <v>961</v>
      </c>
      <c r="B12" s="6" t="s">
        <v>1098</v>
      </c>
      <c r="C12" s="6" t="s">
        <v>1118</v>
      </c>
      <c r="D12" s="6" t="s">
        <v>1122</v>
      </c>
      <c r="E12" s="6" t="s">
        <v>1120</v>
      </c>
      <c r="F12" s="6"/>
    </row>
    <row r="13" customFormat="false" ht="15" hidden="false" customHeight="true" outlineLevel="0" collapsed="false">
      <c r="A13" s="6" t="s">
        <v>982</v>
      </c>
      <c r="B13" s="6" t="s">
        <v>1098</v>
      </c>
      <c r="C13" s="6" t="s">
        <v>1118</v>
      </c>
      <c r="D13" s="6" t="s">
        <v>1123</v>
      </c>
      <c r="E13" s="6" t="s">
        <v>1120</v>
      </c>
      <c r="F13" s="6"/>
    </row>
    <row r="14" customFormat="false" ht="21.75" hidden="false" customHeight="true" outlineLevel="0" collapsed="false">
      <c r="A14" s="6" t="s">
        <v>1003</v>
      </c>
      <c r="B14" s="6" t="s">
        <v>1098</v>
      </c>
      <c r="C14" s="6" t="s">
        <v>1124</v>
      </c>
      <c r="D14" s="6" t="s">
        <v>1125</v>
      </c>
      <c r="E14" s="6" t="s">
        <v>1120</v>
      </c>
      <c r="F14" s="6"/>
    </row>
    <row r="15" customFormat="false" ht="21.75" hidden="false" customHeight="true" outlineLevel="0" collapsed="false">
      <c r="A15" s="6" t="s">
        <v>1017</v>
      </c>
      <c r="B15" s="6" t="s">
        <v>1098</v>
      </c>
      <c r="C15" s="6" t="s">
        <v>1124</v>
      </c>
      <c r="D15" s="6" t="s">
        <v>1126</v>
      </c>
      <c r="E15" s="6" t="s">
        <v>1120</v>
      </c>
      <c r="F15" s="6"/>
    </row>
    <row r="16" customFormat="false" ht="21.75" hidden="false" customHeight="true" outlineLevel="0" collapsed="false">
      <c r="A16" s="6" t="s">
        <v>1048</v>
      </c>
      <c r="B16" s="6" t="s">
        <v>1098</v>
      </c>
      <c r="C16" s="6" t="s">
        <v>1127</v>
      </c>
      <c r="D16" s="6" t="s">
        <v>1128</v>
      </c>
      <c r="E16" s="6" t="s">
        <v>1129</v>
      </c>
      <c r="F16" s="6" t="s">
        <v>1130</v>
      </c>
    </row>
    <row r="17" customFormat="false" ht="15" hidden="false" customHeight="true" outlineLevel="0" collapsed="false">
      <c r="A17" s="6" t="s">
        <v>1131</v>
      </c>
      <c r="B17" s="6" t="s">
        <v>1098</v>
      </c>
      <c r="C17" s="6" t="s">
        <v>1132</v>
      </c>
      <c r="D17" s="6" t="s">
        <v>1133</v>
      </c>
      <c r="E17" s="6" t="s">
        <v>1134</v>
      </c>
      <c r="F17" s="6" t="s">
        <v>1135</v>
      </c>
    </row>
    <row r="18" customFormat="false" ht="15" hidden="false" customHeight="true" outlineLevel="0" collapsed="false">
      <c r="A18" s="6" t="s">
        <v>1053</v>
      </c>
      <c r="B18" s="6" t="s">
        <v>1098</v>
      </c>
      <c r="C18" s="6" t="s">
        <v>1132</v>
      </c>
      <c r="D18" s="6" t="s">
        <v>1136</v>
      </c>
      <c r="E18" s="6" t="s">
        <v>1137</v>
      </c>
      <c r="F18" s="6" t="s">
        <v>1138</v>
      </c>
    </row>
    <row r="19" customFormat="false" ht="15" hidden="false" customHeight="true" outlineLevel="0" collapsed="false">
      <c r="A19" s="6" t="s">
        <v>1044</v>
      </c>
      <c r="B19" s="6" t="s">
        <v>1098</v>
      </c>
      <c r="C19" s="6" t="s">
        <v>1139</v>
      </c>
      <c r="D19" s="6" t="s">
        <v>1140</v>
      </c>
      <c r="E19" s="6" t="s">
        <v>1141</v>
      </c>
      <c r="F19" s="6"/>
    </row>
    <row r="20" customFormat="false" ht="15" hidden="false" customHeight="true" outlineLevel="0" collapsed="false">
      <c r="A20" s="6" t="s">
        <v>1142</v>
      </c>
      <c r="B20" s="6" t="s">
        <v>1098</v>
      </c>
      <c r="C20" s="6" t="s">
        <v>1139</v>
      </c>
      <c r="D20" s="6" t="s">
        <v>1143</v>
      </c>
      <c r="E20" s="6" t="s">
        <v>1144</v>
      </c>
      <c r="F20" s="6"/>
    </row>
    <row r="21" customFormat="false" ht="21.75" hidden="false" customHeight="true" outlineLevel="0" collapsed="false">
      <c r="A21" s="6" t="s">
        <v>1145</v>
      </c>
      <c r="B21" s="6" t="s">
        <v>1098</v>
      </c>
      <c r="C21" s="6" t="s">
        <v>1146</v>
      </c>
      <c r="D21" s="6" t="s">
        <v>1147</v>
      </c>
      <c r="E21" s="6" t="s">
        <v>1148</v>
      </c>
      <c r="F21" s="6" t="s">
        <v>1149</v>
      </c>
    </row>
    <row r="22" customFormat="false" ht="21.75" hidden="false" customHeight="true" outlineLevel="0" collapsed="false">
      <c r="A22" s="6" t="s">
        <v>1150</v>
      </c>
      <c r="B22" s="6" t="s">
        <v>1098</v>
      </c>
      <c r="C22" s="6" t="s">
        <v>1151</v>
      </c>
      <c r="D22" s="6" t="s">
        <v>1152</v>
      </c>
      <c r="E22" s="6" t="s">
        <v>1153</v>
      </c>
      <c r="F22" s="6" t="s">
        <v>1154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2" min="2" style="1" width="14"/>
    <col collapsed="false" customWidth="true" hidden="false" outlineLevel="0" max="3" min="3" style="1" width="70"/>
  </cols>
  <sheetData>
    <row r="1" customFormat="false" ht="15" hidden="false" customHeight="true" outlineLevel="0" collapsed="false">
      <c r="A1" s="8" t="s">
        <v>1155</v>
      </c>
      <c r="B1" s="8" t="s">
        <v>1156</v>
      </c>
      <c r="C1" s="8" t="s">
        <v>1157</v>
      </c>
    </row>
    <row r="2" customFormat="false" ht="15" hidden="false" customHeight="true" outlineLevel="0" collapsed="false">
      <c r="A2" s="9" t="s">
        <v>1158</v>
      </c>
      <c r="B2" s="9" t="n">
        <v>85</v>
      </c>
      <c r="C2" s="9" t="s">
        <v>1159</v>
      </c>
    </row>
    <row r="3" customFormat="false" ht="15" hidden="false" customHeight="true" outlineLevel="0" collapsed="false">
      <c r="A3" s="9" t="s">
        <v>1160</v>
      </c>
      <c r="B3" s="9" t="n">
        <v>204</v>
      </c>
      <c r="C3" s="9" t="s">
        <v>1161</v>
      </c>
    </row>
    <row r="4" customFormat="false" ht="15" hidden="false" customHeight="true" outlineLevel="0" collapsed="false">
      <c r="A4" s="9" t="s">
        <v>1162</v>
      </c>
      <c r="B4" s="9" t="n">
        <v>80</v>
      </c>
      <c r="C4" s="9" t="s">
        <v>1163</v>
      </c>
    </row>
    <row r="5" customFormat="false" ht="15" hidden="false" customHeight="true" outlineLevel="0" collapsed="false">
      <c r="A5" s="9" t="s">
        <v>1164</v>
      </c>
      <c r="B5" s="9" t="n">
        <v>9</v>
      </c>
      <c r="C5" s="9" t="s">
        <v>1154</v>
      </c>
    </row>
    <row r="6" customFormat="false" ht="15" hidden="false" customHeight="true" outlineLevel="0" collapsed="false">
      <c r="A6" s="9" t="s">
        <v>1165</v>
      </c>
      <c r="B6" s="9" t="n">
        <v>24</v>
      </c>
      <c r="C6" s="9" t="s">
        <v>1166</v>
      </c>
    </row>
    <row r="7" customFormat="false" ht="15" hidden="false" customHeight="true" outlineLevel="0" collapsed="false">
      <c r="A7" s="9" t="s">
        <v>1167</v>
      </c>
      <c r="B7" s="9" t="n">
        <f aca="false">SUM(B2:B6)</f>
        <v>402</v>
      </c>
      <c r="C7" s="9"/>
    </row>
    <row r="8" customFormat="false" ht="15" hidden="false" customHeight="true" outlineLevel="0" collapsed="false">
      <c r="A8" s="9" t="s">
        <v>1168</v>
      </c>
      <c r="B8" s="9" t="n">
        <v>112</v>
      </c>
      <c r="C8" s="9" t="s">
        <v>1169</v>
      </c>
    </row>
    <row r="9" customFormat="false" ht="15" hidden="false" customHeight="true" outlineLevel="0" collapsed="false">
      <c r="A9" s="9" t="s">
        <v>1170</v>
      </c>
      <c r="B9" s="9" t="n">
        <f aca="false">B7-B8</f>
        <v>290</v>
      </c>
      <c r="C9" s="9"/>
    </row>
    <row r="10" customFormat="false" ht="15" hidden="false" customHeight="true" outlineLevel="0" collapsed="false">
      <c r="A10" s="9" t="s">
        <v>1171</v>
      </c>
      <c r="B10" s="9" t="n">
        <v>201</v>
      </c>
      <c r="C10" s="9" t="s">
        <v>1172</v>
      </c>
    </row>
    <row r="11" customFormat="false" ht="15" hidden="false" customHeight="true" outlineLevel="0" collapsed="false">
      <c r="A11" s="9" t="s">
        <v>1173</v>
      </c>
      <c r="B11" s="9" t="n">
        <f aca="false">B9-B10</f>
        <v>89</v>
      </c>
      <c r="C11" s="9" t="s">
        <v>1174</v>
      </c>
    </row>
    <row r="12" customFormat="false" ht="15" hidden="false" customHeight="true" outlineLevel="0" collapsed="false">
      <c r="A12" s="9" t="s">
        <v>1175</v>
      </c>
      <c r="B12" s="9" t="n">
        <f aca="false">COUNTA(Screening_log!A2:A90)</f>
        <v>89</v>
      </c>
      <c r="C12" s="9"/>
    </row>
    <row r="13" customFormat="false" ht="15" hidden="false" customHeight="true" outlineLevel="0" collapsed="false">
      <c r="A13" s="9" t="s">
        <v>1176</v>
      </c>
      <c r="B13" s="9" t="n">
        <f aca="false">COUNTIF(Screening_log!G:G,"exclude")+COUNTIF(Screening_log!G:G,"exclude-map/retain-theory")-B14</f>
        <v>39</v>
      </c>
      <c r="C13" s="9" t="s">
        <v>1177</v>
      </c>
    </row>
    <row r="14" customFormat="false" ht="15" hidden="false" customHeight="true" outlineLevel="0" collapsed="false">
      <c r="A14" s="9" t="s">
        <v>1178</v>
      </c>
      <c r="B14" s="9" t="n">
        <f aca="false">COUNTIFS(Screening_log!G:G,"exclude",Screening_log!H:H,"*(f)*")</f>
        <v>9</v>
      </c>
      <c r="C14" s="9" t="s">
        <v>1179</v>
      </c>
    </row>
    <row r="15" customFormat="false" ht="15" hidden="false" customHeight="true" outlineLevel="0" collapsed="false">
      <c r="A15" s="9" t="s">
        <v>1180</v>
      </c>
      <c r="B15" s="9" t="n">
        <f aca="false">COUNTIF(Screening_log!G:G,"duplicate")</f>
        <v>1</v>
      </c>
      <c r="C15" s="9"/>
    </row>
    <row r="16" customFormat="false" ht="15" hidden="false" customHeight="true" outlineLevel="0" collapsed="false">
      <c r="A16" s="9" t="s">
        <v>1181</v>
      </c>
      <c r="B16" s="9" t="n">
        <f aca="false">COUNTIF(Screening_log!G:G,"context-consequence")</f>
        <v>2</v>
      </c>
      <c r="C16" s="9" t="s">
        <v>1182</v>
      </c>
    </row>
    <row r="17" customFormat="false" ht="15" hidden="false" customHeight="true" outlineLevel="0" collapsed="false">
      <c r="A17" s="9" t="s">
        <v>1183</v>
      </c>
      <c r="B17" s="9" t="n">
        <f aca="false">COUNTIF(Screening_log!G:G,"include-FT")</f>
        <v>25</v>
      </c>
      <c r="C17" s="9"/>
    </row>
    <row r="18" customFormat="false" ht="15" hidden="false" customHeight="true" outlineLevel="0" collapsed="false">
      <c r="A18" s="9" t="s">
        <v>1184</v>
      </c>
      <c r="B18" s="9" t="n">
        <f aca="false">COUNTIF(Screening_log!G:G,"include-abstract")</f>
        <v>13</v>
      </c>
      <c r="C18" s="9" t="s">
        <v>1185</v>
      </c>
    </row>
    <row r="19" customFormat="false" ht="15" hidden="false" customHeight="true" outlineLevel="0" collapsed="false">
      <c r="A19" s="9" t="s">
        <v>1186</v>
      </c>
      <c r="B19" s="9" t="n">
        <f aca="false">B17+B18</f>
        <v>38</v>
      </c>
      <c r="C19" s="9"/>
    </row>
    <row r="20" customFormat="false" ht="15" hidden="false" customHeight="true" outlineLevel="0" collapsed="false">
      <c r="A20" s="9" t="s">
        <v>1187</v>
      </c>
      <c r="B20" s="9" t="str">
        <f aca="false">IF(B11=B13+B14+B15+B16+B19,"OK","MISMATCH")</f>
        <v>OK</v>
      </c>
      <c r="C20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8"/>
    <col collapsed="false" customWidth="true" hidden="false" outlineLevel="0" max="7" min="2" style="1" width="11"/>
  </cols>
  <sheetData>
    <row r="1" customFormat="false" ht="15" hidden="false" customHeight="true" outlineLevel="0" collapsed="false">
      <c r="A1" s="8" t="s">
        <v>1188</v>
      </c>
      <c r="B1" s="8" t="s">
        <v>80</v>
      </c>
      <c r="C1" s="8" t="s">
        <v>78</v>
      </c>
      <c r="D1" s="8" t="s">
        <v>79</v>
      </c>
      <c r="E1" s="8" t="s">
        <v>103</v>
      </c>
      <c r="F1" s="8" t="s">
        <v>181</v>
      </c>
      <c r="G1" s="8" t="s">
        <v>1189</v>
      </c>
    </row>
    <row r="2" customFormat="false" ht="15" hidden="false" customHeight="true" outlineLevel="0" collapsed="false">
      <c r="A2" s="9" t="s">
        <v>1190</v>
      </c>
      <c r="B2" s="9" t="n">
        <f aca="false">COUNTIF(Included_studies!Z2:Z39,"Yes")</f>
        <v>17</v>
      </c>
      <c r="C2" s="9" t="n">
        <f aca="false">COUNTIF(Included_studies!Z2:Z39,"Partly")</f>
        <v>20</v>
      </c>
      <c r="D2" s="9" t="n">
        <f aca="false">COUNTIF(Included_studies!Z2:Z39,"No")</f>
        <v>0</v>
      </c>
      <c r="E2" s="9" t="n">
        <f aca="false">COUNTIF(Included_studies!Z2:Z39,"NR")</f>
        <v>1</v>
      </c>
      <c r="F2" s="9" t="n">
        <f aca="false">COUNTIF(Included_studies!Z2:Z39,"NA")</f>
        <v>0</v>
      </c>
      <c r="G2" s="10" t="n">
        <f aca="false">B2/SUM(B2:E2)</f>
        <v>0.447368421052632</v>
      </c>
    </row>
    <row r="3" customFormat="false" ht="15" hidden="false" customHeight="true" outlineLevel="0" collapsed="false">
      <c r="A3" s="9" t="s">
        <v>1191</v>
      </c>
      <c r="B3" s="9" t="n">
        <f aca="false">COUNTIF(Included_studies!AA2:AA39,"Yes")</f>
        <v>16</v>
      </c>
      <c r="C3" s="9" t="n">
        <f aca="false">COUNTIF(Included_studies!AA2:AA39,"Partly")</f>
        <v>9</v>
      </c>
      <c r="D3" s="9" t="n">
        <f aca="false">COUNTIF(Included_studies!AA2:AA39,"No")</f>
        <v>4</v>
      </c>
      <c r="E3" s="9" t="n">
        <f aca="false">COUNTIF(Included_studies!AA2:AA39,"NR")</f>
        <v>9</v>
      </c>
      <c r="F3" s="9" t="n">
        <f aca="false">COUNTIF(Included_studies!AA2:AA39,"NA")</f>
        <v>0</v>
      </c>
      <c r="G3" s="10" t="n">
        <f aca="false">B3/SUM(B3:E3)</f>
        <v>0.421052631578947</v>
      </c>
    </row>
    <row r="4" customFormat="false" ht="15" hidden="false" customHeight="true" outlineLevel="0" collapsed="false">
      <c r="A4" s="9" t="s">
        <v>1192</v>
      </c>
      <c r="B4" s="9" t="n">
        <f aca="false">COUNTIF(Included_studies!AB2:AB39,"Yes")</f>
        <v>5</v>
      </c>
      <c r="C4" s="9" t="n">
        <f aca="false">COUNTIF(Included_studies!AB2:AB39,"Partly")</f>
        <v>25</v>
      </c>
      <c r="D4" s="9" t="n">
        <f aca="false">COUNTIF(Included_studies!AB2:AB39,"No")</f>
        <v>5</v>
      </c>
      <c r="E4" s="9" t="n">
        <f aca="false">COUNTIF(Included_studies!AB2:AB39,"NR")</f>
        <v>3</v>
      </c>
      <c r="F4" s="9" t="n">
        <f aca="false">COUNTIF(Included_studies!AB2:AB39,"NA")</f>
        <v>0</v>
      </c>
      <c r="G4" s="10" t="n">
        <f aca="false">B4/SUM(B4:E4)</f>
        <v>0.131578947368421</v>
      </c>
    </row>
    <row r="5" customFormat="false" ht="15" hidden="false" customHeight="true" outlineLevel="0" collapsed="false">
      <c r="A5" s="9" t="s">
        <v>1193</v>
      </c>
      <c r="B5" s="9" t="n">
        <f aca="false">COUNTIF(Included_studies!AC2:AC39,"Yes")</f>
        <v>22</v>
      </c>
      <c r="C5" s="9" t="n">
        <f aca="false">COUNTIF(Included_studies!AC2:AC39,"Partly")</f>
        <v>10</v>
      </c>
      <c r="D5" s="9" t="n">
        <f aca="false">COUNTIF(Included_studies!AC2:AC39,"No")</f>
        <v>5</v>
      </c>
      <c r="E5" s="9" t="n">
        <f aca="false">COUNTIF(Included_studies!AC2:AC39,"NR")</f>
        <v>1</v>
      </c>
      <c r="F5" s="9" t="n">
        <f aca="false">COUNTIF(Included_studies!AC2:AC39,"NA")</f>
        <v>0</v>
      </c>
      <c r="G5" s="10" t="n">
        <f aca="false">B5/SUM(B5:E5)</f>
        <v>0.578947368421053</v>
      </c>
    </row>
    <row r="6" customFormat="false" ht="15" hidden="false" customHeight="true" outlineLevel="0" collapsed="false">
      <c r="A6" s="9" t="s">
        <v>1194</v>
      </c>
      <c r="B6" s="9" t="n">
        <f aca="false">COUNTIF(Included_studies!AD2:AD39,"Yes")</f>
        <v>10</v>
      </c>
      <c r="C6" s="9" t="n">
        <f aca="false">COUNTIF(Included_studies!AD2:AD39,"Partly")</f>
        <v>22</v>
      </c>
      <c r="D6" s="9" t="n">
        <f aca="false">COUNTIF(Included_studies!AD2:AD39,"No")</f>
        <v>4</v>
      </c>
      <c r="E6" s="9" t="n">
        <f aca="false">COUNTIF(Included_studies!AD2:AD39,"NR")</f>
        <v>2</v>
      </c>
      <c r="F6" s="9" t="n">
        <f aca="false">COUNTIF(Included_studies!AD2:AD39,"NA")</f>
        <v>0</v>
      </c>
      <c r="G6" s="10" t="n">
        <f aca="false">B6/SUM(B6:E6)</f>
        <v>0.263157894736842</v>
      </c>
    </row>
    <row r="7" customFormat="false" ht="15" hidden="false" customHeight="true" outlineLevel="0" collapsed="false">
      <c r="A7" s="9" t="s">
        <v>1195</v>
      </c>
      <c r="B7" s="9" t="n">
        <f aca="false">COUNTIF(Included_studies!AE2:AE39,"Yes")</f>
        <v>2</v>
      </c>
      <c r="C7" s="9" t="n">
        <f aca="false">COUNTIF(Included_studies!AE2:AE39,"Partly")</f>
        <v>13</v>
      </c>
      <c r="D7" s="9" t="n">
        <f aca="false">COUNTIF(Included_studies!AE2:AE39,"No")</f>
        <v>23</v>
      </c>
      <c r="E7" s="9" t="n">
        <f aca="false">COUNTIF(Included_studies!AE2:AE39,"NR")</f>
        <v>0</v>
      </c>
      <c r="F7" s="9" t="n">
        <f aca="false">COUNTIF(Included_studies!AE2:AE39,"NA")</f>
        <v>0</v>
      </c>
      <c r="G7" s="10" t="n">
        <f aca="false">B7/SUM(B7:E7)</f>
        <v>0.0526315789473684</v>
      </c>
    </row>
    <row r="8" customFormat="false" ht="15" hidden="false" customHeight="true" outlineLevel="0" collapsed="false">
      <c r="A8" s="9" t="s">
        <v>1196</v>
      </c>
      <c r="B8" s="9" t="n">
        <f aca="false">COUNTIF(Included_studies!AF2:AF39,"Yes")</f>
        <v>7</v>
      </c>
      <c r="C8" s="9" t="n">
        <f aca="false">COUNTIF(Included_studies!AF2:AF39,"Partly")</f>
        <v>2</v>
      </c>
      <c r="D8" s="9" t="n">
        <f aca="false">COUNTIF(Included_studies!AF2:AF39,"No")</f>
        <v>29</v>
      </c>
      <c r="E8" s="9" t="n">
        <f aca="false">COUNTIF(Included_studies!AF2:AF39,"NR")</f>
        <v>0</v>
      </c>
      <c r="F8" s="9" t="n">
        <f aca="false">COUNTIF(Included_studies!AF2:AF39,"NA")</f>
        <v>0</v>
      </c>
      <c r="G8" s="10" t="n">
        <f aca="false">B8/SUM(B8:E8)</f>
        <v>0.184210526315789</v>
      </c>
    </row>
    <row r="9" customFormat="false" ht="15" hidden="false" customHeight="true" outlineLevel="0" collapsed="false">
      <c r="A9" s="9" t="s">
        <v>1197</v>
      </c>
      <c r="B9" s="9" t="n">
        <f aca="false">COUNTIF(Included_studies!AG2:AG39,"Yes")</f>
        <v>15</v>
      </c>
      <c r="C9" s="9" t="n">
        <f aca="false">COUNTIF(Included_studies!AG2:AG39,"Partly")</f>
        <v>9</v>
      </c>
      <c r="D9" s="9" t="n">
        <f aca="false">COUNTIF(Included_studies!AG2:AG39,"No")</f>
        <v>8</v>
      </c>
      <c r="E9" s="9" t="n">
        <f aca="false">COUNTIF(Included_studies!AG2:AG39,"NR")</f>
        <v>6</v>
      </c>
      <c r="F9" s="9" t="n">
        <f aca="false">COUNTIF(Included_studies!AG2:AG39,"NA")</f>
        <v>0</v>
      </c>
      <c r="G9" s="10" t="n">
        <f aca="false">B9/SUM(B9:E9)</f>
        <v>0.394736842105263</v>
      </c>
    </row>
    <row r="10" customFormat="false" ht="15" hidden="false" customHeight="true" outlineLevel="0" collapsed="false">
      <c r="A10" s="9" t="s">
        <v>1198</v>
      </c>
      <c r="B10" s="9" t="n">
        <f aca="false">COUNTIF(Included_studies!AH2:AH39,"Yes")</f>
        <v>2</v>
      </c>
      <c r="C10" s="9" t="n">
        <f aca="false">COUNTIF(Included_studies!AH2:AH39,"Partly")</f>
        <v>6</v>
      </c>
      <c r="D10" s="9" t="n">
        <f aca="false">COUNTIF(Included_studies!AH2:AH39,"No")</f>
        <v>2</v>
      </c>
      <c r="E10" s="9" t="n">
        <f aca="false">COUNTIF(Included_studies!AH2:AH39,"NR")</f>
        <v>22</v>
      </c>
      <c r="F10" s="9" t="n">
        <f aca="false">COUNTIF(Included_studies!AH2:AH39,"NA")</f>
        <v>6</v>
      </c>
      <c r="G10" s="10" t="n">
        <f aca="false">B10/SUM(B10:E10)</f>
        <v>0.0625</v>
      </c>
    </row>
    <row r="12" customFormat="false" ht="15" hidden="false" customHeight="true" outlineLevel="0" collapsed="false">
      <c r="A12" s="11" t="s">
        <v>1199</v>
      </c>
      <c r="B12" s="12" t="n">
        <f aca="false">MEDIAN(Included_studies!AI2:AI39)</f>
        <v>0.444444444444444</v>
      </c>
    </row>
    <row r="13" customFormat="false" ht="15" hidden="false" customHeight="true" outlineLevel="0" collapsed="false">
      <c r="A13" s="11" t="s">
        <v>1200</v>
      </c>
      <c r="B13" s="12" t="n">
        <f aca="false">AVERAGEIF(Included_studies!F2:F39,"Y",Included_studies!AI2:AI39)</f>
        <v>0.429824561403509</v>
      </c>
    </row>
    <row r="14" customFormat="false" ht="15" hidden="false" customHeight="true" outlineLevel="0" collapsed="false">
      <c r="A14" s="11" t="s">
        <v>1201</v>
      </c>
      <c r="B14" s="12" t="n">
        <f aca="false">AVERAGEIF(Included_studies!F2:F39,"N",Included_studies!AI2:AI39)</f>
        <v>0.489400584795322</v>
      </c>
    </row>
    <row r="15" customFormat="false" ht="15" hidden="false" customHeight="true" outlineLevel="0" collapsed="false">
      <c r="A15" s="11" t="s">
        <v>1202</v>
      </c>
      <c r="B15" s="13" t="n">
        <f aca="false">COUNTIF(Included_studies!G2:G39,"Y")</f>
        <v>3</v>
      </c>
    </row>
    <row r="16" customFormat="false" ht="15" hidden="false" customHeight="true" outlineLevel="0" collapsed="false">
      <c r="A16" s="11" t="s">
        <v>1203</v>
      </c>
      <c r="B16" s="13" t="n">
        <f aca="false">COUNTIF(Included_studies!F2:F39,"Y")</f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26"/>
    <col collapsed="false" customWidth="true" hidden="false" outlineLevel="0" max="3" min="3" style="1" width="70"/>
    <col collapsed="false" customWidth="true" hidden="false" outlineLevel="0" max="4" min="4" style="1" width="30"/>
    <col collapsed="false" customWidth="true" hidden="false" outlineLevel="0" max="5" min="5" style="1" width="22"/>
    <col collapsed="false" customWidth="true" hidden="false" outlineLevel="0" max="6" min="6" style="1" width="14"/>
  </cols>
  <sheetData>
    <row r="1" customFormat="false" ht="15" hidden="false" customHeight="true" outlineLevel="0" collapsed="false">
      <c r="A1" s="5" t="s">
        <v>1204</v>
      </c>
      <c r="B1" s="5" t="s">
        <v>20</v>
      </c>
      <c r="C1" s="5" t="s">
        <v>1205</v>
      </c>
      <c r="D1" s="5" t="s">
        <v>1206</v>
      </c>
      <c r="E1" s="5" t="s">
        <v>1207</v>
      </c>
      <c r="F1" s="5" t="s">
        <v>22</v>
      </c>
    </row>
    <row r="2" customFormat="false" ht="32.25" hidden="false" customHeight="true" outlineLevel="0" collapsed="false">
      <c r="A2" s="6" t="s">
        <v>1208</v>
      </c>
      <c r="B2" s="6" t="s">
        <v>637</v>
      </c>
      <c r="C2" s="6" t="s">
        <v>1209</v>
      </c>
      <c r="D2" s="6" t="s">
        <v>1210</v>
      </c>
      <c r="E2" s="6" t="s">
        <v>1211</v>
      </c>
      <c r="F2" s="6" t="s">
        <v>454</v>
      </c>
    </row>
    <row r="3" customFormat="false" ht="21.75" hidden="false" customHeight="true" outlineLevel="0" collapsed="false">
      <c r="A3" s="6" t="s">
        <v>1212</v>
      </c>
      <c r="B3" s="6" t="s">
        <v>1213</v>
      </c>
      <c r="C3" s="6" t="s">
        <v>1214</v>
      </c>
      <c r="D3" s="6" t="s">
        <v>1215</v>
      </c>
      <c r="E3" s="6" t="s">
        <v>1216</v>
      </c>
      <c r="F3" s="6" t="s">
        <v>454</v>
      </c>
    </row>
    <row r="4" customFormat="false" ht="21.75" hidden="false" customHeight="true" outlineLevel="0" collapsed="false">
      <c r="A4" s="6" t="s">
        <v>1217</v>
      </c>
      <c r="B4" s="6" t="s">
        <v>895</v>
      </c>
      <c r="C4" s="6" t="s">
        <v>1218</v>
      </c>
      <c r="D4" s="6" t="s">
        <v>79</v>
      </c>
      <c r="E4" s="6" t="s">
        <v>1219</v>
      </c>
      <c r="F4" s="6" t="s">
        <v>454</v>
      </c>
    </row>
    <row r="5" customFormat="false" ht="21.75" hidden="false" customHeight="true" outlineLevel="0" collapsed="false">
      <c r="A5" s="6" t="s">
        <v>1220</v>
      </c>
      <c r="B5" s="6" t="s">
        <v>1221</v>
      </c>
      <c r="C5" s="6" t="s">
        <v>1222</v>
      </c>
      <c r="D5" s="6" t="s">
        <v>1223</v>
      </c>
      <c r="E5" s="6" t="s">
        <v>1224</v>
      </c>
      <c r="F5" s="6" t="s">
        <v>57</v>
      </c>
    </row>
    <row r="6" customFormat="false" ht="21.75" hidden="false" customHeight="true" outlineLevel="0" collapsed="false">
      <c r="A6" s="6" t="s">
        <v>1225</v>
      </c>
      <c r="B6" s="6" t="s">
        <v>1226</v>
      </c>
      <c r="C6" s="6" t="s">
        <v>1227</v>
      </c>
      <c r="D6" s="6" t="s">
        <v>1228</v>
      </c>
      <c r="E6" s="6" t="s">
        <v>1229</v>
      </c>
      <c r="F6" s="6" t="s">
        <v>85</v>
      </c>
    </row>
    <row r="7" customFormat="false" ht="21.75" hidden="false" customHeight="true" outlineLevel="0" collapsed="false">
      <c r="A7" s="6" t="s">
        <v>1230</v>
      </c>
      <c r="B7" s="6" t="s">
        <v>1231</v>
      </c>
      <c r="C7" s="6" t="s">
        <v>1232</v>
      </c>
      <c r="D7" s="6" t="s">
        <v>80</v>
      </c>
      <c r="E7" s="6" t="s">
        <v>1233</v>
      </c>
      <c r="F7" s="6" t="s">
        <v>85</v>
      </c>
    </row>
    <row r="8" customFormat="false" ht="15" hidden="false" customHeight="true" outlineLevel="0" collapsed="false">
      <c r="A8" s="6" t="s">
        <v>1234</v>
      </c>
      <c r="B8" s="6" t="s">
        <v>1235</v>
      </c>
      <c r="C8" s="6" t="s">
        <v>1236</v>
      </c>
      <c r="D8" s="6" t="s">
        <v>1237</v>
      </c>
      <c r="E8" s="6" t="s">
        <v>1238</v>
      </c>
      <c r="F8" s="6" t="s">
        <v>85</v>
      </c>
    </row>
    <row r="9" customFormat="false" ht="21.75" hidden="false" customHeight="true" outlineLevel="0" collapsed="false">
      <c r="A9" s="6" t="s">
        <v>1239</v>
      </c>
      <c r="B9" s="6" t="s">
        <v>1240</v>
      </c>
      <c r="C9" s="6" t="s">
        <v>1241</v>
      </c>
      <c r="D9" s="6" t="s">
        <v>1242</v>
      </c>
      <c r="E9" s="6" t="s">
        <v>1243</v>
      </c>
      <c r="F9" s="6" t="s">
        <v>454</v>
      </c>
    </row>
    <row r="10" customFormat="false" ht="15" hidden="false" customHeight="true" outlineLevel="0" collapsed="false">
      <c r="A10" s="6" t="s">
        <v>1244</v>
      </c>
      <c r="B10" s="6" t="s">
        <v>1245</v>
      </c>
      <c r="C10" s="6" t="s">
        <v>1246</v>
      </c>
      <c r="D10" s="6" t="s">
        <v>1247</v>
      </c>
      <c r="E10" s="6" t="s">
        <v>1248</v>
      </c>
      <c r="F10" s="6" t="s">
        <v>454</v>
      </c>
    </row>
    <row r="11" customFormat="false" ht="32.25" hidden="false" customHeight="true" outlineLevel="0" collapsed="false">
      <c r="A11" s="6" t="s">
        <v>1249</v>
      </c>
      <c r="B11" s="6" t="s">
        <v>878</v>
      </c>
      <c r="C11" s="6" t="s">
        <v>1250</v>
      </c>
      <c r="D11" s="6" t="s">
        <v>79</v>
      </c>
      <c r="E11" s="6" t="s">
        <v>1251</v>
      </c>
      <c r="F11" s="6" t="s">
        <v>1252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2026-10-15T08:07:53Z</dcterms:created>
  <dc:creator>openpyxl</dc:creator>
  <dc:description/>
  <dc:language>en-US</dc:language>
  <cp:lastModifiedBy/>
  <dcterms:modified xsi:type="dcterms:W3CDTF">2026-10-15T08:08:08Z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