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haasead_nih_gov/Documents/Astrid_2014_on/3_Manuscripts/4_Lab_Manuscripts/1_TK_piR_MM/1a_BFFpiR_2026/1a_SUB_NatCom_10-26/!_SUB_10-09-26/"/>
    </mc:Choice>
  </mc:AlternateContent>
  <xr:revisionPtr revIDLastSave="3" documentId="13_ncr:1_{89B0D6D8-5A4A-6446-922C-9070A7E0D262}" xr6:coauthVersionLast="47" xr6:coauthVersionMax="47" xr10:uidLastSave="{7B5D82F3-E057-5F4C-9140-E6CDDADB1F59}"/>
  <bookViews>
    <workbookView xWindow="0" yWindow="760" windowWidth="30240" windowHeight="17400" xr2:uid="{CAAD693F-4886-4E4E-91B3-A0CC83FCD74D}"/>
  </bookViews>
  <sheets>
    <sheet name="PIWI quantification" sheetId="1" r:id="rId1"/>
  </sheets>
  <definedNames>
    <definedName name="_xlnm.Print_Area" localSheetId="0">'PIWI quantification'!$A$1:$N$45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L34" i="1" s="1"/>
  <c r="M34" i="1" s="1"/>
  <c r="N34" i="1" s="1"/>
  <c r="K35" i="1"/>
  <c r="L35" i="1" s="1"/>
  <c r="M35" i="1" s="1"/>
  <c r="N35" i="1" s="1"/>
  <c r="K33" i="1"/>
  <c r="L33" i="1" s="1"/>
  <c r="M33" i="1" s="1"/>
  <c r="N33" i="1" s="1"/>
  <c r="K26" i="1"/>
  <c r="L26" i="1" s="1"/>
  <c r="M26" i="1" s="1"/>
  <c r="N26" i="1" s="1"/>
  <c r="K27" i="1"/>
  <c r="L27" i="1" s="1"/>
  <c r="M27" i="1" s="1"/>
  <c r="N27" i="1" s="1"/>
  <c r="K25" i="1"/>
  <c r="L25" i="1" s="1"/>
  <c r="M25" i="1" s="1"/>
  <c r="N25" i="1" s="1"/>
</calcChain>
</file>

<file path=xl/sharedStrings.xml><?xml version="1.0" encoding="utf-8"?>
<sst xmlns="http://schemas.openxmlformats.org/spreadsheetml/2006/main" count="23" uniqueCount="17">
  <si>
    <t>No of cells</t>
  </si>
  <si>
    <t>FLAG-BAP molecules</t>
  </si>
  <si>
    <t>Fluorescence</t>
  </si>
  <si>
    <r>
      <rPr>
        <b/>
        <sz val="12"/>
        <color rgb="FF92D050"/>
        <rFont val="Calibri (Body)_x0000_"/>
      </rPr>
      <t>Fluoresence</t>
    </r>
    <r>
      <rPr>
        <sz val="12"/>
        <color theme="1"/>
        <rFont val="Calibri"/>
        <family val="2"/>
        <scheme val="minor"/>
      </rPr>
      <t xml:space="preserve"> 
(1 million cell pellet)</t>
    </r>
  </si>
  <si>
    <r>
      <rPr>
        <b/>
        <sz val="12"/>
        <color theme="1"/>
        <rFont val="Calibri"/>
        <family val="2"/>
        <scheme val="minor"/>
      </rPr>
      <t xml:space="preserve">PIWI </t>
    </r>
    <r>
      <rPr>
        <sz val="12"/>
        <color theme="1"/>
        <rFont val="Calibri"/>
        <family val="2"/>
        <scheme val="minor"/>
      </rPr>
      <t>molecules/cell (</t>
    </r>
    <r>
      <rPr>
        <sz val="12"/>
        <color theme="1"/>
        <rFont val="Calibri (Body)_x0000_"/>
      </rPr>
      <t>multiplied by 2 - pressuming biallelic expression</t>
    </r>
    <r>
      <rPr>
        <sz val="12"/>
        <color theme="1"/>
        <rFont val="Calibri"/>
        <family val="2"/>
        <scheme val="minor"/>
      </rPr>
      <t>)</t>
    </r>
  </si>
  <si>
    <r>
      <rPr>
        <b/>
        <sz val="12"/>
        <color rgb="FF92D050"/>
        <rFont val="Calibri (Body)_x0000_"/>
      </rPr>
      <t>Fluoresence</t>
    </r>
    <r>
      <rPr>
        <sz val="12"/>
        <color theme="1"/>
        <rFont val="Calibri"/>
        <family val="2"/>
        <scheme val="minor"/>
      </rPr>
      <t xml:space="preserve"> 
(0.5 million cell pellet)</t>
    </r>
  </si>
  <si>
    <r>
      <rPr>
        <b/>
        <sz val="12"/>
        <color theme="1"/>
        <rFont val="Calibri"/>
        <family val="2"/>
        <scheme val="minor"/>
      </rPr>
      <t>FLAG</t>
    </r>
    <r>
      <rPr>
        <sz val="12"/>
        <color theme="1"/>
        <rFont val="Calibri"/>
        <family val="2"/>
        <scheme val="minor"/>
      </rPr>
      <t xml:space="preserve"> molecules/cell 
=K/I</t>
    </r>
  </si>
  <si>
    <r>
      <rPr>
        <b/>
        <sz val="12"/>
        <color theme="1"/>
        <rFont val="Calibri"/>
        <family val="2"/>
        <scheme val="minor"/>
      </rPr>
      <t>FLAG</t>
    </r>
    <r>
      <rPr>
        <sz val="12"/>
        <color theme="1"/>
        <rFont val="Calibri"/>
        <family val="2"/>
        <scheme val="minor"/>
      </rPr>
      <t xml:space="preserve"> molecules
=(J+59.381)/4e-9</t>
    </r>
  </si>
  <si>
    <r>
      <rPr>
        <b/>
        <sz val="12"/>
        <color rgb="FF92D050"/>
        <rFont val="Calibri (Body)_x0000_"/>
      </rPr>
      <t>Fluoresence</t>
    </r>
    <r>
      <rPr>
        <sz val="12"/>
        <color theme="1"/>
        <rFont val="Calibri"/>
        <family val="2"/>
        <scheme val="minor"/>
      </rPr>
      <t xml:space="preserve"> 
(1 million cell pellet; rep2)</t>
    </r>
  </si>
  <si>
    <r>
      <rPr>
        <b/>
        <sz val="12"/>
        <color rgb="FF92D050"/>
        <rFont val="Calibri (Body)_x0000_"/>
      </rPr>
      <t>Fluoresence</t>
    </r>
    <r>
      <rPr>
        <sz val="12"/>
        <color theme="1"/>
        <rFont val="Calibri"/>
        <family val="2"/>
        <scheme val="minor"/>
      </rPr>
      <t xml:space="preserve"> 
(0.5 million cell pellet; rep1)</t>
    </r>
  </si>
  <si>
    <t>No of OSS cells</t>
  </si>
  <si>
    <r>
      <t>Measurements in Odyssey_Image Studio (</t>
    </r>
    <r>
      <rPr>
        <b/>
        <u/>
        <sz val="12"/>
        <color theme="1"/>
        <rFont val="Calibri (Body)_x0000_"/>
      </rPr>
      <t>0.5 million pellet; rep1</t>
    </r>
    <r>
      <rPr>
        <sz val="12"/>
        <color theme="1"/>
        <rFont val="Calibri"/>
        <family val="2"/>
        <scheme val="minor"/>
      </rPr>
      <t>)</t>
    </r>
  </si>
  <si>
    <r>
      <t>Measurements in Odyssey_Image Studio (</t>
    </r>
    <r>
      <rPr>
        <b/>
        <u/>
        <sz val="12"/>
        <color theme="1"/>
        <rFont val="Calibri (Body)_x0000_"/>
      </rPr>
      <t>1 million pellet; rep2</t>
    </r>
    <r>
      <rPr>
        <sz val="12"/>
        <color theme="1"/>
        <rFont val="Calibri"/>
        <family val="2"/>
        <scheme val="minor"/>
      </rPr>
      <t>)</t>
    </r>
  </si>
  <si>
    <t xml:space="preserve"> PIWI molecules/cell (=FLAG molecules/cell divided by 3 because PIWI is Tagged with 3XFLAG)</t>
  </si>
  <si>
    <r>
      <t xml:space="preserve">Two separate cell pellets were used (2 replicates): a </t>
    </r>
    <r>
      <rPr>
        <b/>
        <sz val="12"/>
        <color theme="1"/>
        <rFont val="Calibri"/>
        <family val="2"/>
        <scheme val="minor"/>
      </rPr>
      <t>0.5 million</t>
    </r>
    <r>
      <rPr>
        <sz val="12"/>
        <color theme="1"/>
        <rFont val="Calibri"/>
        <family val="2"/>
        <scheme val="minor"/>
      </rPr>
      <t xml:space="preserve"> and a </t>
    </r>
    <r>
      <rPr>
        <b/>
        <sz val="12"/>
        <color theme="1"/>
        <rFont val="Calibri"/>
        <family val="2"/>
        <scheme val="minor"/>
      </rPr>
      <t>1 million</t>
    </r>
    <r>
      <rPr>
        <sz val="12"/>
        <color theme="1"/>
        <rFont val="Calibri"/>
        <family val="2"/>
        <scheme val="minor"/>
      </rPr>
      <t xml:space="preserve"> cell pellet</t>
    </r>
  </si>
  <si>
    <r>
      <t>Measurements in Odyssey_Image Studio (</t>
    </r>
    <r>
      <rPr>
        <b/>
        <sz val="12"/>
        <color theme="1"/>
        <rFont val="Calibri (Body)_x0000_"/>
      </rPr>
      <t>gel1</t>
    </r>
    <r>
      <rPr>
        <sz val="12"/>
        <color theme="1"/>
        <rFont val="Calibri"/>
        <family val="2"/>
        <scheme val="minor"/>
      </rPr>
      <t>)</t>
    </r>
  </si>
  <si>
    <t>Data S1. PIWI quantification raw data and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</si>
</sst>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92D050"/>
      <name val="Calibri (Body)_x0000_"/>
    </font>
    <font>
      <sz val="12"/>
      <color theme="1"/>
      <name val="Calibri (Body)_x0000_"/>
    </font>
    <font>
      <sz val="26"/>
      <color theme="1"/>
      <name val="Calibri"/>
      <family val="2"/>
      <scheme val="minor"/>
    </font>
    <font>
      <b/>
      <sz val="12"/>
      <color theme="1"/>
      <name val="Calibri (Body)_x0000_"/>
    </font>
    <font>
      <b/>
      <u/>
      <sz val="12"/>
      <color theme="1"/>
      <name val="Calibri (Body)_x0000_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1" fontId="0" fillId="0" borderId="0" xfId="0" applyNumberFormat="1"/>
    <xf numFmtId="11" fontId="1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1" fontId="0" fillId="0" borderId="0" xfId="0" applyNumberForma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4FA"/>
      <color rgb="FFEC3323"/>
      <color rgb="FF2D71BA"/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FLAG-BAP standard curve</a:t>
            </a:r>
            <a:endParaRPr lang="en-US" sz="1400" b="1">
              <a:effectLst/>
            </a:endParaRPr>
          </a:p>
          <a:p>
            <a:pPr>
              <a:defRPr/>
            </a:pPr>
            <a:r>
              <a:rPr lang="en-US" sz="1400" b="0" i="0" baseline="0">
                <a:effectLst/>
              </a:rPr>
              <a:t>(measurements from Odyssey_gel1)</a:t>
            </a:r>
            <a:r>
              <a:rPr lang="en-US" sz="140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143328600376276E-5"/>
                  <c:y val="-1.1521293334361953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000" b="1" baseline="0"/>
                      <a:t>y = 4E-09x - 59.381</a:t>
                    </a:r>
                    <a:br>
                      <a:rPr lang="en-US" baseline="0"/>
                    </a:br>
                    <a:r>
                      <a:rPr lang="en-US" baseline="0"/>
                      <a:t>R² = 0.9934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'PIWI quantification'!$A$25:$A$27</c:f>
              <c:numCache>
                <c:formatCode>0.00E+00</c:formatCode>
                <c:ptCount val="3"/>
                <c:pt idx="0">
                  <c:v>30538275793.75</c:v>
                </c:pt>
                <c:pt idx="1">
                  <c:v>61076551587.5</c:v>
                </c:pt>
                <c:pt idx="2">
                  <c:v>122153103175</c:v>
                </c:pt>
              </c:numCache>
            </c:numRef>
          </c:xVal>
          <c:yVal>
            <c:numRef>
              <c:f>'PIWI quantification'!$B$25:$B$27</c:f>
              <c:numCache>
                <c:formatCode>General</c:formatCode>
                <c:ptCount val="3"/>
                <c:pt idx="0">
                  <c:v>90.43359375</c:v>
                </c:pt>
                <c:pt idx="1">
                  <c:v>195.224609375</c:v>
                </c:pt>
                <c:pt idx="2">
                  <c:v>494.853515625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4C7-8448-ACDA-336DE3BC3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2362880"/>
        <c:axId val="1523631392"/>
      </c:scatterChart>
      <c:valAx>
        <c:axId val="1522362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molecules</a:t>
                </a:r>
              </a:p>
            </c:rich>
          </c:tx>
          <c:layout>
            <c:manualLayout>
              <c:xMode val="edge"/>
              <c:yMode val="edge"/>
              <c:x val="0.41300919724757584"/>
              <c:y val="0.946500059006501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3631392"/>
        <c:crosses val="autoZero"/>
        <c:crossBetween val="midCat"/>
      </c:valAx>
      <c:valAx>
        <c:axId val="152363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Fluorescence</a:t>
                </a:r>
              </a:p>
            </c:rich>
          </c:tx>
          <c:layout>
            <c:manualLayout>
              <c:xMode val="edge"/>
              <c:yMode val="edge"/>
              <c:x val="1.3223872885130505E-2"/>
              <c:y val="0.426979016821421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2362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153459</xdr:colOff>
      <xdr:row>29</xdr:row>
      <xdr:rowOff>25399</xdr:rowOff>
    </xdr:from>
    <xdr:to>
      <xdr:col>6</xdr:col>
      <xdr:colOff>660401</xdr:colOff>
      <xdr:row>42</xdr:row>
      <xdr:rowOff>186266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0B9443E-B8E2-284F-82C0-8D45652A5E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622300</xdr:colOff>
      <xdr:row>0</xdr:row>
      <xdr:rowOff>13688</xdr:rowOff>
    </xdr:from>
    <xdr:to>
      <xdr:col>8</xdr:col>
      <xdr:colOff>25400</xdr:colOff>
      <xdr:row>20</xdr:row>
      <xdr:rowOff>170602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E886F5-839E-9D44-B6E8-1C258BFAD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2300" y="13688"/>
          <a:ext cx="7391400" cy="4314047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23</xdr:row>
      <xdr:rowOff>1130300</xdr:rowOff>
    </xdr:from>
    <xdr:to>
      <xdr:col>3</xdr:col>
      <xdr:colOff>444500</xdr:colOff>
      <xdr:row>27</xdr:row>
      <xdr:rowOff>50800</xdr:rowOff>
    </xdr:to>
    <xdr:sp macro="" textlink="">
      <xdr:nvSpPr>
        <xdr:cNvPr id="6" name="Bent-Up Arrow 5">
          <a:extLst>
            <a:ext uri="{FF2B5EF4-FFF2-40B4-BE49-F238E27FC236}">
              <a16:creationId xmlns:a16="http://schemas.microsoft.com/office/drawing/2014/main" id="{C3C08B7E-D06A-F646-ABD8-2848868CF6D0}"/>
            </a:ext>
          </a:extLst>
        </xdr:cNvPr>
        <xdr:cNvSpPr/>
      </xdr:nvSpPr>
      <xdr:spPr>
        <a:xfrm rot="10800000">
          <a:off x="3479800" y="5842000"/>
          <a:ext cx="812800" cy="1257300"/>
        </a:xfrm>
        <a:prstGeom prst="bentUpArrow">
          <a:avLst>
            <a:gd name="adj1" fmla="val 17920"/>
            <a:gd name="adj2" fmla="val 22173"/>
            <a:gd name="adj3" fmla="val 22873"/>
          </a:avLst>
        </a:prstGeom>
        <a:scene3d>
          <a:camera prst="orthographicFront">
            <a:rot lat="0" lon="11099976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DFF4F-FAFE-6A45-878B-0DFE05581245}">
  <sheetPr>
    <pageSetUpPr fitToPage="1"/>
  </sheetPr>
  <dimension ref="A1:V110"/>
  <sheetViews>
    <sheetView tabSelected="1" zoomScale="25" zoomScaleNormal="110" workbookViewId="0">
      <selection sqref="A1:N45"/>
    </sheetView>
  </sheetViews>
  <sheetFormatPr baseColWidth="10" defaultRowHeight="16"/>
  <cols>
    <col min="1" max="1" width="16.6640625" customWidth="1"/>
    <col min="2" max="2" width="23" customWidth="1"/>
    <col min="8" max="8" width="11" bestFit="1" customWidth="1"/>
    <col min="9" max="9" width="12.33203125" bestFit="1" customWidth="1"/>
    <col min="10" max="10" width="18.6640625" customWidth="1"/>
    <col min="11" max="11" width="19.33203125" customWidth="1"/>
    <col min="12" max="13" width="16.33203125" customWidth="1"/>
    <col min="14" max="14" width="20.6640625" customWidth="1"/>
    <col min="15" max="15" width="16.6640625" customWidth="1"/>
    <col min="16" max="16" width="18.33203125" customWidth="1"/>
    <col min="17" max="17" width="19.33203125" customWidth="1"/>
    <col min="19" max="19" width="11" bestFit="1" customWidth="1"/>
  </cols>
  <sheetData>
    <row r="1" spans="1:16" ht="21">
      <c r="A1" s="16" t="s">
        <v>16</v>
      </c>
    </row>
    <row r="4" spans="1:16">
      <c r="A4" s="4"/>
      <c r="B4" s="4"/>
      <c r="I4" s="4"/>
      <c r="J4" s="4"/>
      <c r="K4" s="4"/>
      <c r="L4" s="4"/>
      <c r="M4" s="4"/>
    </row>
    <row r="6" spans="1:16" ht="16" customHeight="1">
      <c r="A6" s="1"/>
      <c r="C6" s="1"/>
      <c r="D6" s="1"/>
      <c r="E6" s="1"/>
      <c r="I6" s="1"/>
      <c r="K6" s="13"/>
      <c r="L6" s="13"/>
      <c r="M6" s="13"/>
      <c r="N6" s="13"/>
      <c r="O6" s="13"/>
      <c r="P6" s="13"/>
    </row>
    <row r="7" spans="1:16" ht="16" customHeight="1">
      <c r="A7" s="1"/>
      <c r="H7" s="1"/>
      <c r="I7" s="1"/>
      <c r="K7" s="13"/>
      <c r="L7" s="13"/>
      <c r="M7" s="13"/>
      <c r="N7" s="13"/>
      <c r="O7" s="13"/>
      <c r="P7" s="13"/>
    </row>
    <row r="8" spans="1:16" ht="16" customHeight="1">
      <c r="A8" s="1"/>
      <c r="H8" s="1"/>
      <c r="I8" s="1"/>
      <c r="K8" s="13"/>
      <c r="L8" s="13"/>
      <c r="M8" s="13"/>
      <c r="N8" s="13"/>
      <c r="O8" s="13"/>
      <c r="P8" s="13"/>
    </row>
    <row r="9" spans="1:16" ht="16" customHeight="1">
      <c r="H9" s="1"/>
      <c r="I9" s="17" t="s">
        <v>14</v>
      </c>
      <c r="J9" s="17"/>
      <c r="K9" s="17"/>
      <c r="L9" s="17"/>
      <c r="M9" s="17"/>
      <c r="P9" s="13"/>
    </row>
    <row r="10" spans="1:16" ht="16" customHeight="1">
      <c r="K10" s="13"/>
      <c r="L10" s="13"/>
      <c r="M10" s="13"/>
      <c r="N10" s="13"/>
      <c r="O10" s="13"/>
      <c r="P10" s="13"/>
    </row>
    <row r="11" spans="1:16" ht="16" customHeight="1">
      <c r="J11" s="19" t="s">
        <v>15</v>
      </c>
      <c r="K11" s="19"/>
      <c r="L11" s="19"/>
      <c r="M11" s="13"/>
      <c r="N11" s="13"/>
      <c r="O11" s="13"/>
      <c r="P11" s="13"/>
    </row>
    <row r="12" spans="1:16" ht="16" customHeight="1">
      <c r="J12" s="10" t="s">
        <v>10</v>
      </c>
      <c r="K12" s="10" t="s">
        <v>9</v>
      </c>
      <c r="L12" s="10" t="s">
        <v>8</v>
      </c>
      <c r="M12" s="13"/>
      <c r="N12" s="13"/>
      <c r="O12" s="13"/>
      <c r="P12" s="13"/>
    </row>
    <row r="13" spans="1:16" ht="17" customHeight="1">
      <c r="J13" s="6">
        <v>12500</v>
      </c>
      <c r="K13" s="4">
        <v>858.763671875</v>
      </c>
      <c r="L13" s="4"/>
      <c r="M13" s="13"/>
      <c r="N13" s="13"/>
      <c r="O13" s="13"/>
      <c r="P13" s="13"/>
    </row>
    <row r="14" spans="1:16" ht="16" customHeight="1">
      <c r="J14" s="6">
        <v>25000</v>
      </c>
      <c r="K14" s="4">
        <v>1792.294921875</v>
      </c>
      <c r="L14" s="4">
        <v>1557.65234375</v>
      </c>
      <c r="M14" s="13"/>
      <c r="N14" s="13"/>
      <c r="O14" s="13"/>
      <c r="P14" s="13"/>
    </row>
    <row r="15" spans="1:16" ht="16" customHeight="1">
      <c r="J15" s="6">
        <v>50000</v>
      </c>
      <c r="K15" s="4">
        <v>2984.291015625</v>
      </c>
      <c r="L15" s="4">
        <v>3023.791015625</v>
      </c>
    </row>
    <row r="16" spans="1:16" ht="17" customHeight="1">
      <c r="I16" s="13"/>
      <c r="J16" s="6">
        <v>100000</v>
      </c>
      <c r="K16" s="4"/>
      <c r="L16" s="4">
        <v>5115.5908203125</v>
      </c>
      <c r="M16" s="13"/>
      <c r="N16" s="13"/>
    </row>
    <row r="17" spans="1:22">
      <c r="I17" s="15"/>
      <c r="J17" s="15"/>
      <c r="K17" s="15"/>
      <c r="L17" s="15"/>
      <c r="M17" s="15"/>
      <c r="N17" s="15"/>
    </row>
    <row r="18" spans="1:22">
      <c r="I18" s="15"/>
      <c r="J18" s="15"/>
      <c r="K18" s="15"/>
      <c r="L18" s="15"/>
      <c r="M18" s="15"/>
      <c r="N18" s="15"/>
      <c r="T18" s="1"/>
    </row>
    <row r="19" spans="1:22">
      <c r="I19" s="15"/>
      <c r="J19" s="15"/>
      <c r="K19" s="15"/>
      <c r="L19" s="15"/>
      <c r="M19" s="15"/>
      <c r="N19" s="15"/>
    </row>
    <row r="20" spans="1:22">
      <c r="I20" s="15"/>
      <c r="J20" s="15"/>
      <c r="K20" s="15"/>
      <c r="L20" s="15"/>
      <c r="M20" s="15"/>
      <c r="N20" s="15"/>
    </row>
    <row r="23" spans="1:22">
      <c r="A23" s="17" t="s">
        <v>15</v>
      </c>
      <c r="B23" s="17"/>
      <c r="I23" t="s">
        <v>11</v>
      </c>
      <c r="L23" s="4"/>
      <c r="M23" s="4"/>
    </row>
    <row r="24" spans="1:22" s="7" customFormat="1" ht="136">
      <c r="A24" s="8" t="s">
        <v>1</v>
      </c>
      <c r="B24" s="9" t="s">
        <v>2</v>
      </c>
      <c r="I24" s="10" t="s">
        <v>0</v>
      </c>
      <c r="J24" s="10" t="s">
        <v>5</v>
      </c>
      <c r="K24" s="10" t="s">
        <v>7</v>
      </c>
      <c r="L24" s="10" t="s">
        <v>6</v>
      </c>
      <c r="M24" s="10" t="s">
        <v>13</v>
      </c>
      <c r="N24" s="11" t="s">
        <v>4</v>
      </c>
      <c r="O24" s="14"/>
      <c r="P24" s="14"/>
      <c r="Q24" s="14"/>
      <c r="U24" s="12"/>
      <c r="V24" s="12"/>
    </row>
    <row r="25" spans="1:22" s="4" customFormat="1">
      <c r="A25" s="6">
        <v>30538275793.75</v>
      </c>
      <c r="B25" s="4">
        <v>90.43359375</v>
      </c>
      <c r="I25" s="6">
        <v>12500</v>
      </c>
      <c r="J25" s="4">
        <v>858.763671875</v>
      </c>
      <c r="K25" s="4">
        <f>(J25+59.381)/0.000000004</f>
        <v>229536167968.74997</v>
      </c>
      <c r="L25" s="6">
        <f>K25/I25</f>
        <v>18362893.437499996</v>
      </c>
      <c r="M25" s="6">
        <f>L25/3</f>
        <v>6120964.4791666651</v>
      </c>
      <c r="N25" s="6">
        <f>M25*2</f>
        <v>12241928.95833333</v>
      </c>
      <c r="O25" s="6"/>
      <c r="Q25"/>
    </row>
    <row r="26" spans="1:22" s="4" customFormat="1">
      <c r="A26" s="6">
        <v>61076551587.5</v>
      </c>
      <c r="B26" s="4">
        <v>195.224609375</v>
      </c>
      <c r="I26" s="6">
        <v>25000</v>
      </c>
      <c r="J26" s="4">
        <v>1792.294921875</v>
      </c>
      <c r="K26" s="4">
        <f t="shared" ref="K26:K27" si="0">(J26+59.381)/0.000000004</f>
        <v>462918980468.75</v>
      </c>
      <c r="L26" s="6">
        <f t="shared" ref="L26:L27" si="1">K26/I26</f>
        <v>18516759.21875</v>
      </c>
      <c r="M26" s="6">
        <f t="shared" ref="M26:M27" si="2">L26/3</f>
        <v>6172253.072916667</v>
      </c>
      <c r="N26" s="6">
        <f t="shared" ref="N26:N27" si="3">M26*2</f>
        <v>12344506.145833334</v>
      </c>
      <c r="O26" s="6"/>
      <c r="Q26"/>
    </row>
    <row r="27" spans="1:22" s="4" customFormat="1">
      <c r="A27" s="6">
        <v>122153103175</v>
      </c>
      <c r="B27" s="4">
        <v>494.853515625</v>
      </c>
      <c r="D27" s="6"/>
      <c r="I27" s="6">
        <v>50000</v>
      </c>
      <c r="J27" s="4">
        <v>2984.291015625</v>
      </c>
      <c r="K27" s="4">
        <f t="shared" si="0"/>
        <v>760918003906.24988</v>
      </c>
      <c r="L27" s="6">
        <f t="shared" si="1"/>
        <v>15218360.078124998</v>
      </c>
      <c r="M27" s="6">
        <f t="shared" si="2"/>
        <v>5072786.692708333</v>
      </c>
      <c r="N27" s="6">
        <f t="shared" si="3"/>
        <v>10145573.385416666</v>
      </c>
      <c r="O27" s="6"/>
      <c r="Q27"/>
    </row>
    <row r="28" spans="1:22" s="4" customFormat="1">
      <c r="I28"/>
      <c r="J28"/>
      <c r="K28"/>
      <c r="L28"/>
      <c r="M28"/>
      <c r="N28"/>
      <c r="O28" s="6"/>
      <c r="Q28"/>
    </row>
    <row r="31" spans="1:22">
      <c r="I31" t="s">
        <v>12</v>
      </c>
      <c r="L31" s="4"/>
      <c r="M31" s="4"/>
      <c r="O31" s="3"/>
    </row>
    <row r="32" spans="1:22" ht="136">
      <c r="I32" s="10" t="s">
        <v>0</v>
      </c>
      <c r="J32" s="10" t="s">
        <v>3</v>
      </c>
      <c r="K32" s="10" t="s">
        <v>7</v>
      </c>
      <c r="L32" s="10" t="s">
        <v>6</v>
      </c>
      <c r="M32" s="10" t="s">
        <v>13</v>
      </c>
      <c r="N32" s="11" t="s">
        <v>4</v>
      </c>
    </row>
    <row r="33" spans="9:17">
      <c r="I33" s="6">
        <v>25000</v>
      </c>
      <c r="J33" s="4">
        <v>1557.65234375</v>
      </c>
      <c r="K33" s="4">
        <f>(J33+59.381)/0.000000004</f>
        <v>404258335937.5</v>
      </c>
      <c r="L33" s="6">
        <f>K33/I33</f>
        <v>16170333.4375</v>
      </c>
      <c r="M33" s="6">
        <f>L33/3</f>
        <v>5390111.145833333</v>
      </c>
      <c r="N33" s="6">
        <f>M33*2</f>
        <v>10780222.291666666</v>
      </c>
      <c r="O33" s="14"/>
    </row>
    <row r="34" spans="9:17">
      <c r="I34" s="6">
        <v>50000</v>
      </c>
      <c r="J34" s="4">
        <v>3023.791015625</v>
      </c>
      <c r="K34" s="4">
        <f t="shared" ref="K34:K35" si="4">(J34+59.381)/0.000000004</f>
        <v>770793003906.24988</v>
      </c>
      <c r="L34" s="6">
        <f t="shared" ref="L34:L35" si="5">K34/I34</f>
        <v>15415860.078124998</v>
      </c>
      <c r="M34" s="6">
        <f t="shared" ref="M34:M35" si="6">L34/3</f>
        <v>5138620.026041666</v>
      </c>
      <c r="N34" s="6">
        <f t="shared" ref="N34:N35" si="7">M34*2</f>
        <v>10277240.052083332</v>
      </c>
      <c r="O34" s="18"/>
    </row>
    <row r="35" spans="9:17">
      <c r="I35" s="6">
        <v>100000</v>
      </c>
      <c r="J35" s="4">
        <v>5115.5908203125</v>
      </c>
      <c r="K35" s="4">
        <f t="shared" si="4"/>
        <v>1293742955078.125</v>
      </c>
      <c r="L35" s="6">
        <f t="shared" si="5"/>
        <v>12937429.55078125</v>
      </c>
      <c r="M35" s="6">
        <f t="shared" si="6"/>
        <v>4312476.516927083</v>
      </c>
      <c r="N35" s="6">
        <f t="shared" si="7"/>
        <v>8624953.033854166</v>
      </c>
      <c r="O35" s="19"/>
    </row>
    <row r="36" spans="9:17">
      <c r="O36" s="19"/>
    </row>
    <row r="41" spans="9:17">
      <c r="O41" s="14"/>
      <c r="Q41" s="1"/>
    </row>
    <row r="42" spans="9:17">
      <c r="O42" s="18"/>
    </row>
    <row r="43" spans="9:17">
      <c r="O43" s="19"/>
    </row>
    <row r="44" spans="9:17">
      <c r="O44" s="19"/>
    </row>
    <row r="49" spans="1:19">
      <c r="S49" s="1"/>
    </row>
    <row r="50" spans="1:19">
      <c r="P50" s="1"/>
    </row>
    <row r="52" spans="1:19">
      <c r="M52" s="1"/>
      <c r="P52" s="1"/>
    </row>
    <row r="53" spans="1:19">
      <c r="N53" s="2"/>
    </row>
    <row r="54" spans="1:19">
      <c r="K54" s="1"/>
      <c r="L54" s="1"/>
      <c r="M54" s="1"/>
    </row>
    <row r="58" spans="1:19" s="3" customFormat="1">
      <c r="A58" s="5"/>
      <c r="B58" s="5"/>
      <c r="I58" s="5"/>
      <c r="J58" s="5"/>
      <c r="K58" s="5"/>
      <c r="L58" s="5"/>
      <c r="M58" s="5"/>
    </row>
    <row r="59" spans="1:19">
      <c r="I59" s="3"/>
      <c r="J59" s="3"/>
      <c r="K59" s="3"/>
      <c r="L59" s="3"/>
      <c r="M59" s="3"/>
      <c r="N59" s="3"/>
      <c r="O59" s="3"/>
      <c r="P59" s="3"/>
    </row>
    <row r="60" spans="1:19">
      <c r="A60" s="1"/>
      <c r="I60" s="1"/>
    </row>
    <row r="61" spans="1:19">
      <c r="A61" s="1"/>
      <c r="I61" s="1"/>
    </row>
    <row r="62" spans="1:19">
      <c r="A62" s="1"/>
      <c r="I62" s="1"/>
    </row>
    <row r="63" spans="1:19">
      <c r="I63" s="1"/>
      <c r="N63" s="1"/>
      <c r="O63" s="1"/>
      <c r="P63" s="1"/>
    </row>
    <row r="97" spans="1:13">
      <c r="J97" s="1"/>
    </row>
    <row r="102" spans="1:13">
      <c r="K102" s="1"/>
      <c r="L102" s="1"/>
      <c r="M102" s="1"/>
    </row>
    <row r="108" spans="1:13">
      <c r="A108" s="1"/>
    </row>
    <row r="109" spans="1:13">
      <c r="A109" s="1"/>
    </row>
    <row r="110" spans="1:13">
      <c r="A110" s="1"/>
    </row>
  </sheetData>
  <mergeCells count="5">
    <mergeCell ref="I9:M9"/>
    <mergeCell ref="O34:O36"/>
    <mergeCell ref="O42:O44"/>
    <mergeCell ref="J11:L11"/>
    <mergeCell ref="A23:B23"/>
  </mergeCells>
  <pageMargins left="0.7" right="0.7" top="0.75" bottom="0.75" header="0.3" footer="0.3"/>
  <pageSetup scale="55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PIWI quantification</vt:lpstr>
      <vt:lpstr>'PIWI quantification'!Print_Area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Haase, Astrid (NIH/NIDDK) [E]</cp:lastModifiedBy>
  <cp:lastPrinted>2026-10-07T20:32:37Z</cp:lastPrinted>
  <dcterms:created xsi:type="dcterms:W3CDTF">2019-02-27T23:05:37Z</dcterms:created>
  <dcterms:modified xsi:type="dcterms:W3CDTF">2026-10-07T20:32:40Z</dcterms:modified>
</cp:coreProperties>
</file>