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myjcuedu-my.sharepoint.com/personal/desmondobinna_obe_my_jcu_edu_au/Documents/PhD Work_Desmond/Scoping Review_Main/NPJ Submission/"/>
    </mc:Choice>
  </mc:AlternateContent>
  <xr:revisionPtr revIDLastSave="260" documentId="8_{B3AA711B-5CC0-487E-B157-3777556118B4}" xr6:coauthVersionLast="47" xr6:coauthVersionMax="47" xr10:uidLastSave="{E268B688-C33F-45E0-8058-7333B5AA1CBB}"/>
  <bookViews>
    <workbookView xWindow="-28920" yWindow="1950" windowWidth="29040" windowHeight="15720" tabRatio="626" xr2:uid="{553392D7-3B1D-4CD0-90CD-D31A3BB27B16}"/>
  </bookViews>
  <sheets>
    <sheet name="Contents" sheetId="40" r:id="rId1"/>
    <sheet name="StudyIndex" sheetId="31" r:id="rId2"/>
    <sheet name="Architecture." sheetId="25" r:id="rId3"/>
    <sheet name="Privacy_Governance" sheetId="26" r:id="rId4"/>
    <sheet name="Population" sheetId="28" r:id="rId5"/>
    <sheet name="Risk_Crisis" sheetId="27" r:id="rId6"/>
    <sheet name="GMS_Score" sheetId="23" r:id="rId7"/>
    <sheet name="GMS_Evidence" sheetId="22" r:id="rId8"/>
    <sheet name="Gov_by_Model_Class" sheetId="44" r:id="rId9"/>
    <sheet name="Evaluation" sheetId="29" r:id="rId10"/>
    <sheet name="Codebook_Dataset" sheetId="37" r:id="rId11"/>
    <sheet name="GMS_Double_Scoring" sheetId="41" r:id="rId12"/>
    <sheet name="GMS_Consensus" sheetId="45" r:id="rId13"/>
    <sheet name="Descriptive_Stats" sheetId="35" r:id="rId14"/>
    <sheet name="Inferential_Tests" sheetId="36" r:id="rId15"/>
  </sheets>
  <definedNames>
    <definedName name="_xlnm._FilterDatabase" localSheetId="2" hidden="1">Architecture.!$A$3:$J$33</definedName>
    <definedName name="_xlnm._FilterDatabase" localSheetId="10" hidden="1">Codebook_Dataset!$A$4:$CM$39</definedName>
    <definedName name="_xlnm._FilterDatabase" localSheetId="13" hidden="1">Descriptive_Stats!$A$3:$F$3</definedName>
    <definedName name="_xlnm._FilterDatabase" localSheetId="9" hidden="1">Evaluation!$A$3:$H$3</definedName>
    <definedName name="_xlnm._FilterDatabase" localSheetId="7" hidden="1">GMS_Evidence!$A$2:$Q$36</definedName>
    <definedName name="_xlnm._FilterDatabase" localSheetId="6" hidden="1">GMS_Score!$A$3:$J$41</definedName>
    <definedName name="_xlnm._FilterDatabase" localSheetId="4" hidden="1">Population!$A$3:$K$33</definedName>
    <definedName name="_xlnm._FilterDatabase" localSheetId="3" hidden="1">Privacy_Governance!$A$4:$J$4</definedName>
    <definedName name="_xlnm._FilterDatabase" localSheetId="5" hidden="1">Risk_Crisis!$A$3:$H$3</definedName>
    <definedName name="_xlnm._FilterDatabase" localSheetId="1" hidden="1">StudyIndex!$A$3:$P$38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35" l="1"/>
  <c r="D31" i="45"/>
  <c r="B30" i="45"/>
  <c r="D30" i="45" s="1"/>
  <c r="B29" i="45"/>
  <c r="D29" i="45" s="1"/>
  <c r="D66" i="35"/>
  <c r="D48" i="35"/>
  <c r="B17" i="35"/>
  <c r="O37" i="22"/>
  <c r="P37" i="22" s="1"/>
  <c r="I37" i="23"/>
  <c r="J37" i="23" s="1"/>
  <c r="I38" i="23"/>
  <c r="J38" i="23" s="1"/>
  <c r="O14" i="41" l="1"/>
  <c r="P14" i="41" s="1"/>
  <c r="O12" i="41"/>
  <c r="P12" i="41" s="1"/>
  <c r="O10" i="41"/>
  <c r="O9" i="41"/>
  <c r="P9" i="41" s="1"/>
  <c r="O8" i="41"/>
  <c r="O3" i="41"/>
  <c r="P3" i="41" s="1"/>
  <c r="O4" i="41"/>
  <c r="P4" i="41" s="1"/>
  <c r="O5" i="41"/>
  <c r="P5" i="41" s="1"/>
  <c r="O6" i="41"/>
  <c r="O7" i="41"/>
  <c r="O11" i="41"/>
  <c r="O13" i="41"/>
  <c r="P13" i="41" s="1"/>
  <c r="O8" i="22"/>
  <c r="P6" i="41"/>
  <c r="P7" i="41"/>
  <c r="P8" i="41"/>
  <c r="P10" i="41"/>
  <c r="P11" i="41"/>
  <c r="P8" i="22"/>
  <c r="C50" i="23"/>
  <c r="C45" i="23"/>
  <c r="C46" i="23"/>
  <c r="C47" i="23"/>
  <c r="C49" i="23"/>
  <c r="C48" i="23"/>
  <c r="C44" i="23"/>
  <c r="B27" i="35"/>
  <c r="D27" i="35" s="1"/>
  <c r="C51" i="23" l="1"/>
  <c r="B65" i="35"/>
  <c r="D65" i="35" s="1"/>
  <c r="B64" i="35"/>
  <c r="D64" i="35" s="1"/>
  <c r="B63" i="35"/>
  <c r="D63" i="35" s="1"/>
  <c r="B62" i="35"/>
  <c r="D62" i="35" s="1"/>
  <c r="B61" i="35"/>
  <c r="D61" i="35" s="1"/>
  <c r="B60" i="35"/>
  <c r="D60" i="35" s="1"/>
  <c r="B59" i="35"/>
  <c r="D59" i="35" s="1"/>
  <c r="B57" i="35"/>
  <c r="D57" i="35" s="1"/>
  <c r="B56" i="35"/>
  <c r="D56" i="35" s="1"/>
  <c r="B55" i="35"/>
  <c r="D55" i="35" s="1"/>
  <c r="B54" i="35"/>
  <c r="D54" i="35" s="1"/>
  <c r="B53" i="35"/>
  <c r="D53" i="35" s="1"/>
  <c r="B52" i="35"/>
  <c r="D52" i="35" s="1"/>
  <c r="B51" i="35"/>
  <c r="D51" i="35" s="1"/>
  <c r="D50" i="35"/>
  <c r="B49" i="35" a="1"/>
  <c r="B49" i="35" s="1"/>
  <c r="D49" i="35" s="1"/>
  <c r="B47" i="35"/>
  <c r="D47" i="35" s="1"/>
  <c r="B46" i="35"/>
  <c r="D46" i="35" s="1"/>
  <c r="B45" i="35"/>
  <c r="D45" i="35" s="1"/>
  <c r="B44" i="35"/>
  <c r="D44" i="35" s="1"/>
  <c r="B43" i="35"/>
  <c r="D43" i="35" s="1"/>
  <c r="B42" i="35"/>
  <c r="D42" i="35" s="1"/>
  <c r="B41" i="35"/>
  <c r="D41" i="35" s="1"/>
  <c r="B40" i="35"/>
  <c r="D40" i="35" s="1"/>
  <c r="B38" i="35"/>
  <c r="D38" i="35" s="1"/>
  <c r="B37" i="35"/>
  <c r="D37" i="35" s="1"/>
  <c r="B36" i="35"/>
  <c r="D36" i="35" s="1"/>
  <c r="D35" i="35"/>
  <c r="B34" i="35"/>
  <c r="D34" i="35" s="1"/>
  <c r="B33" i="35"/>
  <c r="D33" i="35" s="1"/>
  <c r="B32" i="35"/>
  <c r="D32" i="35" s="1"/>
  <c r="B30" i="35"/>
  <c r="D30" i="35" s="1"/>
  <c r="B29" i="35"/>
  <c r="D29" i="35" s="1"/>
  <c r="B28" i="35"/>
  <c r="D28" i="35" s="1"/>
  <c r="B10" i="35"/>
  <c r="D10" i="35" s="1"/>
  <c r="B9" i="35"/>
  <c r="D9" i="35" s="1"/>
  <c r="B8" i="35"/>
  <c r="D8" i="35" s="1"/>
  <c r="B7" i="35"/>
  <c r="D7" i="35" s="1"/>
  <c r="B6" i="35"/>
  <c r="D6" i="35" s="1"/>
  <c r="B5" i="35"/>
  <c r="D5" i="35" s="1"/>
  <c r="D40" i="23"/>
  <c r="E40" i="23"/>
  <c r="F40" i="23"/>
  <c r="G40" i="23"/>
  <c r="H40" i="23"/>
  <c r="C40" i="23"/>
  <c r="I28" i="23" l="1"/>
  <c r="J28" i="23" s="1"/>
  <c r="I36" i="23"/>
  <c r="J36" i="23" s="1"/>
  <c r="I35" i="23"/>
  <c r="J35" i="23" s="1"/>
  <c r="I34" i="23"/>
  <c r="J34" i="23" s="1"/>
  <c r="I33" i="23"/>
  <c r="J33" i="23" s="1"/>
  <c r="I32" i="23"/>
  <c r="J32" i="23" s="1"/>
  <c r="I31" i="23"/>
  <c r="J31" i="23" s="1"/>
  <c r="I30" i="23"/>
  <c r="J30" i="23" s="1"/>
  <c r="I29" i="23"/>
  <c r="J29" i="23" s="1"/>
  <c r="I27" i="23"/>
  <c r="J27" i="23" s="1"/>
  <c r="I26" i="23"/>
  <c r="J26" i="23" s="1"/>
  <c r="I25" i="23"/>
  <c r="J25" i="23" s="1"/>
  <c r="I24" i="23"/>
  <c r="J24" i="23" s="1"/>
  <c r="I23" i="23"/>
  <c r="J23" i="23" s="1"/>
  <c r="I22" i="23"/>
  <c r="J22" i="23" s="1"/>
  <c r="I21" i="23"/>
  <c r="J21" i="23" s="1"/>
  <c r="I20" i="23"/>
  <c r="J20" i="23" s="1"/>
  <c r="I19" i="23"/>
  <c r="J19" i="23" s="1"/>
  <c r="I18" i="23"/>
  <c r="J18" i="23" s="1"/>
  <c r="I17" i="23"/>
  <c r="J17" i="23" s="1"/>
  <c r="I16" i="23"/>
  <c r="J16" i="23" s="1"/>
  <c r="I15" i="23"/>
  <c r="J15" i="23" s="1"/>
  <c r="I14" i="23"/>
  <c r="J14" i="23" s="1"/>
  <c r="I13" i="23"/>
  <c r="J13" i="23" s="1"/>
  <c r="I12" i="23"/>
  <c r="J12" i="23" s="1"/>
  <c r="I11" i="23"/>
  <c r="J11" i="23" s="1"/>
  <c r="I10" i="23"/>
  <c r="J10" i="23" s="1"/>
  <c r="I9" i="23"/>
  <c r="J9" i="23" s="1"/>
  <c r="I8" i="23"/>
  <c r="J8" i="23" s="1"/>
  <c r="I7" i="23"/>
  <c r="J7" i="23" s="1"/>
  <c r="I6" i="23"/>
  <c r="J6" i="23" s="1"/>
  <c r="I5" i="23"/>
  <c r="I4" i="23"/>
  <c r="O36" i="22"/>
  <c r="P36" i="22" s="1"/>
  <c r="O27" i="22"/>
  <c r="P27" i="22" s="1"/>
  <c r="O11" i="22"/>
  <c r="P11" i="22" s="1"/>
  <c r="O35" i="22"/>
  <c r="P35" i="22" s="1"/>
  <c r="O34" i="22"/>
  <c r="P34" i="22" s="1"/>
  <c r="O33" i="22"/>
  <c r="P33" i="22" s="1"/>
  <c r="O32" i="22"/>
  <c r="P32" i="22" s="1"/>
  <c r="O31" i="22"/>
  <c r="P31" i="22" s="1"/>
  <c r="O30" i="22"/>
  <c r="P30" i="22" s="1"/>
  <c r="O29" i="22"/>
  <c r="P29" i="22" s="1"/>
  <c r="O28" i="22"/>
  <c r="P28" i="22" s="1"/>
  <c r="O26" i="22"/>
  <c r="P26" i="22" s="1"/>
  <c r="O25" i="22"/>
  <c r="P25" i="22" s="1"/>
  <c r="O24" i="22"/>
  <c r="P24" i="22" s="1"/>
  <c r="O23" i="22"/>
  <c r="P23" i="22" s="1"/>
  <c r="O22" i="22"/>
  <c r="P22" i="22" s="1"/>
  <c r="O21" i="22"/>
  <c r="P21" i="22" s="1"/>
  <c r="O20" i="22"/>
  <c r="P20" i="22" s="1"/>
  <c r="O19" i="22"/>
  <c r="P19" i="22" s="1"/>
  <c r="O18" i="22"/>
  <c r="P18" i="22" s="1"/>
  <c r="O17" i="22"/>
  <c r="P17" i="22" s="1"/>
  <c r="O16" i="22"/>
  <c r="P16" i="22" s="1"/>
  <c r="O15" i="22"/>
  <c r="P15" i="22" s="1"/>
  <c r="O14" i="22"/>
  <c r="P14" i="22" s="1"/>
  <c r="O13" i="22"/>
  <c r="P13" i="22" s="1"/>
  <c r="O12" i="22"/>
  <c r="P12" i="22" s="1"/>
  <c r="O10" i="22"/>
  <c r="P10" i="22" s="1"/>
  <c r="O9" i="22"/>
  <c r="P9" i="22" s="1"/>
  <c r="O7" i="22"/>
  <c r="P7" i="22" s="1"/>
  <c r="O6" i="22"/>
  <c r="P6" i="22" s="1"/>
  <c r="O5" i="22"/>
  <c r="P5" i="22" s="1"/>
  <c r="O4" i="22"/>
  <c r="P4" i="22" s="1"/>
  <c r="O3" i="22"/>
  <c r="P3" i="22" s="1"/>
  <c r="I41" i="23" l="1"/>
  <c r="B18" i="35"/>
  <c r="D50" i="23" a="1"/>
  <c r="D50" i="23" s="1"/>
  <c r="D45" i="23" a="1"/>
  <c r="D45" i="23" s="1"/>
  <c r="I40" i="23"/>
  <c r="D46" i="23" a="1"/>
  <c r="D46" i="23" s="1"/>
  <c r="D47" i="23" a="1"/>
  <c r="D47" i="23" s="1"/>
  <c r="D49" i="23" a="1"/>
  <c r="D49" i="23" s="1"/>
  <c r="D48" i="23" a="1"/>
  <c r="D48" i="23" s="1"/>
  <c r="D44" i="23" a="1"/>
  <c r="D44" i="23" s="1"/>
  <c r="J5" i="23"/>
  <c r="J4" i="23"/>
  <c r="B12" i="35" l="1"/>
  <c r="D12" i="35" s="1"/>
  <c r="B16" i="35"/>
  <c r="D16" i="35" s="1"/>
  <c r="B15" i="35"/>
  <c r="D15" i="35" s="1"/>
  <c r="B14" i="35"/>
  <c r="D14" i="35" s="1"/>
  <c r="B13" i="35"/>
  <c r="D13" i="3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<sst xmlns="http://schemas.openxmlformats.org/spreadsheetml/2006/main" count="6213" uniqueCount="2812">
  <si>
    <t>Study Metadata &amp; Context</t>
  </si>
  <si>
    <t>System Purpose, Clinical Scope and Clinical Function</t>
  </si>
  <si>
    <t xml:space="preserve">Conversational Design </t>
  </si>
  <si>
    <t>Model and Computational Architecture</t>
  </si>
  <si>
    <t>Data, Privacy, and Governance</t>
  </si>
  <si>
    <t>Representation &amp; Infrastructure Accessibility</t>
  </si>
  <si>
    <t>Evaluation &amp; Evidence</t>
  </si>
  <si>
    <t>Study Metadata</t>
  </si>
  <si>
    <t>System Details and Clinical Scope</t>
  </si>
  <si>
    <t xml:space="preserve">Clinical Function </t>
  </si>
  <si>
    <t>Population and Representation</t>
  </si>
  <si>
    <t>Risk Exposure &amp; Safety Alignment</t>
  </si>
  <si>
    <t>Model Design</t>
  </si>
  <si>
    <t>Computational Infrastructure</t>
  </si>
  <si>
    <t>Explainability &amp; Transparency</t>
  </si>
  <si>
    <t>Data Provenance &amp; Dataset Transparency</t>
  </si>
  <si>
    <t>Data Governance &amp; Infrastructure</t>
  </si>
  <si>
    <t>Governance &amp; Accountability Infrastructure</t>
  </si>
  <si>
    <t>Linguistic &amp; Cultural Representation</t>
  </si>
  <si>
    <t>Infrastructure &amp; Access Constraints</t>
  </si>
  <si>
    <t>Evaluation Design</t>
  </si>
  <si>
    <t>Evaluation Metrics</t>
  </si>
  <si>
    <t>Authors’ Reported Limitations</t>
  </si>
  <si>
    <t>Design Tensions Observed (Our synthesis)</t>
  </si>
  <si>
    <t>Study ID &amp; Link</t>
  </si>
  <si>
    <t>Title</t>
  </si>
  <si>
    <t>Author</t>
  </si>
  <si>
    <t>Year</t>
  </si>
  <si>
    <t>Development Country</t>
  </si>
  <si>
    <t>Country of Evaluation</t>
  </si>
  <si>
    <r>
      <t>Income Setting:
HIC</t>
    </r>
    <r>
      <rPr>
        <sz val="8"/>
        <color theme="1"/>
        <rFont val="Times New Roman"/>
        <family val="1"/>
      </rPr>
      <t xml:space="preserve"> (High income country)</t>
    </r>
    <r>
      <rPr>
        <b/>
        <sz val="8"/>
        <color theme="1"/>
        <rFont val="Times New Roman"/>
        <family val="1"/>
      </rPr>
      <t xml:space="preserve"> /
UMIC </t>
    </r>
    <r>
      <rPr>
        <sz val="8"/>
        <color theme="1"/>
        <rFont val="Times New Roman"/>
        <family val="1"/>
      </rPr>
      <t>(Upper middle income country)</t>
    </r>
    <r>
      <rPr>
        <b/>
        <sz val="8"/>
        <color theme="1"/>
        <rFont val="Times New Roman"/>
        <family val="1"/>
      </rPr>
      <t xml:space="preserve"> /
LMIC (</t>
    </r>
    <r>
      <rPr>
        <sz val="8"/>
        <color theme="1"/>
        <rFont val="Times New Roman"/>
        <family val="1"/>
      </rPr>
      <t>Lower middle income country)</t>
    </r>
    <r>
      <rPr>
        <b/>
        <sz val="8"/>
        <color theme="1"/>
        <rFont val="Times New Roman"/>
        <family val="1"/>
      </rPr>
      <t xml:space="preserve"> /
LIC </t>
    </r>
    <r>
      <rPr>
        <sz val="8"/>
        <color theme="1"/>
        <rFont val="Times New Roman"/>
        <family val="1"/>
      </rPr>
      <t xml:space="preserve">(Low income country) </t>
    </r>
    <r>
      <rPr>
        <b/>
        <sz val="8"/>
        <color theme="1"/>
        <rFont val="Times New Roman"/>
        <family val="1"/>
      </rPr>
      <t xml:space="preserve">/
Mixed </t>
    </r>
    <r>
      <rPr>
        <sz val="8"/>
        <color theme="1"/>
        <rFont val="Times New Roman"/>
        <family val="1"/>
      </rPr>
      <t>(multiple countries across categories)</t>
    </r>
    <r>
      <rPr>
        <b/>
        <sz val="8"/>
        <color theme="1"/>
        <rFont val="Times New Roman"/>
        <family val="1"/>
      </rPr>
      <t xml:space="preserve"> /
Not reported</t>
    </r>
  </si>
  <si>
    <t>Venue Type:
Journal / Conference / Workshop / Book chapter / Not reported</t>
  </si>
  <si>
    <t>Funding Source 
(Government / 
Industry / 
University /
Not reported /
None)</t>
  </si>
  <si>
    <r>
      <t xml:space="preserve">Development &amp; Testing Environment: 
Simulation-based prototype </t>
    </r>
    <r>
      <rPr>
        <sz val="8"/>
        <color theme="1"/>
        <rFont val="Times New Roman"/>
        <family val="1"/>
      </rPr>
      <t>(no real users)</t>
    </r>
    <r>
      <rPr>
        <b/>
        <sz val="8"/>
        <color theme="1"/>
        <rFont val="Times New Roman"/>
        <family val="1"/>
      </rPr>
      <t xml:space="preserve"> / 
Lab-based prototype</t>
    </r>
    <r>
      <rPr>
        <sz val="8"/>
        <color theme="1"/>
        <rFont val="Times New Roman"/>
        <family val="1"/>
      </rPr>
      <t xml:space="preserve"> (real users but in controlled environment)</t>
    </r>
    <r>
      <rPr>
        <b/>
        <sz val="8"/>
        <color theme="1"/>
        <rFont val="Times New Roman"/>
        <family val="1"/>
      </rPr>
      <t xml:space="preserve"> / 
Home-based prototype </t>
    </r>
    <r>
      <rPr>
        <sz val="8"/>
        <color theme="1"/>
        <rFont val="Times New Roman"/>
        <family val="1"/>
      </rPr>
      <t>(participant use the system)</t>
    </r>
    <r>
      <rPr>
        <b/>
        <sz val="8"/>
        <color theme="1"/>
        <rFont val="Times New Roman"/>
        <family val="1"/>
      </rPr>
      <t xml:space="preserve">,  
Clinical environment </t>
    </r>
    <r>
      <rPr>
        <sz val="8"/>
        <color theme="1"/>
        <rFont val="Times New Roman"/>
        <family val="1"/>
      </rPr>
      <t>(used in healthcare settings)</t>
    </r>
  </si>
  <si>
    <r>
      <t xml:space="preserve">Translational Stage:  
Conceptual or Algorithmic Prototype </t>
    </r>
    <r>
      <rPr>
        <sz val="8"/>
        <color theme="1"/>
        <rFont val="Times New Roman"/>
        <family val="1"/>
      </rPr>
      <t>(early development stage, not tetsed with users)</t>
    </r>
    <r>
      <rPr>
        <b/>
        <sz val="8"/>
        <color theme="1"/>
        <rFont val="Times New Roman"/>
        <family val="1"/>
      </rPr>
      <t xml:space="preserve"> / 
Lab prototype </t>
    </r>
    <r>
      <rPr>
        <sz val="8"/>
        <color theme="1"/>
        <rFont val="Times New Roman"/>
        <family val="1"/>
      </rPr>
      <t>(tested in exprimental settings only)</t>
    </r>
    <r>
      <rPr>
        <b/>
        <sz val="8"/>
        <color theme="1"/>
        <rFont val="Times New Roman"/>
        <family val="1"/>
      </rPr>
      <t xml:space="preserve"> / 
Clinical pilot</t>
    </r>
    <r>
      <rPr>
        <sz val="8"/>
        <color theme="1"/>
        <rFont val="Times New Roman"/>
        <family val="1"/>
      </rPr>
      <t xml:space="preserve"> (early stage deployment with patients)</t>
    </r>
    <r>
      <rPr>
        <b/>
        <sz val="8"/>
        <color theme="1"/>
        <rFont val="Times New Roman"/>
        <family val="1"/>
      </rPr>
      <t xml:space="preserve"> / 
Deployed </t>
    </r>
    <r>
      <rPr>
        <sz val="8"/>
        <color theme="1"/>
        <rFont val="Times New Roman"/>
        <family val="1"/>
      </rPr>
      <t>(integrated in clinical practices)</t>
    </r>
    <r>
      <rPr>
        <b/>
        <sz val="8"/>
        <color theme="1"/>
        <rFont val="Times New Roman"/>
        <family val="1"/>
      </rPr>
      <t xml:space="preserve"> / Scaled implementatrion </t>
    </r>
    <r>
      <rPr>
        <sz val="8"/>
        <color theme="1"/>
        <rFont val="Times New Roman"/>
        <family val="1"/>
      </rPr>
      <t>(multi-site/national scale)</t>
    </r>
  </si>
  <si>
    <r>
      <t xml:space="preserve">Study Design: 
Simulation study </t>
    </r>
    <r>
      <rPr>
        <sz val="8"/>
        <color theme="1"/>
        <rFont val="Times New Roman"/>
        <family val="1"/>
      </rPr>
      <t xml:space="preserve">(model tested on dataset and no human participant) </t>
    </r>
    <r>
      <rPr>
        <b/>
        <sz val="8"/>
        <color theme="1"/>
        <rFont val="Times New Roman"/>
        <family val="1"/>
      </rPr>
      <t xml:space="preserve">/ Feasibility study </t>
    </r>
    <r>
      <rPr>
        <sz val="8"/>
        <color theme="1"/>
        <rFont val="Times New Roman"/>
        <family val="1"/>
      </rPr>
      <t>(small scale human testing</t>
    </r>
    <r>
      <rPr>
        <b/>
        <sz val="8"/>
        <color theme="1"/>
        <rFont val="Times New Roman"/>
        <family val="1"/>
      </rPr>
      <t xml:space="preserve">) / Pilot Study </t>
    </r>
    <r>
      <rPr>
        <sz val="8"/>
        <color theme="1"/>
        <rFont val="Times New Roman"/>
        <family val="1"/>
      </rPr>
      <t>(early clinical testing before larger trials)</t>
    </r>
    <r>
      <rPr>
        <b/>
        <sz val="8"/>
        <color theme="1"/>
        <rFont val="Times New Roman"/>
        <family val="1"/>
      </rPr>
      <t xml:space="preserve"> / RCT </t>
    </r>
    <r>
      <rPr>
        <sz val="8"/>
        <color theme="1"/>
        <rFont val="Times New Roman"/>
        <family val="1"/>
      </rPr>
      <t>(participants randomly chosen for intervention</t>
    </r>
    <r>
      <rPr>
        <b/>
        <sz val="8"/>
        <color theme="1"/>
        <rFont val="Times New Roman"/>
        <family val="1"/>
      </rPr>
      <t xml:space="preserve">)/ Observational Study </t>
    </r>
    <r>
      <rPr>
        <sz val="8"/>
        <color theme="1"/>
        <rFont val="Times New Roman"/>
        <family val="1"/>
      </rPr>
      <t>(No intervention manipulation, Data analysed as collected)</t>
    </r>
    <r>
      <rPr>
        <b/>
        <sz val="8"/>
        <color theme="1"/>
        <rFont val="Times New Roman"/>
        <family val="1"/>
      </rPr>
      <t xml:space="preserve"> / Mixed Methods</t>
    </r>
    <r>
      <rPr>
        <sz val="8"/>
        <color theme="1"/>
        <rFont val="Times New Roman"/>
        <family val="1"/>
      </rPr>
      <t xml:space="preserve"> (both qualitative and quantitativve methods</t>
    </r>
    <r>
      <rPr>
        <b/>
        <sz val="8"/>
        <color theme="1"/>
        <rFont val="Times New Roman"/>
        <family val="1"/>
      </rPr>
      <t>)</t>
    </r>
  </si>
  <si>
    <t>Mental Health Target (Depression / Anxiety / Stress / PMAD / PTSD / Suicidality / Wellbeing / Coping / Mixed / Other / Not reported)</t>
  </si>
  <si>
    <t>Perinatal stage (Antenatal/ Postnatal/ Both)</t>
  </si>
  <si>
    <r>
      <t xml:space="preserve">MH Application Type:
 Informational </t>
    </r>
    <r>
      <rPr>
        <sz val="8"/>
        <color theme="1"/>
        <rFont val="Times New Roman"/>
        <family val="1"/>
      </rPr>
      <t>(detects psychoeducation/)</t>
    </r>
    <r>
      <rPr>
        <b/>
        <sz val="8"/>
        <color theme="1"/>
        <rFont val="Times New Roman"/>
        <family val="1"/>
      </rPr>
      <t xml:space="preserve">/Monitoring </t>
    </r>
    <r>
      <rPr>
        <sz val="8"/>
        <color theme="1"/>
        <rFont val="Times New Roman"/>
        <family val="1"/>
      </rPr>
      <t>(Tracks mood or symptoms/answers to questions)</t>
    </r>
    <r>
      <rPr>
        <b/>
        <sz val="8"/>
        <color theme="1"/>
        <rFont val="Times New Roman"/>
        <family val="1"/>
      </rPr>
      <t xml:space="preserve">/ Screening </t>
    </r>
    <r>
      <rPr>
        <sz val="8"/>
        <color theme="1"/>
        <rFont val="Times New Roman"/>
        <family val="1"/>
      </rPr>
      <t xml:space="preserve">(detect MH condition) </t>
    </r>
    <r>
      <rPr>
        <b/>
        <sz val="8"/>
        <color theme="1"/>
        <rFont val="Times New Roman"/>
        <family val="1"/>
      </rPr>
      <t>/ Diagnosis</t>
    </r>
    <r>
      <rPr>
        <sz val="8"/>
        <color theme="1"/>
        <rFont val="Times New Roman"/>
        <family val="1"/>
      </rPr>
      <t xml:space="preserve">(makes clinical prediction) </t>
    </r>
    <r>
      <rPr>
        <b/>
        <sz val="8"/>
        <color theme="1"/>
        <rFont val="Times New Roman"/>
        <family val="1"/>
      </rPr>
      <t xml:space="preserve">/Treatment </t>
    </r>
    <r>
      <rPr>
        <sz val="8"/>
        <color theme="1"/>
        <rFont val="Times New Roman"/>
        <family val="1"/>
      </rPr>
      <t xml:space="preserve">(Delivers therapeutic intervention like CBT modules) </t>
    </r>
    <r>
      <rPr>
        <b/>
        <sz val="8"/>
        <color theme="1"/>
        <rFont val="Times New Roman"/>
        <family val="1"/>
      </rPr>
      <t xml:space="preserve">/ Decision Support </t>
    </r>
    <r>
      <rPr>
        <sz val="8"/>
        <color theme="1"/>
        <rFont val="Times New Roman"/>
        <family val="1"/>
      </rPr>
      <t xml:space="preserve">(guides clinician decision-making) </t>
    </r>
    <r>
      <rPr>
        <b/>
        <sz val="8"/>
        <color theme="1"/>
        <rFont val="Times New Roman"/>
        <family val="1"/>
      </rPr>
      <t>/ Crisis</t>
    </r>
    <r>
      <rPr>
        <sz val="8"/>
        <color theme="1"/>
        <rFont val="Times New Roman"/>
        <family val="1"/>
      </rPr>
      <t xml:space="preserve"> (detects severe distress/suicide risk)</t>
    </r>
    <r>
      <rPr>
        <b/>
        <sz val="8"/>
        <color theme="1"/>
        <rFont val="Times New Roman"/>
        <family val="1"/>
      </rPr>
      <t>/Not applicable</t>
    </r>
    <r>
      <rPr>
        <sz val="8"/>
        <color theme="1"/>
        <rFont val="Times New Roman"/>
        <family val="1"/>
      </rPr>
      <t xml:space="preserve"> (non mental health system)</t>
    </r>
  </si>
  <si>
    <r>
      <t xml:space="preserve">Clinical Involvement in Development - </t>
    </r>
    <r>
      <rPr>
        <sz val="8"/>
        <color theme="1"/>
        <rFont val="Times New Roman"/>
        <family val="1"/>
      </rPr>
      <t>Involved in design, content dev, or validation</t>
    </r>
    <r>
      <rPr>
        <b/>
        <sz val="8"/>
        <color theme="1"/>
        <rFont val="Times New Roman"/>
        <family val="1"/>
      </rPr>
      <t xml:space="preserve"> (Yes / No / Not reported)</t>
    </r>
  </si>
  <si>
    <r>
      <t xml:space="preserve"> Clinical Integration Pathway:
 None </t>
    </r>
    <r>
      <rPr>
        <sz val="8"/>
        <color theme="1"/>
        <rFont val="Times New Roman"/>
        <family val="1"/>
      </rPr>
      <t>(no link to clinical use)</t>
    </r>
    <r>
      <rPr>
        <b/>
        <sz val="8"/>
        <color theme="1"/>
        <rFont val="Times New Roman"/>
        <family val="1"/>
      </rPr>
      <t xml:space="preserve"> / Intended </t>
    </r>
    <r>
      <rPr>
        <sz val="8"/>
        <color theme="1"/>
        <rFont val="Times New Roman"/>
        <family val="1"/>
      </rPr>
      <t>(planned use)</t>
    </r>
    <r>
      <rPr>
        <b/>
        <sz val="8"/>
        <color theme="1"/>
        <rFont val="Times New Roman"/>
        <family val="1"/>
      </rPr>
      <t xml:space="preserve"> / Partial</t>
    </r>
    <r>
      <rPr>
        <sz val="8"/>
        <color theme="1"/>
        <rFont val="Times New Roman"/>
        <family val="1"/>
      </rPr>
      <t xml:space="preserve"> (some link, but not part of clinical use e.g referral)</t>
    </r>
    <r>
      <rPr>
        <b/>
        <sz val="8"/>
        <color theme="1"/>
        <rFont val="Times New Roman"/>
        <family val="1"/>
      </rPr>
      <t xml:space="preserve"> / Integrated</t>
    </r>
    <r>
      <rPr>
        <sz val="8"/>
        <color theme="1"/>
        <rFont val="Times New Roman"/>
        <family val="1"/>
      </rPr>
      <t xml:space="preserve"> (in clinical use)</t>
    </r>
  </si>
  <si>
    <t>Fathers Included (Yes / No)</t>
  </si>
  <si>
    <r>
      <t xml:space="preserve">Subgroup Analysis Reported:
None / 
Descriptive </t>
    </r>
    <r>
      <rPr>
        <sz val="8"/>
        <color theme="1"/>
        <rFont val="Times New Roman"/>
        <family val="1"/>
      </rPr>
      <t>(groups shown)</t>
    </r>
    <r>
      <rPr>
        <b/>
        <sz val="8"/>
        <color theme="1"/>
        <rFont val="Times New Roman"/>
        <family val="1"/>
      </rPr>
      <t xml:space="preserve"> / Comparative </t>
    </r>
    <r>
      <rPr>
        <sz val="8"/>
        <color theme="1"/>
        <rFont val="Times New Roman"/>
        <family val="1"/>
      </rPr>
      <t>(groups tested)</t>
    </r>
  </si>
  <si>
    <r>
      <t>Demographic Breakdown Reported:
Ye</t>
    </r>
    <r>
      <rPr>
        <sz val="8"/>
        <color theme="1"/>
        <rFont val="Times New Roman"/>
        <family val="1"/>
      </rPr>
      <t>s (education, age, language, phone type, etc /</t>
    </r>
    <r>
      <rPr>
        <b/>
        <sz val="8"/>
        <color theme="1"/>
        <rFont val="Times New Roman"/>
        <family val="1"/>
      </rPr>
      <t xml:space="preserve"> No</t>
    </r>
  </si>
  <si>
    <t>Paternal Data Used in Model Training (Yes / No / Not reported)</t>
  </si>
  <si>
    <r>
      <t xml:space="preserve">Crisis Escalation Mechanism:
None /
Disclaimer </t>
    </r>
    <r>
      <rPr>
        <sz val="8"/>
        <color theme="1"/>
        <rFont val="Times New Roman"/>
        <family val="1"/>
      </rPr>
      <t>(advises user to seek help)</t>
    </r>
    <r>
      <rPr>
        <b/>
        <sz val="8"/>
        <color theme="1"/>
        <rFont val="Times New Roman"/>
        <family val="1"/>
      </rPr>
      <t xml:space="preserve"> /
Hotline </t>
    </r>
    <r>
      <rPr>
        <sz val="8"/>
        <color theme="1"/>
        <rFont val="Times New Roman"/>
        <family val="1"/>
      </rPr>
      <t>(provides emergency contacts)</t>
    </r>
    <r>
      <rPr>
        <b/>
        <sz val="8"/>
        <color theme="1"/>
        <rFont val="Times New Roman"/>
        <family val="1"/>
      </rPr>
      <t xml:space="preserve"> /
Human-in-loop </t>
    </r>
    <r>
      <rPr>
        <sz val="8"/>
        <color theme="1"/>
        <rFont val="Times New Roman"/>
        <family val="1"/>
      </rPr>
      <t>(involves a human/clinician)</t>
    </r>
    <r>
      <rPr>
        <b/>
        <sz val="8"/>
        <color theme="1"/>
        <rFont val="Times New Roman"/>
        <family val="1"/>
      </rPr>
      <t xml:space="preserve"> /
Automated detection</t>
    </r>
    <r>
      <rPr>
        <sz val="8"/>
        <color theme="1"/>
        <rFont val="Times New Roman"/>
        <family val="1"/>
      </rPr>
      <t xml:space="preserve"> (system detects crisis and triggers escalation)</t>
    </r>
    <r>
      <rPr>
        <b/>
        <sz val="8"/>
        <color theme="1"/>
        <rFont val="Times New Roman"/>
        <family val="1"/>
      </rPr>
      <t xml:space="preserve"> /
Not reported</t>
    </r>
  </si>
  <si>
    <r>
      <t xml:space="preserve">Level of Clinical Supervision:
None /
Consultative </t>
    </r>
    <r>
      <rPr>
        <sz val="8"/>
        <color theme="1"/>
        <rFont val="Times New Roman"/>
        <family val="1"/>
      </rPr>
      <t>(clinician available for support or referral)</t>
    </r>
    <r>
      <rPr>
        <b/>
        <sz val="8"/>
        <color theme="1"/>
        <rFont val="Times New Roman"/>
        <family val="1"/>
      </rPr>
      <t xml:space="preserve"> /
Continuous Review </t>
    </r>
    <r>
      <rPr>
        <sz val="8"/>
        <color theme="1"/>
        <rFont val="Times New Roman"/>
        <family val="1"/>
      </rPr>
      <t>(clinician actively monitors or reviews outputs)</t>
    </r>
    <r>
      <rPr>
        <b/>
        <sz val="8"/>
        <color theme="1"/>
        <rFont val="Times New Roman"/>
        <family val="1"/>
      </rPr>
      <t xml:space="preserve"> /
Not reported</t>
    </r>
  </si>
  <si>
    <r>
      <t>Safety Disclaimer Present Within Chat  Interaction -</t>
    </r>
    <r>
      <rPr>
        <sz val="8"/>
        <color theme="1"/>
        <rFont val="Times New Roman"/>
        <family val="1"/>
      </rPr>
      <t xml:space="preserve"> informs limitations within chat interface and advises users to seek professional help </t>
    </r>
    <r>
      <rPr>
        <b/>
        <sz val="8"/>
        <color theme="1"/>
        <rFont val="Times New Roman"/>
        <family val="1"/>
      </rPr>
      <t>(Yes / No)</t>
    </r>
  </si>
  <si>
    <r>
      <t>Uncertainty Communication -</t>
    </r>
    <r>
      <rPr>
        <sz val="8"/>
        <color theme="1"/>
        <rFont val="Times New Roman"/>
        <family val="1"/>
      </rPr>
      <t>indicates uncertainty, limits, or lack of confidence in response</t>
    </r>
    <r>
      <rPr>
        <b/>
        <sz val="8"/>
        <color theme="1"/>
        <rFont val="Times New Roman"/>
        <family val="1"/>
      </rPr>
      <t xml:space="preserve"> (Yes / No)</t>
    </r>
  </si>
  <si>
    <r>
      <t xml:space="preserve">Automated Risk Detection Algorithm - </t>
    </r>
    <r>
      <rPr>
        <sz val="8"/>
        <color theme="1"/>
        <rFont val="Times New Roman"/>
        <family val="1"/>
      </rPr>
      <t>detects user risk automatically</t>
    </r>
    <r>
      <rPr>
        <b/>
        <sz val="8"/>
        <color theme="1"/>
        <rFont val="Times New Roman"/>
        <family val="1"/>
      </rPr>
      <t xml:space="preserve"> (Yes / No)</t>
    </r>
  </si>
  <si>
    <t>Dialogue Modality (Text / Voice / Multimodal)</t>
  </si>
  <si>
    <t>Platform (App/Web/Both)</t>
  </si>
  <si>
    <r>
      <t xml:space="preserve">Conversation Memory:
Stateless </t>
    </r>
    <r>
      <rPr>
        <sz val="8"/>
        <color theme="1"/>
        <rFont val="Times New Roman"/>
        <family val="1"/>
      </rPr>
      <t>(no memory)</t>
    </r>
    <r>
      <rPr>
        <b/>
        <sz val="8"/>
        <color theme="1"/>
        <rFont val="Times New Roman"/>
        <family val="1"/>
      </rPr>
      <t xml:space="preserve"> /
Session-based </t>
    </r>
    <r>
      <rPr>
        <sz val="8"/>
        <color theme="1"/>
        <rFont val="Times New Roman"/>
        <family val="1"/>
      </rPr>
      <t>(temporary memory)</t>
    </r>
    <r>
      <rPr>
        <b/>
        <sz val="8"/>
        <color theme="1"/>
        <rFont val="Times New Roman"/>
        <family val="1"/>
      </rPr>
      <t xml:space="preserve"> /
Persistent </t>
    </r>
    <r>
      <rPr>
        <sz val="8"/>
        <color theme="1"/>
        <rFont val="Times New Roman"/>
        <family val="1"/>
      </rPr>
      <t>(long-term memory)</t>
    </r>
    <r>
      <rPr>
        <b/>
        <sz val="8"/>
        <color theme="1"/>
        <rFont val="Times New Roman"/>
        <family val="1"/>
      </rPr>
      <t xml:space="preserve"> /
Not reported</t>
    </r>
  </si>
  <si>
    <r>
      <t>Personalisation Depth:
None</t>
    </r>
    <r>
      <rPr>
        <sz val="8"/>
        <color theme="1"/>
        <rFont val="Times New Roman"/>
        <family val="1"/>
      </rPr>
      <t xml:space="preserve"> (same for all users)</t>
    </r>
    <r>
      <rPr>
        <b/>
        <sz val="8"/>
        <color theme="1"/>
        <rFont val="Times New Roman"/>
        <family val="1"/>
      </rPr>
      <t xml:space="preserve"> / Scale-based (scores or stages) / Adaptive </t>
    </r>
    <r>
      <rPr>
        <sz val="8"/>
        <color theme="1"/>
        <rFont val="Times New Roman"/>
        <family val="1"/>
      </rPr>
      <t>(adjusts to user input)</t>
    </r>
    <r>
      <rPr>
        <b/>
        <sz val="8"/>
        <color theme="1"/>
        <rFont val="Times New Roman"/>
        <family val="1"/>
      </rPr>
      <t xml:space="preserve"> / Memory persistent </t>
    </r>
    <r>
      <rPr>
        <sz val="8"/>
        <color theme="1"/>
        <rFont val="Times New Roman"/>
        <family val="1"/>
      </rPr>
      <t>(stores user history)</t>
    </r>
  </si>
  <si>
    <r>
      <t xml:space="preserve">Core AI Model
 (SVM/
Random Forest/ CNN/ RNN / Transformer </t>
    </r>
    <r>
      <rPr>
        <sz val="8"/>
        <color theme="1"/>
        <rFont val="Times New Roman"/>
        <family val="1"/>
      </rPr>
      <t>(unspecified)</t>
    </r>
    <r>
      <rPr>
        <b/>
        <sz val="8"/>
        <color theme="1"/>
        <rFont val="Times New Roman"/>
        <family val="1"/>
      </rPr>
      <t xml:space="preserve"> /
BERT/
GPT/ T5 / RoBERTa
 / Hybrid/ DistilBERT / Not reported)</t>
    </r>
  </si>
  <si>
    <t>RAG:
Yes / No / Not reported</t>
  </si>
  <si>
    <r>
      <t>Learning Paradigm:
Supervised</t>
    </r>
    <r>
      <rPr>
        <sz val="8"/>
        <color theme="1"/>
        <rFont val="Times New Roman"/>
        <family val="1"/>
      </rPr>
      <t xml:space="preserve"> (learns from labelled data with known outputs)</t>
    </r>
    <r>
      <rPr>
        <b/>
        <sz val="8"/>
        <color theme="1"/>
        <rFont val="Times New Roman"/>
        <family val="1"/>
      </rPr>
      <t xml:space="preserve"> /
Unsupervised </t>
    </r>
    <r>
      <rPr>
        <sz val="8"/>
        <color theme="1"/>
        <rFont val="Times New Roman"/>
        <family val="1"/>
      </rPr>
      <t>(learns patterns from unlabelled data)</t>
    </r>
    <r>
      <rPr>
        <b/>
        <sz val="8"/>
        <color theme="1"/>
        <rFont val="Times New Roman"/>
        <family val="1"/>
      </rPr>
      <t xml:space="preserve"> /
Semi-supervised </t>
    </r>
    <r>
      <rPr>
        <sz val="8"/>
        <color theme="1"/>
        <rFont val="Times New Roman"/>
        <family val="1"/>
      </rPr>
      <t xml:space="preserve">(learns from both labelled and unlabelled data) </t>
    </r>
    <r>
      <rPr>
        <b/>
        <sz val="8"/>
        <color theme="1"/>
        <rFont val="Times New Roman"/>
        <family val="1"/>
      </rPr>
      <t>/
Reinforcement learning</t>
    </r>
    <r>
      <rPr>
        <sz val="8"/>
        <color theme="1"/>
        <rFont val="Times New Roman"/>
        <family val="1"/>
      </rPr>
      <t xml:space="preserve"> (learns through rewards or feedback from actions)</t>
    </r>
    <r>
      <rPr>
        <b/>
        <sz val="8"/>
        <color theme="1"/>
        <rFont val="Times New Roman"/>
        <family val="1"/>
      </rPr>
      <t xml:space="preserve"> /
Hybrid </t>
    </r>
    <r>
      <rPr>
        <sz val="8"/>
        <color theme="1"/>
        <rFont val="Times New Roman"/>
        <family val="1"/>
      </rPr>
      <t xml:space="preserve">(combines multiple learning paradigms) </t>
    </r>
    <r>
      <rPr>
        <b/>
        <sz val="8"/>
        <color theme="1"/>
        <rFont val="Times New Roman"/>
        <family val="1"/>
      </rPr>
      <t>/
Not reported</t>
    </r>
  </si>
  <si>
    <r>
      <t>Personalisation Mechanism:
None</t>
    </r>
    <r>
      <rPr>
        <sz val="8"/>
        <color theme="1"/>
        <rFont val="Times New Roman"/>
        <family val="1"/>
      </rPr>
      <t xml:space="preserve"> (no adaptation)</t>
    </r>
    <r>
      <rPr>
        <b/>
        <sz val="8"/>
        <color theme="1"/>
        <rFont val="Times New Roman"/>
        <family val="1"/>
      </rPr>
      <t xml:space="preserve"> / Rule-based</t>
    </r>
    <r>
      <rPr>
        <sz val="8"/>
        <color theme="1"/>
        <rFont val="Times New Roman"/>
        <family val="1"/>
      </rPr>
      <t xml:space="preserve"> (fixed rules</t>
    </r>
    <r>
      <rPr>
        <b/>
        <sz val="8"/>
        <color theme="1"/>
        <rFont val="Times New Roman"/>
        <family val="1"/>
      </rPr>
      <t>) / Fine-tuning (model trained on user data) / Prompt-level</t>
    </r>
    <r>
      <rPr>
        <sz val="8"/>
        <color theme="1"/>
        <rFont val="Times New Roman"/>
        <family val="1"/>
      </rPr>
      <t xml:space="preserve"> (user context added to prompt)</t>
    </r>
    <r>
      <rPr>
        <b/>
        <sz val="8"/>
        <color theme="1"/>
        <rFont val="Times New Roman"/>
        <family val="1"/>
      </rPr>
      <t xml:space="preserve"> / Federated</t>
    </r>
    <r>
      <rPr>
        <sz val="8"/>
        <color theme="1"/>
        <rFont val="Times New Roman"/>
        <family val="1"/>
      </rPr>
      <t xml:space="preserve"> (personalised locally, local models aggregated)</t>
    </r>
    <r>
      <rPr>
        <b/>
        <sz val="8"/>
        <color theme="1"/>
        <rFont val="Times New Roman"/>
        <family val="1"/>
      </rPr>
      <t xml:space="preserve"> / Not reported </t>
    </r>
  </si>
  <si>
    <r>
      <t>Training Architecture:
Centralise</t>
    </r>
    <r>
      <rPr>
        <sz val="8"/>
        <color theme="1"/>
        <rFont val="Times New Roman"/>
        <family val="1"/>
      </rPr>
      <t>d (single server)</t>
    </r>
    <r>
      <rPr>
        <b/>
        <sz val="8"/>
        <color theme="1"/>
        <rFont val="Times New Roman"/>
        <family val="1"/>
      </rPr>
      <t xml:space="preserve"> / Federated </t>
    </r>
    <r>
      <rPr>
        <sz val="8"/>
        <color theme="1"/>
        <rFont val="Times New Roman"/>
        <family val="1"/>
      </rPr>
      <t>(distributed across clients</t>
    </r>
    <r>
      <rPr>
        <b/>
        <sz val="8"/>
        <color theme="1"/>
        <rFont val="Times New Roman"/>
        <family val="1"/>
      </rPr>
      <t xml:space="preserve">) / Hybrid </t>
    </r>
    <r>
      <rPr>
        <sz val="8"/>
        <color theme="1"/>
        <rFont val="Times New Roman"/>
        <family val="1"/>
      </rPr>
      <t xml:space="preserve">(centralised and federated) </t>
    </r>
    <r>
      <rPr>
        <b/>
        <sz val="8"/>
        <color theme="1"/>
        <rFont val="Times New Roman"/>
        <family val="1"/>
      </rPr>
      <t xml:space="preserve">/ On-device only </t>
    </r>
    <r>
      <rPr>
        <sz val="8"/>
        <color theme="1"/>
        <rFont val="Times New Roman"/>
        <family val="1"/>
      </rPr>
      <t>(trained locally)</t>
    </r>
    <r>
      <rPr>
        <b/>
        <sz val="8"/>
        <color theme="1"/>
        <rFont val="Times New Roman"/>
        <family val="1"/>
      </rPr>
      <t xml:space="preserve"> / Not reported/No</t>
    </r>
  </si>
  <si>
    <r>
      <t xml:space="preserve">Computational Complexity Level:
Low </t>
    </r>
    <r>
      <rPr>
        <sz val="8"/>
        <color theme="1"/>
        <rFont val="Times New Roman"/>
        <family val="1"/>
      </rPr>
      <t>(simple or rule-based models)</t>
    </r>
    <r>
      <rPr>
        <b/>
        <sz val="8"/>
        <color theme="1"/>
        <rFont val="Times New Roman"/>
        <family val="1"/>
      </rPr>
      <t xml:space="preserve"> /
Moderate </t>
    </r>
    <r>
      <rPr>
        <sz val="8"/>
        <color theme="1"/>
        <rFont val="Times New Roman"/>
        <family val="1"/>
      </rPr>
      <t>(classic machine learning models)</t>
    </r>
    <r>
      <rPr>
        <b/>
        <sz val="8"/>
        <color theme="1"/>
        <rFont val="Times New Roman"/>
        <family val="1"/>
      </rPr>
      <t xml:space="preserve"> /
High </t>
    </r>
    <r>
      <rPr>
        <sz val="8"/>
        <color theme="1"/>
        <rFont val="Times New Roman"/>
        <family val="1"/>
      </rPr>
      <t>(deep learning or large models)</t>
    </r>
    <r>
      <rPr>
        <b/>
        <sz val="8"/>
        <color theme="1"/>
        <rFont val="Times New Roman"/>
        <family val="1"/>
      </rPr>
      <t xml:space="preserve"> /
Not reported</t>
    </r>
  </si>
  <si>
    <r>
      <t xml:space="preserve">Deployment Architecture:
Cloud </t>
    </r>
    <r>
      <rPr>
        <sz val="8"/>
        <color theme="1"/>
        <rFont val="Times New Roman"/>
        <family val="1"/>
      </rPr>
      <t xml:space="preserve">(hosted on remote servers) </t>
    </r>
    <r>
      <rPr>
        <b/>
        <sz val="8"/>
        <color theme="1"/>
        <rFont val="Times New Roman"/>
        <family val="1"/>
      </rPr>
      <t xml:space="preserve">/ Local institutional server </t>
    </r>
    <r>
      <rPr>
        <sz val="8"/>
        <color theme="1"/>
        <rFont val="Times New Roman"/>
        <family val="1"/>
      </rPr>
      <t>(hosted within organisation</t>
    </r>
    <r>
      <rPr>
        <b/>
        <sz val="8"/>
        <color theme="1"/>
        <rFont val="Times New Roman"/>
        <family val="1"/>
      </rPr>
      <t xml:space="preserve">) / Hybrid </t>
    </r>
    <r>
      <rPr>
        <sz val="8"/>
        <color theme="1"/>
        <rFont val="Times New Roman"/>
        <family val="1"/>
      </rPr>
      <t>(cloud and local</t>
    </r>
    <r>
      <rPr>
        <b/>
        <sz val="8"/>
        <color theme="1"/>
        <rFont val="Times New Roman"/>
        <family val="1"/>
      </rPr>
      <t xml:space="preserve">) / On-device </t>
    </r>
    <r>
      <rPr>
        <sz val="8"/>
        <color theme="1"/>
        <rFont val="Times New Roman"/>
        <family val="1"/>
      </rPr>
      <t>(runs on user device)</t>
    </r>
    <r>
      <rPr>
        <b/>
        <sz val="8"/>
        <color theme="1"/>
        <rFont val="Times New Roman"/>
        <family val="1"/>
      </rPr>
      <t xml:space="preserve"> / Federated network </t>
    </r>
    <r>
      <rPr>
        <sz val="8"/>
        <color theme="1"/>
        <rFont val="Times New Roman"/>
        <family val="1"/>
      </rPr>
      <t xml:space="preserve">(distributed across sites) </t>
    </r>
    <r>
      <rPr>
        <b/>
        <sz val="8"/>
        <color theme="1"/>
        <rFont val="Times New Roman"/>
        <family val="1"/>
      </rPr>
      <t>/ Not reported</t>
    </r>
  </si>
  <si>
    <t xml:space="preserve">Inference Location 
- where the system logic is executed -
(Client side / Server side / Hybrid / Not reported) </t>
  </si>
  <si>
    <r>
      <t xml:space="preserve">Explainability Mechanism:
None </t>
    </r>
    <r>
      <rPr>
        <sz val="8"/>
        <color theme="1"/>
        <rFont val="Times New Roman"/>
        <family val="1"/>
      </rPr>
      <t>(no explanation)</t>
    </r>
    <r>
      <rPr>
        <b/>
        <sz val="8"/>
        <color theme="1"/>
        <rFont val="Times New Roman"/>
        <family val="1"/>
      </rPr>
      <t xml:space="preserve"> / Feature importance </t>
    </r>
    <r>
      <rPr>
        <sz val="8"/>
        <color theme="1"/>
        <rFont val="Times New Roman"/>
        <family val="1"/>
      </rPr>
      <t>(what input mattered)</t>
    </r>
    <r>
      <rPr>
        <b/>
        <sz val="8"/>
        <color theme="1"/>
        <rFont val="Times New Roman"/>
        <family val="1"/>
      </rPr>
      <t xml:space="preserve"> / SHAP or LIME (</t>
    </r>
    <r>
      <rPr>
        <sz val="8"/>
        <color theme="1"/>
        <rFont val="Times New Roman"/>
        <family val="1"/>
      </rPr>
      <t>model decision explanation</t>
    </r>
    <r>
      <rPr>
        <b/>
        <sz val="8"/>
        <color theme="1"/>
        <rFont val="Times New Roman"/>
        <family val="1"/>
      </rPr>
      <t xml:space="preserve">) / Counterfactual </t>
    </r>
    <r>
      <rPr>
        <sz val="8"/>
        <color theme="1"/>
        <rFont val="Times New Roman"/>
        <family val="1"/>
      </rPr>
      <t>(input change can change result</t>
    </r>
    <r>
      <rPr>
        <b/>
        <sz val="8"/>
        <color theme="1"/>
        <rFont val="Times New Roman"/>
        <family val="1"/>
      </rPr>
      <t xml:space="preserve">) / Natural language </t>
    </r>
    <r>
      <rPr>
        <sz val="8"/>
        <color theme="1"/>
        <rFont val="Times New Roman"/>
        <family val="1"/>
      </rPr>
      <t>(text explanation  why system say something)</t>
    </r>
    <r>
      <rPr>
        <b/>
        <sz val="8"/>
        <color theme="1"/>
        <rFont val="Times New Roman"/>
        <family val="1"/>
      </rPr>
      <t xml:space="preserve"> / Attention </t>
    </r>
    <r>
      <rPr>
        <sz val="8"/>
        <color theme="1"/>
        <rFont val="Times New Roman"/>
        <family val="1"/>
      </rPr>
      <t>(shows where model focu</t>
    </r>
    <r>
      <rPr>
        <b/>
        <sz val="8"/>
        <color theme="1"/>
        <rFont val="Times New Roman"/>
        <family val="1"/>
      </rPr>
      <t>s/</t>
    </r>
    <r>
      <rPr>
        <sz val="8"/>
        <color theme="1"/>
        <rFont val="Times New Roman"/>
        <family val="1"/>
      </rPr>
      <t>important input parts)</t>
    </r>
    <r>
      <rPr>
        <b/>
        <sz val="8"/>
        <color theme="1"/>
        <rFont val="Times New Roman"/>
        <family val="1"/>
      </rPr>
      <t xml:space="preserve"> / Other</t>
    </r>
  </si>
  <si>
    <t>Code Availability (Open-source / Partially Available / Not Available)</t>
  </si>
  <si>
    <r>
      <t>Data Source:
Synthetic</t>
    </r>
    <r>
      <rPr>
        <sz val="8"/>
        <color theme="1"/>
        <rFont val="Times New Roman"/>
        <family val="1"/>
      </rPr>
      <t xml:space="preserve"> (generated data)</t>
    </r>
    <r>
      <rPr>
        <b/>
        <sz val="8"/>
        <color theme="1"/>
        <rFont val="Times New Roman"/>
        <family val="1"/>
      </rPr>
      <t xml:space="preserve"> / Public </t>
    </r>
    <r>
      <rPr>
        <sz val="8"/>
        <color theme="1"/>
        <rFont val="Times New Roman"/>
        <family val="1"/>
      </rPr>
      <t>(open datasets)</t>
    </r>
    <r>
      <rPr>
        <b/>
        <sz val="8"/>
        <color theme="1"/>
        <rFont val="Times New Roman"/>
        <family val="1"/>
      </rPr>
      <t xml:space="preserve"> / Clinical </t>
    </r>
    <r>
      <rPr>
        <sz val="8"/>
        <color theme="1"/>
        <rFont val="Times New Roman"/>
        <family val="1"/>
      </rPr>
      <t>(healthcare data)</t>
    </r>
    <r>
      <rPr>
        <b/>
        <sz val="8"/>
        <color theme="1"/>
        <rFont val="Times New Roman"/>
        <family val="1"/>
      </rPr>
      <t xml:space="preserve"> / User-generated </t>
    </r>
    <r>
      <rPr>
        <sz val="8"/>
        <color theme="1"/>
        <rFont val="Times New Roman"/>
        <family val="1"/>
      </rPr>
      <t xml:space="preserve">(user input data) </t>
    </r>
    <r>
      <rPr>
        <b/>
        <sz val="8"/>
        <color theme="1"/>
        <rFont val="Times New Roman"/>
        <family val="1"/>
      </rPr>
      <t>/ Institutional</t>
    </r>
    <r>
      <rPr>
        <sz val="8"/>
        <color theme="1"/>
        <rFont val="Times New Roman"/>
        <family val="1"/>
      </rPr>
      <t xml:space="preserve"> (organisation data)</t>
    </r>
    <r>
      <rPr>
        <b/>
        <sz val="8"/>
        <color theme="1"/>
        <rFont val="Times New Roman"/>
        <family val="1"/>
      </rPr>
      <t xml:space="preserve"> / Mixed </t>
    </r>
    <r>
      <rPr>
        <sz val="8"/>
        <color theme="1"/>
        <rFont val="Times New Roman"/>
        <family val="1"/>
      </rPr>
      <t>(combination)</t>
    </r>
    <r>
      <rPr>
        <b/>
        <sz val="8"/>
        <color theme="1"/>
        <rFont val="Times New Roman"/>
        <family val="1"/>
      </rPr>
      <t xml:space="preserve"> / Not reported</t>
    </r>
    <r>
      <rPr>
        <sz val="8"/>
        <color theme="1"/>
        <rFont val="Times New Roman"/>
        <family val="1"/>
      </rPr>
      <t xml:space="preserve"> </t>
    </r>
  </si>
  <si>
    <t>Human Participants Used (Yes / No)</t>
  </si>
  <si>
    <r>
      <t xml:space="preserve">Sample Size- </t>
    </r>
    <r>
      <rPr>
        <sz val="8"/>
        <color theme="1"/>
        <rFont val="Times New Roman"/>
        <family val="1"/>
      </rPr>
      <t>amount of data collected-</t>
    </r>
    <r>
      <rPr>
        <b/>
        <sz val="8"/>
        <color theme="1"/>
        <rFont val="Times New Roman"/>
        <family val="1"/>
      </rPr>
      <t xml:space="preserve"> (Participants/
Interaction Data</t>
    </r>
  </si>
  <si>
    <r>
      <t>Data Collection Context:
Clinical setting</t>
    </r>
    <r>
      <rPr>
        <sz val="8"/>
        <color theme="1"/>
        <rFont val="Times New Roman"/>
        <family val="1"/>
      </rPr>
      <t xml:space="preserve"> (collected in healthcare setting)</t>
    </r>
    <r>
      <rPr>
        <b/>
        <sz val="8"/>
        <color theme="1"/>
        <rFont val="Times New Roman"/>
        <family val="1"/>
      </rPr>
      <t xml:space="preserve"> / Community setting </t>
    </r>
    <r>
      <rPr>
        <sz val="8"/>
        <color theme="1"/>
        <rFont val="Times New Roman"/>
        <family val="1"/>
      </rPr>
      <t>(collected outside healthcare)</t>
    </r>
    <r>
      <rPr>
        <b/>
        <sz val="8"/>
        <color theme="1"/>
        <rFont val="Times New Roman"/>
        <family val="1"/>
      </rPr>
      <t xml:space="preserve"> / Online platform </t>
    </r>
    <r>
      <rPr>
        <sz val="8"/>
        <color theme="1"/>
        <rFont val="Times New Roman"/>
        <family val="1"/>
      </rPr>
      <t>(collected via app or web)</t>
    </r>
    <r>
      <rPr>
        <b/>
        <sz val="8"/>
        <color theme="1"/>
        <rFont val="Times New Roman"/>
        <family val="1"/>
      </rPr>
      <t xml:space="preserve"> / Simulation only </t>
    </r>
    <r>
      <rPr>
        <sz val="8"/>
        <color theme="1"/>
        <rFont val="Times New Roman"/>
        <family val="1"/>
      </rPr>
      <t>(no real users)</t>
    </r>
    <r>
      <rPr>
        <b/>
        <sz val="8"/>
        <color theme="1"/>
        <rFont val="Times New Roman"/>
        <family val="1"/>
      </rPr>
      <t xml:space="preserve"> / Not reported</t>
    </r>
  </si>
  <si>
    <t>Data Storage Location  (Cloud / Local / Hybrid /  On device / Not reported))</t>
  </si>
  <si>
    <r>
      <t xml:space="preserve">Data Sovereignty - </t>
    </r>
    <r>
      <rPr>
        <sz val="8"/>
        <color theme="1"/>
        <rFont val="Times New Roman"/>
        <family val="1"/>
      </rPr>
      <t>Where data is stored or which jurisdiction governs the data</t>
    </r>
    <r>
      <rPr>
        <b/>
        <sz val="8"/>
        <color theme="1"/>
        <rFont val="Times New Roman"/>
        <family val="1"/>
      </rPr>
      <t>- Specified
(Yes jurisdiction stated / Mentioned but unclear / No)</t>
    </r>
  </si>
  <si>
    <r>
      <t xml:space="preserve">Data Retention Policy - </t>
    </r>
    <r>
      <rPr>
        <sz val="8"/>
        <color theme="1"/>
        <rFont val="Times New Roman"/>
        <family val="1"/>
      </rPr>
      <t xml:space="preserve">Data lifecycle/how long data is stored or deleted- </t>
    </r>
    <r>
      <rPr>
        <b/>
        <sz val="8"/>
        <color theme="1"/>
        <rFont val="Times New Roman"/>
        <family val="1"/>
      </rPr>
      <t xml:space="preserve">
(Explicit retention policy / Mentioned but vague / Not reported)</t>
    </r>
  </si>
  <si>
    <r>
      <t xml:space="preserve">Consent Mechanism
None /
Implicit </t>
    </r>
    <r>
      <rPr>
        <sz val="8"/>
        <color theme="1"/>
        <rFont val="Times New Roman"/>
        <family val="1"/>
      </rPr>
      <t>(consent assumed by participation or app use)</t>
    </r>
    <r>
      <rPr>
        <b/>
        <sz val="8"/>
        <color theme="1"/>
        <rFont val="Times New Roman"/>
        <family val="1"/>
      </rPr>
      <t xml:space="preserve"> /
Explicit</t>
    </r>
    <r>
      <rPr>
        <sz val="8"/>
        <color theme="1"/>
        <rFont val="Times New Roman"/>
        <family val="1"/>
      </rPr>
      <t xml:space="preserve"> (user gives clear consent, e.g. written or verbal)</t>
    </r>
    <r>
      <rPr>
        <b/>
        <sz val="8"/>
        <color theme="1"/>
        <rFont val="Times New Roman"/>
        <family val="1"/>
      </rPr>
      <t xml:space="preserve"> /
Not reported</t>
    </r>
  </si>
  <si>
    <r>
      <t xml:space="preserve">Audit / Logging
Yes </t>
    </r>
    <r>
      <rPr>
        <sz val="8"/>
        <color theme="1"/>
        <rFont val="Times New Roman"/>
        <family val="1"/>
      </rPr>
      <t>(system records user activity, events, or actions)</t>
    </r>
    <r>
      <rPr>
        <b/>
        <sz val="8"/>
        <color theme="1"/>
        <rFont val="Times New Roman"/>
        <family val="1"/>
      </rPr>
      <t xml:space="preserve"> /
No </t>
    </r>
    <r>
      <rPr>
        <sz val="8"/>
        <color theme="1"/>
        <rFont val="Times New Roman"/>
        <family val="1"/>
      </rPr>
      <t>(no logging described)</t>
    </r>
    <r>
      <rPr>
        <b/>
        <sz val="8"/>
        <color theme="1"/>
        <rFont val="Times New Roman"/>
        <family val="1"/>
      </rPr>
      <t xml:space="preserve"> /
Not reported</t>
    </r>
  </si>
  <si>
    <r>
      <t xml:space="preserve">Regulatory Framework Referenced:  
None </t>
    </r>
    <r>
      <rPr>
        <sz val="8"/>
        <color theme="1"/>
        <rFont val="Times New Roman"/>
        <family val="1"/>
      </rPr>
      <t>(no regulation)</t>
    </r>
    <r>
      <rPr>
        <b/>
        <sz val="8"/>
        <color theme="1"/>
        <rFont val="Times New Roman"/>
        <family val="1"/>
      </rPr>
      <t xml:space="preserve"> / GDPR</t>
    </r>
    <r>
      <rPr>
        <sz val="8"/>
        <color theme="1"/>
        <rFont val="Times New Roman"/>
        <family val="1"/>
      </rPr>
      <t xml:space="preserve"> (EU data protection)</t>
    </r>
    <r>
      <rPr>
        <b/>
        <sz val="8"/>
        <color theme="1"/>
        <rFont val="Times New Roman"/>
        <family val="1"/>
      </rPr>
      <t xml:space="preserve"> / HIPAA </t>
    </r>
    <r>
      <rPr>
        <sz val="8"/>
        <color theme="1"/>
        <rFont val="Times New Roman"/>
        <family val="1"/>
      </rPr>
      <t>(US health data)</t>
    </r>
    <r>
      <rPr>
        <b/>
        <sz val="8"/>
        <color theme="1"/>
        <rFont val="Times New Roman"/>
        <family val="1"/>
      </rPr>
      <t xml:space="preserve"> / Others </t>
    </r>
  </si>
  <si>
    <r>
      <t xml:space="preserve">Bias / Fairness Assessment:
None </t>
    </r>
    <r>
      <rPr>
        <sz val="8"/>
        <color theme="1"/>
        <rFont val="Times New Roman"/>
        <family val="1"/>
      </rPr>
      <t>(no assessment)</t>
    </r>
    <r>
      <rPr>
        <b/>
        <sz val="8"/>
        <color theme="1"/>
        <rFont val="Times New Roman"/>
        <family val="1"/>
      </rPr>
      <t xml:space="preserve"> / Mentioned </t>
    </r>
    <r>
      <rPr>
        <sz val="8"/>
        <color theme="1"/>
        <rFont val="Times New Roman"/>
        <family val="1"/>
      </rPr>
      <t>(bias or fairness discussed</t>
    </r>
    <r>
      <rPr>
        <b/>
        <sz val="8"/>
        <color theme="1"/>
        <rFont val="Times New Roman"/>
        <family val="1"/>
      </rPr>
      <t>) / Empirical</t>
    </r>
    <r>
      <rPr>
        <sz val="8"/>
        <color theme="1"/>
        <rFont val="Times New Roman"/>
        <family val="1"/>
      </rPr>
      <t xml:space="preserve"> (evaluated with data)</t>
    </r>
  </si>
  <si>
    <t>Languages Evaluated with Users:
Single language / Multiple languages / Not reported</t>
  </si>
  <si>
    <r>
      <t>Cultural Adaptation Reported:
Yes</t>
    </r>
    <r>
      <rPr>
        <sz val="8"/>
        <color theme="1"/>
        <rFont val="Times New Roman"/>
        <family val="1"/>
      </rPr>
      <t xml:space="preserve"> (adapted for culture or local context)</t>
    </r>
    <r>
      <rPr>
        <b/>
        <sz val="8"/>
        <color theme="1"/>
        <rFont val="Times New Roman"/>
        <family val="1"/>
      </rPr>
      <t xml:space="preserve"> / No / Not reported</t>
    </r>
  </si>
  <si>
    <r>
      <t xml:space="preserve">Language Bias Discussion:
None </t>
    </r>
    <r>
      <rPr>
        <sz val="8"/>
        <color theme="1"/>
        <rFont val="Times New Roman"/>
        <family val="1"/>
      </rPr>
      <t>(not discussed)</t>
    </r>
    <r>
      <rPr>
        <b/>
        <sz val="8"/>
        <color theme="1"/>
        <rFont val="Times New Roman"/>
        <family val="1"/>
      </rPr>
      <t xml:space="preserve"> / Mentioned </t>
    </r>
    <r>
      <rPr>
        <sz val="8"/>
        <color theme="1"/>
        <rFont val="Times New Roman"/>
        <family val="1"/>
      </rPr>
      <t>(noted limitation)</t>
    </r>
    <r>
      <rPr>
        <b/>
        <sz val="8"/>
        <color theme="1"/>
        <rFont val="Times New Roman"/>
        <family val="1"/>
      </rPr>
      <t xml:space="preserve"> / Analysed </t>
    </r>
    <r>
      <rPr>
        <sz val="8"/>
        <color theme="1"/>
        <rFont val="Times New Roman"/>
        <family val="1"/>
      </rPr>
      <t>(evaluated with data)</t>
    </r>
  </si>
  <si>
    <r>
      <t>Representation Gap:
None</t>
    </r>
    <r>
      <rPr>
        <sz val="8"/>
        <color theme="1"/>
        <rFont val="Times New Roman"/>
        <family val="1"/>
      </rPr>
      <t xml:space="preserve"> (no gap identified)</t>
    </r>
    <r>
      <rPr>
        <b/>
        <sz val="8"/>
        <color theme="1"/>
        <rFont val="Times New Roman"/>
        <family val="1"/>
      </rPr>
      <t xml:space="preserve"> / Mentioned </t>
    </r>
    <r>
      <rPr>
        <sz val="8"/>
        <color theme="1"/>
        <rFont val="Times New Roman"/>
        <family val="1"/>
      </rPr>
      <t>(limited representation</t>
    </r>
    <r>
      <rPr>
        <b/>
        <sz val="8"/>
        <color theme="1"/>
        <rFont val="Times New Roman"/>
        <family val="1"/>
      </rPr>
      <t xml:space="preserve">; no demographic reporting) / Analysed </t>
    </r>
    <r>
      <rPr>
        <sz val="8"/>
        <color theme="1"/>
        <rFont val="Times New Roman"/>
        <family val="1"/>
      </rPr>
      <t>(examined with data)</t>
    </r>
    <r>
      <rPr>
        <b/>
        <sz val="8"/>
        <color theme="1"/>
        <rFont val="Times New Roman"/>
        <family val="1"/>
      </rPr>
      <t xml:space="preserve"> / Not reported </t>
    </r>
    <r>
      <rPr>
        <sz val="8"/>
        <color theme="1"/>
        <rFont val="Times New Roman"/>
        <family val="1"/>
      </rPr>
      <t xml:space="preserve">(not specified) </t>
    </r>
  </si>
  <si>
    <r>
      <t xml:space="preserve">Accessibility Features Reported:
Yes </t>
    </r>
    <r>
      <rPr>
        <sz val="8"/>
        <color theme="1"/>
        <rFont val="Times New Roman"/>
        <family val="1"/>
      </rPr>
      <t>(features to support access, e.g., low literacy, disability, language barriers, or limited digital skills)</t>
    </r>
    <r>
      <rPr>
        <b/>
        <sz val="8"/>
        <color theme="1"/>
        <rFont val="Times New Roman"/>
        <family val="1"/>
      </rPr>
      <t xml:space="preserve"> / No</t>
    </r>
  </si>
  <si>
    <r>
      <t>Requires Stable Broadband:
Yes</t>
    </r>
    <r>
      <rPr>
        <sz val="8"/>
        <color theme="1"/>
        <rFont val="Times New Roman"/>
        <family val="1"/>
      </rPr>
      <t xml:space="preserve"> (needs continuous internet) </t>
    </r>
    <r>
      <rPr>
        <b/>
        <sz val="8"/>
        <color theme="1"/>
        <rFont val="Times New Roman"/>
        <family val="1"/>
      </rPr>
      <t xml:space="preserve">/ No </t>
    </r>
    <r>
      <rPr>
        <sz val="8"/>
        <color theme="1"/>
        <rFont val="Times New Roman"/>
        <family val="1"/>
      </rPr>
      <t>(works with low or intermittent connectivity)</t>
    </r>
    <r>
      <rPr>
        <b/>
        <sz val="8"/>
        <color theme="1"/>
        <rFont val="Times New Roman"/>
        <family val="1"/>
      </rPr>
      <t xml:space="preserve"> / Not reported</t>
    </r>
  </si>
  <si>
    <r>
      <t xml:space="preserve">Offline Capability
Yes </t>
    </r>
    <r>
      <rPr>
        <sz val="8"/>
        <color theme="1"/>
        <rFont val="Times New Roman"/>
        <family val="1"/>
      </rPr>
      <t>(can work without internet)</t>
    </r>
    <r>
      <rPr>
        <b/>
        <sz val="8"/>
        <color theme="1"/>
        <rFont val="Times New Roman"/>
        <family val="1"/>
      </rPr>
      <t xml:space="preserve"> / No / Not reported</t>
    </r>
  </si>
  <si>
    <r>
      <t>Infrastructure Dependency Level:
Low (</t>
    </r>
    <r>
      <rPr>
        <sz val="8"/>
        <color theme="1"/>
        <rFont val="Times New Roman"/>
        <family val="1"/>
      </rPr>
      <t>minimal resources e.g. SMS or basic phone)</t>
    </r>
    <r>
      <rPr>
        <b/>
        <sz val="8"/>
        <color theme="1"/>
        <rFont val="Times New Roman"/>
        <family val="1"/>
      </rPr>
      <t xml:space="preserve"> / Moderate </t>
    </r>
    <r>
      <rPr>
        <sz val="8"/>
        <color theme="1"/>
        <rFont val="Times New Roman"/>
        <family val="1"/>
      </rPr>
      <t>(internet or cloud)</t>
    </r>
    <r>
      <rPr>
        <b/>
        <sz val="8"/>
        <color theme="1"/>
        <rFont val="Times New Roman"/>
        <family val="1"/>
      </rPr>
      <t xml:space="preserve"> / High</t>
    </r>
    <r>
      <rPr>
        <sz val="8"/>
        <color theme="1"/>
        <rFont val="Times New Roman"/>
        <family val="1"/>
      </rPr>
      <t xml:space="preserve"> (heavy cloud or specialised hardware)</t>
    </r>
    <r>
      <rPr>
        <b/>
        <sz val="8"/>
        <color theme="1"/>
        <rFont val="Times New Roman"/>
        <family val="1"/>
      </rPr>
      <t xml:space="preserve"> / Not reported </t>
    </r>
  </si>
  <si>
    <r>
      <t xml:space="preserve">Evaluation Context :
Simulation </t>
    </r>
    <r>
      <rPr>
        <sz val="8"/>
        <color theme="1"/>
        <rFont val="Times New Roman"/>
        <family val="1"/>
      </rPr>
      <t>(no real users)</t>
    </r>
    <r>
      <rPr>
        <b/>
        <sz val="8"/>
        <color theme="1"/>
        <rFont val="Times New Roman"/>
        <family val="1"/>
      </rPr>
      <t xml:space="preserve">
Lab </t>
    </r>
    <r>
      <rPr>
        <sz val="8"/>
        <color theme="1"/>
        <rFont val="Times New Roman"/>
        <family val="1"/>
      </rPr>
      <t xml:space="preserve">(controlled setting) / </t>
    </r>
    <r>
      <rPr>
        <b/>
        <sz val="8"/>
        <color theme="1"/>
        <rFont val="Times New Roman"/>
        <family val="1"/>
      </rPr>
      <t>Home</t>
    </r>
    <r>
      <rPr>
        <sz val="8"/>
        <color theme="1"/>
        <rFont val="Times New Roman"/>
        <family val="1"/>
      </rPr>
      <t xml:space="preserve"> (user environment) / </t>
    </r>
    <r>
      <rPr>
        <b/>
        <sz val="8"/>
        <color theme="1"/>
        <rFont val="Times New Roman"/>
        <family val="1"/>
      </rPr>
      <t xml:space="preserve">Clinical </t>
    </r>
    <r>
      <rPr>
        <sz val="8"/>
        <color theme="1"/>
        <rFont val="Times New Roman"/>
        <family val="1"/>
      </rPr>
      <t>(healthcare setting) /</t>
    </r>
    <r>
      <rPr>
        <b/>
        <sz val="8"/>
        <color theme="1"/>
        <rFont val="Times New Roman"/>
        <family val="1"/>
      </rPr>
      <t xml:space="preserve"> Mixed/ Not reported </t>
    </r>
  </si>
  <si>
    <r>
      <t xml:space="preserve">Evaluation Focus: 
Technical </t>
    </r>
    <r>
      <rPr>
        <sz val="8"/>
        <color theme="1"/>
        <rFont val="Times New Roman"/>
        <family val="1"/>
      </rPr>
      <t>(model performance)</t>
    </r>
    <r>
      <rPr>
        <b/>
        <sz val="8"/>
        <color theme="1"/>
        <rFont val="Times New Roman"/>
        <family val="1"/>
      </rPr>
      <t xml:space="preserve"> / Usability </t>
    </r>
    <r>
      <rPr>
        <sz val="8"/>
        <color theme="1"/>
        <rFont val="Times New Roman"/>
        <family val="1"/>
      </rPr>
      <t xml:space="preserve">(user experience) </t>
    </r>
    <r>
      <rPr>
        <b/>
        <sz val="8"/>
        <color theme="1"/>
        <rFont val="Times New Roman"/>
        <family val="1"/>
      </rPr>
      <t xml:space="preserve">/ Clinical </t>
    </r>
    <r>
      <rPr>
        <sz val="8"/>
        <color theme="1"/>
        <rFont val="Times New Roman"/>
        <family val="1"/>
      </rPr>
      <t>(health outcomes)</t>
    </r>
    <r>
      <rPr>
        <b/>
        <sz val="8"/>
        <color theme="1"/>
        <rFont val="Times New Roman"/>
        <family val="1"/>
      </rPr>
      <t xml:space="preserve"> / Mixed/ Not reported </t>
    </r>
  </si>
  <si>
    <r>
      <t xml:space="preserve">Validated Clinical Scale Used :
Yes </t>
    </r>
    <r>
      <rPr>
        <sz val="8"/>
        <color theme="1"/>
        <rFont val="Times New Roman"/>
        <family val="1"/>
      </rPr>
      <t>(standard scale used, e.g. PHQ-9, EPDS, etc)</t>
    </r>
    <r>
      <rPr>
        <b/>
        <sz val="8"/>
        <color theme="1"/>
        <rFont val="Times New Roman"/>
        <family val="1"/>
      </rPr>
      <t xml:space="preserve"> / No / Not reported</t>
    </r>
  </si>
  <si>
    <r>
      <t xml:space="preserve">Self-Reported Engagement Only Yes </t>
    </r>
    <r>
      <rPr>
        <sz val="8"/>
        <color theme="1"/>
        <rFont val="Times New Roman"/>
        <family val="1"/>
      </rPr>
      <t>(only user feedback or usage data) /</t>
    </r>
    <r>
      <rPr>
        <b/>
        <sz val="8"/>
        <color theme="1"/>
        <rFont val="Times New Roman"/>
        <family val="1"/>
      </rPr>
      <t xml:space="preserve"> No</t>
    </r>
    <r>
      <rPr>
        <sz val="8"/>
        <color theme="1"/>
        <rFont val="Times New Roman"/>
        <family val="1"/>
      </rPr>
      <t xml:space="preserve"> (objective or clinical measures included) / </t>
    </r>
    <r>
      <rPr>
        <b/>
        <sz val="8"/>
        <color theme="1"/>
        <rFont val="Times New Roman"/>
        <family val="1"/>
      </rPr>
      <t>Not reported</t>
    </r>
  </si>
  <si>
    <r>
      <t>Real-World Clinical Outcomes Reported:
 Yes</t>
    </r>
    <r>
      <rPr>
        <sz val="8"/>
        <color theme="1"/>
        <rFont val="Times New Roman"/>
        <family val="1"/>
      </rPr>
      <t xml:space="preserve"> (actual symptom or health outcomes measured)</t>
    </r>
    <r>
      <rPr>
        <b/>
        <sz val="8"/>
        <color theme="1"/>
        <rFont val="Times New Roman"/>
        <family val="1"/>
      </rPr>
      <t xml:space="preserve"> / No / Not reported</t>
    </r>
  </si>
  <si>
    <r>
      <t>Technical Metrics:
Accuracy</t>
    </r>
    <r>
      <rPr>
        <sz val="8"/>
        <color theme="1"/>
        <rFont val="Times New Roman"/>
        <family val="1"/>
      </rPr>
      <t xml:space="preserve"> (correct predictions)</t>
    </r>
    <r>
      <rPr>
        <b/>
        <sz val="8"/>
        <color theme="1"/>
        <rFont val="Times New Roman"/>
        <family val="1"/>
      </rPr>
      <t xml:space="preserve"> / 
AUC </t>
    </r>
    <r>
      <rPr>
        <sz val="8"/>
        <color theme="1"/>
        <rFont val="Times New Roman"/>
        <family val="1"/>
      </rPr>
      <t>(separation ability)</t>
    </r>
    <r>
      <rPr>
        <b/>
        <sz val="8"/>
        <color theme="1"/>
        <rFont val="Times New Roman"/>
        <family val="1"/>
      </rPr>
      <t xml:space="preserve"> / 
Precision </t>
    </r>
    <r>
      <rPr>
        <sz val="8"/>
        <color theme="1"/>
        <rFont val="Times New Roman"/>
        <family val="1"/>
      </rPr>
      <t>(correct positives)</t>
    </r>
    <r>
      <rPr>
        <b/>
        <sz val="8"/>
        <color theme="1"/>
        <rFont val="Times New Roman"/>
        <family val="1"/>
      </rPr>
      <t xml:space="preserve"> / 
Recall </t>
    </r>
    <r>
      <rPr>
        <sz val="8"/>
        <color theme="1"/>
        <rFont val="Times New Roman"/>
        <family val="1"/>
      </rPr>
      <t>(captured positives)</t>
    </r>
    <r>
      <rPr>
        <b/>
        <sz val="8"/>
        <color theme="1"/>
        <rFont val="Times New Roman"/>
        <family val="1"/>
      </rPr>
      <t xml:space="preserve"> /  Runtime </t>
    </r>
    <r>
      <rPr>
        <sz val="8"/>
        <color theme="1"/>
        <rFont val="Times New Roman"/>
        <family val="1"/>
      </rPr>
      <t>(speed),</t>
    </r>
    <r>
      <rPr>
        <b/>
        <sz val="8"/>
        <color theme="1"/>
        <rFont val="Times New Roman"/>
        <family val="1"/>
      </rPr>
      <t xml:space="preserve"> etc) / Not reported</t>
    </r>
  </si>
  <si>
    <r>
      <t xml:space="preserve">Clinical Metrics:
EPDS </t>
    </r>
    <r>
      <rPr>
        <sz val="8"/>
        <color theme="1"/>
        <rFont val="Times New Roman"/>
        <family val="1"/>
      </rPr>
      <t>(postnatal depression score) /</t>
    </r>
    <r>
      <rPr>
        <b/>
        <sz val="8"/>
        <color theme="1"/>
        <rFont val="Times New Roman"/>
        <family val="1"/>
      </rPr>
      <t xml:space="preserve">
PHQ-9 </t>
    </r>
    <r>
      <rPr>
        <sz val="8"/>
        <color theme="1"/>
        <rFont val="Times New Roman"/>
        <family val="1"/>
      </rPr>
      <t>(depression score) /</t>
    </r>
    <r>
      <rPr>
        <b/>
        <sz val="8"/>
        <color theme="1"/>
        <rFont val="Times New Roman"/>
        <family val="1"/>
      </rPr>
      <t xml:space="preserve">
GAD-7 </t>
    </r>
    <r>
      <rPr>
        <sz val="8"/>
        <color theme="1"/>
        <rFont val="Times New Roman"/>
        <family val="1"/>
      </rPr>
      <t xml:space="preserve">(anxiety score) /
</t>
    </r>
    <r>
      <rPr>
        <b/>
        <sz val="8"/>
        <color theme="1"/>
        <rFont val="Times New Roman"/>
        <family val="1"/>
      </rPr>
      <t xml:space="preserve">WEMWBS </t>
    </r>
    <r>
      <rPr>
        <sz val="8"/>
        <color theme="1"/>
        <rFont val="Times New Roman"/>
        <family val="1"/>
      </rPr>
      <t>(mental wellbeing score)</t>
    </r>
    <r>
      <rPr>
        <b/>
        <sz val="8"/>
        <color theme="1"/>
        <rFont val="Times New Roman"/>
        <family val="1"/>
      </rPr>
      <t xml:space="preserve">
Symptom reduction </t>
    </r>
    <r>
      <rPr>
        <sz val="8"/>
        <color theme="1"/>
        <rFont val="Times New Roman"/>
        <family val="1"/>
      </rPr>
      <t>(improvement in symptoms) /</t>
    </r>
    <r>
      <rPr>
        <b/>
        <sz val="8"/>
        <color theme="1"/>
        <rFont val="Times New Roman"/>
        <family val="1"/>
      </rPr>
      <t xml:space="preserve">
Effect size </t>
    </r>
    <r>
      <rPr>
        <sz val="8"/>
        <color theme="1"/>
        <rFont val="Times New Roman"/>
        <family val="1"/>
      </rPr>
      <t>(strength of change) /</t>
    </r>
    <r>
      <rPr>
        <b/>
        <sz val="8"/>
        <color theme="1"/>
        <rFont val="Times New Roman"/>
        <family val="1"/>
      </rPr>
      <t xml:space="preserve">
Other </t>
    </r>
    <r>
      <rPr>
        <sz val="8"/>
        <color theme="1"/>
        <rFont val="Times New Roman"/>
        <family val="1"/>
      </rPr>
      <t>(other clinical outcomes) /</t>
    </r>
    <r>
      <rPr>
        <b/>
        <sz val="8"/>
        <color theme="1"/>
        <rFont val="Times New Roman"/>
        <family val="1"/>
      </rPr>
      <t xml:space="preserve">
Not reported</t>
    </r>
  </si>
  <si>
    <r>
      <t>Usability Metrics:
SUS (</t>
    </r>
    <r>
      <rPr>
        <sz val="8"/>
        <color theme="1"/>
        <rFont val="Times New Roman"/>
        <family val="1"/>
      </rPr>
      <t>usability score)</t>
    </r>
    <r>
      <rPr>
        <b/>
        <sz val="8"/>
        <color theme="1"/>
        <rFont val="Times New Roman"/>
        <family val="1"/>
      </rPr>
      <t xml:space="preserve"> /
TAM </t>
    </r>
    <r>
      <rPr>
        <sz val="8"/>
        <color theme="1"/>
        <rFont val="Times New Roman"/>
        <family val="1"/>
      </rPr>
      <t xml:space="preserve">(technology acceptance) </t>
    </r>
    <r>
      <rPr>
        <b/>
        <sz val="8"/>
        <color theme="1"/>
        <rFont val="Times New Roman"/>
        <family val="1"/>
      </rPr>
      <t xml:space="preserve">/
Satisfaction </t>
    </r>
    <r>
      <rPr>
        <sz val="8"/>
        <color theme="1"/>
        <rFont val="Times New Roman"/>
        <family val="1"/>
      </rPr>
      <t>(user satisfaction)</t>
    </r>
    <r>
      <rPr>
        <b/>
        <sz val="8"/>
        <color theme="1"/>
        <rFont val="Times New Roman"/>
        <family val="1"/>
      </rPr>
      <t xml:space="preserve"> /
Engagement </t>
    </r>
    <r>
      <rPr>
        <sz val="8"/>
        <color theme="1"/>
        <rFont val="Times New Roman"/>
        <family val="1"/>
      </rPr>
      <t>(usage or interaction)</t>
    </r>
    <r>
      <rPr>
        <b/>
        <sz val="8"/>
        <color theme="1"/>
        <rFont val="Times New Roman"/>
        <family val="1"/>
      </rPr>
      <t xml:space="preserve"> /
Other </t>
    </r>
    <r>
      <rPr>
        <sz val="8"/>
        <color theme="1"/>
        <rFont val="Times New Roman"/>
        <family val="1"/>
      </rPr>
      <t xml:space="preserve">(other usability measures) </t>
    </r>
    <r>
      <rPr>
        <b/>
        <sz val="8"/>
        <color theme="1"/>
        <rFont val="Times New Roman"/>
        <family val="1"/>
      </rPr>
      <t>/
Not reported</t>
    </r>
  </si>
  <si>
    <t>Design Tensions Observed (what was observed)</t>
  </si>
  <si>
    <t>A Mobile App–Based Intervention (Parentbot–a Digital Healthcare
Assistant) for Parents: Secondary Analysis of a Randomized
Controlled Trial</t>
  </si>
  <si>
    <t>Joelle YX Chua, et al</t>
  </si>
  <si>
    <t>2022–2025</t>
  </si>
  <si>
    <t>Singapore</t>
  </si>
  <si>
    <t xml:space="preserve">HIC </t>
  </si>
  <si>
    <r>
      <rPr>
        <b/>
        <sz val="7"/>
        <color theme="1"/>
        <rFont val="Times New Roman"/>
        <family val="1"/>
      </rPr>
      <t>Journal</t>
    </r>
    <r>
      <rPr>
        <sz val="7"/>
        <color theme="1"/>
        <rFont val="Times New Roman"/>
        <family val="1"/>
      </rPr>
      <t xml:space="preserve">
(Journal of Medical Internet Research)</t>
    </r>
  </si>
  <si>
    <t>Parentbot</t>
  </si>
  <si>
    <t>Parentbot–a Digital Healthcare Assistant (PDA) aimed to provide informational, socioemotional, and psychological support to parents across the perinatal
period</t>
  </si>
  <si>
    <t>Multi component parenting app with education, chatbot Q and A, escalation to clinician answers, wellbeing activities, peer forum, gamification, and a helpline resources section.</t>
  </si>
  <si>
    <r>
      <rPr>
        <b/>
        <sz val="7"/>
        <color theme="1"/>
        <rFont val="Times New Roman"/>
        <family val="1"/>
      </rPr>
      <t xml:space="preserve"> Mixed</t>
    </r>
    <r>
      <rPr>
        <sz val="7"/>
        <color theme="1"/>
        <rFont val="Times New Roman"/>
        <family val="1"/>
      </rPr>
      <t xml:space="preserve"> (Depression + Stress + Anxiety +Wellbeing)</t>
    </r>
  </si>
  <si>
    <r>
      <t>Both</t>
    </r>
    <r>
      <rPr>
        <sz val="7"/>
        <color theme="1"/>
        <rFont val="Times New Roman"/>
        <family val="1"/>
      </rPr>
      <t xml:space="preserve"> (Antenatal = 24 weeks gestational + Postnatal = 1-3 months postpartum)</t>
    </r>
  </si>
  <si>
    <t>Psychoeducation</t>
  </si>
  <si>
    <r>
      <t>Yes (</t>
    </r>
    <r>
      <rPr>
        <sz val="7"/>
        <color theme="1"/>
        <rFont val="Times New Roman"/>
        <family val="1"/>
      </rPr>
      <t>multidisciplinary team including healthcare professionals (midwives, obstetricians) involved in development</t>
    </r>
    <r>
      <rPr>
        <b/>
        <sz val="7"/>
        <color theme="1"/>
        <rFont val="Times New Roman"/>
        <family val="1"/>
      </rPr>
      <t>)</t>
    </r>
  </si>
  <si>
    <r>
      <t xml:space="preserve">Partial </t>
    </r>
    <r>
      <rPr>
        <sz val="7"/>
        <color theme="1"/>
        <rFont val="Times New Roman"/>
        <family val="1"/>
      </rPr>
      <t>(link users to  clinicians (nurses and mideives)</t>
    </r>
  </si>
  <si>
    <t>Yes</t>
  </si>
  <si>
    <r>
      <t xml:space="preserve">Comparative </t>
    </r>
    <r>
      <rPr>
        <sz val="7"/>
        <color theme="1"/>
        <rFont val="Times New Roman"/>
        <family val="1"/>
      </rPr>
      <t>(compares groups - male vs female, age groups, employment and income)</t>
    </r>
  </si>
  <si>
    <t>Not reported</t>
  </si>
  <si>
    <r>
      <rPr>
        <b/>
        <sz val="7"/>
        <color theme="1"/>
        <rFont val="Times New Roman"/>
        <family val="1"/>
      </rPr>
      <t>Hotline + Human-in-loop</t>
    </r>
    <r>
      <rPr>
        <sz val="7"/>
        <color theme="1"/>
        <rFont val="Times New Roman"/>
        <family val="1"/>
      </rPr>
      <t xml:space="preserve"> (users can contact services via helpline; ask an expert, nurses and midwives respond)</t>
    </r>
  </si>
  <si>
    <r>
      <t xml:space="preserve">Consultative </t>
    </r>
    <r>
      <rPr>
        <sz val="7"/>
        <color theme="1"/>
        <rFont val="Times New Roman"/>
        <family val="1"/>
      </rPr>
      <t>(experienced  nurses and midwives responds to queries when avaliable)</t>
    </r>
  </si>
  <si>
    <r>
      <t xml:space="preserve">No </t>
    </r>
    <r>
      <rPr>
        <sz val="7"/>
        <color theme="1"/>
        <rFont val="Times New Roman"/>
        <family val="1"/>
      </rPr>
      <t>(Not reported although provide referral pathway)</t>
    </r>
  </si>
  <si>
    <r>
      <t xml:space="preserve">Yes </t>
    </r>
    <r>
      <rPr>
        <sz val="7"/>
        <color theme="1"/>
        <rFont val="Times New Roman"/>
        <family val="1"/>
      </rPr>
      <t xml:space="preserve">(handles cases that it can not answer by redirecting to clinician through "ask an expert"  </t>
    </r>
  </si>
  <si>
    <t>Not reported.</t>
  </si>
  <si>
    <t>Text</t>
  </si>
  <si>
    <t>App</t>
  </si>
  <si>
    <t>Mobile</t>
  </si>
  <si>
    <t>Rule-based chatbot</t>
  </si>
  <si>
    <r>
      <t>Static (</t>
    </r>
    <r>
      <rPr>
        <sz val="7"/>
        <color theme="1"/>
        <rFont val="Times New Roman"/>
        <family val="1"/>
      </rPr>
      <t>PDA and its contents remained constant during the entire study</t>
    </r>
    <r>
      <rPr>
        <b/>
        <sz val="7"/>
        <color theme="1"/>
        <rFont val="Times New Roman"/>
        <family val="1"/>
      </rPr>
      <t>.</t>
    </r>
  </si>
  <si>
    <t>Low (a rule-based chatbot with no intelligent AI modelling. No description of deep learning models, neural networks, or large scale computation is provided</t>
  </si>
  <si>
    <t>Not avaliable</t>
  </si>
  <si>
    <t>No, not reported</t>
  </si>
  <si>
    <t xml:space="preserve">                Not reported</t>
  </si>
  <si>
    <t>Evaluation (used participant data to te the system)</t>
  </si>
  <si>
    <r>
      <t xml:space="preserve">Hybrid </t>
    </r>
    <r>
      <rPr>
        <sz val="7"/>
        <color theme="1"/>
        <rFont val="Times New Roman"/>
        <family val="1"/>
      </rPr>
      <t>(Server + local laptop)
- self reported web based surveys hosted on a secure, ethically approved server.
- collected data were stored in password-protected laptops</t>
    </r>
  </si>
  <si>
    <r>
      <t>Anonymisation + access control through password protection</t>
    </r>
    <r>
      <rPr>
        <sz val="7"/>
        <color theme="1"/>
        <rFont val="Times New Roman"/>
        <family val="1"/>
      </rPr>
      <t xml:space="preserve"> + </t>
    </r>
    <r>
      <rPr>
        <b/>
        <sz val="7"/>
        <color theme="1"/>
        <rFont val="Times New Roman"/>
        <family val="1"/>
      </rPr>
      <t xml:space="preserve">Authentication + Secure server </t>
    </r>
    <r>
      <rPr>
        <sz val="7"/>
        <color theme="1"/>
        <rFont val="Times New Roman"/>
        <family val="1"/>
      </rPr>
      <t>(participants’ anonymity was ensured by unique identification number;  stored in password protected laptops;  access to the use data on a secure web based administration portal; self reported web based surveys hosted on a secure ethically approved serve; parents downloaded PDA onto their smartphones and logged in using a unique ID and password)</t>
    </r>
  </si>
  <si>
    <r>
      <t>Explicit</t>
    </r>
    <r>
      <rPr>
        <sz val="7"/>
        <color theme="1"/>
        <rFont val="Times New Roman"/>
        <family val="1"/>
      </rPr>
      <t xml:space="preserve"> (written informed consent + voluntary written consent)</t>
    </r>
  </si>
  <si>
    <r>
      <t>Yes (</t>
    </r>
    <r>
      <rPr>
        <sz val="7"/>
        <color theme="1"/>
        <rFont val="Times New Roman"/>
        <family val="1"/>
      </rPr>
      <t>PDA tracked each participant’s use and stored the information in a secure web based administration portal)</t>
    </r>
  </si>
  <si>
    <r>
      <t xml:space="preserve">Other </t>
    </r>
    <r>
      <rPr>
        <sz val="7"/>
        <color theme="1"/>
        <rFont val="Times New Roman"/>
        <family val="1"/>
      </rPr>
      <t>(National Healthcare Group Domain Specific Review Board)</t>
    </r>
  </si>
  <si>
    <t>None</t>
  </si>
  <si>
    <t>English</t>
  </si>
  <si>
    <r>
      <t xml:space="preserve">Mentioned: </t>
    </r>
    <r>
      <rPr>
        <sz val="7"/>
        <color theme="1"/>
        <rFont val="Times New Roman"/>
        <family val="1"/>
      </rPr>
      <t xml:space="preserve">
(non English speakers, same sex couples, high risk pregnancies, and populations without digital access</t>
    </r>
    <r>
      <rPr>
        <b/>
        <sz val="7"/>
        <color theme="1"/>
        <rFont val="Times New Roman"/>
        <family val="1"/>
      </rPr>
      <t>.)</t>
    </r>
  </si>
  <si>
    <t>No</t>
  </si>
  <si>
    <r>
      <t xml:space="preserve">Yes </t>
    </r>
    <r>
      <rPr>
        <sz val="7"/>
        <color theme="1"/>
        <rFont val="Times New Roman"/>
        <family val="1"/>
      </rPr>
      <t>(internet access for app use)</t>
    </r>
  </si>
  <si>
    <r>
      <t xml:space="preserve">Mixed </t>
    </r>
    <r>
      <rPr>
        <sz val="7"/>
        <color theme="1"/>
        <rFont val="Times New Roman"/>
        <family val="1"/>
      </rPr>
      <t>(Clinical and  behavioural outcome and usagae analysis)</t>
    </r>
  </si>
  <si>
    <r>
      <t xml:space="preserve">Yes - 
</t>
    </r>
    <r>
      <rPr>
        <sz val="7"/>
        <color theme="1"/>
        <rFont val="Times New Roman"/>
        <family val="1"/>
      </rPr>
      <t>Edinburgh Postnatal Depression Scale (EPDS), Perceived Stress Scale (PSS), and State Trait Anxiety Inventory (STAI)</t>
    </r>
  </si>
  <si>
    <r>
      <t xml:space="preserve">No </t>
    </r>
    <r>
      <rPr>
        <sz val="7"/>
        <color theme="1"/>
        <rFont val="Times New Roman"/>
        <family val="1"/>
      </rPr>
      <t>(engagement based on metrics)</t>
    </r>
  </si>
  <si>
    <r>
      <t>Yes</t>
    </r>
    <r>
      <rPr>
        <sz val="7"/>
        <color theme="1"/>
        <rFont val="Times New Roman"/>
        <family val="1"/>
      </rPr>
      <t xml:space="preserve"> (validated scales at baseline and postpartum time poinmts for parental outcome measurement, but not diagnosis records)</t>
    </r>
  </si>
  <si>
    <t>EPDS, Stress scale, Anxiety scale present; PHQ-9, GAD-7 and effect size not present.</t>
  </si>
  <si>
    <t>none</t>
  </si>
  <si>
    <t>• Limited dataset (English-speaking heterosexual couples who
had babies without serious medical complications were used. Hence, canot be generalized for all parents).
• provision of educational resources should be prioritized in future app-based parenting interventions.
Because the use of other
PDA features, such as poster activities, forum posts, and reflection and gratitude exercises, had a limited effect in improving
parents’ well-being, future interventions could explore alternative activities to better engage parents.
Future mobile app–based
parenting interventions could conduct similar evaluations on app use and the effectiveness of specific features to validate the
findings of this study.</t>
  </si>
  <si>
    <t>Parentbot is designed to prioritise safety and reliability over automation and intelligence. Instead of using advanced AI models, it relies on a rule-based chatbot with human clinician support for complex queries. This reduces the risk of incorrect or harmful responses, but limits adaptive learning, personalisation, and automated risk detection capabilities.
The intervention emphasises user engagement and general wellbeing support through educational content, mindfulness activities, and social interaction, rather than providing clinical diagnosis or personalised treatment.
The study design ensures strong internal validity through controlled recruitment and an RCT framework. However, the use of a restricted sample (English-speaking, smartphone users in a single country) limits generalisability.
The system models dyads without capturing partner influence. It also relies on self-reported validated scales rather than clinical outcomes;
System uses basic privacy safeguards without advanced techniques</t>
  </si>
  <si>
    <t xml:space="preserve">Parentbot is a mobile app–based digital health intervention designed to provide informational, socioemotional, and psychological support for parents during the perinatal period. The system integrates a rule-based chatbot to answer parenting-related queries, supported by structured educational resources, mindfulness and reflection activities, social engagement features, and gamification elements. To ensure safety and reliability, the chatbot is complemented by a human-in-the-loop mechanism through an “ask an expert” feature, where healthcare professionals such as nurses and midwives respond to unresolved queries within 24 hours, and a helpline provides access to local health and social support services.
The intervention is evaluated through a randomised controlled trial involving 118 heterosexual couples recruited from a tertiary hospital in Singapore. Participants were English-speaking smartphone users with low-risk pregnancies and were followed from late pregnancy to the postnatal period. A secondary analysis of the trial was conducted using linear mixed models, incorporating couple-level random effects to account for dyadic data. Outcomes were measured using validated self-report scales, including depression, anxiety, stress, parenting self-efficacy, social support, and parent–infant bonding. In addition, system usage data such as chatbot interactions, content access, and engagement activities were tracked and analysed.
This work lies on combining a low-complexity, safety-focused digital intervention with dyadic participation and real-world evaluation, demonstrating how user engagement in a controlled setting can impact parental wellbeing outcomes.
</t>
  </si>
  <si>
    <t>Expanding Access to Perinatal Depression Treatment in Kenya
Through Automated Psychological Support: Development and
Usability Study</t>
  </si>
  <si>
    <t>Eric P Green, et al</t>
  </si>
  <si>
    <t>USA</t>
  </si>
  <si>
    <t>Kenya</t>
  </si>
  <si>
    <r>
      <rPr>
        <b/>
        <sz val="7"/>
        <color theme="1"/>
        <rFont val="Times New Roman"/>
        <family val="1"/>
      </rPr>
      <t>Mixed (HIC and LMIC)</t>
    </r>
    <r>
      <rPr>
        <sz val="7"/>
        <color theme="1"/>
        <rFont val="Times New Roman"/>
        <family val="1"/>
      </rPr>
      <t xml:space="preserve">
USA and Kenya</t>
    </r>
  </si>
  <si>
    <r>
      <t xml:space="preserve">Journal
</t>
    </r>
    <r>
      <rPr>
        <sz val="7"/>
        <color theme="1"/>
        <rFont val="Times New Roman"/>
        <family val="1"/>
      </rPr>
      <t>(JMIR Formative Research)</t>
    </r>
  </si>
  <si>
    <r>
      <rPr>
        <b/>
        <sz val="7"/>
        <color theme="1"/>
        <rFont val="Times New Roman"/>
        <family val="1"/>
      </rPr>
      <t xml:space="preserve">University </t>
    </r>
    <r>
      <rPr>
        <sz val="7"/>
        <color theme="1"/>
        <rFont val="Times New Roman"/>
        <family val="1"/>
      </rPr>
      <t xml:space="preserve">
(Duke Global Health Institute and Bass Connections at Duke University)</t>
    </r>
  </si>
  <si>
    <t xml:space="preserve">Zuri 
</t>
  </si>
  <si>
    <t>Deliver an automated perinatal depression support  via mobile chatbot to expand access in low-resource settings    
(perinatal depression intervention; adapt Thinking Healthy for automated delivery; expand access in low-resource settings; address the treatment gap)</t>
  </si>
  <si>
    <t>SMS-based chatbot delivering Thinking Healthy therapy; user or system can start conversation; sessions include mood check, teaching skills, and homework</t>
  </si>
  <si>
    <r>
      <rPr>
        <b/>
        <sz val="7"/>
        <color theme="1"/>
        <rFont val="Times New Roman"/>
        <family val="1"/>
      </rPr>
      <t xml:space="preserve">Home-based prototype
</t>
    </r>
    <r>
      <rPr>
        <sz val="7"/>
        <color theme="1"/>
        <rFont val="Times New Roman"/>
        <family val="1"/>
      </rPr>
      <t xml:space="preserve"> (Women were recruited from 2 large public hospitals in Kiambu County, Kenya; Women were sent 2 messages per day via SMS)</t>
    </r>
  </si>
  <si>
    <r>
      <rPr>
        <b/>
        <sz val="7"/>
        <color theme="1"/>
        <rFont val="Times New Roman"/>
        <family val="1"/>
      </rPr>
      <t xml:space="preserve">Clinical pilot 
</t>
    </r>
    <r>
      <rPr>
        <sz val="7"/>
        <color theme="1"/>
        <rFont val="Times New Roman"/>
        <family val="1"/>
      </rPr>
      <t>(early stage deployment with patients - Women were recruited and enrolled in the study; Single case experimental design)</t>
    </r>
  </si>
  <si>
    <r>
      <rPr>
        <b/>
        <sz val="7"/>
        <color theme="1"/>
        <rFont val="Times New Roman"/>
        <family val="1"/>
      </rPr>
      <t xml:space="preserve">Feasibility study 
</t>
    </r>
    <r>
      <rPr>
        <sz val="7"/>
        <color theme="1"/>
        <rFont val="Times New Roman"/>
        <family val="1"/>
      </rPr>
      <t>(We conducted a single case experimental design)</t>
    </r>
  </si>
  <si>
    <t>Depression</t>
  </si>
  <si>
    <r>
      <t xml:space="preserve">Both (Antenatal and Postnatal)
</t>
    </r>
    <r>
      <rPr>
        <sz val="7"/>
        <color theme="1"/>
        <rFont val="Times New Roman"/>
        <family val="1"/>
      </rPr>
      <t>pregnant (&gt;20 weeks) or less than 6 months postpartum</t>
    </r>
  </si>
  <si>
    <r>
      <rPr>
        <b/>
        <sz val="7"/>
        <color theme="1"/>
        <rFont val="Times New Roman"/>
        <family val="1"/>
      </rPr>
      <t xml:space="preserve">Informational + Screening +Treatment + Monitoring + Crisis
Treatment </t>
    </r>
    <r>
      <rPr>
        <sz val="7"/>
        <color theme="1"/>
        <rFont val="Times New Roman"/>
        <family val="1"/>
      </rPr>
      <t xml:space="preserve">(address the treatment gap)
</t>
    </r>
    <r>
      <rPr>
        <b/>
        <sz val="7"/>
        <color theme="1"/>
        <rFont val="Times New Roman"/>
        <family val="1"/>
      </rPr>
      <t xml:space="preserve">Informational </t>
    </r>
    <r>
      <rPr>
        <sz val="7"/>
        <color theme="1"/>
        <rFont val="Times New Roman"/>
        <family val="1"/>
      </rPr>
      <t>(Provides advice, information, and supportive content -Eg. Zuri attempted to discern the user’s request and responded with answers; rapport-building module (eg, music, cooking, passions))</t>
    </r>
    <r>
      <rPr>
        <b/>
        <sz val="7"/>
        <color theme="1"/>
        <rFont val="Times New Roman"/>
        <family val="1"/>
      </rPr>
      <t xml:space="preserve">
Monitoring</t>
    </r>
    <r>
      <rPr>
        <sz val="7"/>
        <color theme="1"/>
        <rFont val="Times New Roman"/>
        <family val="1"/>
      </rPr>
      <t xml:space="preserve"> (participants rated their mood via SMS every 3 days, reviewing her mood ratings)</t>
    </r>
    <r>
      <rPr>
        <b/>
        <sz val="7"/>
        <color theme="1"/>
        <rFont val="Times New Roman"/>
        <family val="1"/>
      </rPr>
      <t xml:space="preserve">
Crisis </t>
    </r>
    <r>
      <rPr>
        <sz val="7"/>
        <color theme="1"/>
        <rFont val="Times New Roman"/>
        <family val="1"/>
      </rPr>
      <t xml:space="preserve">(If a woman discussed self-harm, it will alerted a live support member; facilitate a referral to treatment)
</t>
    </r>
    <r>
      <rPr>
        <b/>
        <sz val="7"/>
        <color theme="1"/>
        <rFont val="Times New Roman"/>
        <family val="1"/>
      </rPr>
      <t>Screening</t>
    </r>
    <r>
      <rPr>
        <sz val="7"/>
        <color theme="1"/>
        <rFont val="Times New Roman"/>
        <family val="1"/>
      </rPr>
      <t xml:space="preserve"> (Identifies depression symptoms through automated SMS screening, and PHQ-9 sysmtoms of depression)
</t>
    </r>
    <r>
      <rPr>
        <b/>
        <sz val="7"/>
        <color theme="1"/>
        <rFont val="Times New Roman"/>
        <family val="1"/>
      </rPr>
      <t>Treatment</t>
    </r>
    <r>
      <rPr>
        <sz val="7"/>
        <color theme="1"/>
        <rFont val="Times New Roman"/>
        <family val="1"/>
      </rPr>
      <t xml:space="preserve"> (Delivers structured therapy (CBT-like teaching new skills, practice-based homework, 15 sessions for prenatal and postnatal)
</t>
    </r>
  </si>
  <si>
    <r>
      <t>Partial</t>
    </r>
    <r>
      <rPr>
        <sz val="7"/>
        <color theme="1"/>
        <rFont val="Times New Roman"/>
        <family val="1"/>
      </rPr>
      <t xml:space="preserve"> 
(referral to in-person or live cournselors as needed)</t>
    </r>
  </si>
  <si>
    <t>Maternal</t>
  </si>
  <si>
    <t>Yes (Sociodemographic characteristics)</t>
  </si>
  <si>
    <r>
      <t xml:space="preserve">Consultative </t>
    </r>
    <r>
      <rPr>
        <sz val="7"/>
        <color theme="1"/>
        <rFont val="Times New Roman"/>
        <family val="1"/>
      </rPr>
      <t>(Human support is available during crisis but not continuously supervising all interactions)</t>
    </r>
  </si>
  <si>
    <t xml:space="preserve">No </t>
  </si>
  <si>
    <t>Both (App/web interfaces - via SMS and via Facebook Messenger)</t>
  </si>
  <si>
    <r>
      <rPr>
        <b/>
        <sz val="7"/>
        <color theme="1"/>
        <rFont val="Times New Roman"/>
        <family val="1"/>
      </rPr>
      <t>Not reported</t>
    </r>
    <r>
      <rPr>
        <sz val="7"/>
        <color theme="1"/>
        <rFont val="Times New Roman"/>
        <family val="1"/>
      </rPr>
      <t xml:space="preserve"> (Learning from interactions is described, but memory type is not explicitly stated.)</t>
    </r>
  </si>
  <si>
    <r>
      <rPr>
        <b/>
        <sz val="7"/>
        <color theme="1"/>
        <rFont val="Times New Roman"/>
        <family val="1"/>
      </rPr>
      <t xml:space="preserve">Adaptive
</t>
    </r>
    <r>
      <rPr>
        <sz val="7"/>
        <color theme="1"/>
        <rFont val="Times New Roman"/>
        <family val="1"/>
      </rPr>
      <t xml:space="preserve"> (System adapts responses based on user input and prior interactions. 
E.g Module selection was prioritized on the basis of aggregate helpfulness ratings from all user interactions”
Location; emotion recognition algorithms updated automatically)</t>
    </r>
  </si>
  <si>
    <t>Human review (study suppoer member)</t>
  </si>
  <si>
    <t>Online learning  (Model updates based on new interactions)</t>
  </si>
  <si>
    <r>
      <rPr>
        <b/>
        <sz val="7"/>
        <color theme="1"/>
        <rFont val="Times New Roman"/>
        <family val="1"/>
      </rPr>
      <t xml:space="preserve">Yes commercial API
</t>
    </r>
    <r>
      <rPr>
        <sz val="7"/>
        <color theme="1"/>
        <rFont val="Times New Roman"/>
        <family val="1"/>
      </rPr>
      <t xml:space="preserve"> (uses an existing artificial intelligence system called Tess)</t>
    </r>
  </si>
  <si>
    <t xml:space="preserve">            Not reported</t>
  </si>
  <si>
    <t xml:space="preserve">Yes </t>
  </si>
  <si>
    <t>41 (enrolled participants)</t>
  </si>
  <si>
    <r>
      <t xml:space="preserve">Clinical setting + Online 
</t>
    </r>
    <r>
      <rPr>
        <sz val="7"/>
        <color theme="1"/>
        <rFont val="Times New Roman"/>
        <family val="1"/>
      </rPr>
      <t>(participants were recruited from public hospitals outside of Nairobi, Kenya; automated screening delivered via text messages)</t>
    </r>
  </si>
  <si>
    <r>
      <t xml:space="preserve">Cloud / Institutional server 
</t>
    </r>
    <r>
      <rPr>
        <sz val="7"/>
        <color theme="1"/>
        <rFont val="Times New Roman"/>
        <family val="1"/>
      </rPr>
      <t>(Unclear - The first
author (EG) stored identifiable study data on a secure server)</t>
    </r>
  </si>
  <si>
    <r>
      <t>Anonymisation</t>
    </r>
    <r>
      <rPr>
        <sz val="7"/>
        <color theme="1"/>
        <rFont val="Times New Roman"/>
        <family val="1"/>
      </rPr>
      <t xml:space="preserve"> (stored identifiable study data on a secure server; then deidentified the data for analysis using the Safe Harbor method)</t>
    </r>
  </si>
  <si>
    <t>Nor reported</t>
  </si>
  <si>
    <r>
      <t xml:space="preserve">Explicit </t>
    </r>
    <r>
      <rPr>
        <sz val="7"/>
        <color theme="1"/>
        <rFont val="Times New Roman"/>
        <family val="1"/>
      </rPr>
      <t>(obtained verbal informed consent to enroll.)</t>
    </r>
  </si>
  <si>
    <r>
      <t xml:space="preserve">Yes
</t>
    </r>
    <r>
      <rPr>
        <sz val="7"/>
        <color theme="1"/>
        <rFont val="Times New Roman"/>
        <family val="1"/>
      </rPr>
      <t>(system logs was reviewed. The zuri system log informed our assessment)</t>
    </r>
    <r>
      <rPr>
        <b/>
        <sz val="7"/>
        <color theme="1"/>
        <rFont val="Times New Roman"/>
        <family val="1"/>
      </rPr>
      <t xml:space="preserve"> </t>
    </r>
  </si>
  <si>
    <t>Other (Ethics approval - through institutional review boards National Commission for Science and Technology in Kenya)</t>
  </si>
  <si>
    <r>
      <t xml:space="preserve">Mentioned
 </t>
    </r>
    <r>
      <rPr>
        <sz val="7"/>
        <color theme="1"/>
        <rFont val="Times New Roman"/>
        <family val="1"/>
      </rPr>
      <t>(only offered screening and conversations in English; this likely constrained our recruitment)</t>
    </r>
  </si>
  <si>
    <t>Yes (adapting Thinking Healthy for dissemination in Kenya)</t>
  </si>
  <si>
    <r>
      <rPr>
        <b/>
        <sz val="7"/>
        <color theme="1"/>
        <rFont val="Times New Roman"/>
        <family val="1"/>
      </rPr>
      <t>Mentioned</t>
    </r>
    <r>
      <rPr>
        <sz val="7"/>
        <color theme="1"/>
        <rFont val="Times New Roman"/>
        <family val="1"/>
      </rPr>
      <t xml:space="preserve"> (We only offered screening and conversations in English. Non–English-speaking women did not have the opportunity to participate)</t>
    </r>
  </si>
  <si>
    <r>
      <t xml:space="preserve">Mentioned </t>
    </r>
    <r>
      <rPr>
        <sz val="7"/>
        <color theme="1"/>
        <rFont val="Times New Roman"/>
        <family val="1"/>
      </rPr>
      <t>(by virtue of requiring advanced language
skills, we recruited a highly educated sample of women relative
to the general population</t>
    </r>
  </si>
  <si>
    <r>
      <rPr>
        <b/>
        <sz val="7"/>
        <color theme="1"/>
        <rFont val="Times New Roman"/>
        <family val="1"/>
      </rPr>
      <t>Yes</t>
    </r>
    <r>
      <rPr>
        <sz val="7"/>
        <color theme="1"/>
        <rFont val="Times New Roman"/>
        <family val="1"/>
      </rPr>
      <t xml:space="preserve"> (possible for anyone with a basic mobile phone; feature phone with only text messaging capabilities)</t>
    </r>
  </si>
  <si>
    <r>
      <t xml:space="preserve">No </t>
    </r>
    <r>
      <rPr>
        <sz val="7"/>
        <color theme="1"/>
        <rFont val="Times New Roman"/>
        <family val="1"/>
      </rPr>
      <t>(SMS; Facebook Messenger required them to buy data bundles but not primary platform)</t>
    </r>
  </si>
  <si>
    <r>
      <t xml:space="preserve">Yes </t>
    </r>
    <r>
      <rPr>
        <sz val="7"/>
        <color theme="1"/>
        <rFont val="Times New Roman"/>
        <family val="1"/>
      </rPr>
      <t>(SMS)</t>
    </r>
  </si>
  <si>
    <r>
      <t xml:space="preserve">Low </t>
    </r>
    <r>
      <rPr>
        <sz val="7"/>
        <color theme="1"/>
        <rFont val="Times New Roman"/>
        <family val="1"/>
      </rPr>
      <t>(SMS and basic phone)</t>
    </r>
  </si>
  <si>
    <r>
      <t xml:space="preserve">Mixed (Clinical + Home)
</t>
    </r>
    <r>
      <rPr>
        <sz val="7"/>
        <color theme="1"/>
        <rFont val="Times New Roman"/>
        <family val="1"/>
      </rPr>
      <t>Recruitment occurs in clinical setting (hospital);  Intervention use occurs via SMS (not restricted to clinic); Interviews and logs analysed outside controlled lab</t>
    </r>
  </si>
  <si>
    <r>
      <t xml:space="preserve">Mixed (Usability + Clinical) 
</t>
    </r>
    <r>
      <rPr>
        <sz val="7"/>
        <color theme="1"/>
        <rFont val="Times New Roman"/>
        <family val="1"/>
      </rPr>
      <t>study engagement with the intervention, feasibility, and acceptability; We estimate 7% improvement in mood</t>
    </r>
  </si>
  <si>
    <r>
      <t xml:space="preserve">Yes 
</t>
    </r>
    <r>
      <rPr>
        <sz val="7"/>
        <color theme="1"/>
        <rFont val="Times New Roman"/>
        <family val="1"/>
      </rPr>
      <t>(PHQ-9)</t>
    </r>
  </si>
  <si>
    <r>
      <t>No</t>
    </r>
    <r>
      <rPr>
        <sz val="7"/>
        <color theme="1"/>
        <rFont val="Times New Roman"/>
        <family val="1"/>
      </rPr>
      <t xml:space="preserve"> 
(Self report data used (mood ratings; measuredsystem log; measured statistical modelling)</t>
    </r>
  </si>
  <si>
    <r>
      <t xml:space="preserve">Yes 
</t>
    </r>
    <r>
      <rPr>
        <sz val="7"/>
        <color theme="1"/>
        <rFont val="Times New Roman"/>
        <family val="1"/>
      </rPr>
      <t>(Reports improvement in mental health outcome (mood) from participant data)</t>
    </r>
  </si>
  <si>
    <r>
      <rPr>
        <b/>
        <sz val="7"/>
        <color theme="1"/>
        <rFont val="Times New Roman"/>
        <family val="1"/>
      </rPr>
      <t>PHQ-9 + Symptom reduction</t>
    </r>
    <r>
      <rPr>
        <sz val="7"/>
        <color theme="1"/>
        <rFont val="Times New Roman"/>
        <family val="1"/>
      </rPr>
      <t xml:space="preserve"> (mood improvement)</t>
    </r>
  </si>
  <si>
    <t>Engagement + Satisfaction (qualitative)</t>
  </si>
  <si>
    <t>English only system excluded non English speaking women
No evaluation data on how Zuri function in Swahili
Sample was more educated than general population
Limited generalisability to wider population</t>
  </si>
  <si>
    <t>Zuri is designed to improve accessibility and scalability through SMS delivery, allowing use on basic mobile phones without internet. However, the system is limited to English, which restricts access for non English speaking and low literacy users, creating a gap between reach and inclusivity.
The system uses a simple conversational structure without reported AI or adaptive modelling, which supports scalability but limits personalisation and intelligent response generation. 
Safety is managed by excluding high risk users, which reduces risk but limits coverage. 
Data governance includes basic deidentification practices, but there is no evidence of advanced privacy or security mechanisms.
The study demonstrates feasibility in a real world setting, but relies on a small, highly educated, English speaking sample recruited from clinical settings, which limits generalisability. 
Evaluation relies mainly on self reported data, with limited clinical evidence.</t>
  </si>
  <si>
    <t>This study evaluates Zuri, an SMS based chatbot adapted from the Thinking Healthy programme to support perinatal mental health in Kenya. The system delivers psychoeducation, mood tracking, and guided conversations to pregnant and postpartum women using basic mobile phones.
A small pre pilot study was conducted with 41 participants recruited from public hospitals. Results showed that the system was feasible and acceptable, with moderate user engagement and a preliminary improvement in mood.
However, the system was limited to English, excluded high risk users, and was tested on a small, highly educated sample, which restricts generalisability. Findings are early and mainly based on self reported data, indicating the need for larger and more rigorous trials.</t>
  </si>
  <si>
    <t>Clinical Advice by Voice Assistants on Postpartum Depression:
Cross-Sectional Investigation Using Apple Siri, Amazon Alexa,
Google Assistant, and Microsoft Cortana</t>
  </si>
  <si>
    <t>Samuel Yang, et al</t>
  </si>
  <si>
    <t xml:space="preserve">USA </t>
  </si>
  <si>
    <r>
      <rPr>
        <b/>
        <sz val="7"/>
        <color theme="1"/>
        <rFont val="Times New Roman"/>
        <family val="1"/>
      </rPr>
      <t>Journal</t>
    </r>
    <r>
      <rPr>
        <sz val="7"/>
        <color theme="1"/>
        <rFont val="Times New Roman"/>
        <family val="1"/>
      </rPr>
      <t xml:space="preserve">
(JMIR Mhealth and UHealth)</t>
    </r>
  </si>
  <si>
    <t>To assess VA responses to PPD questions in terms of accuracy, verbal response, and clinically appropriate advice given.</t>
  </si>
  <si>
    <t xml:space="preserve">
 The system is not a newly developed chatbot or intervention, but a comparative evaluation setup involving four commercially available voice assistants. The study implements a standardised interaction protocol in which prerecorded PPD related questions are played to the devices, and the responses are  assessed on speech recognition accuracy, response presence, and clinical appropriateness, with clinical judgement provided by physicians.  so, the system functions as an evaluation framework for existing conversational AI systems in a controlled environment.</t>
  </si>
  <si>
    <r>
      <rPr>
        <b/>
        <sz val="7"/>
        <color theme="1"/>
        <rFont val="Times New Roman"/>
        <family val="1"/>
      </rPr>
      <t xml:space="preserve">Simulation based prototype </t>
    </r>
    <r>
      <rPr>
        <sz val="7"/>
        <color theme="1"/>
        <rFont val="Times New Roman"/>
        <family val="1"/>
      </rPr>
      <t>(no real users)
no participants, prerecorded queries</t>
    </r>
  </si>
  <si>
    <r>
      <rPr>
        <b/>
        <sz val="7"/>
        <color theme="1"/>
        <rFont val="Times New Roman"/>
        <family val="1"/>
      </rPr>
      <t>Deployed</t>
    </r>
    <r>
      <rPr>
        <sz val="7"/>
        <color theme="1"/>
        <rFont val="Times New Roman"/>
        <family val="1"/>
      </rPr>
      <t xml:space="preserve"> (Siri, Alexa, Google Assistant, Cortana are already real world system). 
The VAs were installed on two mobile devices</t>
    </r>
  </si>
  <si>
    <r>
      <rPr>
        <b/>
        <sz val="7"/>
        <color theme="1"/>
        <rFont val="Times New Roman"/>
        <family val="1"/>
      </rPr>
      <t xml:space="preserve">Simulation study </t>
    </r>
    <r>
      <rPr>
        <sz val="7"/>
        <color theme="1"/>
        <rFont val="Times New Roman"/>
        <family val="1"/>
      </rPr>
      <t>(No participants; Controlled prerecorded inputs; no intervention)</t>
    </r>
  </si>
  <si>
    <t>Postnatal</t>
  </si>
  <si>
    <t>Informational
(study evaluates voice assistants answering postpartum depression questions using prerecorded prompts; the physicians assess advice quality)</t>
  </si>
  <si>
    <t xml:space="preserve">No
</t>
  </si>
  <si>
    <t>Voice</t>
  </si>
  <si>
    <t>Mobile 
(IPhone 11 Pro and  Pixel 4)</t>
  </si>
  <si>
    <r>
      <rPr>
        <b/>
        <sz val="7"/>
        <color theme="1"/>
        <rFont val="Times New Roman"/>
        <family val="1"/>
      </rPr>
      <t xml:space="preserve">Stateless
 </t>
    </r>
    <r>
      <rPr>
        <sz val="7"/>
        <color theme="1"/>
        <rFont val="Times New Roman"/>
        <family val="1"/>
      </rPr>
      <t>(used factory reset devices with a new research account, which
had no search history, to minimize any bias that may occur from
personalization)</t>
    </r>
  </si>
  <si>
    <t xml:space="preserve">None </t>
  </si>
  <si>
    <t>Not reported (likely cloud based but not stated)</t>
  </si>
  <si>
    <t>14 queries ( not human sample)</t>
  </si>
  <si>
    <r>
      <t xml:space="preserve">Simulation only </t>
    </r>
    <r>
      <rPr>
        <sz val="7"/>
        <color theme="1"/>
        <rFont val="Times New Roman"/>
        <family val="1"/>
      </rPr>
      <t>(no real users)</t>
    </r>
  </si>
  <si>
    <t>Yes (each response from the VA e=was recorded)</t>
  </si>
  <si>
    <r>
      <rPr>
        <b/>
        <sz val="7"/>
        <color theme="1"/>
        <rFont val="Times New Roman"/>
        <family val="1"/>
      </rPr>
      <t>Mentoioned
 (</t>
    </r>
    <r>
      <rPr>
        <sz val="7"/>
        <color theme="1"/>
        <rFont val="Times New Roman"/>
        <family val="1"/>
      </rPr>
      <t>variation in language, accent, and education)</t>
    </r>
  </si>
  <si>
    <t>English only</t>
  </si>
  <si>
    <t>Single language</t>
  </si>
  <si>
    <r>
      <rPr>
        <b/>
        <sz val="7"/>
        <color theme="1"/>
        <rFont val="Times New Roman"/>
        <family val="1"/>
      </rPr>
      <t xml:space="preserve">Mentioned
</t>
    </r>
    <r>
      <rPr>
        <sz val="7"/>
        <color theme="1"/>
        <rFont val="Times New Roman"/>
        <family val="1"/>
      </rPr>
      <t xml:space="preserve"> (there are variation in language, accent, and education of PPD patients)</t>
    </r>
  </si>
  <si>
    <r>
      <rPr>
        <b/>
        <sz val="7"/>
        <color theme="1"/>
        <rFont val="Times New Roman"/>
        <family val="1"/>
      </rPr>
      <t>Mentioned</t>
    </r>
    <r>
      <rPr>
        <sz val="7"/>
        <color theme="1"/>
        <rFont val="Times New Roman"/>
        <family val="1"/>
      </rPr>
      <t xml:space="preserve"> (questions may not represent the variation in language, accent, and education)</t>
    </r>
  </si>
  <si>
    <r>
      <t xml:space="preserve">Moderate </t>
    </r>
    <r>
      <rPr>
        <sz val="7"/>
        <color theme="1"/>
        <rFont val="Times New Roman"/>
        <family val="1"/>
      </rPr>
      <t>(voice assistants installed on smartphones)</t>
    </r>
  </si>
  <si>
    <r>
      <t xml:space="preserve">Simulation </t>
    </r>
    <r>
      <rPr>
        <sz val="7"/>
        <color theme="1"/>
        <rFont val="Times New Roman"/>
        <family val="1"/>
      </rPr>
      <t>(no real users)</t>
    </r>
  </si>
  <si>
    <r>
      <t xml:space="preserve">
Mixed  (Technical + Clinical) 
</t>
    </r>
    <r>
      <rPr>
        <sz val="7"/>
        <color theme="1"/>
        <rFont val="Times New Roman"/>
        <family val="1"/>
      </rPr>
      <t xml:space="preserve">
</t>
    </r>
    <r>
      <rPr>
        <b/>
        <sz val="7"/>
        <color theme="1"/>
        <rFont val="Times New Roman"/>
        <family val="1"/>
      </rPr>
      <t>Technical -</t>
    </r>
    <r>
      <rPr>
        <sz val="7"/>
        <color theme="1"/>
        <rFont val="Times New Roman"/>
        <family val="1"/>
      </rPr>
      <t xml:space="preserve"> accuracy of speech recognition; presence of verbal response.
</t>
    </r>
    <r>
      <rPr>
        <b/>
        <sz val="7"/>
        <color theme="1"/>
        <rFont val="Times New Roman"/>
        <family val="1"/>
      </rPr>
      <t xml:space="preserve">Clinical </t>
    </r>
    <r>
      <rPr>
        <sz val="7"/>
        <color theme="1"/>
        <rFont val="Times New Roman"/>
        <family val="1"/>
      </rPr>
      <t>- appropriateness of advice</t>
    </r>
  </si>
  <si>
    <t>The study used perfectly structured questions, which do not reflect how real people speak. This means the results may show the best-case performance of the systems.
The answers were judged by doctors based on their own interpretation, so the evaluation may include subjective opinions.
The systems were tested using single questions only, not real conversations. This does not reflect how people actually interact with voice assistants.
The study used US-based guidelines (ACOG), so the advice may not be suitable for people in other countries or cultures.
The evaluation used a simple yes or no decision for clinical correctness, which may miss important details or potentially harmful advice.
The study used a small number of questions, so it may not capture all possible differences between the systems.</t>
  </si>
  <si>
    <t>The study reflects a tension between technical performance and clinical reliability, as voice assistants are assessed using speech recognition accuracy while also being judged on the clinical appropriateness of responses, indicating a gap between technical correctness and safe clinical guidance. A further tension exists between controlled evaluation and real-world applicability, as the use of standardised prerecorded inputs in a controlled environment does not capture real user interaction, limiting ecological validity. The study also shows a mismatch between consumer AI design and healthcare expectations, as general-purpose voice assistants are evaluated for clinical advice without integration into clinical systems. Importantly, the work is purely evaluative and does not involve the development or adaptation of any AI model or framework, reflecting a reliance on assessing existing technologies rather than designing purpose-built clinical systems.</t>
  </si>
  <si>
    <t>This study evaluates the ability of four commercial voice assistants (Amazon Alexa, Apple Siri, Google Assistant, and Microsoft Cortana) to respond to postpartum depression related questions. Using a simulation-based approach, prerecorded queries derived from American College of Obstetricians and Gynecologists (ACOG) guidelines were played to the systems in a controlled environment. Responses were assessed for speech recognition accuracy, presence of verbal response, and clinical appropriateness by physicians. The findings show variability in system performance and raise concerns about the reliability of general-purpose conversational agents in delivering clinically appropriate mental health information, particularly in the absence of real user testing or clinical validation.</t>
  </si>
  <si>
    <t>Detecting and explaining postpartum depression in real-time with
generative artificial intelligence</t>
  </si>
  <si>
    <t>Silvia Garc´ıa-M´endeza, et al.</t>
  </si>
  <si>
    <t>Spain</t>
  </si>
  <si>
    <r>
      <rPr>
        <b/>
        <sz val="7"/>
        <color theme="1"/>
        <rFont val="Times New Roman"/>
        <family val="1"/>
      </rPr>
      <t xml:space="preserve">Journal </t>
    </r>
    <r>
      <rPr>
        <sz val="7"/>
        <color theme="1"/>
        <rFont val="Times New Roman"/>
        <family val="1"/>
      </rPr>
      <t xml:space="preserve">
(Applied Artificial Intelligence)</t>
    </r>
  </si>
  <si>
    <r>
      <t xml:space="preserve">Government </t>
    </r>
    <r>
      <rPr>
        <sz val="7"/>
        <color theme="1"/>
        <rFont val="Times New Roman"/>
        <family val="1"/>
      </rPr>
      <t>(Xunta de Galicia grants)</t>
    </r>
  </si>
  <si>
    <r>
      <t xml:space="preserve">:
</t>
    </r>
    <r>
      <rPr>
        <b/>
        <sz val="7"/>
        <color theme="1"/>
        <rFont val="Times New Roman"/>
        <family val="1"/>
      </rPr>
      <t>Simulation-based prototype</t>
    </r>
    <r>
      <rPr>
        <sz val="7"/>
        <color theme="1"/>
        <rFont val="Times New Roman"/>
        <family val="1"/>
      </rPr>
      <t xml:space="preserve"> (no real users). 
Evaluation uses synthethic and publicy avaliiable datasets and explicitly excludes human participants</t>
    </r>
  </si>
  <si>
    <r>
      <rPr>
        <b/>
        <sz val="7"/>
        <color theme="1"/>
        <rFont val="Times New Roman"/>
        <family val="1"/>
      </rPr>
      <t xml:space="preserve">Conceptual or Algorithmic </t>
    </r>
    <r>
      <rPr>
        <sz val="7"/>
        <color theme="1"/>
        <rFont val="Times New Roman"/>
        <family val="1"/>
      </rPr>
      <t>(early dev and no tested user ).
System is implemented and evaluated algorithmically without real-world or clinical testing.</t>
    </r>
  </si>
  <si>
    <r>
      <t xml:space="preserve">Simulation study.
</t>
    </r>
    <r>
      <rPr>
        <sz val="7"/>
        <color theme="1"/>
        <rFont val="Times New Roman"/>
        <family val="1"/>
      </rPr>
      <t>This study does not involve human participants.</t>
    </r>
  </si>
  <si>
    <t>Screening + Decision Support.
enable real-time screening and treatment recommendations; help practitioners make decisions</t>
  </si>
  <si>
    <r>
      <t xml:space="preserve">Intended </t>
    </r>
    <r>
      <rPr>
        <sz val="7"/>
        <color theme="1"/>
        <rFont val="Times New Roman"/>
        <family val="1"/>
      </rPr>
      <t>(system could be integrated into mobile health platforms and used in real-time during patient visits)</t>
    </r>
  </si>
  <si>
    <t>Maternal.</t>
  </si>
  <si>
    <t>Descriptive (age of the women; No comparison between subgroups (e.g., outcomes by age, ethnicity, etc.).</t>
  </si>
  <si>
    <t>Yes (age of the women involved in the study is distributed)</t>
  </si>
  <si>
    <t>No.</t>
  </si>
  <si>
    <t xml:space="preserve">Text </t>
  </si>
  <si>
    <r>
      <rPr>
        <b/>
        <sz val="7"/>
        <color theme="1"/>
        <rFont val="Times New Roman"/>
        <family val="1"/>
      </rPr>
      <t xml:space="preserve">Both </t>
    </r>
    <r>
      <rPr>
        <sz val="7"/>
        <color theme="1"/>
        <rFont val="Times New Roman"/>
        <family val="1"/>
      </rPr>
      <t>(App and Web)
multi-platform applicatio that is  compatible with tablets and smartphone and web deployment with macOS and Windows</t>
    </r>
  </si>
  <si>
    <r>
      <rPr>
        <b/>
        <sz val="7"/>
        <color theme="1"/>
        <rFont val="Times New Roman"/>
        <family val="1"/>
      </rPr>
      <t xml:space="preserve">Mobile + Tablet + Laptop/Desktop
</t>
    </r>
    <r>
      <rPr>
        <sz val="7"/>
        <color theme="1"/>
        <rFont val="Times New Roman"/>
        <family val="1"/>
      </rPr>
      <t>compatible with tablets and smartphones. It is a web deployment with macOS and Windows</t>
    </r>
  </si>
  <si>
    <r>
      <rPr>
        <b/>
        <sz val="7"/>
        <color theme="1"/>
        <rFont val="Times New Roman"/>
        <family val="1"/>
      </rPr>
      <t>Session based</t>
    </r>
    <r>
      <rPr>
        <sz val="7"/>
        <color theme="1"/>
        <rFont val="Times New Roman"/>
        <family val="1"/>
      </rPr>
      <t xml:space="preserve"> (A history of the last 10 interactions is maintained. The oldest interactions are deleted)</t>
    </r>
  </si>
  <si>
    <r>
      <rPr>
        <b/>
        <sz val="7"/>
        <color theme="1"/>
        <rFont val="Times New Roman"/>
        <family val="1"/>
      </rPr>
      <t>Adaptive</t>
    </r>
    <r>
      <rPr>
        <sz val="7"/>
        <color theme="1"/>
        <rFont val="Times New Roman"/>
        <family val="1"/>
      </rPr>
      <t xml:space="preserve"> (The chatbot application retrieves the user’s age. It interprets the users’ responses associated with a categorical valu)</t>
    </r>
  </si>
  <si>
    <t>Prompt-level (Adaptation occurs through prompts and context, not model retraining.)</t>
  </si>
  <si>
    <r>
      <t xml:space="preserve">Online learning </t>
    </r>
    <r>
      <rPr>
        <sz val="7"/>
        <color theme="1"/>
        <rFont val="Times New Roman"/>
        <family val="1"/>
      </rPr>
      <t>(stream-based classification for  incremental models in real-time)</t>
    </r>
  </si>
  <si>
    <r>
      <rPr>
        <b/>
        <sz val="7"/>
        <color theme="1"/>
        <rFont val="Times New Roman"/>
        <family val="1"/>
      </rPr>
      <t xml:space="preserve">Server side
</t>
    </r>
    <r>
      <rPr>
        <sz val="7"/>
        <color theme="1"/>
        <rFont val="Times New Roman"/>
        <family val="1"/>
      </rPr>
      <t>(Flask server sends prompt to ChatGPT)</t>
    </r>
  </si>
  <si>
    <r>
      <rPr>
        <b/>
        <sz val="7"/>
        <color theme="1"/>
        <rFont val="Times New Roman"/>
        <family val="1"/>
      </rPr>
      <t>Yes commercial API</t>
    </r>
    <r>
      <rPr>
        <sz val="7"/>
        <color theme="1"/>
        <rFont val="Times New Roman"/>
        <family val="1"/>
      </rPr>
      <t>.(ChatGPT 3.5 through the OpenAI REST API)</t>
    </r>
  </si>
  <si>
    <r>
      <t xml:space="preserve">Feature importance + Counterfactual + Natural language.
</t>
    </r>
    <r>
      <rPr>
        <sz val="7"/>
        <color theme="1"/>
        <rFont val="Times New Roman"/>
        <family val="1"/>
      </rPr>
      <t xml:space="preserve">
feature importance  
 counterfactual explanation  
natural language explanations </t>
    </r>
  </si>
  <si>
    <t xml:space="preserve">https://github.com/nlpgti/postpartum_stress </t>
  </si>
  <si>
    <t>Yes (uses Flutter for the frontend, Python for the chatbot logic, and a Flask server with Gunicorn for backend processing. User inputs are sent to ChatGPT (v3.5) via the OpenAI REST API for response generation)</t>
  </si>
  <si>
    <r>
      <rPr>
        <b/>
        <sz val="7"/>
        <color theme="1"/>
        <rFont val="Times New Roman"/>
        <family val="1"/>
      </rPr>
      <t>200 + 1491 datasets.</t>
    </r>
    <r>
      <rPr>
        <sz val="7"/>
        <color theme="1"/>
        <rFont val="Times New Roman"/>
        <family val="1"/>
      </rPr>
      <t xml:space="preserve">
200 users’ utterances… 1491 users’ responses</t>
    </r>
  </si>
  <si>
    <r>
      <t xml:space="preserve">Simulation only </t>
    </r>
    <r>
      <rPr>
        <sz val="7"/>
        <color theme="1"/>
        <rFont val="Times New Roman"/>
        <family val="1"/>
      </rPr>
      <t>(synthetic dataset, publicly available dataset; This study does not involve human participants.</t>
    </r>
  </si>
  <si>
    <r>
      <t xml:space="preserve">Yes </t>
    </r>
    <r>
      <rPr>
        <sz val="7"/>
        <color theme="1"/>
        <rFont val="Times New Roman"/>
        <family val="1"/>
      </rPr>
      <t>(ChatGPT connected through the OpenAI REST API</t>
    </r>
  </si>
  <si>
    <r>
      <t>High</t>
    </r>
    <r>
      <rPr>
        <sz val="7"/>
        <color theme="1"/>
        <rFont val="Times New Roman"/>
        <family val="1"/>
      </rPr>
      <t xml:space="preserve"> (Use of LLM + API + server infrastructure)</t>
    </r>
  </si>
  <si>
    <r>
      <t xml:space="preserve">Technical </t>
    </r>
    <r>
      <rPr>
        <sz val="7"/>
        <color theme="1"/>
        <rFont val="Times New Roman"/>
        <family val="1"/>
      </rPr>
      <t>(performance, classification, and  models)</t>
    </r>
  </si>
  <si>
    <t>This study proposes a hybrid AI system that integrates classical machine learning models and large language models to support real-time screening and explanation of postpartum depression. The system processes conversational inputs, applies classification models, and generates explainable outputs using feature importance and natural language reasoning. Evaluation is conducted on synthetic and publicly available datasets without human participants, demonstrating technical performance but lacking clinical validation. Governance, privacy, and deployment considerations are discussed conceptually, but are not implemented within the system.</t>
  </si>
  <si>
    <t>Feasibility and impact of a mental health chatbot on postpartum mental health:a randomized controlled trial</t>
  </si>
  <si>
    <r>
      <rPr>
        <b/>
        <sz val="7"/>
        <color theme="1"/>
        <rFont val="Times New Roman"/>
        <family val="1"/>
      </rPr>
      <t xml:space="preserve">USA </t>
    </r>
    <r>
      <rPr>
        <sz val="7"/>
        <color theme="1"/>
        <rFont val="Times New Roman"/>
        <family val="1"/>
      </rPr>
      <t>(Lucile Packard Children’s Hospital at Stanford)</t>
    </r>
  </si>
  <si>
    <r>
      <t xml:space="preserve">University </t>
    </r>
    <r>
      <rPr>
        <sz val="7"/>
        <color theme="1"/>
        <rFont val="Times New Roman"/>
        <family val="1"/>
      </rPr>
      <t>(grants from the Stanford Medical Scholars, Stanford Society of Physician Scholars,  and Stanford Maternal Child Health Research Institute)</t>
    </r>
  </si>
  <si>
    <t>Woebot</t>
  </si>
  <si>
    <t>To provide CBT based mental health support for postpartum mood management.</t>
  </si>
  <si>
    <r>
      <rPr>
        <b/>
        <sz val="7"/>
        <color theme="1"/>
        <rFont val="Times New Roman"/>
        <family val="1"/>
      </rPr>
      <t>Home-based prototype</t>
    </r>
    <r>
      <rPr>
        <sz val="7"/>
        <color theme="1"/>
        <rFont val="Times New Roman"/>
        <family val="1"/>
      </rPr>
      <t xml:space="preserve"> (Participants used the chatbot after discharge from hospital in their own setting through a smartphone application)</t>
    </r>
  </si>
  <si>
    <r>
      <rPr>
        <b/>
        <sz val="7"/>
        <color theme="1"/>
        <rFont val="Times New Roman"/>
        <family val="1"/>
      </rPr>
      <t>Clinical pilot</t>
    </r>
    <r>
      <rPr>
        <sz val="7"/>
        <color theme="1"/>
        <rFont val="Times New Roman"/>
        <family val="1"/>
      </rPr>
      <t xml:space="preserve"> (The system is tested with real postpartum patients within a healthcare setting)</t>
    </r>
  </si>
  <si>
    <r>
      <rPr>
        <b/>
        <sz val="7"/>
        <color theme="1"/>
        <rFont val="Times New Roman"/>
        <family val="1"/>
      </rPr>
      <t xml:space="preserve">RCT </t>
    </r>
    <r>
      <rPr>
        <sz val="7"/>
        <color theme="1"/>
        <rFont val="Times New Roman"/>
        <family val="1"/>
      </rPr>
      <t>(An unblinded randomized controlled trial was conducted)</t>
    </r>
  </si>
  <si>
    <r>
      <rPr>
        <b/>
        <sz val="7"/>
        <color theme="1"/>
        <rFont val="Times New Roman"/>
        <family val="1"/>
      </rPr>
      <t>Mixed</t>
    </r>
    <r>
      <rPr>
        <sz val="7"/>
        <color theme="1"/>
        <rFont val="Times New Roman"/>
        <family val="1"/>
      </rPr>
      <t xml:space="preserve"> (Depression and Anxiety)</t>
    </r>
  </si>
  <si>
    <r>
      <rPr>
        <b/>
        <sz val="7"/>
        <color theme="1"/>
        <rFont val="Times New Roman"/>
        <family val="1"/>
      </rPr>
      <t>Postnatal</t>
    </r>
    <r>
      <rPr>
        <sz val="7"/>
        <color theme="1"/>
        <rFont val="Times New Roman"/>
        <family val="1"/>
      </rPr>
      <t xml:space="preserve">
(postpartum women aged 18 years or above)</t>
    </r>
  </si>
  <si>
    <r>
      <t xml:space="preserve">Partial </t>
    </r>
    <r>
      <rPr>
        <sz val="7"/>
        <color theme="1"/>
        <rFont val="Times New Roman"/>
        <family val="1"/>
      </rPr>
      <t>(system is used alongside care and provides support, but is not integrated into clinical)
The intervention group downloaded the application in addition to continuing usual care</t>
    </r>
  </si>
  <si>
    <r>
      <rPr>
        <b/>
        <sz val="7"/>
        <color theme="1"/>
        <rFont val="Times New Roman"/>
        <family val="1"/>
      </rPr>
      <t xml:space="preserve">Yes </t>
    </r>
    <r>
      <rPr>
        <sz val="7"/>
        <color theme="1"/>
        <rFont val="Times New Roman"/>
        <family val="1"/>
      </rPr>
      <t>(demographic characteristics were age, race/ethnicity, and marital and employment status)</t>
    </r>
  </si>
  <si>
    <r>
      <t>Yes</t>
    </r>
    <r>
      <rPr>
        <sz val="7"/>
        <color theme="1"/>
        <rFont val="Times New Roman"/>
        <family val="1"/>
      </rPr>
      <t xml:space="preserve"> (Woebot is not a crisis/emergency service; this is communicated to study participants during application onboarding)</t>
    </r>
  </si>
  <si>
    <r>
      <t xml:space="preserve">Yes
</t>
    </r>
    <r>
      <rPr>
        <sz val="7"/>
        <color theme="1"/>
        <rFont val="Times New Roman"/>
        <family val="1"/>
      </rPr>
      <t>(LDP uses natural language processing algorithms to detects self-harm phrases)</t>
    </r>
  </si>
  <si>
    <r>
      <rPr>
        <b/>
        <sz val="7"/>
        <color theme="1"/>
        <rFont val="Times New Roman"/>
        <family val="1"/>
      </rPr>
      <t>Adaptive</t>
    </r>
    <r>
      <rPr>
        <sz val="7"/>
        <color theme="1"/>
        <rFont val="Times New Roman"/>
        <family val="1"/>
      </rPr>
      <t xml:space="preserve"> (tailored empathy, behavioral pattern insight; track and discover patterns in their mood)</t>
    </r>
  </si>
  <si>
    <r>
      <rPr>
        <b/>
        <sz val="7"/>
        <color theme="1"/>
        <rFont val="Times New Roman"/>
        <family val="1"/>
      </rPr>
      <t xml:space="preserve">Rule-based filter </t>
    </r>
    <r>
      <rPr>
        <sz val="7"/>
        <color theme="1"/>
        <rFont val="Times New Roman"/>
        <family val="1"/>
      </rPr>
      <t xml:space="preserve">(Language Detection Protocol (LDP) uses natural language processing algorithms to detect self-harm phrases; offer a resource list emergency services) </t>
    </r>
  </si>
  <si>
    <t>Unspecified AI</t>
  </si>
  <si>
    <r>
      <t xml:space="preserve">Moderate </t>
    </r>
    <r>
      <rPr>
        <sz val="7"/>
        <color theme="1"/>
        <rFont val="Times New Roman"/>
        <family val="1"/>
      </rPr>
      <t>(natural language processing algorithms)</t>
    </r>
  </si>
  <si>
    <r>
      <rPr>
        <sz val="7"/>
        <color theme="1"/>
        <rFont val="Times New Roman"/>
        <family val="1"/>
      </rPr>
      <t>Natural language</t>
    </r>
    <r>
      <rPr>
        <b/>
        <sz val="7"/>
        <color theme="1"/>
        <rFont val="Times New Roman"/>
        <family val="1"/>
      </rPr>
      <t xml:space="preserve"> (behavioral pattern insight)</t>
    </r>
  </si>
  <si>
    <t>Not available</t>
  </si>
  <si>
    <t>192 randomized (152 analysed)</t>
  </si>
  <si>
    <t>Mixed (Clinical + Online platform)
Recruite at the Lucile Packard Children’s Hospital at Stanford.
Surveys were administered… at 2, 4, and 6 weeks postpartum.</t>
  </si>
  <si>
    <r>
      <t xml:space="preserve">Explicit </t>
    </r>
    <r>
      <rPr>
        <sz val="7"/>
        <color theme="1"/>
        <rFont val="Times New Roman"/>
        <family val="1"/>
      </rPr>
      <t>(After giving informed consent, participants completed a baseline survey)</t>
    </r>
  </si>
  <si>
    <r>
      <t>Mentioned</t>
    </r>
    <r>
      <rPr>
        <sz val="7"/>
        <color theme="1"/>
        <rFont val="Times New Roman"/>
        <family val="1"/>
      </rPr>
      <t xml:space="preserve"> (The population more likely to be married and more educated higher proportion of Asian; lower proportion of Black participants)</t>
    </r>
  </si>
  <si>
    <r>
      <t>Mentioned</t>
    </r>
    <r>
      <rPr>
        <sz val="7"/>
        <color theme="1"/>
        <rFont val="Times New Roman"/>
        <family val="1"/>
      </rPr>
      <t xml:space="preserve"> 
(higher proportion of Asian, lower proportion of Black participants)</t>
    </r>
  </si>
  <si>
    <r>
      <t xml:space="preserve">Moderate 
</t>
    </r>
    <r>
      <rPr>
        <sz val="7"/>
        <color theme="1"/>
        <rFont val="Times New Roman"/>
        <family val="1"/>
      </rPr>
      <t>(Requires smartphone and likely internet connectivity.)</t>
    </r>
  </si>
  <si>
    <r>
      <t xml:space="preserve">Mixed 
</t>
    </r>
    <r>
      <rPr>
        <sz val="7"/>
        <color theme="1"/>
        <rFont val="Times New Roman"/>
        <family val="1"/>
      </rPr>
      <t>(recruited from hospital and postpartum follow up)</t>
    </r>
  </si>
  <si>
    <r>
      <t xml:space="preserve">Mixed
(clinical outcomes and usability)
</t>
    </r>
    <r>
      <rPr>
        <sz val="7"/>
        <color theme="1"/>
        <rFont val="Times New Roman"/>
        <family val="1"/>
      </rPr>
      <t>depression scores and anxiety scores; satisfaction</t>
    </r>
  </si>
  <si>
    <r>
      <t xml:space="preserve">Yes </t>
    </r>
    <r>
      <rPr>
        <sz val="7"/>
        <color theme="1"/>
        <rFont val="Times New Roman"/>
        <family val="1"/>
      </rPr>
      <t>(PHQ-9, EPDS, GAD-7)</t>
    </r>
  </si>
  <si>
    <r>
      <t>Yes</t>
    </r>
    <r>
      <rPr>
        <sz val="7"/>
        <color theme="1"/>
        <rFont val="Times New Roman"/>
        <family val="1"/>
      </rPr>
      <t xml:space="preserve"> 
(change in depression symptoms)</t>
    </r>
  </si>
  <si>
    <t>• Limited crisis management capability
• Short follow up duration (6 weeks)
• Limited demographic diversity
• Restricted generalisability to broader populations</t>
  </si>
  <si>
    <t>MOMCare with AI: A Dual Embedding-Based RAG-LLM Chatbot for Postpartum Depression</t>
  </si>
  <si>
    <t>Zarak Khan, et al</t>
  </si>
  <si>
    <t>MOMCare</t>
  </si>
  <si>
    <t>A chatbot designed to support mothers navigating the challenges of PPD. Provides empathetic and PPD counselling responses</t>
  </si>
  <si>
    <t>MOMCare
has a retrieval-augmented architecture with an end-to-end pipeline from
data preprocessing to response generation. Uses hybrid classification, a
dual embedding system, a dual verification guardrail, and a medical domain-specific
reranking mechanism to generate empathetic and relevant PPD responses. This ensures fast and
factual response by reducing noise in retrieval and providing abundant context to
gpt-3.5-turbo.</t>
  </si>
  <si>
    <t>Lab-based prototype (uses human annotators, non-clinical experts, conducted a blinded evaluation on a set of 100 question-response pairs)</t>
  </si>
  <si>
    <t>Lab Prototype (developed and evaluated by annotators through scoring, but there is no real-world deployment with patients)</t>
  </si>
  <si>
    <t>Mixed Methods (based on quantitative automated metrics and qualitative human scoring)</t>
  </si>
  <si>
    <r>
      <rPr>
        <b/>
        <sz val="7"/>
        <color theme="1"/>
        <rFont val="Aptos Narrow"/>
        <family val="2"/>
        <scheme val="minor"/>
      </rPr>
      <t xml:space="preserve">Intended </t>
    </r>
    <r>
      <rPr>
        <sz val="7"/>
        <color theme="1"/>
        <rFont val="Aptos Narrow"/>
        <family val="2"/>
        <scheme val="minor"/>
      </rPr>
      <t>(suggests clinical use, no direct connection)</t>
    </r>
  </si>
  <si>
    <t>Maternal (support mothers navigating the challenges of PPD)</t>
  </si>
  <si>
    <r>
      <rPr>
        <b/>
        <sz val="7"/>
        <color theme="1"/>
        <rFont val="Aptos Narrow"/>
        <family val="2"/>
        <scheme val="minor"/>
      </rPr>
      <t>Disclaimer + Automated detection</t>
    </r>
    <r>
      <rPr>
        <sz val="7"/>
        <color theme="1"/>
        <rFont val="Aptos Narrow"/>
        <family val="2"/>
        <scheme val="minor"/>
      </rPr>
      <t xml:space="preserve"> (uses is_urgent tagging to flag harmful or crisis related queries; includes disclaimer messaging about responsible use; does not include hotline routing, human escalation, or automatic emergency contact)</t>
    </r>
  </si>
  <si>
    <r>
      <rPr>
        <b/>
        <sz val="7"/>
        <color theme="1"/>
        <rFont val="Aptos Narrow"/>
        <family val="2"/>
        <scheme val="minor"/>
      </rPr>
      <t xml:space="preserve">None </t>
    </r>
    <r>
      <rPr>
        <sz val="7"/>
        <color theme="1"/>
        <rFont val="Aptos Narrow"/>
        <family val="2"/>
        <scheme val="minor"/>
      </rPr>
      <t>(Generated question-response pairs were not analyzed by trained professionals) and Human evaluation was done by 3 independent annotators, non-clinicians)</t>
    </r>
  </si>
  <si>
    <r>
      <rPr>
        <b/>
        <sz val="7"/>
        <color theme="1"/>
        <rFont val="Aptos Narrow"/>
        <family val="2"/>
        <scheme val="minor"/>
      </rPr>
      <t xml:space="preserve">Yes </t>
    </r>
    <r>
      <rPr>
        <sz val="7"/>
        <color theme="1"/>
        <rFont val="Aptos Narrow"/>
        <family val="2"/>
        <scheme val="minor"/>
      </rPr>
      <t>(disclaimer message was included, saying it cannot replace the role of a doctor; maynot be clinically accurate; asks to consult a specialist)</t>
    </r>
  </si>
  <si>
    <t>Yes (chatbot declines out-of-domain queries and instructs users to consult a specialist when thresholds fail)</t>
  </si>
  <si>
    <r>
      <rPr>
        <b/>
        <sz val="7"/>
        <color theme="1"/>
        <rFont val="Aptos Narrow"/>
        <family val="2"/>
        <scheme val="minor"/>
      </rPr>
      <t>Yes</t>
    </r>
    <r>
      <rPr>
        <sz val="7"/>
        <color theme="1"/>
        <rFont val="Aptos Narrow"/>
        <family val="2"/>
        <scheme val="minor"/>
      </rPr>
      <t xml:space="preserve"> (automated guardrail logic combines semantic similarity thresholds and classification, including is_urgent tagging)</t>
    </r>
  </si>
  <si>
    <r>
      <rPr>
        <b/>
        <sz val="7"/>
        <color theme="1"/>
        <rFont val="Aptos Narrow"/>
        <family val="2"/>
        <scheme val="minor"/>
      </rPr>
      <t>No (</t>
    </r>
    <r>
      <rPr>
        <sz val="7"/>
        <color theme="1"/>
        <rFont val="Aptos Narrow"/>
        <family val="2"/>
        <scheme val="minor"/>
      </rPr>
      <t>not explicitly reported. Said it’s a compassionate support for new mothers but did not say it is a human or AI)</t>
    </r>
  </si>
  <si>
    <r>
      <rPr>
        <b/>
        <sz val="7"/>
        <color theme="1"/>
        <rFont val="Aptos Narrow"/>
        <family val="2"/>
        <scheme val="minor"/>
      </rPr>
      <t>Text</t>
    </r>
    <r>
      <rPr>
        <sz val="7"/>
        <color theme="1"/>
        <rFont val="Aptos Narrow"/>
        <family val="2"/>
        <scheme val="minor"/>
      </rPr>
      <t xml:space="preserve"> (interface figures show typed user queries and text responses)</t>
    </r>
  </si>
  <si>
    <r>
      <rPr>
        <b/>
        <sz val="7"/>
        <color theme="1"/>
        <rFont val="Aptos Narrow"/>
        <family val="2"/>
        <scheme val="minor"/>
      </rPr>
      <t>Web-based</t>
    </r>
    <r>
      <rPr>
        <sz val="7"/>
        <color theme="1"/>
        <rFont val="Aptos Narrow"/>
        <family val="2"/>
        <scheme val="minor"/>
      </rPr>
      <t xml:space="preserve"> (based on interface design shown in figures)</t>
    </r>
  </si>
  <si>
    <r>
      <rPr>
        <b/>
        <sz val="7"/>
        <color theme="1"/>
        <rFont val="Aptos Narrow"/>
        <family val="2"/>
        <scheme val="minor"/>
      </rPr>
      <t>Session based</t>
    </r>
    <r>
      <rPr>
        <sz val="7"/>
        <color theme="1"/>
        <rFont val="Aptos Narrow"/>
        <family val="2"/>
        <scheme val="minor"/>
      </rPr>
      <t xml:space="preserve"> </t>
    </r>
    <r>
      <rPr>
        <b/>
        <sz val="7"/>
        <color theme="1"/>
        <rFont val="Aptos Narrow"/>
        <family val="2"/>
        <scheme val="minor"/>
      </rPr>
      <t>memory</t>
    </r>
    <r>
      <rPr>
        <sz val="7"/>
        <color theme="1"/>
        <rFont val="Aptos Narrow"/>
        <family val="2"/>
        <scheme val="minor"/>
      </rPr>
      <t xml:space="preserve"> (conversation history is stored and integrated into ongoing prompts, with no evidence of persistent storage (data stored long term, not temporary per login session)</t>
    </r>
  </si>
  <si>
    <r>
      <rPr>
        <b/>
        <sz val="7"/>
        <color theme="1"/>
        <rFont val="Aptos Narrow"/>
        <family val="2"/>
        <scheme val="minor"/>
      </rPr>
      <t>Adaptive</t>
    </r>
    <r>
      <rPr>
        <sz val="7"/>
        <color theme="1"/>
        <rFont val="Aptos Narrow"/>
        <family val="2"/>
        <scheme val="minor"/>
      </rPr>
      <t xml:space="preserve"> (responses are generated using conversation history, classification, and retrieval context, but no persistent personal profile is described)</t>
    </r>
  </si>
  <si>
    <r>
      <rPr>
        <b/>
        <sz val="7"/>
        <color theme="1"/>
        <rFont val="Aptos Narrow"/>
        <family val="2"/>
        <scheme val="minor"/>
      </rPr>
      <t>Dual verification</t>
    </r>
    <r>
      <rPr>
        <sz val="7"/>
        <color theme="1"/>
        <rFont val="Aptos Narrow"/>
        <family val="2"/>
        <scheme val="minor"/>
      </rPr>
      <t xml:space="preserve"> (combines semantic similarity + logistic regression classification)</t>
    </r>
  </si>
  <si>
    <r>
      <t xml:space="preserve"> Hybrid (</t>
    </r>
    <r>
      <rPr>
        <b/>
        <sz val="7"/>
        <color theme="1"/>
        <rFont val="Aptos Narrow"/>
        <family val="2"/>
        <scheme val="minor"/>
      </rPr>
      <t>GPT + Transformer embeddings + BERT+ Logistic Regression)</t>
    </r>
    <r>
      <rPr>
        <sz val="7"/>
        <color theme="1"/>
        <rFont val="Aptos Narrow"/>
        <family val="2"/>
        <scheme val="minor"/>
      </rPr>
      <t xml:space="preserve">
 • All-MiniLM-L6-v2 embeddings capture text's semntic meaning.
 • pubmedbert-base-embeddings for retrieval.
•GPT-3.5-turbo for response
generation
 •Logistic regression model to assign category </t>
    </r>
  </si>
  <si>
    <t>Yes (Retrieval‑Augmented Generation)</t>
  </si>
  <si>
    <r>
      <rPr>
        <b/>
        <sz val="7"/>
        <color theme="1"/>
        <rFont val="Aptos Narrow"/>
        <family val="2"/>
        <scheme val="minor"/>
      </rPr>
      <t>Supervised Learning</t>
    </r>
    <r>
      <rPr>
        <sz val="7"/>
        <color theme="1"/>
        <rFont val="Aptos Narrow"/>
        <family val="2"/>
        <scheme val="minor"/>
      </rPr>
      <t xml:space="preserve"> (logistic regression classifier to categorize questions and 
Embeddings are pre-trained models)</t>
    </r>
  </si>
  <si>
    <r>
      <rPr>
        <b/>
        <sz val="7"/>
        <color theme="1"/>
        <rFont val="Aptos Narrow"/>
        <family val="2"/>
        <scheme val="minor"/>
      </rPr>
      <t>Prompt level personalisation</t>
    </r>
    <r>
      <rPr>
        <sz val="7"/>
        <color theme="1"/>
        <rFont val="Aptos Narrow"/>
        <family val="2"/>
        <scheme val="minor"/>
      </rPr>
      <t xml:space="preserve"> (Conversation history is implemented and Prompt dynamically integrates {context} and {question})</t>
    </r>
  </si>
  <si>
    <t>Static (In Future work, it was stated that dynamic dataset and continuous training would add more value to the work)</t>
  </si>
  <si>
    <r>
      <rPr>
        <b/>
        <sz val="7"/>
        <color theme="1"/>
        <rFont val="Aptos Narrow"/>
        <family val="2"/>
        <scheme val="minor"/>
      </rPr>
      <t xml:space="preserve">Centralised </t>
    </r>
    <r>
      <rPr>
        <sz val="7"/>
        <color theme="1"/>
        <rFont val="Aptos Narrow"/>
        <family val="2"/>
        <scheme val="minor"/>
      </rPr>
      <t>(Synthetic dataset generation; unified corpus generation;  ML clasifier training all occur in a single environment)</t>
    </r>
  </si>
  <si>
    <r>
      <rPr>
        <b/>
        <sz val="7"/>
        <color theme="1"/>
        <rFont val="Aptos Narrow"/>
        <family val="2"/>
        <scheme val="minor"/>
      </rPr>
      <t>High</t>
    </r>
    <r>
      <rPr>
        <sz val="7"/>
        <color theme="1"/>
        <rFont val="Aptos Narrow"/>
        <family val="2"/>
        <scheme val="minor"/>
      </rPr>
      <t xml:space="preserve"> (Dual embedding models, Transformer-based reranking, LLM generation, Multi-stage filtering)</t>
    </r>
  </si>
  <si>
    <r>
      <rPr>
        <b/>
        <sz val="7"/>
        <color theme="1"/>
        <rFont val="Aptos Narrow"/>
        <family val="2"/>
        <scheme val="minor"/>
      </rPr>
      <t>Cloud</t>
    </r>
    <r>
      <rPr>
        <sz val="7"/>
        <color theme="1"/>
        <rFont val="Aptos Narrow"/>
        <family val="2"/>
        <scheme val="minor"/>
      </rPr>
      <t xml:space="preserve"> (GPT-3.5-turbo is accessed via OpenAI API)</t>
    </r>
  </si>
  <si>
    <r>
      <rPr>
        <b/>
        <sz val="7"/>
        <color theme="1"/>
        <rFont val="Aptos Narrow"/>
        <family val="2"/>
        <scheme val="minor"/>
      </rPr>
      <t>Server-side (</t>
    </r>
    <r>
      <rPr>
        <sz val="7"/>
        <color theme="1"/>
        <rFont val="Aptos Narrow"/>
        <family val="2"/>
        <scheme val="minor"/>
      </rPr>
      <t>GPT-3.5-turbo via OpenAI)</t>
    </r>
  </si>
  <si>
    <r>
      <rPr>
        <b/>
        <sz val="7"/>
        <color theme="1"/>
        <rFont val="Aptos Narrow"/>
        <family val="2"/>
        <scheme val="minor"/>
      </rPr>
      <t>Natural language explanation</t>
    </r>
    <r>
      <rPr>
        <sz val="7"/>
        <color theme="1"/>
        <rFont val="Aptos Narrow"/>
        <family val="2"/>
        <scheme val="minor"/>
      </rPr>
      <t xml:space="preserve"> (guardrail responses decline with explanation to consult a specialist)</t>
    </r>
  </si>
  <si>
    <t>Yes (FAISS, MiniLM, PubMedBERT, GPT-3.5-turbo, Logistic regression, pubmedbert-base-embeddings, all-MiniLM-L6-v2)</t>
  </si>
  <si>
    <r>
      <rPr>
        <b/>
        <sz val="7"/>
        <color theme="1"/>
        <rFont val="Aptos Narrow"/>
        <family val="2"/>
        <scheme val="minor"/>
      </rPr>
      <t>1800</t>
    </r>
    <r>
      <rPr>
        <sz val="7"/>
        <color theme="1"/>
        <rFont val="Aptos Narrow"/>
        <family val="2"/>
        <scheme val="minor"/>
      </rPr>
      <t xml:space="preserve"> dataset (unified corpus consisting of 1800 observations);</t>
    </r>
    <r>
      <rPr>
        <b/>
        <sz val="7"/>
        <color theme="1"/>
        <rFont val="Aptos Narrow"/>
        <family val="2"/>
        <scheme val="minor"/>
      </rPr>
      <t xml:space="preserve"> 
100</t>
    </r>
    <r>
      <rPr>
        <sz val="7"/>
        <color theme="1"/>
        <rFont val="Aptos Narrow"/>
        <family val="2"/>
        <scheme val="minor"/>
      </rPr>
      <t xml:space="preserve"> question-response pairs</t>
    </r>
  </si>
  <si>
    <r>
      <rPr>
        <b/>
        <sz val="7"/>
        <color theme="1"/>
        <rFont val="Aptos Narrow"/>
        <family val="2"/>
        <scheme val="minor"/>
      </rPr>
      <t>Simulation only</t>
    </r>
    <r>
      <rPr>
        <sz val="7"/>
        <color theme="1"/>
        <rFont val="Aptos Narrow"/>
        <family val="2"/>
        <scheme val="minor"/>
      </rPr>
      <t xml:space="preserve"> (synthetic dataset generation; no clinical or community deployment).</t>
    </r>
  </si>
  <si>
    <r>
      <rPr>
        <b/>
        <sz val="7"/>
        <color theme="1"/>
        <rFont val="Aptos Narrow"/>
        <family val="2"/>
        <scheme val="minor"/>
      </rPr>
      <t xml:space="preserve">Hybrid </t>
    </r>
    <r>
      <rPr>
        <sz val="7"/>
        <color theme="1"/>
        <rFont val="Aptos Narrow"/>
        <family val="2"/>
        <scheme val="minor"/>
      </rPr>
      <t>(local FAISS indexing; cloud-based GPT-3.5-turbo inference)</t>
    </r>
  </si>
  <si>
    <t>None (Ethical discussion in the paper references healthcare ethics)</t>
  </si>
  <si>
    <t>No (Mentions potential cultural adaptability in future work)</t>
  </si>
  <si>
    <t>Mentioned (Did mentioned bias risks in AI-generated content)</t>
  </si>
  <si>
    <t>Synthetic dataset; no demographic reporting; potential representation limitation acknowledged.</t>
  </si>
  <si>
    <t>Yes (cloud inference for GPT-3.5 turbo cloud API requires internet connectivity).</t>
  </si>
  <si>
    <t>High (Transformer embeddings; FAISS indexing;cloud-based GPT-3.5-turbo API;
Cloud/internet connectivity required)</t>
  </si>
  <si>
    <t>Mixed Automated (Technical  evaluation + Human qualitative evaluation)</t>
  </si>
  <si>
    <t>No (No EPDS, PHQ-9, GAD-7, or validated psychiatric scales are used)</t>
  </si>
  <si>
    <t>In-domain guardrial Accuracy (guardrail), Precision (Top-1), Recall (Top-3), Semantic similarity score (0.73), Overall automated score (0.82).</t>
  </si>
  <si>
    <r>
      <rPr>
        <b/>
        <sz val="7"/>
        <color theme="1"/>
        <rFont val="Aptos Narrow"/>
        <family val="2"/>
        <scheme val="minor"/>
      </rPr>
      <t>Human evaluation</t>
    </r>
    <r>
      <rPr>
        <sz val="7"/>
        <color theme="1"/>
        <rFont val="Aptos Narrow"/>
        <family val="2"/>
        <scheme val="minor"/>
      </rPr>
      <t xml:space="preserve"> (Domain appropriateness, Fluency score, Relevance score, Helpfulness score, Empathy score; Overall human score 4.8/5)</t>
    </r>
  </si>
  <si>
    <t>Relied on synthetic dataset; no professional clinical validation; non-clinician annotator (three non-clinicians), limited evaluation sample (100 pairs) due to computational constraints); no real-world clinical deployment.</t>
  </si>
  <si>
    <t>Advanced RAG-based safety architecture built on synthetic data without clinical supervision; strong guardrail logic but no integrated emergency escalation pathway; ethical positioning without formal governance infrastructure; high computational complexity with no real-world deployment validation.</t>
  </si>
  <si>
    <t>This paper presents MOMCare, a RAG‑based LLM chatbot for postpartum depression support. It uses dual embeddings (all‑MiniLM‑L6‑v2 and pubmedbert), hybrid classification, guardrail filtering, and reranking with GPT‑3.5‑turbo to generate empathetic, clinically grounded responses. Automated evaluation showed guardrail accuracy (100% in‑domain, 80% OOD), top‑1 precision 78%, top‑3 recall 81%, and semantic similarity 73%. Human evaluation (100 Q&amp;A pairs) gave domain appropriateness 95.96%, fluency 4.9/5, relevance 4.8/5, helpfulness 4.6/5, empathy 4.9/5. Limitations include synthetic dataset without clinical review and lack of real user testing. The system prioritises safety with disclaimers and out‑of‑domain blocking. MOMCare is a retrieval-augmented large language model chatbot designed to provide supportive counselling for women experiencing postpartum depression. The system integrates a dual-embedding retrieval architecture with GPT-3.5-turbo for response generation. Specifically, it employs all-MiniLM-L6-v2 and PubMedBERT embeddings for semantic retrieval, FAISS indexing for similarity search, and a dual-verification guardrail mechanism to filter unsafe or out-of-domain responses.</t>
  </si>
  <si>
    <t>The Interaction Layer: An Exploration for Co-Designing User-LLM
Interactions in Parental Wellbeing Support Systems</t>
  </si>
  <si>
    <t>UK</t>
  </si>
  <si>
    <t>HIC</t>
  </si>
  <si>
    <t>Government (UKRI Future Leaders Fellowship)</t>
  </si>
  <si>
    <t>NurtureBot (also NurtureBot v1, v2, v3)</t>
  </si>
  <si>
    <t>Parental wellbeing assistant, which  provides stigma‑free, accessible, affordable support for new parents</t>
  </si>
  <si>
    <t>An LLM-based chatbot (GPT-4) offering empathetic chatting, wellbeing exercises, and parenting information, iteratively redesigned through co-design into an “interaction layer” architecture</t>
  </si>
  <si>
    <t>Home‑based prototype (participants used the system on their own devices via Streamlit website)</t>
  </si>
  <si>
    <t xml:space="preserve">	Lab prototype (tested in experimental settings with users)</t>
  </si>
  <si>
    <t>Mixed Methods (qualitative thematic analysis + quantitative CUQ and subjective questionnaires</t>
  </si>
  <si>
    <t>Wellbeing (general mental wellbeing support without targeting specific clinical conditions)</t>
  </si>
  <si>
    <t>Both  (antenatal and postnatal; participants simulated pregnancy to six months postpartum)</t>
  </si>
  <si>
    <t>Yes (20 females and 12 males)</t>
  </si>
  <si>
    <t>Descriptive (participant breakdowns such as age, sex, and ChatGPT use)</t>
  </si>
  <si>
    <t>Yes (Age, sex, and frequency of ChatGPT use)</t>
  </si>
  <si>
    <t>Moderate</t>
  </si>
  <si>
    <t>Yes (NurtureBot is friendly AI assistant</t>
  </si>
  <si>
    <t>Web (hosted on a website via Streamlit)</t>
  </si>
  <si>
    <t>Stateless (Users repeatedly complained that NurtureBot could not remember personal details or past conversations.)</t>
  </si>
  <si>
    <t>Adaptive (adjusts to user input within a session via interaction states and few‑shot prompts, but no persistent memory)</t>
  </si>
  <si>
    <t>LLM</t>
  </si>
  <si>
    <t xml:space="preserve">	GPT‑4 (OpenAI)</t>
  </si>
  <si>
    <t>Prompt-level (occurred through prompt architecture, interaction states, hints, and user-controlled conversational flow.)</t>
  </si>
  <si>
    <t>Static (underlying model was unchanged; improvements came from prompt redesign)</t>
  </si>
  <si>
    <t>High</t>
  </si>
  <si>
    <t>Server side</t>
  </si>
  <si>
    <t>Yes commercial API</t>
  </si>
  <si>
    <t>Not Available</t>
  </si>
  <si>
    <t>Yes (GPT-4 API, Streamlit, Qualtrics, Miro, and Prolific)</t>
  </si>
  <si>
    <t>Mixed (original Nurture project were used to guide responses, and participant conversations plus feedback were collected for evaluation)</t>
  </si>
  <si>
    <t>78 participants overall; Cohort 1 n=32; Cohort 2 n=46; 144 conversations in v1; 104 in v2; 185 in v3; 189 participant-generated dialogues in ARC</t>
  </si>
  <si>
    <t>Online platform</t>
  </si>
  <si>
    <t>Mixed (Curated resources were used for knowledge engineering and  conversation + survey data were used for evaluation and user feedback.</t>
  </si>
  <si>
    <t>Local (Data were stored on the university’s servers)</t>
  </si>
  <si>
    <t>Mentioned but unclear (GDPR compliance and UK setting are mentioned, but no clear jurisdictional data governance statement beyond that is given.)</t>
  </si>
  <si>
    <t>Explicit (Informed consent was obtained after participants received an information sheet)</t>
  </si>
  <si>
    <t>GDPR + Others (Institutional ethics approval)</t>
  </si>
  <si>
    <t>Mentioned (misinformation and bias risksmisinformation and bias risk)</t>
  </si>
  <si>
    <t>Single (English)</t>
  </si>
  <si>
    <t>Mentioned (limited generalisability due to a specific UK demographic and cultural setting)</t>
  </si>
  <si>
    <t>Yes (provided training activity and instructional tips for using Miro on mobile devices. Multi-modal accessibility was discussed as future work rather than current implementation)</t>
  </si>
  <si>
    <t>Moderate (depended on website-based interaction and online tools)</t>
  </si>
  <si>
    <t>Home</t>
  </si>
  <si>
    <t>Mixed (Qualitative interaction problems, usability, and user experience were assessed quantitatively and qualitatively)</t>
  </si>
  <si>
    <t>Yes (relied on interaction data and user-reported survey feedback)</t>
  </si>
  <si>
    <t>CUQ; subjective ratings for task satisfaction, understandability, controllability, improvability</t>
  </si>
  <si>
    <t>Brief daily interactions may have limited depth; proxy population of parents with 5 or 6 year old children may limit immediacy; simulated parenting stages cannot fully capture acute perinatal experience; misinformation and hallucination risks remain; safety risks require stronger guardrails; findings may not generalise beyond the UK setting</t>
  </si>
  <si>
    <t>Usability improved through co-design, but persistent tensions remained around localised resources, personalisation and memory, misinformation risk, safety, and the need to balance emotional support with avoiding over-reliance or medical misuse</t>
  </si>
  <si>
    <t>This paper presents the iterative co‑design of NurtureBot, an LLM‑based parental wellbeing assistant. Through four studies with 78 parents, the authors identified interaction problems (e.g., lack of conversational flow, generic responses) and co‑designed an “interaction layer” based on the principles of Understand, Control, and Improve. The interaction layer, implemented via prompt engineering (few‑shot examples, state transitions), significantly improved usability (CUQ rose from 85.4 to 91.3). Key findings highlight the importance of personalisation, community support, and ethical handling of anthropomorphism. The work offers design implications for human‑centred AI in sensitive domains.</t>
  </si>
  <si>
    <t>Development of a Chatbot for Pregnant Women on a Posyandu
Application in Indonesia: From Qualitative Approach to
Decision Tree Method</t>
  </si>
  <si>
    <t xml:space="preserve">Indriana W. Puspitasari, et al. </t>
  </si>
  <si>
    <t xml:space="preserve">Indonesia </t>
  </si>
  <si>
    <t>Indonesia  (Purwakarta Regency, West Java)</t>
  </si>
  <si>
    <t>UMIC</t>
  </si>
  <si>
    <r>
      <rPr>
        <b/>
        <sz val="7"/>
        <color theme="1"/>
        <rFont val="Aptos Narrow"/>
        <family val="2"/>
        <scheme val="minor"/>
      </rPr>
      <t>Government + University.</t>
    </r>
    <r>
      <rPr>
        <sz val="7"/>
        <color theme="1"/>
        <rFont val="Aptos Narrow"/>
        <family val="2"/>
        <scheme val="minor"/>
      </rPr>
      <t xml:space="preserve">
(Indonesia
Endowment Fund for Education and Universitas Padjadjaran)</t>
    </r>
  </si>
  <si>
    <t xml:space="preserve"> not named (reffered to as a Semi-automated chatbot an extended  iPosyandu app)  </t>
  </si>
  <si>
    <t>To support maternal health education, information on maternal health services, and health monitoring, while supporting clinical decision making and early detection.</t>
  </si>
  <si>
    <t>Decision‑tree based semi‑automated chatbot integrated into the extended iPosyandu app. Uses forward chaining knowledge base. Provides yes/no screening questions, educational answers, and triage to midwife chat for severe conditions. Content derived from FGDs with pregnant women and midwives, plus literature and expert validation.</t>
  </si>
  <si>
    <t xml:space="preserve">Simulation based prototype (no real users. Participants only involved in qualitative interviews to infrom design). </t>
  </si>
  <si>
    <t xml:space="preserve">Conceptual or Algorithmic Prototype (not  qualitative studies carried out; future studies needs to measure evaluation) </t>
  </si>
  <si>
    <t>Observational Study 
(An exploratory qualitative approach was used; focus group discussion (FGD) through semi-structured face-to-face interviews was conducted)</t>
  </si>
  <si>
    <r>
      <rPr>
        <b/>
        <sz val="7"/>
        <color theme="1"/>
        <rFont val="Aptos Narrow"/>
        <family val="2"/>
        <scheme val="minor"/>
      </rPr>
      <t>Other</t>
    </r>
    <r>
      <rPr>
        <sz val="7"/>
        <color theme="1"/>
        <rFont val="Aptos Narrow"/>
        <family val="2"/>
        <scheme val="minor"/>
      </rPr>
      <t xml:space="preserve"> (psychological education and mental preparation)</t>
    </r>
  </si>
  <si>
    <t>Antenatal</t>
  </si>
  <si>
    <r>
      <rPr>
        <b/>
        <sz val="7"/>
        <color theme="1"/>
        <rFont val="Aptos Narrow"/>
        <family val="2"/>
        <scheme val="minor"/>
      </rPr>
      <t xml:space="preserve">Informational + Screening + Monitoring, </t>
    </r>
    <r>
      <rPr>
        <sz val="7"/>
        <color theme="1"/>
        <rFont val="Aptos Narrow"/>
        <family val="2"/>
        <scheme val="minor"/>
      </rPr>
      <t xml:space="preserve">
(education about physical and psychological complaints; needs for mental heath screening)</t>
    </r>
  </si>
  <si>
    <t>Psychoeducation (provides education)</t>
  </si>
  <si>
    <r>
      <rPr>
        <b/>
        <sz val="7"/>
        <color theme="1"/>
        <rFont val="Aptos Narrow"/>
        <family val="2"/>
        <scheme val="minor"/>
      </rPr>
      <t>Intended</t>
    </r>
    <r>
      <rPr>
        <sz val="7"/>
        <color theme="1"/>
        <rFont val="Aptos Narrow"/>
        <family val="2"/>
        <scheme val="minor"/>
      </rPr>
      <t xml:space="preserve"> (chatbot is part of iPosyandu app intended for community health services)</t>
    </r>
  </si>
  <si>
    <r>
      <rPr>
        <b/>
        <sz val="7"/>
        <color theme="1"/>
        <rFont val="Aptos Narrow"/>
        <family val="2"/>
        <scheme val="minor"/>
      </rPr>
      <t xml:space="preserve">Maternal </t>
    </r>
    <r>
      <rPr>
        <sz val="7"/>
        <color theme="1"/>
        <rFont val="Aptos Narrow"/>
        <family val="2"/>
        <scheme val="minor"/>
      </rPr>
      <t>(pregnant  women and midwives)</t>
    </r>
  </si>
  <si>
    <r>
      <rPr>
        <b/>
        <sz val="7"/>
        <color theme="1"/>
        <rFont val="Aptos Narrow"/>
        <family val="2"/>
        <scheme val="minor"/>
      </rPr>
      <t xml:space="preserve">Yes
</t>
    </r>
    <r>
      <rPr>
        <sz val="7"/>
        <color theme="1"/>
        <rFont val="Aptos Narrow"/>
        <family val="2"/>
        <scheme val="minor"/>
      </rPr>
      <t>Yes (age, trimester, parity, occupation, education for pregnant women; age, education, training participation for midwives)</t>
    </r>
  </si>
  <si>
    <r>
      <rPr>
        <b/>
        <sz val="7"/>
        <color theme="1"/>
        <rFont val="Aptos Narrow"/>
        <family val="2"/>
        <scheme val="minor"/>
      </rPr>
      <t xml:space="preserve">Moderate
 </t>
    </r>
    <r>
      <rPr>
        <sz val="7"/>
        <color theme="1"/>
        <rFont val="Aptos Narrow"/>
        <family val="2"/>
        <scheme val="minor"/>
      </rPr>
      <t>(chatbot only for general complaints, where further or particular complaints are
directed to non-automated consultations with midwives</t>
    </r>
  </si>
  <si>
    <r>
      <rPr>
        <b/>
        <sz val="7"/>
        <color theme="1"/>
        <rFont val="Aptos Narrow"/>
        <family val="2"/>
        <scheme val="minor"/>
      </rPr>
      <t>Human-in-loop</t>
    </r>
    <r>
      <rPr>
        <sz val="7"/>
        <color theme="1"/>
        <rFont val="Aptos Narrow"/>
        <family val="2"/>
        <scheme val="minor"/>
      </rPr>
      <t xml:space="preserve"> 
( "Please consult the midwife" (English translation of "Silahkan konsultasi ke bidan")</t>
    </r>
  </si>
  <si>
    <r>
      <rPr>
        <b/>
        <sz val="7"/>
        <color theme="1"/>
        <rFont val="Aptos Narrow"/>
        <family val="2"/>
        <scheme val="minor"/>
      </rPr>
      <t xml:space="preserve">Consultative 
</t>
    </r>
    <r>
      <rPr>
        <sz val="7"/>
        <color theme="1"/>
        <rFont val="Aptos Narrow"/>
        <family val="2"/>
        <scheme val="minor"/>
      </rPr>
      <t>(via referral for direct chat or talk with midwife)</t>
    </r>
  </si>
  <si>
    <t>Yes (Please check with a health worker to get optimal treatment)</t>
  </si>
  <si>
    <r>
      <rPr>
        <b/>
        <sz val="7"/>
        <color theme="1"/>
        <rFont val="Aptos Narrow"/>
        <family val="2"/>
        <scheme val="minor"/>
      </rPr>
      <t>Yes</t>
    </r>
    <r>
      <rPr>
        <sz val="7"/>
        <color theme="1"/>
        <rFont val="Aptos Narrow"/>
        <family val="2"/>
        <scheme val="minor"/>
      </rPr>
      <t xml:space="preserve"> 
(The decision tree is the automated risk detection algorithm; It show a branching logic based on user responses (e.g., "Do you feel dizzy?" "Is it accompanied by high blood pressure?")</t>
    </r>
  </si>
  <si>
    <t>Mobile app (Android‑based iPosyandu app)</t>
  </si>
  <si>
    <r>
      <rPr>
        <b/>
        <sz val="7"/>
        <color theme="1"/>
        <rFont val="Aptos Narrow"/>
        <family val="2"/>
        <scheme val="minor"/>
      </rPr>
      <t xml:space="preserve">Adaptive </t>
    </r>
    <r>
      <rPr>
        <sz val="7"/>
        <color theme="1"/>
        <rFont val="Aptos Narrow"/>
        <family val="2"/>
        <scheme val="minor"/>
      </rPr>
      <t xml:space="preserve">(chatbot branches by trimester and yes or no responses through a decision tree)
the decision tree was developed to
structure questions and answers along with decisions that will be realized on the chatbot.
</t>
    </r>
  </si>
  <si>
    <t xml:space="preserve">Rule‑based filter (decision tree routes severe cases to midwife)	</t>
  </si>
  <si>
    <r>
      <rPr>
        <b/>
        <sz val="7"/>
        <color theme="1"/>
        <rFont val="Aptos Narrow"/>
        <family val="2"/>
        <scheme val="minor"/>
      </rPr>
      <t>Rule-based (fixed rules)</t>
    </r>
    <r>
      <rPr>
        <sz val="7"/>
        <color theme="1"/>
        <rFont val="Aptos Narrow"/>
        <family val="2"/>
        <scheme val="minor"/>
      </rPr>
      <t xml:space="preserve">
Decision tree diagrams show branching based on user responses </t>
    </r>
  </si>
  <si>
    <t>Static (rules defined during development)</t>
  </si>
  <si>
    <t>Low Low (decision tree or rule-based models - Q&amp;A)</t>
  </si>
  <si>
    <t>Partially (NVivo for analysis, Android app)</t>
  </si>
  <si>
    <t>User‑generated (qualitative data from FGDs with pregnant women and midwives)</t>
  </si>
  <si>
    <t>No (rules derived from qualitative analysis)</t>
  </si>
  <si>
    <t>Yes (pregnant women and midwifes)</t>
  </si>
  <si>
    <r>
      <rPr>
        <b/>
        <sz val="7"/>
        <color theme="1"/>
        <rFont val="Aptos Narrow"/>
        <family val="2"/>
        <scheme val="minor"/>
      </rPr>
      <t xml:space="preserve">Community setting </t>
    </r>
    <r>
      <rPr>
        <sz val="7"/>
        <color theme="1"/>
        <rFont val="Aptos Narrow"/>
        <family val="2"/>
        <scheme val="minor"/>
      </rPr>
      <t>(Conducted in community health centres (Posyandu / Puskesmas))</t>
    </r>
  </si>
  <si>
    <t xml:space="preserve">	Anonymisation (participants coded as RI and RB)</t>
  </si>
  <si>
    <t>Explicit (informed consent obtained)</t>
  </si>
  <si>
    <t>Others (Ethics approval (Faculty of Medicine Ethics Committee of Universitas Padjadjaran, code 255/UN6.KEP/EC/2022))</t>
  </si>
  <si>
    <t>Yes (adapted for Indonesian Posyandu context, including local health insurance JKN, traditional birth attendants ‘paraji’)</t>
  </si>
  <si>
    <t>Low (minimal resources; basic smartphone)</t>
  </si>
  <si>
    <t>Usability</t>
  </si>
  <si>
    <t xml:space="preserve">The chatbot development study only used qualitative methods from the user perspective. The authors note that previous new application studies used mixed methods and say future research needs quantitative user evaluation.  </t>
  </si>
  <si>
    <t>The paper repeatedly contrasts rapid automated education with the risk of self diagnosis and the need for human midwife involvement for severe or further complaints. It also notes that fully automated chatbots are not mature enough to diagnose or replace professionals. A further tension is that decision trees are feasible for brief and mild conditions but less appropriate for severe and long term conditions. The paper also notes overfitting as a challenge for decision trees and says forward chaining was used to address this</t>
  </si>
  <si>
    <t>Supervised Machine Learning Chatbots for Perinatal
Mental Healthcare</t>
  </si>
  <si>
    <t>Ruyi Wang, et al</t>
  </si>
  <si>
    <t>Conference  (ICHCI 2020)</t>
  </si>
  <si>
    <t>Chat robot</t>
  </si>
  <si>
    <t>To monitor and assess the mental state of perinatal women; analyze the degree of anxiety, hypomania and depression; provide reliable support and medical advice.</t>
  </si>
  <si>
    <t>A chat robot that uses supervised machine learning (SVM) to analyze samples to determine anxiety, depression, and hypomania indices. It has EPDS and WEMWBS scales integrated into the App for further assessment and provides supportive language and medical advice designed by psychologists.</t>
  </si>
  <si>
    <t>Simulation-based prototype (no real users)</t>
  </si>
  <si>
    <t>Conceptual or Algorithmic Prototype (early development stage, not tested with users)</t>
  </si>
  <si>
    <t>Simulation study (model tested on dataset and no human participant)</t>
  </si>
  <si>
    <t>Mixed (depression, anxiety, hypomania)</t>
  </si>
  <si>
    <t>Both (during pregnancy and within 24 months after birth)</t>
  </si>
  <si>
    <t>Screenin +, Monitoring</t>
  </si>
  <si>
    <t>Scale-based (uses EPDS, WEMWBS)</t>
  </si>
  <si>
    <t>Intended (planned use)</t>
  </si>
  <si>
    <t>Moderate (some harm or distress – gives medical warnings and suggestions, but no clinical oversight described)</t>
  </si>
  <si>
    <t>Scale-based (uses EPDS scores and depression/anxiety levels)</t>
  </si>
  <si>
    <t>Classic ML (Support Vector
Machines - SVM)</t>
  </si>
  <si>
    <t>SVM</t>
  </si>
  <si>
    <t>Supervised</t>
  </si>
  <si>
    <t>Static (no updates after training)</t>
  </si>
  <si>
    <t>Centralised</t>
  </si>
  <si>
    <t>Moderate (classic machine learning models)</t>
  </si>
  <si>
    <t>None (feature importance shown in figure but not for user-facing explanation)</t>
  </si>
  <si>
    <t>Clinical (NHS mental health data)</t>
  </si>
  <si>
    <t>Yes (model trained)</t>
  </si>
  <si>
    <t>223 samples</t>
  </si>
  <si>
    <t>Clinical setting (healthcare-based data collection)</t>
  </si>
  <si>
    <t>Mixed (Model Training and Evaluation)</t>
  </si>
  <si>
    <t xml:space="preserve">No  </t>
  </si>
  <si>
    <t>Simulation</t>
  </si>
  <si>
    <t>Technical</t>
  </si>
  <si>
    <t>Yes (EPDS, WEMWBS - Warwick-Edinburgh Mental Well-being
Scale )</t>
  </si>
  <si>
    <t>Accuracy (86% for anxiety, 89% for depression; after three weeks 93% and 91%)</t>
  </si>
  <si>
    <t>EPDS; WEMWBS</t>
  </si>
  <si>
    <t>Only three main problems (depression, anxiety, hypomania) are discussed; many other psychological problems possible; mother‑child relationship not considered; need stronger intelligence, voice and video analysis.</t>
  </si>
  <si>
    <t>The paper notes that CNN achieves the highest accuracy and recall, but prolonged training leads to overfitting, and neural networks generally require longer training and analysis time, making them unsuitable for real time mental health detection. As a result, the authors select SVM, which is slightly less accurate but more suitable for real time use. The model simplifies the clinical scope by focusing on a limited set of conditions, even though perinatal mental health is broader and inherently relational. There is also a gap between real time emotion inputs and a model trained on static data from the National Health Service, with no clear explanation of how these are integrated. The chatbot relies on preset responses while aiming to provide personalised support, creating inconsistency. High accuracy is reported based on simulation rather than real user data, which limits validity. Privacy risks are acknowledged, yet no details are provided regarding privacy, security, or data protection measures.</t>
  </si>
  <si>
    <t>The paper proposes a chatbot using supervised machine learning (SVM) to monitor and assess anxiety, depression, and hypomania in perinatal women. The model is trained on 31 features from 223 NHS samples. It uses EPDS and WEMWBS scales for further diagnosis and provides supportive language and medical advice. Simulation results show 86–89% accuracy for anxiety/depression, improving over time. Limitations and future work (voice/video analysis) are noted.</t>
  </si>
  <si>
    <t>Perinatal Mental Detection With Chatbots Using
Machine Learning</t>
  </si>
  <si>
    <t>Prabhjot Kaur, et al</t>
  </si>
  <si>
    <t>India</t>
  </si>
  <si>
    <t>LMIC</t>
  </si>
  <si>
    <t>Conference (IEEE, ICTACS)</t>
  </si>
  <si>
    <t xml:space="preserve">Not named </t>
  </si>
  <si>
    <t>To check the mental status of perinatal women; build a predictive model for detecting anxiety, depression, and hypomania index; provide treatment suggestions to help users recover from mental illness.</t>
  </si>
  <si>
    <t>A chatbot that uses supervised machine learning (SVM) on a dataset of 223 samples with 17 features (from NHS mental health data) to detect anxiety, depression, and hypomania. It uses EPDS and WEMWBS scales for evaluation and provides supportive language and medical advice preset by psychologists.</t>
  </si>
  <si>
    <t>Conceptual or Algorithmic Prototype</t>
  </si>
  <si>
    <t>Both (during pregnancy or up to 24‑months postpartum)</t>
  </si>
  <si>
    <t>Screening, Monitoring</t>
  </si>
  <si>
    <t>Scale‑based (EPDS, WEMWBS)</t>
  </si>
  <si>
    <t>N</t>
  </si>
  <si>
    <t xml:space="preserve">Not reported </t>
  </si>
  <si>
    <t xml:space="preserve">Supervised </t>
  </si>
  <si>
    <t>The paper presents a chatbot using supervised machine learning (SVM) to detect anxiety, depression, and hypomania in perinatal women. Trained on 223 NHS samples with 17 features, the model achieves 86‑89% accuracy in simulation, improving to 91‑93% after three simulated weeks. It uses EPDS and WEMWBS scales for further assessment and provides preset supportive advice from psychologists. Limitations include narrow focus on three conditions and omission of mother‑child relationship. Future work suggests voice/video analysis.</t>
  </si>
  <si>
    <t>Artificial intelligence-assisted chatbot: impact
on breastfeeding outcomes and maternal
anxiety</t>
  </si>
  <si>
    <t>Gizem Kerimoglu Yildiz, et al</t>
  </si>
  <si>
    <t>Turkey</t>
  </si>
  <si>
    <t>Journal (BMC Pregnancy and Childbirth)</t>
  </si>
  <si>
    <t>To provide breastfeeding counseling to postpartum mothers,  aiming to improve breastfeeding self‑efficacy and success, and assess impact on maternal anxiety.</t>
  </si>
  <si>
    <t>A mobile application with a chatbot using ChatGPT API, trained on a custom breastfeeding guide. Built with React Native, implemented via Expo, accessible by QR code on iOS and Android. Provides intelligent responses and personalised guidance to postpartum mothers. Mothers accessed it on average three times per day over ten days.</t>
  </si>
  <si>
    <t>Home‑based prototype (participants used the system at home over 10 days, with follow‑up assessments at days 1,3,7,10)</t>
  </si>
  <si>
    <t>Clinical pilot (early stage deployment with patients)</t>
  </si>
  <si>
    <t>Quasi-experimental (non-randomized, two groups: AI chatbot vs. booklet, with repeated measures at days 1, 3, 7, 10 postpartum), which is reported as quasi‑experimental study.</t>
  </si>
  <si>
    <t>Anxiety + Wellbeing / Coping</t>
  </si>
  <si>
    <t>Postnatal (postpartum days 1–10)</t>
  </si>
  <si>
    <t>Monitoring (anxiety measured via BAI), Informational (breastfeeding counseling)</t>
  </si>
  <si>
    <t>Psychoeducation (breastfeeding education and counseling)</t>
  </si>
  <si>
    <t>Partial (some link but not fully integrated, which is used as a supplement; authors suggest integration into routine breastfeeding education)</t>
  </si>
  <si>
    <t>Descriptive (groups compared on demographic and pregnancy variables; only baby sex showed significant difference)</t>
  </si>
  <si>
    <t>Yes (age, education, employment, income, social security, family structure, etc)</t>
  </si>
  <si>
    <t>Low (provides breastfeeding information; minimal harm if incorrect, though incorrect advice could affect infant feeding)</t>
  </si>
  <si>
    <t>None (mothers used chatbot independently; no clinician monitoring of chatbot outputs)</t>
  </si>
  <si>
    <t>App (mobile application, accessed via Expo Go app on smartphones)</t>
  </si>
  <si>
    <t>Mobile (iOS and Android)</t>
  </si>
  <si>
    <t>None (same trained model for all users; answers based on custom guide, not adapted to individual history or scale scores)</t>
  </si>
  <si>
    <t>LLM (ChatGPT API)</t>
  </si>
  <si>
    <t>GPT (ChatGPT API)</t>
  </si>
  <si>
    <t>Supervised fine‑tuning (ChatGPT was trained using the custom breastfeeding guid)</t>
  </si>
  <si>
    <t>Fine‑tuning (custom training on the breastfeeding guide)</t>
  </si>
  <si>
    <t>Centralised (ChatGPT API)</t>
  </si>
  <si>
    <t>Cloud (ChatGPT API)</t>
  </si>
  <si>
    <t>Yes commercial API (ChatGPT API)</t>
  </si>
  <si>
    <t>Yes (React Native, Expo, ChatGPT API, iOS/Android)</t>
  </si>
  <si>
    <t>Mixed (user‑generated questions from mothers; also used a custom breastfeeding guide from Ministry of Health)</t>
  </si>
  <si>
    <t>Yes (ChatGPT trained on custom breastfeeding guide)</t>
  </si>
  <si>
    <t>60 participants (30 AI, 30 booklet)</t>
  </si>
  <si>
    <t>Clinical (day 1, day 3) and home (day 7, day 10)</t>
  </si>
  <si>
    <t>Evaluation (comparing outcomes) and model training (custom guide)</t>
  </si>
  <si>
    <t xml:space="preserve">	Explicit (written and verba consent was obtained from the mothersl)</t>
  </si>
  <si>
    <t>None (only ethics committee and Declaration of Helsinki)</t>
  </si>
  <si>
    <t xml:space="preserve">	Not reported</t>
  </si>
  <si>
    <t>Yes (scales validated in Turkish)</t>
  </si>
  <si>
    <t xml:space="preserve">	No</t>
  </si>
  <si>
    <t>Moderate (smartphone + internet)</t>
  </si>
  <si>
    <t>Mixed (clinical and home)</t>
  </si>
  <si>
    <t xml:space="preserve">	Clinical</t>
  </si>
  <si>
    <t>Yes (LATCH, Breastfeeding Self‑Efficacy Scale, BAI)</t>
  </si>
  <si>
    <t>No (clinical measures used)</t>
  </si>
  <si>
    <t>LATCH, Breastfeeding Self‑Efficacy Scale, Beck Anxiety Inventory</t>
  </si>
  <si>
    <t>Engagement (average 3 times/day) mentioned but no formal scale</t>
  </si>
  <si>
    <t xml:space="preserve">
The chatbot provided informational support but lacked social and emotional regulation features, which may limit effectiveness. While it enabled continuous access and immediate responses, the absence of a true control group reduces study strength. The short intervention period of 10 days and lack of long term follow up further limit understanding of sustained psychological outcomes.</t>
  </si>
  <si>
    <t>Only two groups compared; lack of social/emotional regulation support; limited follow‑up (10 days); short intervention period may be insufficient for anxiety changes; chatbot did not address emotional needs; lack of long‑term follow‑up.</t>
  </si>
  <si>
    <t>A quasi‑experimental study (n=60) comparing an AI‑based chatbot (using ChatGPT API trained on a breastfeeding guide) vs. a booklet for postpartum breastfeeding counseling. Over 10 days, both groups improved in breastfeeding self‑efficacy and LATCH scores, but the AI group showed significantly higher self‑efficacy at day 10 and higher LATCH at day 7. No significant difference in anxiety levels between groups. The study concludes that AI chatbots can effectively support breastfeeding but may not reduce anxiety without emotional support.</t>
  </si>
  <si>
    <t>Evaluating a retrieval-augmented
pregnancy chatbot: a
comprehensibility–
accuracy-readability study of the
DIAN AI assistant</t>
  </si>
  <si>
    <t>P. Valan and Pulidindi Venugopal</t>
  </si>
  <si>
    <t>Journal (Frontiers in Artificial Intelligence)</t>
  </si>
  <si>
    <t>University (Vellore Institute of Technology, Vellore, India.)</t>
  </si>
  <si>
    <t>Dian</t>
  </si>
  <si>
    <t>To provide patient education for pregnancy‑related topics using a retrieval‑augmented chatbot grounded in the NHS Pregnancy Book; evaluated for comprehensibility, accuracy, and readability.</t>
  </si>
  <si>
    <t>A RAG‑enabled pregnancy chatbot grounded in the NHS Pregnancy Book. The full text of the NHS guide was integrated. Language was simplified for low literacy. Responses are generated using retrieval‑augmented generation (RAG) to ground answers in authoritative sources.</t>
  </si>
  <si>
    <t>Lab-based prototype (evaluators (women and clinicians) rated responses to pre‑defined questions in a cross‑sectional evaluation)</t>
  </si>
  <si>
    <t>Clinical pilot (evaluated with users but not deployed in clinical practice; described as evaluation of a prototype)</t>
  </si>
  <si>
    <t>Cross‑sectional evaluation (blinded scoring, with standardized prompts, independent raters)</t>
  </si>
  <si>
    <t>Wellbeing (mental and emotional wellbeing)</t>
  </si>
  <si>
    <t>Both</t>
  </si>
  <si>
    <t xml:space="preserve">Informational + Monitoring </t>
  </si>
  <si>
    <t>Psychoeducation (patient education materials)</t>
  </si>
  <si>
    <t>Intended (not yet integrated; study is evaluation for future deployment)</t>
  </si>
  <si>
    <t>Maternal (women who are pregnant, have been pregnant, or closely supported someone during pregnancy)</t>
  </si>
  <si>
    <t>Descriptive (comparison between women and doctors across four domains)</t>
  </si>
  <si>
    <t>Yes (age, gender, education for women and doctors)</t>
  </si>
  <si>
    <t>Low (patient education, no clinical decision‑making or crisis intervention)</t>
  </si>
  <si>
    <t>LLM with RAG</t>
  </si>
  <si>
    <t>Yes (explicitly described as retrieval‑augmented generation; grounded in NHS Pregnancy Book)</t>
  </si>
  <si>
    <t>High (LLM + RAG)</t>
  </si>
  <si>
    <t>Public (NHS Pregnancy Book) and user‑generated (queries from participants)</t>
  </si>
  <si>
    <t>Yes (119 women, 29 doctors)</t>
  </si>
  <si>
    <t>148 participants (119 women, 29 clinicians). 50 pre‑defined questions evaluated.</t>
  </si>
  <si>
    <t>Evaluation (participants rated chatbot responses)</t>
  </si>
  <si>
    <t>Explicit (written informed consent obtained from all participants)</t>
  </si>
  <si>
    <t>None (only ethics:  The study was conducted in accordance with applicable local legislation and institutional requirements)</t>
  </si>
  <si>
    <t>Mentioned (limitations note that inaccuracies or biases can be perpetuated unless sources are vetted)</t>
  </si>
  <si>
    <t xml:space="preserve">	English (all study materials and interviews conducted in English)</t>
  </si>
  <si>
    <t>Single language (English)</t>
  </si>
  <si>
    <t xml:space="preserve">Mentioned </t>
  </si>
  <si>
    <t>Not reported  (likely yes for cloud‑based LLM)</t>
  </si>
  <si>
    <t xml:space="preserve">	Moderate (internet for chatbot)</t>
  </si>
  <si>
    <t>Mixed (technical: CAR scores; usability: not explicitly; clinical: not outcomes)</t>
  </si>
  <si>
    <t xml:space="preserve">	No (custom CAR framework based on PEMAT and Flesch‑Kincaid)</t>
  </si>
  <si>
    <t>No (blinded independent ratings)</t>
  </si>
  <si>
    <t xml:space="preserve"> The study is underpowered (post‑hoc power ~0.48–0.57) and requires larger, balanced samples; inter‑rater reliability was not estimated; only standardised prompts were used, not free‑form interactions; no longitudinal or behavioural outcomes were measured; and ethical safeguards such as scope‑of‑use messaging, privacy, and escalation pathways were not implemented.  They also noted that chatbots cannot fully replicate human clinical judgment, and that inaccuracies or biases may persist if source data are not carefully vetted.</t>
  </si>
  <si>
    <t xml:space="preserve">The DIAN chatbot study reveals a design tension where women rated postpartum care responses higher in comprehensibility and accuracy, while clinicians rated the same responses higher in readability. This divergence indicates that lay users value experiential clarity and practical relevance, whereas clinicians apply a stricter standard of clinical precision and technical terminology. The tension lies in balancing clinical fidelity (meeting professional standards) with accessibility (ensuring non‑expert understanding) within a single chatbot response. Consequently, a unified response cannot fully satisfy both groups without adaptive strategies such as audience segmentation or role‑tailored summaries.
</t>
  </si>
  <si>
    <t>Cross‑sectional evaluation of DIAN, a RAG‑enabled pregnancy chatbot grounded in the NHS Pregnancy Book. 119 women and 29 clinicians rated responses on comprehensibility, accuracy, and readability across four domains. Significant differences only in postpartum care: women rated comprehensibility and accuracy higher; clinicians rated readability higher. Other domains showed no differences. Authors conclude that RAG chatbots can support equitable digital health education but need targeted refinement for postpartum content and role‑tailored summaries</t>
  </si>
  <si>
    <t>Baby Bump: A Monitoring System for Pregnant
Mothers and Babies</t>
  </si>
  <si>
    <t>Dhanuka Balasooriya, et al</t>
  </si>
  <si>
    <t>Sri Lanka</t>
  </si>
  <si>
    <t xml:space="preserve">	Sri Lanka (De Soysa Maternity Hospital, Colombo; Teaching Hospital Batticaloa)</t>
  </si>
  <si>
    <t>Conference (2024 IEEE 9th International Conference for Convergence in Technology (I2CT), Pune, India)</t>
  </si>
  <si>
    <t>Baby Bump</t>
  </si>
  <si>
    <t>To monitor pregnant mothers and babies, decrease maternal deaths, increase baby’s mental and physical health, addressing improper nutrition, unsafe emotional conditions, unsuitable medications, lack of communication, and lack of information about the baby.</t>
  </si>
  <si>
    <t>Simulation‑based prototype (no real users) – models tested on datasets; no user testing described</t>
  </si>
  <si>
    <t>Simulation study (model tested on datasets; no human participants for system evaluation)</t>
  </si>
  <si>
    <t xml:space="preserve">	Wellbeing</t>
  </si>
  <si>
    <t>Antenatal (pregnancy period)</t>
  </si>
  <si>
    <t>Monitoring +  Informational</t>
  </si>
  <si>
    <t>Yes (survey at De Soysa Maternity Hospital; field expert for ultrasound dataset)</t>
  </si>
  <si>
    <t>No ( (Baby Status Predictor detects possible IUGR, but not for mental health crisis)</t>
  </si>
  <si>
    <t xml:space="preserve">	Text</t>
  </si>
  <si>
    <t xml:space="preserve">	App</t>
  </si>
  <si>
    <t>Mobile (React‑Native supports iOS and Android)</t>
  </si>
  <si>
    <t xml:space="preserve">	Adaptive (meal plans based on blood report; emotion activities based on detected emotion; chatbot answers specific questions)</t>
  </si>
  <si>
    <t>CNN (for OCR, emotion detection, ultrasound image analysis); classification algorithms (not specified)</t>
  </si>
  <si>
    <t>Rule‑based (emotion activities) and classification model outputs</t>
  </si>
  <si>
    <t>Static (not reported)</t>
  </si>
  <si>
    <t>High (deep learning models)</t>
  </si>
  <si>
    <t>Cloud (models hosted via Flask on a URL)</t>
  </si>
  <si>
    <t xml:space="preserve">	Server side</t>
  </si>
  <si>
    <t xml:space="preserve">	None</t>
  </si>
  <si>
    <t>Yes (React‑Native, Python Flask, Axios, NLTK, CNN, OCR, NER)</t>
  </si>
  <si>
    <t xml:space="preserve">	Mixed (clinical: blood reports, prescriptions, ultrasound images from hospitals; public: Kaggle for emotion images, IEEEDataPort for prescription images; survey data; web scraping)</t>
  </si>
  <si>
    <t>Clinical setting (blood reports, prescriptions, ultrasound images from clinics/hospitals; survey at maternity hospital)</t>
  </si>
  <si>
    <t>Model Training and Knowledge Engineering (chatbot Q&amp;A)</t>
  </si>
  <si>
    <t>Not specified</t>
  </si>
  <si>
    <t>Moderate (internet and smartphone)</t>
  </si>
  <si>
    <t xml:space="preserve">	Simulation (model testing on datasets)</t>
  </si>
  <si>
    <t xml:space="preserve">Technical </t>
  </si>
  <si>
    <t>Integrates multiple complex components (OCR, CNN, NLP) into one app, but no security to secure it; reliance on image quality for OCR; potential inaccuracies in predicting abnormalities (e.g., IUGR) without clinical oversight; chatbot limited to pre‑defined Q&amp;A dataset.</t>
  </si>
  <si>
    <t>The paper presents Baby Bump, a React‑Native mobile application for monitoring pregnant mothers and babies in Sri Lanka. It includes a Nutrition Predictor (OCR + classification for meal plans), Emotion Detector (CNN for facial emotion recognition), Drug Effect Predictor (OCR + NER + classification for medication effects and reminders), AI Chatbot (NLP with CNN trained on a Q&amp;A dataset), and Baby Status Predictor (CNN on ultrasound images to detect fetal growth abnormalities). Models are hosted via Python Flask. The goal is to reduce maternal deaths and improve fetal health. No user testing or quantitative accuracy metrics are reported.</t>
  </si>
  <si>
    <t>World Health Organization Evidence-Based Self-Help Plus
Intervention for Stress Management via Chatbot: Protocol for
Adaptation to a Tech-Enabled Model</t>
  </si>
  <si>
    <t>Valentina Fietta, et al</t>
  </si>
  <si>
    <t>2022-2025</t>
  </si>
  <si>
    <t>Italy</t>
  </si>
  <si>
    <t>Journal (JMIR Research Protocols)</t>
  </si>
  <si>
    <t>Government (Ministry of Health, Piano Nazionale Complementare al PNRR Ecosistema Innovativo della
Salute)</t>
  </si>
  <si>
    <t>ALBA (Automated Well‑Being Assistant)</t>
  </si>
  <si>
    <t>To deliver a digital adaptation of the WHO Self‑Help Plus (SH+) stress management intervention for women with breast cancer and pregnant women, expanding mental health support accessibility and personalisation.</t>
  </si>
  <si>
    <t>ALBA is a chatbot‑driven mobile app that replaces human facilitators. It delivers the 5‑session SH+ intervention (grounding, unhooking, acting on your values, being kind, making room) using pre‑written scripts with button‑based and open‑ended responses (not generative AI to avoid hallucinations). Content includes text, audio, video, and graphics. Sessions are fixed at 40 minutes, can be split into two mini‑sessions. Homework assignments, diary for self‑monitoring, gamification (badges), reminders, and motivational feedback are included. The chatbot guides participants, monitors exercise completion, and provides feedback.</t>
  </si>
  <si>
    <t>Lab‑based prototype (co‑design study previously validated dialogues; usability testing planned; described as “initial adaptation phase” with mock‑ups; real‑world usage metrics to be collected later)</t>
  </si>
  <si>
    <t>Lab prototype (tested in experimental settings only – Phase Ia of ORBIT model; Phase Ib and pilot studies planned)</t>
  </si>
  <si>
    <t>None (This is a protocol study that describes adaptation methodology; not a study with results; )</t>
  </si>
  <si>
    <t>Well‑being + Stress</t>
  </si>
  <si>
    <t>Antenatal (pregnant women)</t>
  </si>
  <si>
    <t>Treatment (delivers therapeutic intervention like CBT/ACT based)
Monitoring (tracks homework and progress)</t>
  </si>
  <si>
    <t>Yes (multidisciplinary team including psychologists, domain experts in pregnancy and oncology; WHO protocol; co‑design with users)</t>
  </si>
  <si>
    <t>Intended (planned use; not yet integrated)</t>
  </si>
  <si>
    <t xml:space="preserve">	Maternal (pregnant women; also women with breast cancer)</t>
  </si>
  <si>
    <t>Descriptive (two target groups: pregnant women and women with breast cancer)</t>
  </si>
  <si>
    <t>Low (low‑intensity self‑help for stress management; no crisis intervention mentioned)</t>
  </si>
  <si>
    <t>App (mobile application)</t>
  </si>
  <si>
    <t>Adaptive (personalised responses based on user button choices and free text answers; reminders, feedback, badges)</t>
  </si>
  <si>
    <t xml:space="preserve">	Rule‑based filter (pre‑written scripts, no generative AI to avoid hallucinations and biases)</t>
  </si>
  <si>
    <t xml:space="preserve">	Rule‑based (pre‑written scripts; not machine learning – explicitly avoids generative AI)</t>
  </si>
  <si>
    <t>Not reported (rule‑based chatbot)</t>
  </si>
  <si>
    <t xml:space="preserve">	Not reported (not a learning system)</t>
  </si>
  <si>
    <t>Rule‑based (fixed rules using button choices and free text)</t>
  </si>
  <si>
    <t xml:space="preserve">	Not reported (no model)</t>
  </si>
  <si>
    <t xml:space="preserve">	Low (rule‑based)</t>
  </si>
  <si>
    <t xml:space="preserve"> Not reporte</t>
  </si>
  <si>
    <t xml:space="preserve">	Mixed (WHO Self‑Help Plus materials including prerecorded audio course, facilitator manual, and Doing What Matters in times of stress (DWM) booklet; co‑design user feedback from target populations (women with breast cancer and pregnant women) collected via interviews, questionnaires, and usability testing; previous co‑design study data</t>
  </si>
  <si>
    <t>Clinical setting (recruitment through public health care settings; also word of mouth and direct acquaintances)</t>
  </si>
  <si>
    <t>Knowledge Engineering (content from SH+ manual and DWM booklet), User Feedback (co‑design)</t>
  </si>
  <si>
    <t xml:space="preserve">	Anonymisation (data anonymised before disclosure)</t>
  </si>
  <si>
    <t>Mentioned but unclear (data collected in Italy, compliant with GDPR). Privacy issues require strict adherence to informed consent protocols and secure data retention compliant with the General Data Protection Regulations.</t>
  </si>
  <si>
    <t xml:space="preserve">	Mentioned (secure data retention compliant with the General
Data Protection Regulations)</t>
  </si>
  <si>
    <t>Explicit (informed consent obtained from participants)</t>
  </si>
  <si>
    <t xml:space="preserve">	GDPR (General Data Protection Regulation)</t>
  </si>
  <si>
    <t>Mentioned (avoiding hallucinations and biases by not using generative AI)</t>
  </si>
  <si>
    <t>Italian (materials translated into Italian; app for Italian women)</t>
  </si>
  <si>
    <t>Yes (adapted for Italian culture; redrafted from humanitarian emergencies to Italian women’s context)</t>
  </si>
  <si>
    <t>Mentioned (limited to Italian women; future cultural adaptations needed)</t>
  </si>
  <si>
    <t>Not reported (mobile app likely requires internet)</t>
  </si>
  <si>
    <t>Moderate (internet for chatbot)</t>
  </si>
  <si>
    <t>Lab (planned usability testing; previous co‑design in lab setting)</t>
  </si>
  <si>
    <t>Mixed (usability, acceptability, and future clinical efficacy)</t>
  </si>
  <si>
    <t>No (protocol only; outcomes to be measured in future trials)</t>
  </si>
  <si>
    <t>Engagement maintenance during transition from group to individual digital sessions; need for intermediaries; comprehension issues; potential low adherence; recruitment challenges; privacy concerns; lack of human coaching may reduce scalability.</t>
  </si>
  <si>
    <t>Replacing a human facilitator with a chatbot introduces a trade off between standardisation and reduced empathy. Delivering support in groups offers social interaction but limits flexibility compared to individual use. Pre written scripts enhance safety, while generative AI enables greater personalisation. Fixed session lengths provide structure, but may lead to user fatigue, which can be mitigated by splitting sessions.</t>
  </si>
  <si>
    <t>This protocol describes the adaptation of WHO’s evidence‑based Self‑Help Plus (SH+) stress management intervention into a chatbot‑driven mobile app called ALBA, targeting Italian women with breast cancer and pregnant women. The adaptation follows the ORBIT model, using user‑centered and service design. ALBA delivers the 5‑session ACT‑based intervention via pre‑written scripts (avoiding generative AI), with text, audio, video, graphics, homework, diary, gamification (badges), reminders, and feedback. The paper outlines the methodological steps, cultural and linguistic adaptation, and plans for future feasibility and efficacy testing. Limitations include engagement challenges and lack of human coaching.</t>
  </si>
  <si>
    <t>‘e-Midwife’—Empowering Mothers with Smart, Personalized Support</t>
  </si>
  <si>
    <t>D. B. Edirisinghe, et al</t>
  </si>
  <si>
    <t>Conference paper ( Intelligent Sustainable Systems)</t>
  </si>
  <si>
    <t xml:space="preserve">	e‑Midwife</t>
  </si>
  <si>
    <t xml:space="preserve">To provide emotional suppor, stress‑relieving games with music suggestions, exercise recommendations, and mental health risk assessment for pregnant and postpartum women using a mobile chatbot, </t>
  </si>
  <si>
    <t>A mobile application that integrates machine learning for maternal mental health support across three components. 
1) Maternal risk level identification and exercise suggestions using Decision Tree, CatBoost, Random Forest, and XGBoost based on physiological parameters such as heart rate, age, temperature, blood sugar, and blood pressure. 
2) Stress‑relief gaming with music – comprehensive quiz including EPDS, ML algorithms (DT, RF, KNN, SVM, Voting Classifier) predict personalised gaming levels. 
3) Emotional support chatbot – LSTM trained on 3,000+ entries with risk keywords, weights (0‑10), risk categories; integrates Google Bard API; Twilio SMS alert for high risk.</t>
  </si>
  <si>
    <t xml:space="preserve">	Simulation‑based prototype (models tested on datasets; no real‑user testing of the full app described)</t>
  </si>
  <si>
    <t>Simulation study (models evaluated on datasets, not on human participants for system outcomes)</t>
  </si>
  <si>
    <t>Mixed (depression, anxiety, stress, well‑being)</t>
  </si>
  <si>
    <t>Both (pregnant and new mothers)</t>
  </si>
  <si>
    <t>Screening + Montoring + Treatment + Crissi
Screening (assessment of stress, depression, and emotional state via comprehensive quiz and EPDS; prediction of mental health status), Monitoring (chatbot), Treatment ((stress‑relieving games, music), Crisis (automated risk detection and Twilio SMS alert</t>
  </si>
  <si>
    <t xml:space="preserve"> Hybrid (Scale‑based (EPDS) and Psychoeducation) </t>
  </si>
  <si>
    <t>High  (incorrect output could lead to missed risk or inappropriate recommendations)</t>
  </si>
  <si>
    <t>Automated detection (LSTM detects high‑risk situation, sends Twilio SMS alert to pre‑verified family member)</t>
  </si>
  <si>
    <t>Yes (risk keyword identification with weights 0–10, risk categories). LSTM model detects high risk and triggers SMS)</t>
  </si>
  <si>
    <t>Adaptive (gaming level and music based on quiz responses; chatbot adapts to user input)</t>
  </si>
  <si>
    <t>Hybrid (Deep Learniing and Classical ML).
Deep Learning (LSTM) and Classic ML (CatBoost, SVM, Random Forest, XGBoost, Decision Tree, Voting Classifier)</t>
  </si>
  <si>
    <t>LSTM, CatBoost, SVM, Decision Tree, Random Forest, XGBoost, KNN, Voting Classifier, SWQS.
Decision Tree, CatBoost Classifier, Random Forest, and XGBoost for maternal risk prediction
LSTM (chatbot for emotional support and risk keyword detection), CatBoost (maternal risk level to exercise suggestion), SVM (gaming/music for stress‑relief game level + music), Decision Tree (classification of maternal risk level and gaming level), Random Forest (maternal risk level and gaming level), XGBoost (maternal risk level), KNN (gaming/music classification), Voting Classifier (gaming ensemble). Symmetric weighted quantile sketch (SWQS) algorithm to handle missing values in the dataset,</t>
  </si>
  <si>
    <t>Supervised (all models trained on labelled datasets)</t>
  </si>
  <si>
    <t>Rule‑based (quiz inform of gaming/music; chatbot keyword weights)</t>
  </si>
  <si>
    <t>Yes (Twilio API for SMS, Google Bard API for chatbot)</t>
  </si>
  <si>
    <t xml:space="preserve">	Yes (Python, Keras, Twilio, Google Bard)</t>
  </si>
  <si>
    <t>Mixed (Quiz data from pregnant/postpartum women; chatbot dataset with 3,000+ entries containing conversational starters, risk keywords, weights, and risk categories from subject matter experts.)</t>
  </si>
  <si>
    <t xml:space="preserve">	Not reported </t>
  </si>
  <si>
    <t>Training + Evaluation</t>
  </si>
  <si>
    <t>Yes (needs internet for API calls)</t>
  </si>
  <si>
    <t xml:space="preserve">	Moderate (internet for API calls)</t>
  </si>
  <si>
    <t xml:space="preserve">	Simulation (model evaluation on datasets)</t>
  </si>
  <si>
    <t>Technical (accuracy, precision, recall, F1)</t>
  </si>
  <si>
    <t>Yes (Edinburgh Postnatal Depression Scale, EPDS</t>
  </si>
  <si>
    <r>
      <t xml:space="preserve">Accuracy –
</t>
    </r>
    <r>
      <rPr>
        <b/>
        <sz val="7"/>
        <color theme="1"/>
        <rFont val="Aptos Narrow"/>
        <family val="2"/>
        <scheme val="minor"/>
      </rPr>
      <t xml:space="preserve"> Maternal risk</t>
    </r>
    <r>
      <rPr>
        <sz val="7"/>
        <color theme="1"/>
        <rFont val="Aptos Narrow"/>
        <family val="2"/>
        <scheme val="minor"/>
      </rPr>
      <t xml:space="preserve">: CatBoost 89%, XGBoost 88%, DT 78%, RF 83%.
</t>
    </r>
    <r>
      <rPr>
        <b/>
        <sz val="7"/>
        <color theme="1"/>
        <rFont val="Aptos Narrow"/>
        <family val="2"/>
        <scheme val="minor"/>
      </rPr>
      <t>Gaming</t>
    </r>
    <r>
      <rPr>
        <sz val="7"/>
        <color theme="1"/>
        <rFont val="Aptos Narrow"/>
        <family val="2"/>
        <scheme val="minor"/>
      </rPr>
      <t xml:space="preserve">: SVM 84.9%, RF 84.44%, Voting 84.11%, DT 83.95%, KNN 83.78%.
</t>
    </r>
    <r>
      <rPr>
        <b/>
        <sz val="7"/>
        <color theme="1"/>
        <rFont val="Aptos Narrow"/>
        <family val="2"/>
        <scheme val="minor"/>
      </rPr>
      <t>Chatbot risk detection:</t>
    </r>
    <r>
      <rPr>
        <sz val="7"/>
        <color theme="1"/>
        <rFont val="Aptos Narrow"/>
        <family val="2"/>
        <scheme val="minor"/>
      </rPr>
      <t xml:space="preserve"> LSTM 97.86% (baseline comparisons: RF 92.40%, DT 89.50%).</t>
    </r>
  </si>
  <si>
    <t>EPDS (used in quiz for stress relief gaming)</t>
  </si>
  <si>
    <t>There is a trade off between automated risk detection and reliability. The system uses an LSTM model with SMS alerts to identify high risk cases, which supports timely intervention, but this automation may generate false positives or unnecessary alerts, affecting trust and accuracy.
Also, there is a tension between conversational quality and safety. The integration of an external API such as Google Bard enables more natural and flexible interactions, but it introduces challenges in maintaining controlled, safe, and clinically appropriate responses, especially in sensitive mental health contexts.</t>
  </si>
  <si>
    <t xml:space="preserve">	The e‑Midwife app includes a stress‑relief gaming component (using EPDS and ML to personalise games/music) and an LSTM‑based emotional support chatbot trained on 3,000+ expert‑annotated entries. The chatbot detects high‑risk situations and sends SMS alerts via Twilio. No real‑user testing reported. Technical metrics show LSTM accuracy of 97.86% for risk classification.
	The e‑Midwife mobile application uses machine learning (CatBoost, SVM, LSTM) to provide personalised exercise recommendations, stress‑relieving component (using EPDS and ML to personalise games/music), and an emotional support chatbot for expectant and new mothers. The chatbot incorporates risk keyword detection and sends automated SMS alerts (Twilio) for high‑risk situations to  pre-verified family member. All three components were evaluated on datasets, achieving high technical performance (e.g., LSTM 97.86% accuracy for risk detection, CatBoost 89% for maternal risk, SVM 84.9% for gaming/music). The system is a simulation‑based prototype with no real‑world clinical deployment or user testing</t>
  </si>
  <si>
    <t>A Chatbot (Juno) Prototype to Deploy a Behavioral Activation
Intervention to Pregnant Women: Qualitative Evaluation Using a
Multiple Case Study</t>
  </si>
  <si>
    <t>Elisa Mancinelli, et al</t>
  </si>
  <si>
    <t>Journal (JMIR Formative Research)</t>
  </si>
  <si>
    <t>Juno</t>
  </si>
  <si>
    <t xml:space="preserve">	To deploy a preventive behavioral activation intervention to pregnant women (with subclinical depression symptoms)</t>
  </si>
  <si>
    <t>A rule‑based chatbot operationalized in Telegram, delivering a 6‑week behavioral activation intervention via text messages, explanatory videos, images, and predefined buttons. Uses Rasa open‑source platform with natural language understanding. No individualized feedback; users select buttons or write responses but receive only scripted replies. Supports multimedia, conversation history, and optional user‑initiated start.</t>
  </si>
  <si>
    <t>Home‑based prototype (participants used the system in their own environment via Telegram)</t>
  </si>
  <si>
    <t>Lab prototype (tested with real users in an experimental research context, but was not deployed clinically)</t>
  </si>
  <si>
    <t>Mixed Methods (quantitative questionnaires and qualitative semistructured interviews; multiple case study)</t>
  </si>
  <si>
    <t xml:space="preserve">	Depression</t>
  </si>
  <si>
    <t xml:space="preserve">	Antenatal</t>
  </si>
  <si>
    <t>Treatment (delivers behavioral activation intervention)</t>
  </si>
  <si>
    <t>CBT (behavioral activation is a CBT technique)</t>
  </si>
  <si>
    <t xml:space="preserve">	Maternal</t>
  </si>
  <si>
    <t>Descriptive (cross‑case comparison of similarities and differences)</t>
  </si>
  <si>
    <t>Yes (age, living area, education, occupation, marital status, gestational week)</t>
  </si>
  <si>
    <t>Low</t>
  </si>
  <si>
    <t>App (Telegram)</t>
  </si>
  <si>
    <t>Persistent (long‑term memory; conversation history stored, users can scroll back)</t>
  </si>
  <si>
    <t>Rule‑based</t>
  </si>
  <si>
    <t>Cloud</t>
  </si>
  <si>
    <t xml:space="preserve">	Yes commercial API (Telegram)</t>
  </si>
  <si>
    <t>Yes (Rasa, Telegram, MongoDB)</t>
  </si>
  <si>
    <t>5 (participants included in the multiple‑case study evaluation)</t>
  </si>
  <si>
    <t xml:space="preserve">	Online platform (Telegram, Google Form, social media recruitment)</t>
  </si>
  <si>
    <t>Mixed (evaluation of system performance, user feedback, usability)</t>
  </si>
  <si>
    <t xml:space="preserve">	Cloud (MongoDB)</t>
  </si>
  <si>
    <t>Anonymisation (unique alphanumeric codes)</t>
  </si>
  <si>
    <t>Explicit (informed consent)</t>
  </si>
  <si>
    <t>Yes (MongoDB stores interactions with timestamps)</t>
  </si>
  <si>
    <t xml:space="preserve">	GDPR (EU GDPR 679/2016); ethics approval from University of Padova</t>
  </si>
  <si>
    <t>Mentioned (high educational level and residency in northern Italy; sample not representative)</t>
  </si>
  <si>
    <t xml:space="preserve">	Moderate</t>
  </si>
  <si>
    <t>Mixed (usability and clinical outcomes)</t>
  </si>
  <si>
    <t>Yes (PHQ‑9, EPDS, GAD‑7, PSS, BADS‑SF, EROS, MARS, UES‑SF)</t>
  </si>
  <si>
    <t>EPDS, PHQ‑9, GAD‑7, PSS, BADS‑SF, EROS</t>
  </si>
  <si>
    <t>Satisfaction (qualitative), Engagement (UES‑SF), Other (MARS)</t>
  </si>
  <si>
    <t>High educational level and northern Italy residency; reliance on self reported data and social desirability bias; absence of measures for prior depression or e mental health use; technical issues; dropout of women with medical conditions; small sample size; limited generalisability.</t>
  </si>
  <si>
    <t>Balancing the desire for personalisation with the risk of overreliance and substitution of human support. While chatbots offer efficiency and accessibility, users emphasise the continued need for human interaction, especially in cases of psychological distress. Technical limitations conflict with user expectations for smooth and responsive systems. Although the chatbot supports continuity of care, interactions remain fragmented and lack ongoing monitoring or integration with clinical support.</t>
  </si>
  <si>
    <t>This qualitative multiple case study evaluated pregnant women’s experiences with Juno, a rule‑based chatbot delivering a 6‑week behavioral activation intervention via Telegram. Five women participated; data included questionnaires and semi‑structured interviews. Participants appreciated the content, aesthetics, and convenience of Telegram but reported frustration with technical issues and desired more personalised responses. They viewed Juno as useful for momentary support and self‑reflection in a preventive context, but strongly emphasised that chatbots cannot replace human interaction, especially when psychological distress is involved. Concerns included overreliance, lack of monitoring, and the need for clear disclaimers. Integration with healthcare systems and human backup were seen as essential future directions.</t>
  </si>
  <si>
    <t>The effectiveness of Parentbot - a digital healthcare assistant - on parenting
outcomes: A randomized controlled trial</t>
  </si>
  <si>
    <t>Joelle Yan Xin CHUA, etc</t>
  </si>
  <si>
    <t>Journal (International Journal of Nursing Studies)</t>
  </si>
  <si>
    <t>Parentbot - a Digital healthcare Assistant</t>
  </si>
  <si>
    <t xml:space="preserve">	To improve parenting self‑efficacy (primary outcome), stress, depression, anxiety, social support, parent‑child bonding, and parenting satisfaction among parents across the perinatal period</t>
  </si>
  <si>
    <t>Mobile app for parents from &gt;24 weeks gestation to 1 month postpartum. Includes: Education Center (multimedia resources + rule‑based chatbot + Ask an Expert for 24h clinician answers), Smile Center (mood rating, gratitude/reflection journals, mindfulness videos), Positivity Space (discussion forum, digital poster making, board of hope), gamification (weekly badges, slideshows), and Helpline (guides, IT support, local resources).</t>
  </si>
  <si>
    <t>Home‑based prototype (participants used the system on their own smartphones at home)</t>
  </si>
  <si>
    <t xml:space="preserve">	Clinical pilot (early stage deployment with patients in a randomised controlled trial, not yet integrated into clinical practice)</t>
  </si>
  <si>
    <t xml:space="preserve">	RCT (randomised controlled trial)</t>
  </si>
  <si>
    <t>Mixed (depression, anxiety, stress, wellbeing, parenting self‑efficacy, bonding, satisfaction)</t>
  </si>
  <si>
    <t>Both (antenatal from &gt;24 weeks to one month postpartum, with follow‑up at three months postpartum)</t>
  </si>
  <si>
    <t>Hybrid (Bandura’s self‑efficacy theory, mindful coping model, self‑determination theory, psychoeducation, positive psychology principles, peer support)</t>
  </si>
  <si>
    <t xml:space="preserve">	Yes</t>
  </si>
  <si>
    <t>Comparative (separate analyses for mothers and fathers)</t>
  </si>
  <si>
    <t>Yes ( age, ethnicity, religion, education, employment, income, parity, etc.)</t>
  </si>
  <si>
    <t>Consultative (clinician available for support or referral)</t>
  </si>
  <si>
    <t>Text (chatbot interactions)</t>
  </si>
  <si>
    <t xml:space="preserve">	Scale‑based (mood rating scale triggers differentiated responses)</t>
  </si>
  <si>
    <t>Human review (psychological team)</t>
  </si>
  <si>
    <t>Rule‑based (based on mood rating)</t>
  </si>
  <si>
    <t>User‑generated (self‑report questionnaires, app activity logs)</t>
  </si>
  <si>
    <t xml:space="preserve">	118 couples (236 participants)</t>
  </si>
  <si>
    <t>Mixed (evaluation of clinical outcomes, user feedback via activity tracking)</t>
  </si>
  <si>
    <t>Anonymisation (user identification number assigned)</t>
  </si>
  <si>
    <t>Explicit (written informed consent)</t>
  </si>
  <si>
    <t>Yes (tracker installed to record frequency of parents’ activities)</t>
  </si>
  <si>
    <t>Others (ethics approval from National Health Group Domain Specific Review Board)</t>
  </si>
  <si>
    <t xml:space="preserve">	Mentioned (limitations: not generalisable to single parents, non‑English speakers, LGBTQ+, high‑risk pregnancies, etc.; sample highly educated)</t>
  </si>
  <si>
    <t>Mentioned (limited to English‑speaking parents)</t>
  </si>
  <si>
    <t>Mentioned (high educational level, Chinese/Malay majority, excludes single parents, LGBTQ+, parents with limited English, high‑risk pregnancies, stillbirth, abortion, miscarriage)</t>
  </si>
  <si>
    <t>Clinical (recruitment and some data collection in hospital; intervention used at home)</t>
  </si>
  <si>
    <t>Clinical (health outcomes)</t>
  </si>
  <si>
    <t>Yes (Parenting Efficacy Scale, Perceived Stress Scale, Edinburgh Postnatal Depression Scale, State‑Trait Anxiety Inventory, Perceived Social Support for Parenting scale, Parent‑Infant Bonding Questionnaire, What Being the Parent of a Baby is Like scale)</t>
  </si>
  <si>
    <t>No (clinical scales used)</t>
  </si>
  <si>
    <t>Yes (scores for depression, anxiety, stress, self‑efficacy, bonding, satisfaction)</t>
  </si>
  <si>
    <t>EPDS, STAI (state and trait anxiety), PSS (stress), Parenting Efficacy Scale, Perceived Social Support for Parenting, Parent‑Infant Bonding Questionnaire, parenting satisfaction (WBPL evaluation subscale)</t>
  </si>
  <si>
    <t>Engagement (usage frequency: Education Center most used, support forum least used, mothers more active than fathers)</t>
  </si>
  <si>
    <t>Single site study; inclusion limited to English speaking heterosexual couples; high proportion of university educated participants; exclusion of parents with high risk pregnancies, stillbirth, abortion, miscarriage, or infants with serious complications; reliance on self reported data; no assessment of cost effectiveness or infant outcomes; attrition and survey fatigue; differences between complete case and imputed analyses reduce robustness; limited generalisability to single parents, LGBTQ+ populations, and non English speakers.</t>
  </si>
  <si>
    <t>Balancing support for both mothers and fathers, with fathers showing lower engagement. Cultural expectations, such as traditional Asian gender roles that position fathers as primary breadwinners, influence participation. The use of a rule based chatbot contrasts with the need for human expertise, particularly for complex concerns. Engagement features such as discussion forums are underutilised, limiting peer interaction. Additionally, the availability of alternative digital resources post COVID introduces potential contamination and affects intervention impact.</t>
  </si>
  <si>
    <t xml:space="preserve">	This two‑group RCT (N=118 couples) evaluated Parentbot, a mobile app with a rule‑based chatbot, for parents in Singapore from &gt;24 weeks gestation to one month postpartum, with follow‑up at three months. The intervention group had significantly higher parenting self‑efficacy at one month postpartum (small effect size) and mothers had lower state anxiety at three months postpartum. No significant differences were found for stress, depression, social support, parent‑child bonding, or parenting satisfaction. The Education Center was the most used component; mothers engaged more than fathers. The authors conclude the intervention is feasible and promising but note limitations including sample homogeneity, potential contamination from other digital resources, and the need for further evaluation in diverse populations.</t>
  </si>
  <si>
    <t>A Chatbot for Perinatal Women’s and Partners’ Obstetric and
Mental Health Care: Development and Usability Evaluation Study</t>
  </si>
  <si>
    <t>Kyungmi Chung, et al</t>
  </si>
  <si>
    <t>Republic
of Korea (South Korea)</t>
  </si>
  <si>
    <t>Journal (JMIR Medical Informatics)</t>
  </si>
  <si>
    <t xml:space="preserve">Government (Ministry of Health &amp; Welfare through ia the Korea Health Industry Development Institute) </t>
  </si>
  <si>
    <t>Dr. Joy</t>
  </si>
  <si>
    <t>To develop and evaluate a user-friendly question-and-answer (Q&amp;A) knowledge
database–based chatbot (Dr. Joy) for perinatal women’s and their partners’ obstetric and mental health care.</t>
  </si>
  <si>
    <t>Dr. Joy is a Q&amp;A chatbot built on KakaoTalk using kakao i open builder. It has a knowledge database of 3524 Q&amp;A sets derived from online community posts and answered by medical doctors (infertility, ob/gyn, psychiatry). Features: answers user queries with 1 or 3 closest Q&amp;A pairs via similarity inference; scenario-based features for depression screening (EPDS), cognitive behavioral therapy (sleep hygiene, mindfulness), medical examination, and male partner-oriented tips (fetal education). Provides social support and mental health interventions.</t>
  </si>
  <si>
    <t>Home-based prototype (participant use the system to ask  at least 3 questions at any time and place)</t>
  </si>
  <si>
    <t>Clinical pilot (early deployment with patients but not fully deployed)</t>
  </si>
  <si>
    <t xml:space="preserve">	Mixed Methods (quantitative questionnaires (USE, perceived benefits/risks, intentions) and qualitative analysis of user utterances and open-ended questions)</t>
  </si>
  <si>
    <t xml:space="preserve">	Mixed (depression + wellbeing + Anxiety)</t>
  </si>
  <si>
    <t xml:space="preserve">	Both</t>
  </si>
  <si>
    <t>Screening, Treatment, Informational</t>
  </si>
  <si>
    <t xml:space="preserve">Hybrid (CBT + Psychoeducation + Mindfullness) </t>
  </si>
  <si>
    <t>Couples (Maternal and  Paternal - perinatal women's and their partners )</t>
  </si>
  <si>
    <t>Yes (two male participants; male participants raised questions about themselves as well as their wives)</t>
  </si>
  <si>
    <t>No (no analysis of couple interactions as a dyad; data reported individually)</t>
  </si>
  <si>
    <t xml:space="preserve">Descriptive </t>
  </si>
  <si>
    <t>Yes (age, sex, pregnancy stage, information source, search strategy for each participant)</t>
  </si>
  <si>
    <t>Moderate (chatbot provides medical information and mental health advice but no crisis intervention)</t>
  </si>
  <si>
    <t>Yes (Dr. Joy is a humanlike and medical chatbot to solve pregnancy/birth-related questions from women and their partners in the perinatal period.)</t>
  </si>
  <si>
    <t>Hybrid ( AI Engine called Kakao i to answer asked questions and user queries; uses ML-based similarity engine + rule-based/choice-based dialogues for scenarios)</t>
  </si>
  <si>
    <t>Not reported (Kakao i sympson (An AI engine, core AI not disclosed)</t>
  </si>
  <si>
    <t>Not reported (no mention of retrieval-augmented generation; it is a retrieval-based Q&amp;A system but not using generative LLM)</t>
  </si>
  <si>
    <t>Periodic retraining  (update the users' utterance data for machine learning purposes on a regular cycle; Q&amp;A sets need to be periodically updated)</t>
  </si>
  <si>
    <t>Moderate (classic ML similarity inference)</t>
  </si>
  <si>
    <t>Cloud (Kakao i open builder is a cloud AI platform)</t>
  </si>
  <si>
    <t>Server side (chatbot hosted on Kakao servers; user inputs sent to server for processing)</t>
  </si>
  <si>
    <t>Yes commercial API (kakao i open builder is a commercial platform)</t>
  </si>
  <si>
    <t xml:space="preserve">	Not Available [</t>
  </si>
  <si>
    <t>Yes (kakao i open builder, Python for web crawler, Excel for data,  KakaoTalk platform</t>
  </si>
  <si>
    <t>User-generated (Posts from online community for prenatal/postnatal care crawled over 1 year; also user utterances during UT)</t>
  </si>
  <si>
    <t>Not reported (similarity engine is pre-built; no explicit statement that they trained their own model)</t>
  </si>
  <si>
    <t xml:space="preserve">	15 participants; 316 user utterances(310 questions or statements and 6 responses) </t>
  </si>
  <si>
    <t>Community setting (online community posts; UT at participants' homes at any time and place)</t>
  </si>
  <si>
    <t>Evaluation, User Feedback (data used for usability evaluation and qualitative feedback; also knowledge engineering: online posts used to build Q&amp;A database)</t>
  </si>
  <si>
    <t>Yes (raw data of user utterances; extracted from the reports in the analysis menu of the chatbot builder)</t>
  </si>
  <si>
    <t>Single Language ( Korean but paper and app translated in English- refer to mulmedia appendix). This chatbot was only available in Korean</t>
  </si>
  <si>
    <t>Yes (built specifically for South Korean perinatal women using Korean online community data and KakaoTalk, the most popular messenger in South Korea)</t>
  </si>
  <si>
    <t xml:space="preserve">Mentioned  (relatively small sample is potentially biased given the nonprobability sampling method; also sex ratio unbalanced </t>
  </si>
  <si>
    <t>No (needs internet connection to access KakaoTalk and chatbot)</t>
  </si>
  <si>
    <t>Moderate (requires smartphone and internet)</t>
  </si>
  <si>
    <t>Home (participants' own environments at any time)</t>
  </si>
  <si>
    <t xml:space="preserve">	Usability (USE questionnaire, perceived benefits/risks, intentions; no clinical outcome measures)</t>
  </si>
  <si>
    <t>Yes (EPDS – Edinburgh Postnatal Depression Scale)</t>
  </si>
  <si>
    <t>Other (USE Questionnaire mean scores – usefulness 4.87, ease of use 5.34, ease of learning 6.35, satisfaction 4.90, total usability 5.37; perceived benefits 5.33, perceived risks 2.60, intention to seek 5.17, intention to share 4.98)</t>
  </si>
  <si>
    <t>The study is limited by a small sample size (N = 15) and an unbalanced sex ratio, which constrain generalisability and limit insights into differences between mothers and partners. Insufficient user utterance data restricts the depth of conversational analysis and the evaluation of chatbot performance. The use of nonprobability sampling introduces potential selection bias, affecting representativeness. The short 7 day study period limits the assessment of sustained engagement and longer term outcomes. In addition, a Hawthorne effect may have influenced participant behaviour, potentially inflating perceived usability or effectiveness.</t>
  </si>
  <si>
    <t>Tension emerges between the chatbot’s focus on medical and mental health content and users’ expectations for broader, non medical information. While the system is designed to deliver clinically relevant guidance, users also seek support on topics such as baby gender, administrative processes, and government policies. This mismatch shows a gap between system scope and real world user needs, suggesting the importance of balancing clinical accuracy with practical, everyday informational support.</t>
  </si>
  <si>
    <t>Dr. Joy is a Q and A chatbot developed on KakaoTalk to support perinatal women and their partners. It was built using online community posts paired with medical doctor responses and operates by matching user queries to a stored knowledge base using a semantic similarity engine. The system returns the most relevant answer or a small set of closely matched responses.
A 7 day usability study with 15 participants showed high ease of learning, although this did not translate to broader usability outcomes. Perceived benefits were strongly linked to users’ intention to seek and share health information, while perceived risks were not significant. Qualitative feedback highlighted both practical and engaging aspects of the chatbot, but also pointed to limited content coverage and the need for regular updates to maintain relevance.</t>
  </si>
  <si>
    <t>Evaluating the use of chatbot during pregnancy: A usability study</t>
  </si>
  <si>
    <t>João Luis Zeni Montenegro, et al</t>
  </si>
  <si>
    <t>Brazil</t>
  </si>
  <si>
    <t>Jorunal (Healthcare Analytics
journal)</t>
  </si>
  <si>
    <t>Government (Brazilian National Council
for Scientific and Technological Development and Coordination for the Improvement of
Higher Education Personnel)</t>
  </si>
  <si>
    <t>Maria</t>
  </si>
  <si>
    <t>To assist pregnant women during prenatal and postnatal periods, provide health information, reduce anxiety, improve health literacy</t>
  </si>
  <si>
    <t xml:space="preserve">The chatbot (Maria) educates pregnant women on prenatal/postnatal topics. Developed with DialogFlow, it uses rule‑based logic and NLP (natural language processing) with a machine learning engine trained on 10 phrases + 3 entities for intent classification, plus a fallback for misunderstood phrases. It avoids anxiety‑causing content, branches by pregnancy status, and is accessed via Facebook. Data collection used an email link, a chatbot button, and WhatsApp (text/audio from physicians).
Let me know if that works or if you want further adjustments.
</t>
  </si>
  <si>
    <t>Home‑based prototype (participants used the chatbot for 7 days at home)</t>
  </si>
  <si>
    <t xml:space="preserve">	Clinical pilot</t>
  </si>
  <si>
    <t xml:space="preserve">	Pilot Study</t>
  </si>
  <si>
    <t>Anxiety</t>
  </si>
  <si>
    <t>Both (antenatal and postnatal)</t>
  </si>
  <si>
    <t>Informational</t>
  </si>
  <si>
    <t xml:space="preserve">	Psychoeducation</t>
  </si>
  <si>
    <t>Yes (age: pregnant women average 23 years, physicians 28 years; low income; Facebook account required)</t>
  </si>
  <si>
    <t>Low (only informational content)</t>
  </si>
  <si>
    <t>Web + Mobile (Facebook)</t>
  </si>
  <si>
    <t xml:space="preserve">	Mobile +  Desktop</t>
  </si>
  <si>
    <t>Hybrid (rule‑based + classic ML – DialogFlow intent classifier)</t>
  </si>
  <si>
    <t>Not reported (DialogFlow’s proprietary ML engine)</t>
  </si>
  <si>
    <t xml:space="preserve">	Supervised (trained on ten training phrases plus entities)</t>
  </si>
  <si>
    <t xml:space="preserve">Rule‑based  (The design was based on both scenarios, whether the user was pregnant or not to determine the content to show). </t>
  </si>
  <si>
    <t xml:space="preserve">Low </t>
  </si>
  <si>
    <t>Cloud, likely, given DialogFlow</t>
  </si>
  <si>
    <t>server‑side typical for DialogFlow</t>
  </si>
  <si>
    <t>Yes commercial API (DialogFlow)</t>
  </si>
  <si>
    <t>User‑generated (for evaluation)</t>
  </si>
  <si>
    <t>20 participants (7 physicians, 13 pregnant women)</t>
  </si>
  <si>
    <t>Online platform (email link, chatbot button, WhatsApp)</t>
  </si>
  <si>
    <t>Evaluation  (for training: the 10 phrases + entities, but that’s development, not from study participants)</t>
  </si>
  <si>
    <t>Others (ethics approval from the institutional
and/or national research committee and with the 1964 Helsinki declaration
and its later amendments or comparable ethical standards)</t>
  </si>
  <si>
    <t>Portuguese</t>
  </si>
  <si>
    <t>Mentioned (age not representative of Brazil)</t>
  </si>
  <si>
    <t>No (DialogFlow requires internet)</t>
  </si>
  <si>
    <t xml:space="preserve">	Moderate (internet required)</t>
  </si>
  <si>
    <t xml:space="preserve">	Home</t>
  </si>
  <si>
    <t>Mixed (usability + qualitative)</t>
  </si>
  <si>
    <t xml:space="preserve">	Yes (UTAUT2 scale adapted)</t>
  </si>
  <si>
    <t>UTAUT2 constructs (means, SDs)</t>
  </si>
  <si>
    <t>The study is limited by the use of basic natural language techniques, which constrain conversational quality. The authors also highlight the need to develop a multimodal chatbot to examine differences in engagement between voice and text interactions among pregnant women. Furthermore, the findings are based on a pilot study, and the authors emphasise the need for additional research with a larger sample of doctors and pregnant women, as well as a longer study duration, to better understand user behaviour and improve generalisability.</t>
  </si>
  <si>
    <t>The design involves balancing several competing needs,such as keeping users safe while providing complete information, using simple rule-based interactions while supporting natural conversations, maintaining a simple interface while offering enough functionality, covering a wide range of topics without increasing user anxiety, supporting low-income users while meeting technical requirements, and ensuring chatbot autonomy while maintaining clinician oversight.</t>
  </si>
  <si>
    <t>A pilot study (7 physicians, 13 pregnant women) evaluating a DialogFlow‑based chatbot for pregnancy education in Brazil. The chatbot uses rule‑based + NLP (10 training phrases, 3 entities) with fallback. Topics avoid anxiety‑provoking content. Data: online form + WhatsApp (text/audio from physicians). High performance expectancy but low facilitating conditions. Physicians approved clear language. Limitations: small sample, not generalisable.</t>
  </si>
  <si>
    <t>Utilizing Chat GPT as a Digital Health Intervention in Pregnancy Care
to Improve Maternal Well-Being</t>
  </si>
  <si>
    <t>Nindya Mayangsari, et al</t>
  </si>
  <si>
    <t>Indonesia</t>
  </si>
  <si>
    <t>Indonesia (Samarinda City Health Center)</t>
  </si>
  <si>
    <t>Journal (Social Medicine)</t>
  </si>
  <si>
    <t>Chat GPT</t>
  </si>
  <si>
    <t xml:space="preserve"> To evaluate the effectiveness of Chat GPT as a digital health intervention to
improve maternal well-being
</t>
  </si>
  <si>
    <t>A ChatGPT platform adapted for pregnancy healthcare that provides information about pregnancy health, answers questions, and offers coping strategies. 
Before use, experimental group members received training on how to access the platform, the types of questions that could be asked, and how to interact to obtain validated information based on approved medical materials. Participants had a minimum of three interaction sessions per week for twelve weeks. Compliance was monitored through digital activity logs recording the frequency and duration of interactions.</t>
  </si>
  <si>
    <t>Home-based prototype (participant use the system)</t>
  </si>
  <si>
    <t>RCT (randomized controlled trial)</t>
  </si>
  <si>
    <t xml:space="preserve">	Anxiety + Wellbeing</t>
  </si>
  <si>
    <t>Comparative (multivariate analysis with predictors age, education, digital literacy, family support)</t>
  </si>
  <si>
    <t>Yes (age, education level, gestational age, employment status)</t>
  </si>
  <si>
    <t>Low (provides information)</t>
  </si>
  <si>
    <t>Mobile (Smart phone)</t>
  </si>
  <si>
    <t>Adaptive (ability to adjust information according to individual need)</t>
  </si>
  <si>
    <t xml:space="preserve">	GPT</t>
  </si>
  <si>
    <t>High (LLM)</t>
  </si>
  <si>
    <t xml:space="preserve">	Cloud</t>
  </si>
  <si>
    <t>120 participants (60 experimental, 60 control)</t>
  </si>
  <si>
    <t>Mixed (pre/post tests at health center; intervention at home)</t>
  </si>
  <si>
    <t xml:space="preserve">	Evaluation and User Feedback</t>
  </si>
  <si>
    <t>Yes (digital activity logs for compliance monitoring)</t>
  </si>
  <si>
    <t>Basic</t>
  </si>
  <si>
    <t>Mixed (clinical outcomes and usability)</t>
  </si>
  <si>
    <t xml:space="preserve">	Other (Hamilton Anxiety Scale, Well-being scale, Knowledge questionnaire)</t>
  </si>
  <si>
    <t>Satisfaction (94.7%), Engagement (compliance 93%)</t>
  </si>
  <si>
    <t>The study is limited by generalisability concerns, digital disparities, and sustainability challenges. In addition, key statistical assumptions are not fully addressed, like the absence of a reported homogeneity test and limited justification for the use of a t-test despite potential non-normal data. The study also does not examine potential biases related to digital access and education levels.</t>
  </si>
  <si>
    <t>The paper highlights limitations related to generalisability, the digital divide, and sustainability. It also lacks statistical rigour, like the absence of a homogeneity test, questionable use of a t-test, and no analysis of bias related to digital access and education levels</t>
  </si>
  <si>
    <t>This RCT with 120 pregnant women in Indonesia found that using an adapted ChatGPT for 12 weeks significantly improved pregnancy health knowledge (Δ=23.4 points, p&lt;0.001), reduced anxiety (Δ=-9.1 points, p&lt;0.001), and enhanced general well-being (Δ=16.9 points, p&lt;0.001) compared to standard care. Compliance was 93% and user satisfaction 94.7%, supporting ChatGPT as an effective digital health intervention for antenatal care.</t>
  </si>
  <si>
    <t>An AI Chat-Based Solution Aimed to Screen Postpartum Depression</t>
  </si>
  <si>
    <t>Pakistan</t>
  </si>
  <si>
    <t>Conference (Human-Computer Interaction – INTERACT 2023 )</t>
  </si>
  <si>
    <t>Not named (reffered to as AI chatbot)</t>
  </si>
  <si>
    <t>To promote women's psychological well-being during pregnancy through 5 sessions based on acceptance and commitment therapy (ACT) for stress management.</t>
  </si>
  <si>
    <t xml:space="preserve">	A chatbot integrated into a preliminary app design. It uses a conversational medium (a daily logger) starting with the question "How are you feeling today?" to allow mothers to log their daily emotions. It aims to provide an anonymous, non-judgmental space for expression. The authors propose that an AI model be trained on local expressions to carry out conversations and detect PPD symptoms.</t>
  </si>
  <si>
    <t>Home-based prototype (participants used the prototype during semi-structured online interviews in their own environments</t>
  </si>
  <si>
    <t>Lab prototype (tested in experimental settings only)</t>
  </si>
  <si>
    <t>Mixed Methods (included focus groups, surveys, and semi-structured interviews).</t>
  </si>
  <si>
    <t>Screening +  Monitoring
Screening (primary function is to detect PPD) / Monitoring (tracks mood via daily logging)</t>
  </si>
  <si>
    <t xml:space="preserve">	None </t>
  </si>
  <si>
    <t>Descriptive (comparisons made between women of lower, middle, and upper socio-economic classes regarding their willingness to speak about issues).</t>
  </si>
  <si>
    <t>Yes (collected demographic details such as age, marital status, mode of delivery, total number of children, and socio-economic class)</t>
  </si>
  <si>
    <t>High (does monotoring)</t>
  </si>
  <si>
    <t>Text (conversational medium)</t>
  </si>
  <si>
    <t xml:space="preserve">App </t>
  </si>
  <si>
    <t xml:space="preserve">	Mobile </t>
  </si>
  <si>
    <t xml:space="preserve">	User-generated (data collected from interviews, surveys, and focus groups with mothers and health professionals).</t>
  </si>
  <si>
    <t>Yes (18 participants interviewed in total, plus focus group participants and survey respondents).</t>
  </si>
  <si>
    <t>18 participants (interviewed) / 7 survey responses / 4 gynaecologists in focus group / 1 department head / 15 mothers in Phase Two.</t>
  </si>
  <si>
    <t>Mixed (clinical setting - hospital wards; community setting - online via WhatsApp/Facebook; online platform - semi-structured online interviews).</t>
  </si>
  <si>
    <t>Mixed (Evaluation - used to test feasibility of the chatbot idea; User Feedback - used for usability and satisfaction).</t>
  </si>
  <si>
    <t>Mentioned (Using Western tools like EPDS and PHQ-9 causes language barriers and false positives. Also, women from lower socio-economic classes are underrepresented and less likely to speak about their issues).</t>
  </si>
  <si>
    <t>Yes (adapted for culture or local context)</t>
  </si>
  <si>
    <t>Analysed (evaluated with data. Western terminology and translated questionnaires like EPDS fail to cater for comprehension barrier of locals and their vernacular language. So local tests like AKUADS are more effective)</t>
  </si>
  <si>
    <t>Mentioned (limited representation)</t>
  </si>
  <si>
    <t>Yes (features to support access)</t>
  </si>
  <si>
    <t>Home (user environment - Phase Two interviews were conducted online with mothers using the prototype in their own settings).</t>
  </si>
  <si>
    <t xml:space="preserve">	Mixed (Usability - user satisfaction and engagement; Clinical - potential for symptom detection and diagnosis).</t>
  </si>
  <si>
    <t>AKUADS (Aga Khan University Anxiety and Depression Scale)</t>
  </si>
  <si>
    <t>Language barriers, reliance on indirect cues instead of explicit terms, and challenges in capturing nuanced emotional expressions limit the chatbot’s ability to accurately detect PPD, especially in low socio-economic and low-resource settings.</t>
  </si>
  <si>
    <t>Tension exists between the need for anonymous, accessible screening via a chatbot and the critical need for immediate, face-to-face professional help for severe PPD/psychosis</t>
  </si>
  <si>
    <t>This paper investigates the use of an AI-based chatbot to screen for postpartum depression (PPD) in Pakistan, where the condition is highly prevalent but largely undiagnosed due to cultural stigma, language barriers, and inadequate Western screening tools. Through two phases of user research (including hospital contextual inquiries, focus groups with health professionals, and semi-structured interviews with mothers), the authors found that an anonymous, conversational chatbot could provide a platform for catharsis and emotional expression. The proposed prototype acts as a daily mood logger. The paper concludes that a chat-based interaction, culturally adapted for Pakistan (e.g., using Urdu and voice-based options), could effectively and accurately screen for PPD stages, though further research is needed to assess long-term effectiveness and expand features.</t>
  </si>
  <si>
    <t>A Chatbot-Based Version of a World Health
Organization–Validated Intervention (Self-Help Plus) for Stress
Management in Pregnant Women: Protocol for a Usability</t>
  </si>
  <si>
    <t>Silvia Rizzi, et al</t>
  </si>
  <si>
    <t>Italy (Autonomous Province of Trento)</t>
  </si>
  <si>
    <t>Jurnal (JMIR Research Protocol</t>
  </si>
  <si>
    <t>Government (Ministry of Health within the framework of the National Plan Complementary to the National
Recovery and Resilience Plan Innovative Health Ecosystem)</t>
  </si>
  <si>
    <t xml:space="preserve"> ALBA (A Well‑Being Assistant)</t>
  </si>
  <si>
    <t>To assess the acceptability and feasibility of the ALBA mobile chatbot as a digital 
intervention to promote
psychological well-being during.</t>
  </si>
  <si>
    <t>ALBA is a virtual coach implemented within the TreC Ricerca app. It delivers a 6‑week, self‑administered ACT‑based intervention via dialogues, video, audio, and images.  It covers 5 sessions (grounding, unhooking, acting on values, being kind, making room) and guides the user to perform exercises and fill a personal diary independently between sessions.</t>
  </si>
  <si>
    <t>Home‑based prototype (Participants use the app at home)</t>
  </si>
  <si>
    <t xml:space="preserve">	Clinical pilot (Proof‑of‑concept / refine phase of ORBIT model; early deployment with patients, not yet integrated into practice.)</t>
  </si>
  <si>
    <t>Mixed Methods (Quantitative and qualitative data collection and analysis; feasibility/pilot study protocol.)</t>
  </si>
  <si>
    <t>Mixed (Stress + Wellbeing + Coping)</t>
  </si>
  <si>
    <t>Antenatal (Intervention between 14th and 26th weeks of gestation; follow‑up interviews 2 months after birth are for evaluation only.)</t>
  </si>
  <si>
    <t>Treatment + Informational (delivers ACT‑based therapeutic modules and psychoeducation)</t>
  </si>
  <si>
    <t>Hybrid (ACT + Mindfulness + Psychoeducation (Based on ACT; includes grounding/mindfulness, unhooking/defusion, values‑based activation, gratitude, acceptance.)</t>
  </si>
  <si>
    <t>None (protocol paper)</t>
  </si>
  <si>
    <t>Yes (sociodemographic data collected: date of birth, expected delivery date, education, occupation, marital status, number of pregnancies/deliveries, partner’s occupation)</t>
  </si>
  <si>
    <t>Moderate (System provides psychoeducation and stress management for a non-clinical population, which could cause distress when system provides incorrect output)</t>
  </si>
  <si>
    <t xml:space="preserve">	Multimodal (Text, images, audio, video)</t>
  </si>
  <si>
    <t>App (TreC Ricerca app for Android and iOS)</t>
  </si>
  <si>
    <t xml:space="preserve">	Mobile (Smartphone)</t>
  </si>
  <si>
    <t xml:space="preserve">	None (</t>
  </si>
  <si>
    <t xml:space="preserve">	Rule‑based filter / Human review (Inclusion/exclusion criteria with score cut‑offs; research psychologists review screening results.)</t>
  </si>
  <si>
    <t xml:space="preserve">	Rule‑based (An expert system)</t>
  </si>
  <si>
    <t>Low (Simple, rule‑based chatbot.)</t>
  </si>
  <si>
    <t xml:space="preserve">	Cloud </t>
  </si>
  <si>
    <t xml:space="preserve">	Not Available</t>
  </si>
  <si>
    <t>User‑generated (Self‑report questionnaires, app logs, interviews.)</t>
  </si>
  <si>
    <t>Yes (Pregnant women; also prior co‑design with new mothers and clinicians.)</t>
  </si>
  <si>
    <t xml:space="preserve">	50 participants</t>
  </si>
  <si>
    <t>Community setting / Online platform (Home use; online questionnaires via LimeSurvey; interviews after birth.)</t>
  </si>
  <si>
    <t xml:space="preserve">Mixed (Evaluation + User Feedback) </t>
  </si>
  <si>
    <t>Pseudonymization (data replaced with unique codes; aggregated analysis.)</t>
  </si>
  <si>
    <t>Mentioned but unclear (Under GDPR, EU)</t>
  </si>
  <si>
    <t>Explicit (Signed informed consent.)</t>
  </si>
  <si>
    <t>Yes (Activity logs: session times, number of accesses, missed sessions, interruptions.)</t>
  </si>
  <si>
    <t xml:space="preserve">	GDPR (Articles 13 and 14 of EU 2016/679.) + Others (Ethics approval (APSS 17241) + Informed consent )</t>
  </si>
  <si>
    <t>Italian</t>
  </si>
  <si>
    <t>Yes (Italian)</t>
  </si>
  <si>
    <t>Mentioned (Acknowledges that not all birth‑giving individuals identify as women; notes future revisions may improve inclusivity.)</t>
  </si>
  <si>
    <t xml:space="preserve">	Not reported (Internet required, but no specification about stability.)</t>
  </si>
  <si>
    <t xml:space="preserve">Not mentioned </t>
  </si>
  <si>
    <t xml:space="preserve">	Moderate (Smartphone and internet access.)</t>
  </si>
  <si>
    <t>Usability / Mixed (Primary: UX and UE; secondary: pre‑post psychological well‑being.)</t>
  </si>
  <si>
    <t>Yes (Kessler
Psychological Distress Scale-K10; General Health
Questionnaire (GHQ); Short Form Health Survey
(SF-36); Perceived Stress Scale (PSS;, multidimensional
psychological flexibility inventory (MPFI); General Self-Efficacy Scale (GSE); Emotion Regulation Questionnaire (ERQ); Coping Orientation
to the Problems Experienced–New Italian Version (COPE‑NVI‑25)</t>
  </si>
  <si>
    <t>No (Combines self‑report questionnaires with objective activity logs and qualitative interviews)</t>
  </si>
  <si>
    <t>Other (GHQ, PSS, MPFI, GSE, ERQ, COPE‑NVI‑25; not EPDS/PHQ‑9/GAD‑7.)</t>
  </si>
  <si>
    <t xml:space="preserve">	SUS / Satisfaction / Engagement / Other (UES‑SF, SUS, ITA BUS B, uMARS.)</t>
  </si>
  <si>
    <t xml:space="preserve">The study is limited by the absence of a control group, restricting evaluation of effectiveness, a geographically confined sample from a single region in Italy, limiting generalisability, and the use of ALBA as a supportive tool rather than a substitute for clinical care. </t>
  </si>
  <si>
    <t>The study highlights design tensions between maintaining adherence to the structured SH+ protocol and allowing user flexibility in scheduling, as well as balancing scientifically appropriate timing of postpartum interviews with practical and logistical constraints.</t>
  </si>
  <si>
    <t>Protocol for a proof‑of‑concept usability study of ALBA, a chatbot delivering WHO‑validated Self‑Help Plus (ACT‑based) to pregnant women (N=50) in Italy. Mixed‑methods will evaluate UX, engagement, and pre‑post psychological well‑being. No control group, no crisis escalation, no clinical supervision. Aims to assess feasibility before larger trials.</t>
  </si>
  <si>
    <t>A Chatbot to Engage Parents of Preterm and Term Infants on
Parental Stress, Parental Sleep, and Infant Feeding: Usability and
Feasibility Study</t>
  </si>
  <si>
    <t>Jill Wong</t>
  </si>
  <si>
    <t xml:space="preserve">	Singapore</t>
  </si>
  <si>
    <t>Journal (JMIR Pediatrics and Parenting)</t>
  </si>
  <si>
    <t>Industry (Danone Nutricia Research)</t>
  </si>
  <si>
    <t xml:space="preserve">Not named (referred to as ClaimIt chatbot) </t>
  </si>
  <si>
    <t>To explore the usability and feasibility of chatbot technology for gathering real-life conversation data on stress, sleep, and infant feeding</t>
  </si>
  <si>
    <t>The chatbot is an intereactive conversational app for parents built as a component of ClaimIt app. It is programmed using three scripts (stress, sleep, feeding) with open‑ and closed‑ended questions.  Parents interacted ≥3 times/week for ≤28 days on mobile devices.</t>
  </si>
  <si>
    <t xml:space="preserve">	Home‑based prototype (participants used the system in their homes)</t>
  </si>
  <si>
    <t>Clinical pilot</t>
  </si>
  <si>
    <t xml:space="preserve">	Observational study</t>
  </si>
  <si>
    <t>Stress</t>
  </si>
  <si>
    <t>Monitoring (collecting data on stress, sleep, feeding via conversations)</t>
  </si>
  <si>
    <t xml:space="preserve">	Yes (from  KK Hospital, Singapore and Amsterdam UMC)</t>
  </si>
  <si>
    <t>Comparative (preterm vs term groups tested)</t>
  </si>
  <si>
    <t xml:space="preserve">	Yes (age of parents, infant age, gender, etc.)</t>
  </si>
  <si>
    <t xml:space="preserve">	Low (Minimal harm from conversational data collection; no clinical decision‑making.)</t>
  </si>
  <si>
    <t>Mobile / Tablet</t>
  </si>
  <si>
    <t>Unsupervised ML (LDA)</t>
  </si>
  <si>
    <t>User‑generated (chatbot conversation transcripts)</t>
  </si>
  <si>
    <t>Yes (each model was obtained from performing 10 learning runs by randomly changing the value of
the random seed used to initialize the LDA procedure)</t>
  </si>
  <si>
    <t>45 participants enrolled, 26 completed; 256 interactions (259 stress, 257 sleep, 267 feeding conversations)</t>
  </si>
  <si>
    <t>Online platform (via ClaimIt app)</t>
  </si>
  <si>
    <t xml:space="preserve">	Mixed (evaluation and user feedback)</t>
  </si>
  <si>
    <t>None (Study approved by SingHealth Centralised Institutional Review Board, Singapore and registered at ClinicalTrials.gov)</t>
  </si>
  <si>
    <t>Moderate  (requires internet)</t>
  </si>
  <si>
    <t>Mixed (usability and technical)</t>
  </si>
  <si>
    <t>Yes (only user feedback and interaction counts)</t>
  </si>
  <si>
    <t xml:space="preserve">	Satisfaction (mean 3.81/5), ease of use/Likert scores (mean 4.08/5), engagement (256 interactions), </t>
  </si>
  <si>
    <t>High participant attrition (11 out of 45; 24%) due to noncompliance, with some participants not engaging with the chatbot, leading to delays in starting interactions. The scripted conversations often resulted in short and less detailed responses, especially in feeding discussions, which made topic modelling difficult. Variations in how participants used language required additional preprocessing, and overall, the study highlighted the need for larger datasets and more robust analysis methods..</t>
  </si>
  <si>
    <t>The use of scripted chatbot interactions made it easier to guide conversations but limited how much participants could express, resulting in shorter and less detailed responses, with variation in wording affecting the quality of analysis.</t>
  </si>
  <si>
    <t>This observational feasibility study used a chatbot embedded in the ClaimIt app to collect real‑time conversation data on stress, sleep, and infant feeding from 45 parents of infants ≤6 months (20 preterm, 25 term). Parents interacted with the chatbot at least 3 times per week for up to 28 days. The chatbot was rated as easy to use and satisfactory by the 26 completers. Semantic analysis using Latent Dirichlet Allocation (LDA) showed that parents of term infants expressed more positive emotions, while parents of preterm infants more frequently expressed physical discomfort, tiredness, and emotional stress. Feeding‑related topics dominated sleep conversations, suggesting a link between feeding and sleep disruption. The study demonstrates that chatbots can be used to collect rich conversational data from parents and reveals differences between preterm and term parents that may inform future support interventions.</t>
  </si>
  <si>
    <t>Large Language Models and Personalized Storytelling for Postpartum
Wellbeing</t>
  </si>
  <si>
    <t>Farhat Tasnim Progga, et al</t>
  </si>
  <si>
    <t>Conference (CSCW Companion '24: Companion Publication of the 2024 Conference on Computer-Supported Cooperative Work and Social Computing)</t>
  </si>
  <si>
    <t>Mixed (Industry + University)(Northwestern Mutual Data Science Institute grant)</t>
  </si>
  <si>
    <t>Not named</t>
  </si>
  <si>
    <t>To generate personalized narratives about perinatal mental health concern and wellbeing</t>
  </si>
  <si>
    <t>Uses ChatGPT (GPT-3.5 via OpenAI API) to generate first-person postpartum mental health  stories from prompts derived from online perinatal support  communites (using LDA to construct prompts). Themes are extracted using topic modelling, and prompts are created using keyword combination, personas, and tone variations. The model generates 45 narratives, which are then qualitatively analysed for adherence, emotional depth, and relatability compared to user-generated stories.</t>
  </si>
  <si>
    <t>Simulation-based prototype</t>
  </si>
  <si>
    <t>Conceptual or Algorithmic Prototype (no user testing)</t>
  </si>
  <si>
    <t>Simulation study</t>
  </si>
  <si>
    <t xml:space="preserve">	Postnatal</t>
  </si>
  <si>
    <t xml:space="preserve">	Informational</t>
  </si>
  <si>
    <t>Not applicable</t>
  </si>
  <si>
    <t xml:space="preserve">	Adaptive (Prompts adapted with keywords, personas, tone)</t>
  </si>
  <si>
    <t>GPT (ChatGPT‑Turbo‑3.5)</t>
  </si>
  <si>
    <t xml:space="preserve">	Prompt‑level (User context (keywords, persona, tone) added to prompt)</t>
  </si>
  <si>
    <t xml:space="preserve">	Yes commercial API (OpenAI API )</t>
  </si>
  <si>
    <t xml:space="preserve">	Mixed (user‑generated from online forums + synthetic generated stories)</t>
  </si>
  <si>
    <t>45 AI-generated stories; 672 posts + 750 comments (source data)</t>
  </si>
  <si>
    <t xml:space="preserve">	Online platform (web scraping from Reddit, What to Expect, BabyCenter)</t>
  </si>
  <si>
    <t>Knowledge Engineering (prompt design) and Evaluation (comparison with user stories)</t>
  </si>
  <si>
    <t>Others (Ethics onsideration and  adherence to website terms of service</t>
  </si>
  <si>
    <t>Yes (Prompts included cultural/religious identity (e.g., Muslim woman, Asian‑American woman))</t>
  </si>
  <si>
    <t>Mentioned (AI’s systematic linguistic style, lack of slang, formal tone)</t>
  </si>
  <si>
    <t>Analysed  (Examined that AI struggled with specific identities (e.g., Black Muslim woman, surface‑level descriptions))</t>
  </si>
  <si>
    <t>Yes (requires internet for openAI API use)</t>
  </si>
  <si>
    <t>No (cloud dependent)</t>
  </si>
  <si>
    <t>Moderate (requires internet)</t>
  </si>
  <si>
    <t>Simulation (generated stories analysed without user testing)</t>
  </si>
  <si>
    <t>The system exhibited several limitations, including repetitive responses and a reduced sense of empathy when compared to authentic user generated narratives. It relied on artificial or ambiguous resources, operated within constrained subject boundaries such as refusing to address sensitive topics (e.g., rape, and demonstrated a consistent, predictable linguistic style. In addition, it lacked diversity in the coping strategies it offered, limiting its overall effectiveness and adaptability.</t>
  </si>
  <si>
    <t xml:space="preserve">
Using LLMs for perinatal storytelling tends to produce AI generated stories that follow a formal, optimistic, and repetitive structure, making them less relatable than the emotionally rich, unpredictable narratives created by users. Furthermore, when the AI attempts to incorporate diverse cultural identities, it often provides only surface level details or invents fictitious resources. The AI also handles sensitive topics like rape inconsistently, sometimes refusing to generate content, other times doing so, creating unpredictability. Finally, while the AI delivers clear educational information, this comes at the cost of the raw emotional resonance found in authentic user stories.</t>
  </si>
  <si>
    <t>This study explored the use of large language models (ChatGPT‑3.5 Turbo) to generate personalized first‑person narratives about perinatal mental health concerns. 45 stories were generated using prompts derived from online support communities. 85% adhered to prompts. Qualitative analysis revealed that AI‑generated stories were less relatable than user‑generated stories due to repetitive content, formal style, and lower empathy. Limitations included fake/ambiguous resources and subject scope constraints (e.g., reluctance to generate on rape). Despite these issues, AI stories showed potential for raising awareness about perinatal wellbeing. The paper offers implications for integrating AI‑generated narratives into perinatal mental health support systems.</t>
  </si>
  <si>
    <t>Design and Evaluation of a Prototype ‘HiBaby’ for Pregnancy Assistance</t>
  </si>
  <si>
    <t>Australia</t>
  </si>
  <si>
    <t xml:space="preserve">	Australia</t>
  </si>
  <si>
    <t>Conference (ICHMI '22: Proceedings of the 2022 International Conference on Human Machine Interaction)</t>
  </si>
  <si>
    <t>University (Centre
for Digital Transformation of Health (CDTH) of the University of
Melbourne)</t>
  </si>
  <si>
    <t>Sophia ( within HiBaby app)</t>
  </si>
  <si>
    <t>To provide pregnancy assistance for parents experiencing perinatal depression using a smartphone chatbot named Sophia</t>
  </si>
  <si>
    <t>Mobile application that siulates a chatbot named “Sophia” to interact with pregnant women. The system (HiBaby) provides functionalities including virtual chatting, smart Q&amp;A, interactive family activity scheduling, and clinical service scheduling with record access.</t>
  </si>
  <si>
    <t>Simulation‑based prototype (no real users)</t>
  </si>
  <si>
    <t>Conceptual or Algorithmic Prototype (early stage design)</t>
  </si>
  <si>
    <t xml:space="preserve">	Depression </t>
  </si>
  <si>
    <t>Informational (provides pyschoeducation)</t>
  </si>
  <si>
    <t>Psychoducation</t>
  </si>
  <si>
    <t>User‑generated (from interviews: face‑to‑face interviews with 2 pregnant women)</t>
  </si>
  <si>
    <t>2 participants (interviews)</t>
  </si>
  <si>
    <t xml:space="preserve">	Community setting (	Face‑to‑face interviews)</t>
  </si>
  <si>
    <t xml:space="preserve">	Knowledge Engineering (Used to build user requirements and design)</t>
  </si>
  <si>
    <t xml:space="preserve">	Explicit (nterviews conducted under their full agreement and prior notification following ethics procedures)</t>
  </si>
  <si>
    <t xml:space="preserve">	Others (Australian Privacy Act 1988 and University of Melbourne ethics)</t>
  </si>
  <si>
    <t xml:space="preserve">	Lab (Evaluated by researchers using frameworks)</t>
  </si>
  <si>
    <t>Mixed (usability and technical) - MARS, CCP, KDS frameworks.
Mobile Application Rating Scale (MARS)
Khoja-Durrani-Scott (KDS)
content-context-process (CCP)</t>
  </si>
  <si>
    <t>Other (MARS scores - Engagement 3.75, Functionality 4.25, Aesthetics 3.14, Quality 3.61)</t>
  </si>
  <si>
    <t>The study is limited by its one semester scope, which restricts resources and makes it difficult to identify next stage implementation challenges. It assumes that chatbot implementation has no technical issues, which is not accurate, and therefore highlights the need for future RCT evaluation. The authors also note that more in person interviews are required to reduce bias, and the effectiveness of NLP integration remains outside the scope of the study.</t>
  </si>
  <si>
    <t>Design tensions arise between offering rich, multi‑function features and maintaining ease of learning, as the app’s complexity may discourage user engagement. Another tension exists between the goal of precise, individualised consultation and the inherent inaccuracies of natural language processing, which could lead to missed health risks. Evaluating the prototype early saves development costs but fails to uncover implementation‑stage problems, such as the false assumption that a chatbot is technically straightforward to build. Additionally, gathering user data for personalisation conflicts with privacy protection under Australian law, potentially limiting functionality. Finally, providing detailed health information must be balanced against the risk of causing unnecessary worry or emotional distress in pregnant users.</t>
  </si>
  <si>
    <t>This paper presents the interaction design of ‘HiBaby’, a smartphone chatbot‑based app for parents experiencing perinatal depression. User requirements were gathered via literature review, user journey maps, use cases, and interviews with two pregnant women. The interactive prototype was evaluated using combined health‑informatics frameworks (CCP, KDS, MARS) and usability tests. The prototype includes virtual chatting, smart Q&amp;A, family activity scheduling, and clinical service scheduling. Evaluation results showed good functionality (MARS mean 4.25) but identified issues with aesthetics, learning curve, privacy, and NLP data quality. The study demonstrates the value of evaluating IxD at the conceptual stage before full implementation.</t>
  </si>
  <si>
    <t>A Mindfulness-Based App Intervention for Pregnant
Women: Protocol for a Pilot Feasibility Study</t>
  </si>
  <si>
    <t>Silvia Rizzi1, et al</t>
  </si>
  <si>
    <t>Jounral (JMIR Research Protocol)</t>
  </si>
  <si>
    <t>Maia (virtual coach within TreC Mamma app)</t>
  </si>
  <si>
    <t xml:space="preserve">To promote women’s psychological well-being during pregnancy through a mindfulness-based  psychoeducational using a virtual coach, Maia, developed within the TreC Mamma. </t>
  </si>
  <si>
    <t>Virtual coach delivering structured psychoeducational mindfulness content (text, audio, video), administering questionnaires, and collecting/storing data via a mobile app</t>
  </si>
  <si>
    <t>Home‑based prototype (participants use app at home)</t>
  </si>
  <si>
    <t>Pilot Study</t>
  </si>
  <si>
    <t>Mindfulness</t>
  </si>
  <si>
    <t>Yes (psychologists from Istituto Pavoniano Artigianelli and APSS involved in content development and revision)</t>
  </si>
  <si>
    <t>Intended (provincial health strategy: First Thousand Days Module)</t>
  </si>
  <si>
    <t xml:space="preserve">	Yes (age, pregnancy week, weight/height, socioeconomic level, education, occupation, marital status, number of pregnancies, psychological support history)</t>
  </si>
  <si>
    <t xml:space="preserve">	Low </t>
  </si>
  <si>
    <t>Multimodial (Text + audio + video)</t>
  </si>
  <si>
    <t>App (TreC Mamma)</t>
  </si>
  <si>
    <t xml:space="preserve">	Mobile  (smartphone)</t>
  </si>
  <si>
    <t>Rule-based (predefined (ie, rule based), structured, and ordered manne)</t>
  </si>
  <si>
    <t>Server-side (platform-based)</t>
  </si>
  <si>
    <t>User-generated (self‑report questionnaires, activity log) and clinical settings</t>
  </si>
  <si>
    <t>50 participants</t>
  </si>
  <si>
    <t>Online platform (app) and clinical setting (recruitment)</t>
  </si>
  <si>
    <t>Mixed (evaluation + user feedback + questionnaires)</t>
  </si>
  <si>
    <t>Pseudonymisation</t>
  </si>
  <si>
    <t>Yes jurisdiction stated (GDPR, EU regulation 2016/679)</t>
  </si>
  <si>
    <t xml:space="preserve">	Mentioned  (data retention period mentioned; results published within 1 year after study conclusion)</t>
  </si>
  <si>
    <t>Explicit (written informed consent, privacy consent)</t>
  </si>
  <si>
    <t>Yes (platform allows for the recording of activity logs)</t>
  </si>
  <si>
    <t>GDPR (EU 2016/679)</t>
  </si>
  <si>
    <t>Yes (translated and culturally adapted into various European languages, including Italy)</t>
  </si>
  <si>
    <t>Yes (requires internet)</t>
  </si>
  <si>
    <t>Moderate (Smatphone and Internet)</t>
  </si>
  <si>
    <t xml:space="preserve">	Home (participants use app at home)</t>
  </si>
  <si>
    <t xml:space="preserve">	Mixed (usability and clinical)
MARS/UES‑SF for usability; psychological scales for clinical outcomes</t>
  </si>
  <si>
    <t>SF‑12, DASS‑21, IES‑R, FFMQ, PANAS‑SF, ERQ
Short Form–12 Health Survey Version 1 (SF‑12); Depression Anxiety Stress Scales–21 (DASS‑21); Impact Event Scale–Revised (IES‑R); Five Facet Mindfulness Questionnaire (FFMQ); Positive and Negative Affect Schedule–Short Form (PANAS‑SF); Emotion Regulation Questionnaire (ERQ).</t>
  </si>
  <si>
    <t xml:space="preserve">	Not reported (says planned to use)</t>
  </si>
  <si>
    <t>Other (MARS, UES‑SF)</t>
  </si>
  <si>
    <t>No control group so effectiveness was not evaluated. The sample was limited to Trento in Italy which reduces generalisability. The system is not a substitute for clinical care, and future RCTs are needed.</t>
  </si>
  <si>
    <t>A tension exist between providing psychoeducational digital support and the need for formal clinical care, showing that while the system can offer guidance and information, it cannot replace real medical pathways and professional intervention.</t>
  </si>
  <si>
    <t xml:space="preserve">	This protocol describes a pilot feasibility study of a mindfulness‑based virtual coach (Maia) delivered via the TreC Mamma app to pregnant women (weeks 24‑26). The intervention lasts 8 weeks (2 sessions/week) and includes mindfulness practices in text, audio, and video. The study aims to assess user experience, engagement (MARS, UES‑SF), and pre‑post psychological well‑being (SF‑12, DASS‑21, etc.) in 50 pregnant women in Trento, Italy. No control group is included. The paper reports planned data collection, ethical considerations (GDPR, pseudonymisation), and limitations including lack of effectiveness evaluation and limited generalisability.</t>
  </si>
  <si>
    <t>User-centred design and evaluation of an
mHealth app for fathers’ perinatal mental health:
a feasibility, acceptability, and usability study</t>
  </si>
  <si>
    <t>Samantha J. Teague, et al</t>
  </si>
  <si>
    <t>Mixed (Australia + Canada + UK + US)</t>
  </si>
  <si>
    <t>Journal (Behaviour &amp; Information Technology)</t>
  </si>
  <si>
    <t>Rover</t>
  </si>
  <si>
    <t>A digital mental health support for fathers during the perinatal period, targeting depression, anxiety, and stress.</t>
  </si>
  <si>
    <t>Self directed mHealth application with a chatbot facilitator (Rover, a dog), delivering four mindfulness based CBT modules (Plan, Focus, Recharge, and Action). Includes a resources page with 21 articles, mood and goal tracking, gamification, notifications, and male voice audio guidance. Built on a basic expert systems framework using a rule based decision tree, with a space themed interactive design.</t>
  </si>
  <si>
    <t>Home-based prototype (participants used the system in their own environment for 1 week – clinicians; 4 weeks – fathers)</t>
  </si>
  <si>
    <t>Clinical pilot (early stage deployment with patients – fathers and clinicians, but not integrated into clinical practice)</t>
  </si>
  <si>
    <t>Mixed Methods (quantitative + qualitative feedback; feasibility, acceptability, usability study)</t>
  </si>
  <si>
    <t>Mixed (Depression + Anxiety + Stress)</t>
  </si>
  <si>
    <t>Both (fathers with pregnant partners OR infants under 12 months)</t>
  </si>
  <si>
    <t>Hybrid (Mindfulness-based CBT + ACT elements + positive psychology + psychoeducation)</t>
  </si>
  <si>
    <t>Intended</t>
  </si>
  <si>
    <t>Paternal</t>
  </si>
  <si>
    <t>Yes (age, sex, country, education, parity, infant age, prior app use, mental health scores for fathers; age, sex, profession, years experience, app use for clinicians)</t>
  </si>
  <si>
    <t>No (chatbot is rule-based)</t>
  </si>
  <si>
    <t>Rule-based (basic expert systems framework using conditional rules and  hierarchical decision tree)</t>
  </si>
  <si>
    <t xml:space="preserve">	Rule-based</t>
  </si>
  <si>
    <t>User-generated (user input, mood monitoring and tracking)</t>
  </si>
  <si>
    <t>53 (43 fathers, 10 clinicians)</t>
  </si>
  <si>
    <t>Online platform (app usage over weeks)</t>
  </si>
  <si>
    <t>Mixed (Evaluation + User feedback)</t>
  </si>
  <si>
    <t>Anonymisation</t>
  </si>
  <si>
    <t>Explicit</t>
  </si>
  <si>
    <t>Yes (recorded the type, number, and timestamp of interactions)</t>
  </si>
  <si>
    <t>Other  (Ethics approval by Deakin University Human Research
Ethics Committee 2020-151.)</t>
  </si>
  <si>
    <t>Mentioned</t>
  </si>
  <si>
    <t>Yes (audio explanation and transcripts available)</t>
  </si>
  <si>
    <t>Moderate (phone, internet)</t>
  </si>
  <si>
    <t>Yes (EPDS, DASS-21 Anxiety, DASS-21 DASS-21 Stres)</t>
  </si>
  <si>
    <t>EPDS, DASS-21 Anxiety, DASS-21 DASS-21 Stres</t>
  </si>
  <si>
    <t>The system shows tensions between flexible user engagement and structured module delivery, the safety of a rule-based chatbot and the need for more dynamic interaction, and standardised content design versus growing demand for personalisation.  Introducing LLM could help resolve these tensions by enabling adaptive, personalised conversations, but this introduces new challenges around output safety, clinical accuracy, and maintaining coherent therapeutic structure.</t>
  </si>
  <si>
    <t xml:space="preserve"> Five meta design principles guided development. The prototype was tested with 43 fathers and 10 clinicians. Results showed good usability (SUS 75.09 fathers, 83.25 clinicians), moderate acceptability, and high perceived impact. Qualitative feedback highlighted strengths (mood tracking, mindfulness, bond with chatbot) and needs (more personalisation). First known app designed specifically for fathers’ perinatal mental health.</t>
  </si>
  <si>
    <t>Chatbot to Support the Mental Health Needs of Pregnant
and Postpartum Women (Moment for Parents): Design and
Pilot Study</t>
  </si>
  <si>
    <t>Kelsey McAlister, et al</t>
  </si>
  <si>
    <t xml:space="preserve">	Moment for Parents</t>
  </si>
  <si>
    <t>To educate and support pregnant and postpartum people on emotional well-being and mental health</t>
  </si>
  <si>
    <t>.A rules-based chatbot embedded within a Web app. On login, users complete a mood check-in. Based on the reported mood, the chatbot offers a tailored exercise from a library of 35 exercises. A second version later let users choose a mood-based, a topic-of-the-day, or a self-care check-in. The chatbot followed up the next day to encourage accountability and engagement.</t>
  </si>
  <si>
    <t>Home‑based prototype (participants used the Web app on their own devices)</t>
  </si>
  <si>
    <t>Mixed Methods (qualitative ethnographic interviews + quantitative pilot with engagement and survey data)</t>
  </si>
  <si>
    <t>Mixed (Anxiety + stress, well‑being)</t>
  </si>
  <si>
    <t>Both  (pregnant and postpartum)</t>
  </si>
  <si>
    <t xml:space="preserve">	Treatment (delivers therapeutic exercises: CBT, ACT, mindfulness) + Informational (educates) + Monitoring (Mood check-ins)</t>
  </si>
  <si>
    <t>Yes(Input  from a multidisciplinary team including midwives, doulas, therapists specializing in maternal mental health, and public health professionals.)</t>
  </si>
  <si>
    <t>Low (Provides supportive exercises, no crisis management)</t>
  </si>
  <si>
    <t>Web (Web app)</t>
  </si>
  <si>
    <t>Mobile (messaged also sent to  text messaging)</t>
  </si>
  <si>
    <t>Adaptive (adjusts to user input: mood check‑in determines exercise)</t>
  </si>
  <si>
    <t>Rule‑based chatbot</t>
  </si>
  <si>
    <t xml:space="preserve">Rule-based </t>
  </si>
  <si>
    <t>Static</t>
  </si>
  <si>
    <t>Cloud (Web App)</t>
  </si>
  <si>
    <t>User‑generated (ethnographic interviews, chatbot interactions, survey feedback)</t>
  </si>
  <si>
    <t>Phase 1: 43 ethnographic interviews. Phase 2: 108 pilot participants. Survey respondents after 1 month: 30. Total check-ins and exercises: 1036.</t>
  </si>
  <si>
    <t>Online platform (Zoom interviews, Web app) and community setting (social media recruitment)</t>
  </si>
  <si>
    <t>Anonymisation (deidentification)</t>
  </si>
  <si>
    <t>Mentioned (snowball sampling bias, lack of demographic data, potential overrepresentation)</t>
  </si>
  <si>
    <t xml:space="preserve">	Mentioned</t>
  </si>
  <si>
    <t>Home (Participants used app at home)</t>
  </si>
  <si>
    <t>Other (engagement: monthly active users, re‑engagement rates, check‑ins; satisfaction percentages)</t>
  </si>
  <si>
    <t>The study is limited by a small sample size and potential selection bias from snowball sampling, with only 25% of participants completing the one month follow up. The absence of demographic data and the predominance of postpartum users restrict generalisability. In addition, leading feedback questions and the lack of systematic tracking of iterative updates introduce bias, while no data on whether users actually enacted the recommended exercises limits the ability to assess real world effectiveness.</t>
  </si>
  <si>
    <t>Users perceived the tool as relevant and personalised, but also reported repetitive check ins and limited response options. Postpartum users showed higher engagement, with feedback indicating the content was more aligned with postpartum needs than pregnant users. The chatbot was intentionally brief and easy to use, which reduced user burden, but some users expressed the need for more relevant options and richer, more in depth support.</t>
  </si>
  <si>
    <t>This study used a human‑centered design approach to develop and pilot test a rules‑based chatbot called Moment for Parents for perinatal mental health support. Phase 1 ethnographic interviews (n=43) identified needs for trusted resources, emotional support, and guidance. Phase 2 pilot (n=108 pregnant/postpartum users) tracked engagement over 8 months. Re‑engagement was high (63.9% returned after ≥1 week of inactivity). Most users (93.3%) found the chatbot relevant, though some noted repetitive content and limited response options. Engagement was greater among postpartum than pregnant users. The study demonstrates the feasibility and usability of a low‑burden, mood‑based chatbot, but limitations include lack of demographic data and potential bias.</t>
  </si>
  <si>
    <t>Rosie, a Health Education Question-and-Answer Chatbot for New
Mothers: Randomized Pilot Study</t>
  </si>
  <si>
    <t>Quynh C Nguyen</t>
  </si>
  <si>
    <t>Government (National Institute on Minority Health and Health Disparities and National Library of Medicine)</t>
  </si>
  <si>
    <t>Rosie</t>
  </si>
  <si>
    <t xml:space="preserve">To provide timely and accurate health information to new mothers of color; It is also avaliable to anser questions about pregnancy, parenting, and child development. </t>
  </si>
  <si>
    <t xml:space="preserve">A mobile QA chatbot that retrieves answers from a curated knowledge base of verified health sources using unsupervised dense passage retrieval and intent classification. Provides responses with source links and emergency escalation. It is built with Flutter and provides these answers from vetted sources (government, hospitals, medical organizations). It includes emergency detection (sends resources/hotline) with clinical social worker follow‑up. It sends daily tips based on due date or infant birth date. It also has FAQ and resources page, and medical disclaimer to remind that it does not replace a medical professional. </t>
  </si>
  <si>
    <t>Home‑based prototype (participants used app on own smartphones)</t>
  </si>
  <si>
    <t>RCT (randomised pilot study)</t>
  </si>
  <si>
    <t xml:space="preserve">Depression </t>
  </si>
  <si>
    <t>Both (pregnant or up to 6 months postpartum)</t>
  </si>
  <si>
    <t>Partial</t>
  </si>
  <si>
    <t xml:space="preserve">	Maternal (women of color)</t>
  </si>
  <si>
    <t>Yes (age, race/ethnicity, education, family size, insurance, pregnancy/infant status)</t>
  </si>
  <si>
    <t>High ( (inaccurate health information would cause harm)</t>
  </si>
  <si>
    <t>Human‑in‑loop + Hotline  + Automated detction (Clinical social worker follow‑up within 24 hours, Alerts team via slack, sends emergency resources, )</t>
  </si>
  <si>
    <t>Consultative (clinical social worker available for follow‑up)</t>
  </si>
  <si>
    <t>Yes (medical disclaimer page)</t>
  </si>
  <si>
    <t>Yes (intent classification model detects potential health emergencies)</t>
  </si>
  <si>
    <t>Mobile (iPhone and Android)</t>
  </si>
  <si>
    <t>Adaptive (based on due date and input)</t>
  </si>
  <si>
    <t>Rule‑based filter (intent classification) + Human review (social worker)</t>
  </si>
  <si>
    <t>Hybrid Deep Learning (ense passage retrieval,+ Rasa intent classifier)</t>
  </si>
  <si>
    <t>Not reported (dense passage retrieval  Rasa intent classifier)</t>
  </si>
  <si>
    <t>Hybrid (unsupervised retrieval + supervised intent classification)</t>
  </si>
  <si>
    <t>Rule‑based (due‑date based tips)</t>
  </si>
  <si>
    <t>High (uses deep learning and ML)</t>
  </si>
  <si>
    <t>Cloud (Firebase Database, Slack alerts)</t>
  </si>
  <si>
    <t>Yes commercial API (Google authentication, Firebase, Slack)</t>
  </si>
  <si>
    <t>Yes (Flutter, Rasa, Python, Trafilatura (web scrapping), Scrapy (HTML extraction, Firebase (database), Slack)</t>
  </si>
  <si>
    <t>Mixed (user‑generated questions + curated institutional + public scraped websites) 
From Government agencie, Hospital, and Professional medical organisations</t>
  </si>
  <si>
    <t>Yes (retrieval model and intent classifier trained)</t>
  </si>
  <si>
    <t>29 participants (15 treatment, 14 control)</t>
  </si>
  <si>
    <t>Online platform (app, surveys) and community setting (social media recruitment)</t>
  </si>
  <si>
    <t xml:space="preserve">	Cloud (Firebase Database)</t>
  </si>
  <si>
    <t xml:space="preserve">	Anonymisation (deidentified data available on request)</t>
  </si>
  <si>
    <t>Explicit (verbal and written informed consent)</t>
  </si>
  <si>
    <t>Yes (app monitoring system, conversation storage, engagement tracking; server issues, app interuptions ntofied via alerts using Slack)</t>
  </si>
  <si>
    <t>Others (IRB approval by Review Board of University of Maryland. College Park Consent for partiipants;)</t>
  </si>
  <si>
    <t xml:space="preserve">	Mentioned (sample highly educated, insured, not fully representative)</t>
  </si>
  <si>
    <t xml:space="preserve">	English only</t>
  </si>
  <si>
    <t>Yes (targeted women of color, community listening sessions, diverse children’s books for control)</t>
  </si>
  <si>
    <t xml:space="preserve">	Mentioned (sample not representative of all mothers, highly educated, insured)</t>
  </si>
  <si>
    <t>Mixed (usability, clinical outcomes)</t>
  </si>
  <si>
    <t>Yes (PHQ‑9)</t>
  </si>
  <si>
    <t>No (clinical outcomes measured)</t>
  </si>
  <si>
    <t>Yes (PHQ‑9 depression scores, infant ER visits)</t>
  </si>
  <si>
    <t>PHQ‑9 (depression score), infant emergency room visit frequency</t>
  </si>
  <si>
    <t>Other (Satisfaction and  engagement - ease of use 93%, quick response 87%, app crashes 53%, dissatisfied with answers 80%, usage frequency)</t>
  </si>
  <si>
    <t>The study is limited by a small sample size and low statistical power, with recruitment through web advertisements introducing a bias toward more tech savvy participants. The sample is also skewed toward highly educated and insured individuals, limiting generalisability. In addition, the study cannot adequately compare pregnant and postpartum groups, and it does not control for time related trends that may influence the results.</t>
  </si>
  <si>
    <t>Personalisation led to issues with inaccuracy, such as due date notifications progressing too quickly. Efforts to ensure accuracy did not translate into user satisfaction, with many users reporting dissatisfaction. Content did not consistently align with the user’s stage, particularly between pregnancy and infant care. Emergency detection features, such as suicide hotline alerts, were perceived as abrupt and disruptive. App crashes reduced user trust and confidence in the system. Providing source links did not meet user expectations, as many preferred answers directly on the screen.</t>
  </si>
  <si>
    <t>A mobile QA chatbot providing maternal and child health information through a retrieval-based system showed feasibility and acceptability in a pilot RCT, with indications of reduced maternal depression but requiring improvements in accuracy and scalability. 29 participants (15 Rosie, 14 book club control) used the app for 3 months. Most used Rosie daily/weekly (87%); 93% found it easy to use, but 80% were dissatisfied with some answers and 53% experienced crashes. Rosie users had a significant reduction in PHQ‑9 depression scores (p=.008) and lower infant ER visits (9% vs 23%), though between‑group differences were not significant. Qualitative feedback highlighted needed improvements in accuracy (especially for pregnancy questions) and technical stability. The study supports feasibility and acceptability, with a full RCT planned.</t>
  </si>
  <si>
    <t>Anatomy of a Woebot® (WB001): agent guided
CBT for women with postpartum depression</t>
  </si>
  <si>
    <t>Alison Darcy, et al</t>
  </si>
  <si>
    <t>Journal (Expert Review of Medical Devices)</t>
  </si>
  <si>
    <t>Industry (Woebot Health.)</t>
  </si>
  <si>
    <t>WB001 (Woebot)</t>
  </si>
  <si>
    <t xml:space="preserve">
To reduce symptoms of PPD by delivering CBT and some interpersonal psychotherapy (IPT) </t>
  </si>
  <si>
    <t>An 8-week mobile app used to to deliver CBT and some IPT through text-based, personalised interactions.  It includes mood tracking, tailored conversations, psychoeducation, and evidence-based tools, with a mainly rules-based system supported by some NLP and built-in safety features (SOS and crisis detection).</t>
  </si>
  <si>
    <t>Home-based prototype</t>
  </si>
  <si>
    <t>Clinical pilot (FDA Breakthrough Device Designation but not yet cleared; multiple RCTs completed)</t>
  </si>
  <si>
    <t>Depression (postpartum depression)</t>
  </si>
  <si>
    <t>Postnatal  (women who have recently given birth)</t>
  </si>
  <si>
    <t>Hybrid (CBT + Psychoeducation + Interpersonal therapy)</t>
  </si>
  <si>
    <t>Intended (adjunct to clinician‑supervised care; prescription device)</t>
  </si>
  <si>
    <t>Maternal (women)</t>
  </si>
  <si>
    <t>Yes (age, race/ethnicity, education, etc. in various trials)</t>
  </si>
  <si>
    <t>Automated detection (NLP “Safety Net” detects crisis, prompts confirmation, provides crisis resources)</t>
  </si>
  <si>
    <t>Consultative (device intended to be used under clinician supervision)</t>
  </si>
  <si>
    <t>Yes (app onboarding clarifies limitations: not a replacement for medical intervention, not crisis service)</t>
  </si>
  <si>
    <t>Yes (NLP safety net)</t>
  </si>
  <si>
    <t xml:space="preserve">	Yes (Woebot explicitly not human; users are told they are talking to an AI)</t>
  </si>
  <si>
    <t xml:space="preserve">	Persistent (long‑term memory; clinical memoryfor checkin and remebering previous conversation)</t>
  </si>
  <si>
    <t>Rule‑based (fixed rules based on user input and clinical memory)</t>
  </si>
  <si>
    <t>Moderate (Classical ML and rule-based model)</t>
  </si>
  <si>
    <t>Mixed (user‑generated from trials, clinical expert input, ethnographic interviews)</t>
  </si>
  <si>
    <t>192 women in the postpartum RCT; 68 completed 6 week survey for satisfaction outcomes</t>
  </si>
  <si>
    <t>Clinical setting (Women were recruited within 72 hours of giving birth during delivery hospitalization)</t>
  </si>
  <si>
    <t>Mixed (Knowledge Engineeringn,, and Evaluation through RCT outcomes and User Feedback using emoji to rate mood)</t>
  </si>
  <si>
    <t>Others (US FDA Breakthrough Device Designation is explicitly reported)</t>
  </si>
  <si>
    <t xml:space="preserve">	Mentioned (ethnographic research to include diverse backgrounds; discussion of racial/ethnic disparities in PPD)</t>
  </si>
  <si>
    <t>Yes (ethnographic interviews with diverse ethnic, racial, sexual orientation backgrounds; feeding method customisation)</t>
  </si>
  <si>
    <t>Mixed  (Clinical +  Home) - delivery hospitalization – clinical; app use at home</t>
  </si>
  <si>
    <t>Mixed (Usability + Clinical)
Satisfaction, engagement, working alliance; PHQ‑9, EPDS, GAD‑7</t>
  </si>
  <si>
    <t xml:space="preserve">	EPDS, PHQ‑9, GAD‑7, Symptom reduction, Effect size</t>
  </si>
  <si>
    <t xml:space="preserve">Satisfaction (CSQ‑8), Engagement (usage frequency), WAI‑SR (working alliance)	</t>
  </si>
  <si>
    <t>Digital divide may entrench inequalities; not for fetal/infant demise; baseline PHQ‑9 subclinical in one study; safety risk of missing higher level of care; need further research</t>
  </si>
  <si>
    <t>Personalisation and scalability versus need for clinician supervision; automation and accessibility versus crisis limitations; relational bonding versus explicit disclosure that the user is talking to AI; broad reach through mobile delivery versus digital divide and access inequality; postpartum specificity versus inability to fully address clinically complex grief situations such as fetal or infant demise.</t>
  </si>
  <si>
    <t>This device profile describes WB001, a software‑as‑a‑medical‑device that delivers agent‑guided CBT (AGCBt) for postpartum depression. It combines a relational agent (Woebot) with CBT and IPT elements, using mood tracking, personalised conversations, and psychoeducation. The paper covers design principles, technology, safety, and clinical data from multiple RCTs and observational studies, showing therapeutic bond formation and symptom reduction. WB001 received FDA Breakthrough Device Designation and is intended as an adjunct to clinician‑supervised care.</t>
  </si>
  <si>
    <t>Understanding the impact of an
AI-enabled conversational agent
mobile app on users’ mental
health and wellbeing with a selfreported
maternal event: a mixed
method real-world data mHealth
study</t>
  </si>
  <si>
    <t>Becky Inkster, et al</t>
  </si>
  <si>
    <t>Journal (Frontiers in Global Women's Health)</t>
  </si>
  <si>
    <t>Industry (Wysa funded the publication fees for the paper)</t>
  </si>
  <si>
    <t>Wysa</t>
  </si>
  <si>
    <t xml:space="preserve">To build mental resilience, promote mental wellbeing, and provide emotional support for maternal mental health using a text based AI conversational agent (Wysa).. </t>
  </si>
  <si>
    <t>Text‑based conversational agent that responds to user emotions and recommends evidence‑based self‑help tools (CBT, ACT, DBT, motivational interviewing, mindfulness, guided micro‑actions) to manage anxiety, energy, focus, sleep, relaxation, loss, worries, conflicts, etc.</t>
  </si>
  <si>
    <t xml:space="preserve"> Home-based prototype</t>
  </si>
  <si>
    <t>Scaled implementation (publicly available mobile app used by anonymous users)</t>
  </si>
  <si>
    <t>Mixed methods (s quantitative and qualitative approach)</t>
  </si>
  <si>
    <t xml:space="preserve">Depression + Wellbeing </t>
  </si>
  <si>
    <t>Both (pre‑pregnancy, antenatal, perinatal, postpartum)m)</t>
  </si>
  <si>
    <t xml:space="preserve"> Informational + Monitoring + Treatment 
</t>
  </si>
  <si>
    <t>Hybrid (CBT, ACT, DBT +Mindfulness + Scaled-based)</t>
  </si>
  <si>
    <t>Comparative (Post‑hoc analysis comparing higher vs. lower engagement groups across PHQ‑9 severity thresholds (≥10, 15, 20) )</t>
  </si>
  <si>
    <t>Yes (partial) - geographical zone (North America, Europe), relationship status (50% single, 10% married), stressors</t>
  </si>
  <si>
    <t>Moderate (provides emotional support and self help for depressive symptoms)</t>
  </si>
  <si>
    <t>Adaptive (responds to user emotions and recommends
evidence-based self-help tools and techniques)</t>
  </si>
  <si>
    <t>N = 380,500 user pool; n = 5,373 with maternal event keywords; n = 2,037 subgrouped maternal event users; n = 51 quantitative analysis; n = 10 qualitative analysis; 216 free text snippets in qualitative analysis</t>
  </si>
  <si>
    <t>Online platform +  Community setting</t>
  </si>
  <si>
    <t>Mixed (user data used for evaluation, qualitative analysis, engagement analysis, and PHQ 9 based symptom assessment)</t>
  </si>
  <si>
    <t>Anonymisation + Pseudonymisation like redaction</t>
  </si>
  <si>
    <t>Implicit (Users voluntarily downloaded the app after having consented to the app Terms of Service and Privacy Policy)</t>
  </si>
  <si>
    <t>Others (OHRP - Office for Human Research Protections-  guidelines</t>
  </si>
  <si>
    <t>Mentioned (human bias in labeling data for analysis, such as gender ambiguity; also geographic limitation (mainly North America))</t>
  </si>
  <si>
    <t>Home (real‑world user environment)</t>
  </si>
  <si>
    <t>Mixed (Clinical and Usability)</t>
  </si>
  <si>
    <t xml:space="preserve"> Yes  (PHQ‑9 and PHQ‑2)</t>
  </si>
  <si>
    <t>Yes (Change in PHQ‑9 scores)</t>
  </si>
  <si>
    <t>PHQ‑9, Symptom reduction, Effect size (Common Language effect size)</t>
  </si>
  <si>
    <t>Engagement (session‑days, engagement density), Satisfaction (97% high/mid‑satisfaction)</t>
  </si>
  <si>
    <t>Lack of controlled setting leading to potential bias; no assurance of balanced demographics across groups; PHQ-9 measures symptoms but does not confirm clinical diagnosis; only two closely spaced time points with no long term follow up; EPDS not used for comparison; small and unbalanced sample with no treatment as usual control group; self selected users with high readiness for self care; potential human bias in data labeling and gender ambiguity due to privacy constraints.</t>
  </si>
  <si>
    <t>Real world scalability and accessibility versus lack of experimental control and potential bias; strong privacy by design (anonymisation, no personal data collection) versus limited demographic visibility and reduced ability to control confounders; high user engagement and naturalistic use versus absence of clinical validation and diagnostic certainty; broad emotional support focus versus lack of targeted maternal specific support; lightweight self help intervention versus limited clinical depth and no integration into healthcare pathways.</t>
  </si>
  <si>
    <t>This paper evaluates Wysa, an AI enabled text based conversational agent mobile app, using real world anonymised data from female users who self reported maternal events. Quantitatively, users with higher engagement showed a significant reduction in self reported depressive symptoms compared with lower engaged users. Qualitatively, five engagement themes emerged: Concern, Support, Reframe, Hope, and Victory. The paper concludes that the app shows preliminary evidence for supporting maternal mental health and wellbeing, while also noting important methodological limitations and the need for further research.</t>
  </si>
  <si>
    <t>Pregnancy Companion Chatbot Using
Alexa and Amazon Web Services</t>
  </si>
  <si>
    <t>Sanket S. Sadavarte, et al</t>
  </si>
  <si>
    <r>
      <rPr>
        <b/>
        <sz val="7"/>
        <color theme="1"/>
        <rFont val="Aptos Narrow"/>
        <family val="2"/>
        <scheme val="minor"/>
      </rPr>
      <t xml:space="preserve">Conference
</t>
    </r>
    <r>
      <rPr>
        <sz val="7"/>
        <color theme="1"/>
        <rFont val="Aptos Narrow"/>
        <family val="2"/>
        <scheme val="minor"/>
      </rPr>
      <t>(IEEE Pune Section International Conference (PuneCon)</t>
    </r>
  </si>
  <si>
    <t>Pregnancy Companion Chatbot</t>
  </si>
  <si>
    <t>To assist pregnant women by answering questions, reducing anxiety, and providing healthcare advice and support during pregnancy</t>
  </si>
  <si>
    <t>A voice-based chatbot implemented as a custom Alexa skill, tested on an Amazon Echo Dot, using AWS Lambda for backend processing, DynamoDB for data storage, and AWS Simple Notification Service and Simple Email Service for alerts. It processes user voice input, detects intent, retrieves information from NHS-based content, stores user data, and delivers responses and notifications.</t>
  </si>
  <si>
    <r>
      <rPr>
        <b/>
        <sz val="7"/>
        <color theme="1"/>
        <rFont val="Aptos Narrow"/>
        <family val="2"/>
        <scheme val="minor"/>
      </rPr>
      <t>Lab prototype</t>
    </r>
    <r>
      <rPr>
        <sz val="7"/>
        <color theme="1"/>
        <rFont val="Aptos Narrow"/>
        <family val="2"/>
        <scheme val="minor"/>
      </rPr>
      <t xml:space="preserve"> (tested in experimental settings only)</t>
    </r>
  </si>
  <si>
    <r>
      <rPr>
        <b/>
        <sz val="7"/>
        <color theme="1"/>
        <rFont val="Aptos Narrow"/>
        <family val="2"/>
        <scheme val="minor"/>
      </rPr>
      <t>Feasibility Studies</t>
    </r>
    <r>
      <rPr>
        <sz val="7"/>
        <color theme="1"/>
        <rFont val="Aptos Narrow"/>
        <family val="2"/>
        <scheme val="minor"/>
      </rPr>
      <t xml:space="preserve"> (to verify the feasibility, relevance, and technology acceptance; a questionnaire administered to expectant mothers and healthcare professionals to assess acceptance, relevance, and usability)</t>
    </r>
  </si>
  <si>
    <t xml:space="preserve">Antenatal </t>
  </si>
  <si>
    <t>Psychoeducation  (Provides advice, tips, and informational support)</t>
  </si>
  <si>
    <r>
      <rPr>
        <b/>
        <sz val="7"/>
        <color theme="1"/>
        <rFont val="Aptos Narrow"/>
        <family val="2"/>
        <scheme val="minor"/>
      </rPr>
      <t>Partial</t>
    </r>
    <r>
      <rPr>
        <sz val="7"/>
        <color theme="1"/>
        <rFont val="Aptos Narrow"/>
        <family val="2"/>
        <scheme val="minor"/>
      </rPr>
      <t xml:space="preserve"> (links to healthcare services, e.g. through providing advice incase of emergency using emails and SMS alerts)</t>
    </r>
  </si>
  <si>
    <r>
      <rPr>
        <b/>
        <sz val="7"/>
        <color theme="1"/>
        <rFont val="Aptos Narrow"/>
        <family val="2"/>
        <scheme val="minor"/>
      </rPr>
      <t>Automated Detection and Human-in-loop</t>
    </r>
    <r>
      <rPr>
        <sz val="7"/>
        <color theme="1"/>
        <rFont val="Aptos Narrow"/>
        <family val="2"/>
        <scheme val="minor"/>
      </rPr>
      <t xml:space="preserve"> (Detects emergency situation and notify the doctor and ambulance through mobile message and email)</t>
    </r>
  </si>
  <si>
    <t>No (Not reported, although provide referral pathway)</t>
  </si>
  <si>
    <t>App (custom Alexa skill and Amazon Alexa app can be used to test the Alexa skill on a smartphone)</t>
  </si>
  <si>
    <t>Persistent memory (data storage and retrieval via DynamoDB and captures personal info and logs in database)</t>
  </si>
  <si>
    <r>
      <rPr>
        <b/>
        <sz val="7"/>
        <color theme="1"/>
        <rFont val="Aptos Narrow"/>
        <family val="2"/>
        <scheme val="minor"/>
      </rPr>
      <t xml:space="preserve">Memory persistent </t>
    </r>
    <r>
      <rPr>
        <sz val="7"/>
        <color theme="1"/>
        <rFont val="Aptos Narrow"/>
        <family val="2"/>
        <scheme val="minor"/>
      </rPr>
      <t>(output changes based on pregnacy stage tored data and stage)</t>
    </r>
  </si>
  <si>
    <t>Rule-based chatbot (intent recognition, sample utterances, dialog model, and static content tables in DynamoDB)</t>
  </si>
  <si>
    <t>Not reported (does not specify any underlying AI  model)</t>
  </si>
  <si>
    <t xml:space="preserve">Rule based personalisation (uses predefined intents and logic, so no learning or dynamic adaptation) </t>
  </si>
  <si>
    <t>Static(Content is stored in DynamoDB static tables and no update process is described)</t>
  </si>
  <si>
    <r>
      <rPr>
        <b/>
        <sz val="7"/>
        <color theme="1"/>
        <rFont val="Aptos Narrow"/>
        <family val="2"/>
        <scheme val="minor"/>
      </rPr>
      <t>Low</t>
    </r>
    <r>
      <rPr>
        <sz val="7"/>
        <color theme="1"/>
        <rFont val="Aptos Narrow"/>
        <family val="2"/>
        <scheme val="minor"/>
      </rPr>
      <t xml:space="preserve"> (describes AWS services and intent based interaction)</t>
    </r>
  </si>
  <si>
    <r>
      <rPr>
        <b/>
        <sz val="7"/>
        <color theme="1"/>
        <rFont val="Aptos Narrow"/>
        <family val="2"/>
        <scheme val="minor"/>
      </rPr>
      <t>Cloud</t>
    </r>
    <r>
      <rPr>
        <sz val="7"/>
        <color theme="1"/>
        <rFont val="Aptos Narrow"/>
        <family val="2"/>
        <scheme val="minor"/>
      </rPr>
      <t xml:space="preserve"> (AWS)</t>
    </r>
  </si>
  <si>
    <r>
      <rPr>
        <b/>
        <sz val="7"/>
        <color theme="1"/>
        <rFont val="Aptos Narrow"/>
        <family val="2"/>
        <scheme val="minor"/>
      </rPr>
      <t xml:space="preserve">Server side </t>
    </r>
    <r>
      <rPr>
        <sz val="7"/>
        <color theme="1"/>
        <rFont val="Aptos Narrow"/>
        <family val="2"/>
        <scheme val="minor"/>
      </rPr>
      <t>(Suitable actions are performed by Lambd. The Lambda function interacts with AWS DynamoDB</t>
    </r>
    <r>
      <rPr>
        <b/>
        <sz val="7"/>
        <color theme="1"/>
        <rFont val="Aptos Narrow"/>
        <family val="2"/>
        <scheme val="minor"/>
      </rPr>
      <t>)</t>
    </r>
  </si>
  <si>
    <t>Yes (commercial API - custom Alexa skill, AWS services)</t>
  </si>
  <si>
    <t>Mixed (Public -NHS data + User input)</t>
  </si>
  <si>
    <r>
      <rPr>
        <b/>
        <sz val="7"/>
        <color theme="1"/>
        <rFont val="Aptos Narrow"/>
        <family val="2"/>
        <scheme val="minor"/>
      </rPr>
      <t>Yes 
(</t>
    </r>
    <r>
      <rPr>
        <sz val="7"/>
        <color theme="1"/>
        <rFont val="Aptos Narrow"/>
        <family val="2"/>
        <scheme val="minor"/>
      </rPr>
      <t>A questionnaire was designed for the expectant mothers and healthcare professionals who treat them)</t>
    </r>
  </si>
  <si>
    <r>
      <rPr>
        <b/>
        <sz val="7"/>
        <color theme="1"/>
        <rFont val="Aptos Narrow"/>
        <family val="2"/>
        <scheme val="minor"/>
      </rPr>
      <t>Cloud</t>
    </r>
    <r>
      <rPr>
        <sz val="7"/>
        <color theme="1"/>
        <rFont val="Aptos Narrow"/>
        <family val="2"/>
        <scheme val="minor"/>
      </rPr>
      <t xml:space="preserve"> 
(DynamoDB as a database)</t>
    </r>
  </si>
  <si>
    <r>
      <rPr>
        <b/>
        <sz val="7"/>
        <color theme="1"/>
        <rFont val="Aptos Narrow"/>
        <family val="2"/>
        <scheme val="minor"/>
      </rPr>
      <t>Encryption</t>
    </r>
    <r>
      <rPr>
        <sz val="7"/>
        <color theme="1"/>
        <rFont val="Aptos Narrow"/>
        <family val="2"/>
        <scheme val="minor"/>
      </rPr>
      <t xml:space="preserve"> 
(secures the sensitive data by encrypting it at rest)</t>
    </r>
  </si>
  <si>
    <r>
      <rPr>
        <b/>
        <sz val="7"/>
        <color theme="1"/>
        <rFont val="Aptos Narrow"/>
        <family val="2"/>
        <scheme val="minor"/>
      </rPr>
      <t xml:space="preserve">Explicit </t>
    </r>
    <r>
      <rPr>
        <sz val="7"/>
        <color theme="1"/>
        <rFont val="Aptos Narrow"/>
        <family val="2"/>
        <scheme val="minor"/>
      </rPr>
      <t xml:space="preserve">
(Users were asked to provide their consent for the UTAUT2 parameters on the scale of 1 to 5)</t>
    </r>
  </si>
  <si>
    <r>
      <rPr>
        <b/>
        <sz val="7"/>
        <color theme="1"/>
        <rFont val="Aptos Narrow"/>
        <family val="2"/>
        <scheme val="minor"/>
      </rPr>
      <t xml:space="preserve">Yes </t>
    </r>
    <r>
      <rPr>
        <sz val="7"/>
        <color theme="1"/>
        <rFont val="Aptos Narrow"/>
        <family val="2"/>
        <scheme val="minor"/>
      </rPr>
      <t xml:space="preserve">
(code logging and monitoring; CloudWatch logs can be used)</t>
    </r>
  </si>
  <si>
    <r>
      <rPr>
        <b/>
        <sz val="7"/>
        <color theme="1"/>
        <rFont val="Aptos Narrow"/>
        <family val="2"/>
        <scheme val="minor"/>
      </rPr>
      <t>High</t>
    </r>
    <r>
      <rPr>
        <sz val="7"/>
        <color theme="1"/>
        <rFont val="Aptos Narrow"/>
        <family val="2"/>
        <scheme val="minor"/>
      </rPr>
      <t xml:space="preserve"> 
(Amazon Echo dot, Alexa Skills Kit, and AWS services including Lambda, SNS, SES, DynamoDB)</t>
    </r>
  </si>
  <si>
    <r>
      <rPr>
        <b/>
        <sz val="7"/>
        <color theme="1"/>
        <rFont val="Aptos Narrow"/>
        <family val="2"/>
        <scheme val="minor"/>
      </rPr>
      <t xml:space="preserve">Mixed (Technical + Usability) </t>
    </r>
    <r>
      <rPr>
        <sz val="7"/>
        <color theme="1"/>
        <rFont val="Aptos Narrow"/>
        <family val="2"/>
        <scheme val="minor"/>
      </rPr>
      <t xml:space="preserve">
</t>
    </r>
    <r>
      <rPr>
        <b/>
        <sz val="7"/>
        <color theme="1"/>
        <rFont val="Aptos Narrow"/>
        <family val="2"/>
        <scheme val="minor"/>
      </rPr>
      <t>Technical:</t>
    </r>
    <r>
      <rPr>
        <sz val="7"/>
        <color theme="1"/>
        <rFont val="Aptos Narrow"/>
        <family val="2"/>
        <scheme val="minor"/>
      </rPr>
      <t xml:space="preserve"> testing and validation tools, logs, simulator.
</t>
    </r>
    <r>
      <rPr>
        <b/>
        <sz val="7"/>
        <color theme="1"/>
        <rFont val="Aptos Narrow"/>
        <family val="2"/>
        <scheme val="minor"/>
      </rPr>
      <t xml:space="preserve"> Usability acceptance:</t>
    </r>
    <r>
      <rPr>
        <sz val="7"/>
        <color theme="1"/>
        <rFont val="Aptos Narrow"/>
        <family val="2"/>
        <scheme val="minor"/>
      </rPr>
      <t xml:space="preserve"> UTAUT2 survey and technology acceptance</t>
    </r>
  </si>
  <si>
    <t>Yes (survey responses are described as user consent ratings on a 1 to 5 scale and “positive user inclination”)</t>
  </si>
  <si>
    <t>The system is an early stage proof of concept with limited functionality.
Several features are not yet implemented, such as alerts and email services for appointment booking.
Data collection relies on manual user input, which may reduce accuracy and scalability.
There is no integration with wearable or physiological devices for health monitoring.
Security mechanisms are limited, especially in shared smart speaker  environments.
Clinical integration is not implemented.
Advanced analytics for engagement and health monitoring are not included.
The system is not fully ready for real world deployment.</t>
  </si>
  <si>
    <t>Voice convenience vs privacy/security risks; automation vs need for authentication; chatbot support vs need for clinical oversight; feature expansion vs system complexity</t>
  </si>
  <si>
    <t>This paper presents a voice-based pregnancy chatbot built on Alexa using AWS services. It provides personalised advice, symptom checking, emergency alerts, and activity tracking. The system is a proof-of-concept evaluated using a technology acceptance survey. It relies on rule-based intent matching and cloud infrastructure, with no clinical validation or advanced AI modelling.</t>
  </si>
  <si>
    <t>MamaBot: a System based on ML and NLP for supporting Women and
Families during Pregnancy</t>
  </si>
  <si>
    <t>Lucia Vaira, et al</t>
  </si>
  <si>
    <t>2015-2018</t>
  </si>
  <si>
    <r>
      <rPr>
        <b/>
        <sz val="7"/>
        <color theme="1"/>
        <rFont val="Aptos Narrow"/>
        <family val="2"/>
        <scheme val="minor"/>
      </rPr>
      <t xml:space="preserve">Conference
</t>
    </r>
    <r>
      <rPr>
        <sz val="7"/>
        <color theme="1"/>
        <rFont val="Aptos Narrow"/>
        <family val="2"/>
        <scheme val="minor"/>
      </rPr>
      <t>(IDEAS 2018: 22nd International Database
Engineering &amp; Applications
Symposium)</t>
    </r>
  </si>
  <si>
    <t>MamaBot</t>
  </si>
  <si>
    <t>To help and support pregnant women, mothers and families with young children. It also provides recommendations in case of emergencies and answers to their needs.</t>
  </si>
  <si>
    <t>An AI-based chatbot that interacts with users via Telegram. It uses Microsoft Bot Framework and LUIS for Natural Language Processing to understand user intent and entities. It builds a patient profile upon first access and uses a contextual layer to improve intent recognition. It supports five use cases: nearby pharmacies, nearby hospitals, symptoms and diseases, child nutrition tips, and child emergency management</t>
  </si>
  <si>
    <r>
      <rPr>
        <b/>
        <sz val="7"/>
        <color theme="1"/>
        <rFont val="Aptos Narrow"/>
        <family val="2"/>
        <scheme val="minor"/>
      </rPr>
      <t>Simulation-based prototype</t>
    </r>
    <r>
      <rPr>
        <sz val="7"/>
        <color theme="1"/>
        <rFont val="Aptos Narrow"/>
        <family val="2"/>
        <scheme val="minor"/>
      </rPr>
      <t xml:space="preserve"> (prototype needs further testing under real conditions)</t>
    </r>
  </si>
  <si>
    <r>
      <rPr>
        <b/>
        <sz val="7"/>
        <color theme="1"/>
        <rFont val="Aptos Narrow"/>
        <family val="2"/>
        <scheme val="minor"/>
      </rPr>
      <t>Conceptual or algorithmic prototype</t>
    </r>
    <r>
      <rPr>
        <sz val="7"/>
        <color theme="1"/>
        <rFont val="Aptos Narrow"/>
        <family val="2"/>
        <scheme val="minor"/>
      </rPr>
      <t xml:space="preserve"> (system needs to be tested in real condition).</t>
    </r>
  </si>
  <si>
    <t>Wellbeing</t>
  </si>
  <si>
    <t>Psychoeducation (provides help, instructions, prevention pathways, lifestyle guidance, maternity reference content, and first aid information)</t>
  </si>
  <si>
    <t>Intended (positioned as a support system for patients, emergency guidance, and health pathways but still in view of integration).</t>
  </si>
  <si>
    <t>Hotline (helps the patient to accurately call the emergency number to correctly explain the situation)</t>
  </si>
  <si>
    <t>Mobile / Laptop / Desktop</t>
  </si>
  <si>
    <t>Persistent (system builds a patient profile to save time for future requests, which implies retained information across interactions)</t>
  </si>
  <si>
    <t>Memory persistent (builds a patient profile and uses contextual elements such as pathologies, child age, allergies, and lifestyle)</t>
  </si>
  <si>
    <t>Hybrid (Machine Learning + deep Learning + NLP)</t>
  </si>
  <si>
    <t>Rule based (Contextual enrichment, keyword detection, child age, allergies, and stored profile are rule and context driven.)</t>
  </si>
  <si>
    <t>Centralised (Microsoft IIS Web Server + Microsoft LUIS server architecture)</t>
  </si>
  <si>
    <t>High (Deep Learning + ML + NLP)</t>
  </si>
  <si>
    <t>Cloud (Microsoft Bot Framework, LUIS server, IIS Web Server, Telegram integration, Google Maps API)</t>
  </si>
  <si>
    <t>Server  (User messages are sent from Telegram to IIS Web Server, then to LUIS server, then back to Telegram)</t>
  </si>
  <si>
    <t>Yes commercial API (Google Maps API)</t>
  </si>
  <si>
    <t>Yes (Microsoft Bot Framework, LUIS, Telegram, IIS Web Server, JSON, Google Maps API, Bing are all reported)</t>
  </si>
  <si>
    <t>Mixed (User generated data from patient messages, symptoms, profile details, and location. Knowledge engineering from institutional references such as ISSalute. Possibly external map/location services. No clinical dataset is reported for training)</t>
  </si>
  <si>
    <t>Yes (allows to train the created Language Model with a series of example utterances)</t>
  </si>
  <si>
    <t>11 intents; 422 utterances</t>
  </si>
  <si>
    <t>Simulation only</t>
  </si>
  <si>
    <t>Mixed (patient data for profile building and real time interaction, institutional references for content knowledge, and symptom input for evaluation of conditions during interaction)</t>
  </si>
  <si>
    <t>Encryption(telegram encrypts messages)</t>
  </si>
  <si>
    <t>Yes (uses Italian institutional sources such as ISSalute)</t>
  </si>
  <si>
    <t>Moderate (Requires messaging platform, internet, cloud services, and external API- google map)</t>
  </si>
  <si>
    <t>Technical (system design, architecture, intents, utterances)</t>
  </si>
  <si>
    <t>Conversations cannot be very complex, expanding domain focus requires more resources, synonyms/hypernyms/hyponyms remain NLP and ontology challenges, privacy and security remain challenges, similar words across contexts can reduce intent identification accuracy, and the prototype still needs real world testing</t>
  </si>
  <si>
    <t>MamaBot’s design shows key trade-offs between expanding functionality and maintaining performance. As more intents are added, overlapping language reduces intent accuracy. Supporting flexible, natural conversations conflicts with the need for structured interactions to avoid ambiguity. While the system provides quick emergency guidance, privacy and security concerns remain unresolved. Its long-term, multi-topic support makes context switching difficult, and although technically deployable, it lacks real-world validation .</t>
  </si>
  <si>
    <t>This paper presents MamaBot, an AI based pregnancy and family support chatbot built with Microsoft Bot Framework, LUIS, Telegram, and external APIs. It is designed to provide first level support, emergency guidance, symptom related advice, hospital and pharmacy search, child nutrition tips, and child emergency management. The paper focuses on architecture and implementation, not on empirical evaluation. It reports 11 intents and 422 utterances, a contextual preprocessing layer to improve intent identification, and a patient profile for future requests. The prototype has not yet been tested with real patients, and the authors note challenges in scaling intents, handling context shifts, and addressing privacy and security.</t>
  </si>
  <si>
    <t>Parentbot - A Digital healthcare Assistant (PDA)': A mobile application-based perinatal intervention for parents: Development study</t>
  </si>
  <si>
    <t>Chua JYX</t>
  </si>
  <si>
    <t>Journal (Patient Education and Counseling)</t>
  </si>
  <si>
    <t>Parentbot - a Digital healthcare Assistant (PDA)</t>
  </si>
  <si>
    <t xml:space="preserve">To provide mobile application-based perinatal parenting support with integrated chatbot features for multi-racial Singaporean parents across the perinatal period (24 gestational weeks to one-month postpartum)
System Description </t>
  </si>
  <si>
    <t>Mobile app with 6 sections (Education Center, Ask an Expert, Smile Center, Positivity Space, Gamification, Helpline). Embedded rule-based chatbot uses data-mining + keyword search to return 3 best-match answers from educational resources and a researcher-curated Q&amp;A database; unanswered queries route to human experts. Mood scale (1–10) triggers differentiated chatbot responses</t>
  </si>
  <si>
    <t>Lab prototype (tested in experimental settings only - UAT with 11 participants)</t>
  </si>
  <si>
    <t>Mixed Methods (development + usability/feasibility UAT, quantitative Likert/UEQ + qualitative open-ended)</t>
  </si>
  <si>
    <t>Mixed (Depression, Anxiety, Stress, Wellbeing, Coping)</t>
  </si>
  <si>
    <t>Both (24 gestational weeks to ~1-month postpartum)</t>
  </si>
  <si>
    <t>Hybrid (Bandura self-efficacy, mindful coping model, positive psychology, self-determination theory, psychoeducation, mindfulness)</t>
  </si>
  <si>
    <t>Partial (Ask an Expert human responses; Helpline referral contacts)</t>
  </si>
  <si>
    <t>Yes (father-specific content developed)</t>
  </si>
  <si>
    <t xml:space="preserve">	No (parents use individually, not as dyads)</t>
  </si>
  <si>
    <t>Comparative (gender and parental status compared)</t>
  </si>
  <si>
    <t>Yes (age, gender, parental status, phone type)</t>
  </si>
  <si>
    <t>Not reported (rule-based chatbot, no ML training)</t>
  </si>
  <si>
    <t>Moderate (some harm or distress possible if incorrect mental health guidance)</t>
  </si>
  <si>
    <t>Consultative (clinician available for support or referral - Ask an Expert feature)</t>
  </si>
  <si>
    <t>Yes (chatbot offers transfer to expert when it cannot answer)</t>
  </si>
  <si>
    <t>No (mood rating scale with differentiated responses, but no automated risk detection)</t>
  </si>
  <si>
    <t>Yes (presented as a chatbot, "Parentbot")</t>
  </si>
  <si>
    <t>App (separate cloud admin portal for administrators only)</t>
  </si>
  <si>
    <t>Mobile (Android + iOS phones)</t>
  </si>
  <si>
    <t>Stateless (category re-selected each query)</t>
  </si>
  <si>
    <t>Scale-based (differentiated responses based on mood scores 1-4 vs 5-10)</t>
  </si>
  <si>
    <t>Rule-based filter (dialog buttons: 'Yes'/'No'; transfer to human expert when unanswered)</t>
  </si>
  <si>
    <t>Rule-based</t>
  </si>
  <si>
    <t>Not reported (no AI model; data-mining + keyword search)</t>
  </si>
  <si>
    <t>Not reported (rule-based system, no ML training)</t>
  </si>
  <si>
    <t>Rule-based (fixed rules based on mood scores and query categories)</t>
  </si>
  <si>
    <t>Low (simple/rule-based models)</t>
  </si>
  <si>
    <t>Cloud (cloud-based administrative portal)</t>
  </si>
  <si>
    <t>Natural language (chatbot provides answers with sources from educational resources)</t>
  </si>
  <si>
    <t>Mixed (expert-curated educational/Q&amp;A content + user-generated UAT feedback)</t>
  </si>
  <si>
    <t>No (rule-based chatbot)</t>
  </si>
  <si>
    <t>11 participants (6 women, 5 men)</t>
  </si>
  <si>
    <t>Knowledge Engineering (used to build rules or content), Evaluation (used to test system performance), User Feedback (used for usability or satisfaction)</t>
  </si>
  <si>
    <t xml:space="preserve">	Cloud (cloud-based administrative portal)</t>
  </si>
  <si>
    <t>Anonymisation (login credentials provided, participant identity protected)</t>
  </si>
  <si>
    <t>No (jurisdiction not stated)</t>
  </si>
  <si>
    <t>Not reported for UAT (extended contacts recruited voluntarily)</t>
  </si>
  <si>
    <t>Yes (tracker installed to monitor frequency of participants' activities)</t>
  </si>
  <si>
    <t>Mentioned (multi-racial Singaporean parents as target, but no specific quota for any race. gender differences tested; gender-neutral design change)</t>
  </si>
  <si>
    <t>English (Singapore, multi-racial)</t>
  </si>
  <si>
    <t>Yes (adapted for multi-racial Singaporean parents, cultural confinement practices "doing the month" considered)</t>
  </si>
  <si>
    <t>Mentioned (10/11 UAT participants had no children; not intended users; limitation acknowledged)</t>
  </si>
  <si>
    <t>No (multimedia resources include text, audio, videos; no specific accessibility features mentioned)</t>
  </si>
  <si>
    <t>Yes (cloud content, multimedia loading)</t>
  </si>
  <si>
    <t>Moderate (internet/cloud required)</t>
  </si>
  <si>
    <t xml:space="preserve">	Home (user environment - participants tested at home)</t>
  </si>
  <si>
    <t>Mixed (Usability: UEQ, author-developed questions; Technical: activity completion rates)</t>
  </si>
  <si>
    <t>No (UEQ for usability, not clinical)</t>
  </si>
  <si>
    <t xml:space="preserve">	Yes (only user feedback or usage data)</t>
  </si>
  <si>
    <t xml:space="preserve">	No (not evaluated yet - future RCT planned)</t>
  </si>
  <si>
    <t>UEQ (Attractiveness, Perspicuity, Efficiency, Dependability, Stimulation, Novelty), Custom-made evaluation form with 7-point Likert scale, Free-text comments</t>
  </si>
  <si>
    <t>1. Only assessed user acceptability, not effectiveness; 2. Most UAT participants had no children (not intended users); 3. Small sample size (n=11); 4. COVID-19 caused delays; 5. Intelligent chatbot not feasible due to financial/time constraints; 6. Technical errors required extended development timeline (11 months vs planned 8)</t>
  </si>
  <si>
    <t>Researchers wanted an AI/NLP chatbot but technical experts advised against (cost/time) so settled with rule-based; wanted animated videos but settled for slideshows; wanted full-text search of all materials but  limited to titles + Q&amp;A text; richness of features traded off against budget/timeline</t>
  </si>
  <si>
    <t>Parentbot (PDA), a mobile app with an embedded rule-based chatbot offering perinatal educational, socioemotional, and psychological support to Singaporean parents. Development was guided by Farao et al.'s combined information systems research framework with design-thinking modes and Tuckman's team-development model. The PDA includes six sections: Education Center (multimedia resources with rule-based chatbot), Ask an Expert, Smile Center (mood rating, gratitude journal, mindfulness, reflection), Positivity Space (forum, posters, bulletin board), Gamification features (badges, rewards), and Helpline. Theoretical foundations include Bandura's self-efficacy theory, mindful coping model, positive psychology, self-determination theory, and psychoeducation. UAT with 11 adults (6 women, 5 men) showed positive user experience (UEQ scores above average for attractiveness, efficiency, stimulation, novelty; below average for perspicuity and dependability). Feedback led to design improvements. Effectiveness on parental outcomes is to be tested in a future RCT and is out of scope here</t>
  </si>
  <si>
    <t>Sheet</t>
  </si>
  <si>
    <t>Summary of the paper</t>
  </si>
  <si>
    <t>Year category (2015–2018 / 2019–2021/ 2022–2025)</t>
  </si>
  <si>
    <r>
      <t xml:space="preserve">System Name  </t>
    </r>
    <r>
      <rPr>
        <sz val="8"/>
        <color theme="1"/>
        <rFont val="Times New Roman"/>
        <family val="1"/>
      </rPr>
      <t>(exact name/not named)</t>
    </r>
  </si>
  <si>
    <r>
      <t xml:space="preserve">System purpose </t>
    </r>
    <r>
      <rPr>
        <sz val="8"/>
        <color theme="1"/>
        <rFont val="Times New Roman"/>
        <family val="1"/>
      </rPr>
      <t>(intended function of the system).</t>
    </r>
  </si>
  <si>
    <r>
      <t xml:space="preserve">System Description  
</t>
    </r>
    <r>
      <rPr>
        <sz val="8"/>
        <color theme="1"/>
        <rFont val="Times New Roman"/>
        <family val="1"/>
      </rPr>
      <t>(what the system does and how it works)</t>
    </r>
  </si>
  <si>
    <r>
      <t xml:space="preserve"> Theoretical / Therapeutic Foundation </t>
    </r>
    <r>
      <rPr>
        <sz val="8"/>
        <color theme="1"/>
        <rFont val="Times New Roman"/>
        <family val="1"/>
      </rPr>
      <t>(Underlying approach used by the system):</t>
    </r>
    <r>
      <rPr>
        <b/>
        <sz val="8"/>
        <color theme="1"/>
        <rFont val="Times New Roman"/>
        <family val="1"/>
      </rPr>
      <t xml:space="preserve"> 
CBT </t>
    </r>
    <r>
      <rPr>
        <sz val="8"/>
        <color theme="1"/>
        <rFont val="Times New Roman"/>
        <family val="1"/>
      </rPr>
      <t>(cognitive behavioural techniques)</t>
    </r>
    <r>
      <rPr>
        <b/>
        <sz val="8"/>
        <color theme="1"/>
        <rFont val="Times New Roman"/>
        <family val="1"/>
      </rPr>
      <t xml:space="preserve"> / 
IPT </t>
    </r>
    <r>
      <rPr>
        <sz val="8"/>
        <color theme="1"/>
        <rFont val="Times New Roman"/>
        <family val="1"/>
      </rPr>
      <t>(interpersonal psychotherapy)</t>
    </r>
    <r>
      <rPr>
        <b/>
        <sz val="8"/>
        <color theme="1"/>
        <rFont val="Times New Roman"/>
        <family val="1"/>
      </rPr>
      <t xml:space="preserve"> / 
ACT </t>
    </r>
    <r>
      <rPr>
        <sz val="8"/>
        <color theme="1"/>
        <rFont val="Times New Roman"/>
        <family val="1"/>
      </rPr>
      <t xml:space="preserve">(acceptance and values based) </t>
    </r>
    <r>
      <rPr>
        <b/>
        <sz val="8"/>
        <color theme="1"/>
        <rFont val="Times New Roman"/>
        <family val="1"/>
      </rPr>
      <t xml:space="preserve">/ 
Mindfulness </t>
    </r>
    <r>
      <rPr>
        <sz val="8"/>
        <color theme="1"/>
        <rFont val="Times New Roman"/>
        <family val="1"/>
      </rPr>
      <t xml:space="preserve">(meditation or awareness based) </t>
    </r>
    <r>
      <rPr>
        <b/>
        <sz val="8"/>
        <color theme="1"/>
        <rFont val="Times New Roman"/>
        <family val="1"/>
      </rPr>
      <t xml:space="preserve">/ 
Psychoeducation </t>
    </r>
    <r>
      <rPr>
        <sz val="8"/>
        <color theme="1"/>
        <rFont val="Times New Roman"/>
        <family val="1"/>
      </rPr>
      <t xml:space="preserve">(information or advice only) </t>
    </r>
    <r>
      <rPr>
        <b/>
        <sz val="8"/>
        <color theme="1"/>
        <rFont val="Times New Roman"/>
        <family val="1"/>
      </rPr>
      <t xml:space="preserve">/ 
Scale-based </t>
    </r>
    <r>
      <rPr>
        <sz val="8"/>
        <color theme="1"/>
        <rFont val="Times New Roman"/>
        <family val="1"/>
      </rPr>
      <t>(uses questionnaires, e.g. EPDS, PHQ-9)</t>
    </r>
    <r>
      <rPr>
        <b/>
        <sz val="8"/>
        <color theme="1"/>
        <rFont val="Times New Roman"/>
        <family val="1"/>
      </rPr>
      <t xml:space="preserve"> / 
Hybrid </t>
    </r>
    <r>
      <rPr>
        <sz val="8"/>
        <color theme="1"/>
        <rFont val="Times New Roman"/>
        <family val="1"/>
      </rPr>
      <t>(multiple approaches)</t>
    </r>
    <r>
      <rPr>
        <b/>
        <sz val="8"/>
        <color theme="1"/>
        <rFont val="Times New Roman"/>
        <family val="1"/>
      </rPr>
      <t xml:space="preserve"> / 
None </t>
    </r>
    <r>
      <rPr>
        <sz val="8"/>
        <color theme="1"/>
        <rFont val="Times New Roman"/>
        <family val="1"/>
      </rPr>
      <t>(no therapeutic basis)</t>
    </r>
    <r>
      <rPr>
        <b/>
        <sz val="8"/>
        <color theme="1"/>
        <rFont val="Times New Roman"/>
        <family val="1"/>
      </rPr>
      <t xml:space="preserve"> /</t>
    </r>
  </si>
  <si>
    <r>
      <t xml:space="preserve">Population Target Type (Maternal </t>
    </r>
    <r>
      <rPr>
        <sz val="8"/>
        <color theme="1"/>
        <rFont val="Times New Roman"/>
        <family val="1"/>
      </rPr>
      <t>(only mothers)</t>
    </r>
    <r>
      <rPr>
        <b/>
        <sz val="8"/>
        <color theme="1"/>
        <rFont val="Times New Roman"/>
        <family val="1"/>
      </rPr>
      <t xml:space="preserve"> /
Paternal </t>
    </r>
    <r>
      <rPr>
        <sz val="8"/>
        <color theme="1"/>
        <rFont val="Times New Roman"/>
        <family val="1"/>
      </rPr>
      <t>(only fathers)</t>
    </r>
    <r>
      <rPr>
        <b/>
        <sz val="8"/>
        <color theme="1"/>
        <rFont val="Times New Roman"/>
        <family val="1"/>
      </rPr>
      <t xml:space="preserve">/
Parents </t>
    </r>
    <r>
      <rPr>
        <sz val="8"/>
        <color theme="1"/>
        <rFont val="Times New Roman"/>
        <family val="1"/>
      </rPr>
      <t>(both, non-dyadic)</t>
    </r>
    <r>
      <rPr>
        <b/>
        <sz val="8"/>
        <color theme="1"/>
        <rFont val="Times New Roman"/>
        <family val="1"/>
      </rPr>
      <t xml:space="preserve"> /
Couples or Partners </t>
    </r>
    <r>
      <rPr>
        <sz val="8"/>
        <color theme="1"/>
        <rFont val="Times New Roman"/>
        <family val="1"/>
      </rPr>
      <t>(explicitly recruited as pairs)</t>
    </r>
    <r>
      <rPr>
        <b/>
        <sz val="8"/>
        <color theme="1"/>
        <rFont val="Times New Roman"/>
        <family val="1"/>
      </rPr>
      <t xml:space="preserve">/
Dyad </t>
    </r>
    <r>
      <rPr>
        <sz val="8"/>
        <color theme="1"/>
        <rFont val="Times New Roman"/>
        <family val="1"/>
      </rPr>
      <t>(analysed as relational unit)</t>
    </r>
    <r>
      <rPr>
        <b/>
        <sz val="8"/>
        <color theme="1"/>
        <rFont val="Times New Roman"/>
        <family val="1"/>
      </rPr>
      <t>)</t>
    </r>
  </si>
  <si>
    <r>
      <t xml:space="preserve">Dyadic modelling: 
No </t>
    </r>
    <r>
      <rPr>
        <sz val="8"/>
        <color theme="1"/>
        <rFont val="Times New Roman"/>
        <family val="1"/>
      </rPr>
      <t xml:space="preserve">(individual-level) / </t>
    </r>
    <r>
      <rPr>
        <b/>
        <sz val="8"/>
        <color theme="1"/>
        <rFont val="Times New Roman"/>
        <family val="1"/>
      </rPr>
      <t xml:space="preserve"> Partial </t>
    </r>
    <r>
      <rPr>
        <sz val="8"/>
        <color theme="1"/>
        <rFont val="Times New Roman"/>
        <family val="1"/>
      </rPr>
      <t xml:space="preserve">(both parents, no interaction) /
</t>
    </r>
    <r>
      <rPr>
        <b/>
        <sz val="8"/>
        <color theme="1"/>
        <rFont val="Times New Roman"/>
        <family val="1"/>
      </rPr>
      <t xml:space="preserve"> Yes </t>
    </r>
    <r>
      <rPr>
        <sz val="8"/>
        <color theme="1"/>
        <rFont val="Times New Roman"/>
        <family val="1"/>
      </rPr>
      <t>(partner effects/interdependence)</t>
    </r>
  </si>
  <si>
    <r>
      <t xml:space="preserve">Intervention Risk Tier </t>
    </r>
    <r>
      <rPr>
        <sz val="8"/>
        <color theme="1"/>
        <rFont val="Times New Roman"/>
        <family val="1"/>
      </rPr>
      <t>(level of harm if system provides incorrect output)</t>
    </r>
    <r>
      <rPr>
        <b/>
        <sz val="8"/>
        <color theme="1"/>
        <rFont val="Times New Roman"/>
        <family val="1"/>
      </rPr>
      <t>:
Low</t>
    </r>
    <r>
      <rPr>
        <sz val="8"/>
        <color theme="1"/>
        <rFont val="Times New Roman"/>
        <family val="1"/>
      </rPr>
      <t xml:space="preserve"> (minimal or no harm)</t>
    </r>
    <r>
      <rPr>
        <b/>
        <sz val="8"/>
        <color theme="1"/>
        <rFont val="Times New Roman"/>
        <family val="1"/>
      </rPr>
      <t xml:space="preserve"> /
Moderate </t>
    </r>
    <r>
      <rPr>
        <sz val="8"/>
        <color theme="1"/>
        <rFont val="Times New Roman"/>
        <family val="1"/>
      </rPr>
      <t>(some harm or distress)</t>
    </r>
    <r>
      <rPr>
        <b/>
        <sz val="8"/>
        <color theme="1"/>
        <rFont val="Times New Roman"/>
        <family val="1"/>
      </rPr>
      <t xml:space="preserve"> /
High (</t>
    </r>
    <r>
      <rPr>
        <sz val="8"/>
        <color theme="1"/>
        <rFont val="Times New Roman"/>
        <family val="1"/>
      </rPr>
      <t>significant harm, requires oversight)</t>
    </r>
    <r>
      <rPr>
        <b/>
        <sz val="8"/>
        <color theme="1"/>
        <rFont val="Times New Roman"/>
        <family val="1"/>
      </rPr>
      <t xml:space="preserve"> /
Very High (</t>
    </r>
    <r>
      <rPr>
        <sz val="8"/>
        <color theme="1"/>
        <rFont val="Times New Roman"/>
        <family val="1"/>
      </rPr>
      <t>serious harm, e.g. crisis or emergency situations)</t>
    </r>
  </si>
  <si>
    <r>
      <t>AI Identity Disclosure (within chat interaction)</t>
    </r>
    <r>
      <rPr>
        <sz val="8"/>
        <color theme="1"/>
        <rFont val="Times New Roman"/>
        <family val="1"/>
      </rPr>
      <t xml:space="preserve"> (tells the user that they are interacting with an AI system in the chat interface </t>
    </r>
    <r>
      <rPr>
        <b/>
        <sz val="8"/>
        <color theme="1"/>
        <rFont val="Times New Roman"/>
        <family val="1"/>
      </rPr>
      <t>(Yes / Partial / No)</t>
    </r>
  </si>
  <si>
    <t>Device Compactibility (Mobile/Tabet/ Laptop/Desktop//Others )</t>
  </si>
  <si>
    <r>
      <t xml:space="preserve">Safety Control Mechanism (system-level safety controls:
None </t>
    </r>
    <r>
      <rPr>
        <sz val="8"/>
        <color theme="1"/>
        <rFont val="Times New Roman"/>
        <family val="1"/>
      </rPr>
      <t xml:space="preserve">(no safety control) </t>
    </r>
    <r>
      <rPr>
        <b/>
        <sz val="8"/>
        <color theme="1"/>
        <rFont val="Times New Roman"/>
        <family val="1"/>
      </rPr>
      <t xml:space="preserve">/ Rule-based filter </t>
    </r>
    <r>
      <rPr>
        <sz val="8"/>
        <color theme="1"/>
        <rFont val="Times New Roman"/>
        <family val="1"/>
      </rPr>
      <t>(uses fixed rules to block</t>
    </r>
    <r>
      <rPr>
        <b/>
        <sz val="8"/>
        <color theme="1"/>
        <rFont val="Times New Roman"/>
        <family val="1"/>
      </rPr>
      <t xml:space="preserve"> </t>
    </r>
    <r>
      <rPr>
        <sz val="8"/>
        <color theme="1"/>
        <rFont val="Times New Roman"/>
        <family val="1"/>
      </rPr>
      <t>or redirect unsafe input</t>
    </r>
    <r>
      <rPr>
        <b/>
        <sz val="8"/>
        <color theme="1"/>
        <rFont val="Times New Roman"/>
        <family val="1"/>
      </rPr>
      <t>) / Dual verification (</t>
    </r>
    <r>
      <rPr>
        <sz val="8"/>
        <color theme="1"/>
        <rFont val="Times New Roman"/>
        <family val="1"/>
      </rPr>
      <t>second chek</t>
    </r>
    <r>
      <rPr>
        <b/>
        <sz val="8"/>
        <color theme="1"/>
        <rFont val="Times New Roman"/>
        <family val="1"/>
      </rPr>
      <t>) / Human review (</t>
    </r>
    <r>
      <rPr>
        <sz val="8"/>
        <color theme="1"/>
        <rFont val="Times New Roman"/>
        <family val="1"/>
      </rPr>
      <t>clinician</t>
    </r>
    <r>
      <rPr>
        <b/>
        <sz val="8"/>
        <color theme="1"/>
        <rFont val="Times New Roman"/>
        <family val="1"/>
      </rPr>
      <t>)</t>
    </r>
  </si>
  <si>
    <t>Model Class
(Rule-based / Classic ML / Deep Learning/ LLM / Hybrid / Unspecified AI / Not reported)</t>
  </si>
  <si>
    <r>
      <t xml:space="preserve"> Model Updating Strategy Static </t>
    </r>
    <r>
      <rPr>
        <sz val="8"/>
        <color theme="1"/>
        <rFont val="Times New Roman"/>
        <family val="1"/>
      </rPr>
      <t>(no updates after training)</t>
    </r>
    <r>
      <rPr>
        <b/>
        <sz val="8"/>
        <color theme="1"/>
        <rFont val="Times New Roman"/>
        <family val="1"/>
      </rPr>
      <t xml:space="preserve"> / Periodic retraining</t>
    </r>
    <r>
      <rPr>
        <sz val="8"/>
        <color theme="1"/>
        <rFont val="Times New Roman"/>
        <family val="1"/>
      </rPr>
      <t xml:space="preserve"> (updated at intervals)</t>
    </r>
    <r>
      <rPr>
        <b/>
        <sz val="8"/>
        <color theme="1"/>
        <rFont val="Times New Roman"/>
        <family val="1"/>
      </rPr>
      <t xml:space="preserve"> / Continual learning </t>
    </r>
    <r>
      <rPr>
        <sz val="8"/>
        <color theme="1"/>
        <rFont val="Times New Roman"/>
        <family val="1"/>
      </rPr>
      <t>(updated continuously)</t>
    </r>
    <r>
      <rPr>
        <b/>
        <sz val="8"/>
        <color theme="1"/>
        <rFont val="Times New Roman"/>
        <family val="1"/>
      </rPr>
      <t xml:space="preserve"> / Federated aggregation</t>
    </r>
    <r>
      <rPr>
        <sz val="8"/>
        <color theme="1"/>
        <rFont val="Times New Roman"/>
        <family val="1"/>
      </rPr>
      <t xml:space="preserve"> (updates from distributed models)</t>
    </r>
    <r>
      <rPr>
        <b/>
        <sz val="8"/>
        <color theme="1"/>
        <rFont val="Times New Roman"/>
        <family val="1"/>
      </rPr>
      <t xml:space="preserve"> / Online learning</t>
    </r>
    <r>
      <rPr>
        <sz val="8"/>
        <color theme="1"/>
        <rFont val="Times New Roman"/>
        <family val="1"/>
      </rPr>
      <t xml:space="preserve"> (updates from new data in real time</t>
    </r>
    <r>
      <rPr>
        <b/>
        <sz val="8"/>
        <color theme="1"/>
        <rFont val="Times New Roman"/>
        <family val="1"/>
      </rPr>
      <t>) / Content based updating / Not reported</t>
    </r>
  </si>
  <si>
    <t xml:space="preserve"> Third Party API Dependency
(Yes commercial API / Yes open API / No / Partially avaliable/Not reported)</t>
  </si>
  <si>
    <r>
      <t xml:space="preserve">Technical Stack Reported  - </t>
    </r>
    <r>
      <rPr>
        <sz val="8"/>
        <color theme="1"/>
        <rFont val="Times New Roman"/>
        <family val="1"/>
      </rPr>
      <t>e.g., programming languages, frontend frameworks, databases, hosting infrastructure, cloud provider, version control, etc - (</t>
    </r>
    <r>
      <rPr>
        <b/>
        <sz val="8"/>
        <color theme="1"/>
        <rFont val="Times New Roman"/>
        <family val="1"/>
      </rPr>
      <t>Yes / No</t>
    </r>
    <r>
      <rPr>
        <sz val="8"/>
        <color theme="1"/>
        <rFont val="Times New Roman"/>
        <family val="1"/>
      </rPr>
      <t>)</t>
    </r>
  </si>
  <si>
    <r>
      <t xml:space="preserve">Model Training Used: 
</t>
    </r>
    <r>
      <rPr>
        <sz val="8"/>
        <color theme="1"/>
        <rFont val="Times New Roman"/>
        <family val="1"/>
      </rPr>
      <t>Yes (model is trained or fine tuned) / No (no training)/Not reported</t>
    </r>
  </si>
  <si>
    <r>
      <t xml:space="preserve">Role of Data in System: Model Training </t>
    </r>
    <r>
      <rPr>
        <sz val="8"/>
        <color theme="1"/>
        <rFont val="Times New Roman"/>
        <family val="1"/>
      </rPr>
      <t>(used to train model)</t>
    </r>
    <r>
      <rPr>
        <b/>
        <sz val="8"/>
        <color theme="1"/>
        <rFont val="Times New Roman"/>
        <family val="1"/>
      </rPr>
      <t xml:space="preserve"> /
Knowledge Engineering </t>
    </r>
    <r>
      <rPr>
        <sz val="8"/>
        <color theme="1"/>
        <rFont val="Times New Roman"/>
        <family val="1"/>
      </rPr>
      <t>(used to build rules or content)</t>
    </r>
    <r>
      <rPr>
        <b/>
        <sz val="8"/>
        <color theme="1"/>
        <rFont val="Times New Roman"/>
        <family val="1"/>
      </rPr>
      <t xml:space="preserve"> /
Evaluation </t>
    </r>
    <r>
      <rPr>
        <sz val="8"/>
        <color theme="1"/>
        <rFont val="Times New Roman"/>
        <family val="1"/>
      </rPr>
      <t>(used to test system performance)</t>
    </r>
    <r>
      <rPr>
        <b/>
        <sz val="8"/>
        <color theme="1"/>
        <rFont val="Times New Roman"/>
        <family val="1"/>
      </rPr>
      <t xml:space="preserve"> / 
User Feedback </t>
    </r>
    <r>
      <rPr>
        <sz val="8"/>
        <color theme="1"/>
        <rFont val="Times New Roman"/>
        <family val="1"/>
      </rPr>
      <t>(used for usability or satisfaction)</t>
    </r>
    <r>
      <rPr>
        <b/>
        <sz val="8"/>
        <color theme="1"/>
        <rFont val="Times New Roman"/>
        <family val="1"/>
      </rPr>
      <t xml:space="preserve"> /
Mixed </t>
    </r>
    <r>
      <rPr>
        <sz val="8"/>
        <color theme="1"/>
        <rFont val="Times New Roman"/>
        <family val="1"/>
      </rPr>
      <t>(multiple roles)</t>
    </r>
    <r>
      <rPr>
        <b/>
        <sz val="8"/>
        <color theme="1"/>
        <rFont val="Times New Roman"/>
        <family val="1"/>
      </rPr>
      <t xml:space="preserve"> / 
Not reported</t>
    </r>
  </si>
  <si>
    <r>
      <t xml:space="preserve">Privacy Enhancing Techniques:
Anonymisation </t>
    </r>
    <r>
      <rPr>
        <sz val="8"/>
        <color theme="1"/>
        <rFont val="Times New Roman"/>
        <family val="1"/>
      </rPr>
      <t>(remove personal identifiers)</t>
    </r>
    <r>
      <rPr>
        <b/>
        <sz val="8"/>
        <color theme="1"/>
        <rFont val="Times New Roman"/>
        <family val="1"/>
      </rPr>
      <t xml:space="preserve"> / Encryption </t>
    </r>
    <r>
      <rPr>
        <sz val="8"/>
        <color theme="1"/>
        <rFont val="Times New Roman"/>
        <family val="1"/>
      </rPr>
      <t>(data protected)</t>
    </r>
    <r>
      <rPr>
        <b/>
        <sz val="8"/>
        <color theme="1"/>
        <rFont val="Times New Roman"/>
        <family val="1"/>
      </rPr>
      <t xml:space="preserve"> / Differential privacy </t>
    </r>
    <r>
      <rPr>
        <sz val="8"/>
        <color theme="1"/>
        <rFont val="Times New Roman"/>
        <family val="1"/>
      </rPr>
      <t>(adds noise to protect data)</t>
    </r>
    <r>
      <rPr>
        <b/>
        <sz val="8"/>
        <color theme="1"/>
        <rFont val="Times New Roman"/>
        <family val="1"/>
      </rPr>
      <t xml:space="preserve"> / Secure aggregation </t>
    </r>
    <r>
      <rPr>
        <sz val="8"/>
        <color theme="1"/>
        <rFont val="Times New Roman"/>
        <family val="1"/>
      </rPr>
      <t>(combine data without sharing raw data)</t>
    </r>
    <r>
      <rPr>
        <b/>
        <sz val="8"/>
        <color theme="1"/>
        <rFont val="Times New Roman"/>
        <family val="1"/>
      </rPr>
      <t xml:space="preserve"> / On-device inference</t>
    </r>
    <r>
      <rPr>
        <sz val="8"/>
        <color theme="1"/>
        <rFont val="Times New Roman"/>
        <family val="1"/>
      </rPr>
      <t xml:space="preserve"> (processed locally)</t>
    </r>
    <r>
      <rPr>
        <b/>
        <sz val="8"/>
        <color theme="1"/>
        <rFont val="Times New Roman"/>
        <family val="1"/>
      </rPr>
      <t xml:space="preserve"> / Pseudonymisation </t>
    </r>
    <r>
      <rPr>
        <sz val="8"/>
        <color theme="1"/>
        <rFont val="Times New Roman"/>
        <family val="1"/>
      </rPr>
      <t>(replace identifiers with codes)</t>
    </r>
    <r>
      <rPr>
        <b/>
        <sz val="8"/>
        <color theme="1"/>
        <rFont val="Times New Roman"/>
        <family val="1"/>
      </rPr>
      <t xml:space="preserve"> / Not reported/ Not implemented </t>
    </r>
  </si>
  <si>
    <t>System Language(s) (the language the system runs in and justification/ Not reported/  Unclear)</t>
  </si>
  <si>
    <t>System Language Count (Monolingual / Multilingual / Not reported / Unclear)</t>
  </si>
  <si>
    <r>
      <t xml:space="preserve">Government </t>
    </r>
    <r>
      <rPr>
        <sz val="7"/>
        <color theme="1"/>
        <rFont val="Times New Roman"/>
        <family val="1"/>
      </rPr>
      <t xml:space="preserve">(Ministry of Education Tier 1) and </t>
    </r>
    <r>
      <rPr>
        <b/>
        <sz val="7"/>
        <color theme="1"/>
        <rFont val="Times New Roman"/>
        <family val="1"/>
      </rPr>
      <t>University</t>
    </r>
    <r>
      <rPr>
        <sz val="7"/>
        <color theme="1"/>
        <rFont val="Times New Roman"/>
        <family val="1"/>
      </rPr>
      <t xml:space="preserve"> (National University
Health System Reimagine Research Fund)  and </t>
    </r>
  </si>
  <si>
    <t>Home-based prototype (clinical recruitment only)</t>
  </si>
  <si>
    <t>Observational / secondary analysis of an RCT</t>
  </si>
  <si>
    <r>
      <rPr>
        <b/>
        <sz val="7"/>
        <color theme="1"/>
        <rFont val="Times New Roman"/>
        <family val="1"/>
      </rPr>
      <t xml:space="preserve">Informational + Monitoring + Treatment </t>
    </r>
    <r>
      <rPr>
        <sz val="7"/>
        <color theme="1"/>
        <rFont val="Times New Roman"/>
        <family val="1"/>
      </rPr>
      <t>(mindfulness, gratitude/reflection exercises).</t>
    </r>
  </si>
  <si>
    <r>
      <rPr>
        <b/>
        <sz val="7"/>
        <color theme="1"/>
        <rFont val="Times New Roman"/>
        <family val="1"/>
      </rPr>
      <t>Hybrid</t>
    </r>
    <r>
      <rPr>
        <sz val="7"/>
        <color theme="1"/>
        <rFont val="Times New Roman"/>
        <family val="1"/>
      </rPr>
      <t xml:space="preserve"> (self-efficacy theory, psychoeducation, positive psychology, mindful coping model / mindfulness, self-determination theory, peer support).</t>
    </r>
  </si>
  <si>
    <t>Couples (118 heterosexual couples, recruited as pairs).</t>
  </si>
  <si>
    <t>Partial (structural dyad, no interaction modelling)</t>
  </si>
  <si>
    <r>
      <t xml:space="preserve">Moderate
</t>
    </r>
    <r>
      <rPr>
        <sz val="7"/>
        <color theme="1"/>
        <rFont val="Times New Roman"/>
        <family val="1"/>
      </rPr>
      <t xml:space="preserve"> (provides psychoeducation, mindfulness, helpline (clinicians), direct interaction via chatbot for helath related queries. No automated risk detection or real time supervision)</t>
    </r>
  </si>
  <si>
    <r>
      <t>No</t>
    </r>
    <r>
      <rPr>
        <sz val="7"/>
        <color theme="1"/>
        <rFont val="Times New Roman"/>
        <family val="1"/>
      </rPr>
      <t xml:space="preserve"> (no risk detection algorithm reported)</t>
    </r>
  </si>
  <si>
    <t>Partial (welcome/home screen identifies the agent as a digital healthcare assistant/chatbot, but did not explicitly say it is an AI agent)</t>
  </si>
  <si>
    <r>
      <rPr>
        <b/>
        <sz val="7"/>
        <color theme="1"/>
        <rFont val="Times New Roman"/>
        <family val="1"/>
      </rPr>
      <t>Scale-based (</t>
    </r>
    <r>
      <rPr>
        <sz val="7"/>
        <color theme="1"/>
        <rFont val="Times New Roman"/>
        <family val="1"/>
      </rPr>
      <t>mood rating scale triggers differentiated chatbot responses).</t>
    </r>
  </si>
  <si>
    <r>
      <rPr>
        <b/>
        <sz val="7"/>
        <color theme="1"/>
        <rFont val="Times New Roman"/>
        <family val="1"/>
      </rPr>
      <t>Rule-based + Human review</t>
    </r>
    <r>
      <rPr>
        <sz val="7"/>
        <color theme="1"/>
        <rFont val="Times New Roman"/>
        <family val="1"/>
      </rPr>
      <t xml:space="preserve"> (Controlled answers from curated database and Escalation to experts)</t>
    </r>
  </si>
  <si>
    <t>236 were recruited, but after one couple's stillbirth withdrawal the analysed sample was 234 participants / 117 couples; the PDA-use analysis used only the intervention arm = 116 participants / 58 couples. Survey-timing N differed by time point (baseline 231, 1mo 208, 3mo 210).</t>
  </si>
  <si>
    <r>
      <t xml:space="preserve">Mixed (Clinical + Online Survey)
Clinical setting </t>
    </r>
    <r>
      <rPr>
        <sz val="7"/>
        <color theme="1"/>
        <rFont val="Times New Roman"/>
        <family val="1"/>
      </rPr>
      <t xml:space="preserve">(hospital maternity clinics) </t>
    </r>
    <r>
      <rPr>
        <b/>
        <sz val="7"/>
        <color theme="1"/>
        <rFont val="Times New Roman"/>
        <family val="1"/>
      </rPr>
      <t>+ Online platform (</t>
    </r>
    <r>
      <rPr>
        <sz val="7"/>
        <color theme="1"/>
        <rFont val="Times New Roman"/>
        <family val="1"/>
      </rPr>
      <t>web based surveys</t>
    </r>
    <r>
      <rPr>
        <b/>
        <sz val="7"/>
        <color theme="1"/>
        <rFont val="Times New Roman"/>
        <family val="1"/>
      </rPr>
      <t xml:space="preserve">)  </t>
    </r>
  </si>
  <si>
    <r>
      <t xml:space="preserve">Mentioned  </t>
    </r>
    <r>
      <rPr>
        <sz val="7"/>
        <color theme="1"/>
        <rFont val="Times New Roman"/>
        <family val="1"/>
      </rPr>
      <t>(limitations discuss non-generalisability to non-English speakers, LGBTQ+ parents, other hospitals)</t>
    </r>
  </si>
  <si>
    <t>Monolingual (English)</t>
  </si>
  <si>
    <t>No recommends culturally)</t>
  </si>
  <si>
    <r>
      <t xml:space="preserve">Moderate </t>
    </r>
    <r>
      <rPr>
        <sz val="7"/>
        <color theme="1"/>
        <rFont val="Times New Roman"/>
        <family val="1"/>
      </rPr>
      <t>(smartphone with internet access; no specialised hardware reported)</t>
    </r>
  </si>
  <si>
    <r>
      <rPr>
        <b/>
        <sz val="7"/>
        <color theme="1"/>
        <rFont val="Times New Roman"/>
        <family val="1"/>
      </rPr>
      <t xml:space="preserve">Mixed </t>
    </r>
    <r>
      <rPr>
        <sz val="7"/>
        <color theme="1"/>
        <rFont val="Times New Roman"/>
        <family val="1"/>
      </rPr>
      <t>(Clinical recruitment + Home use).</t>
    </r>
  </si>
  <si>
    <t>2019-2021</t>
  </si>
  <si>
    <r>
      <rPr>
        <b/>
        <sz val="7"/>
        <color theme="1"/>
        <rFont val="Times New Roman"/>
        <family val="1"/>
      </rPr>
      <t>CBT</t>
    </r>
    <r>
      <rPr>
        <sz val="7"/>
        <color theme="1"/>
        <rFont val="Times New Roman"/>
        <family val="1"/>
      </rPr>
      <t xml:space="preserve"> 
(Thinking Health is based on cognitive behavioral therapy principles )</t>
    </r>
  </si>
  <si>
    <r>
      <rPr>
        <b/>
        <sz val="7"/>
        <color theme="1"/>
        <rFont val="Times New Roman"/>
        <family val="1"/>
      </rPr>
      <t xml:space="preserve">Comparative </t>
    </r>
    <r>
      <rPr>
        <sz val="7"/>
        <color theme="1"/>
        <rFont val="Times New Roman"/>
        <family val="1"/>
      </rPr>
      <t>(Bayesian regression of engagement on pregnancy status, marriage, education, employment, PHQ-9)</t>
    </r>
  </si>
  <si>
    <r>
      <t xml:space="preserve">Moderate </t>
    </r>
    <r>
      <rPr>
        <sz val="7"/>
        <color theme="1"/>
        <rFont val="Times New Roman"/>
        <family val="1"/>
      </rPr>
      <t xml:space="preserve">
(The system delivers structured therapeutic content and interacts with users about mental health. Incorrect outputs could impact user wellbeing, but escalation to human support reduces potential harm)</t>
    </r>
  </si>
  <si>
    <r>
      <t xml:space="preserve">Automated detection + Human-in-loop </t>
    </r>
    <r>
      <rPr>
        <sz val="7"/>
        <color theme="1"/>
        <rFont val="Times New Roman"/>
        <family val="1"/>
      </rPr>
      <t>(no guaranteed response timeframe; users told response ‘might not be immediate)</t>
    </r>
  </si>
  <si>
    <t>Yes (Zuri programmed to inform women her response might not be immediate at this testing stage, so they should seek emergency-room help in a crisis).</t>
  </si>
  <si>
    <r>
      <rPr>
        <b/>
        <sz val="7"/>
        <color theme="1"/>
        <rFont val="Times New Roman"/>
        <family val="1"/>
      </rPr>
      <t xml:space="preserve">Yes </t>
    </r>
    <r>
      <rPr>
        <sz val="7"/>
        <color theme="1"/>
        <rFont val="Times New Roman"/>
        <family val="1"/>
      </rPr>
      <t>(system flags self-harm/crisis language and alerts a live study support member)</t>
    </r>
  </si>
  <si>
    <t>Unspecified AI (proprietary X2AI "Tess" AI system; emotion-recognition algorithms; architecture not disclosed).</t>
  </si>
  <si>
    <t>Patial - Full code not avaliable but  (Analysis code + de-identified data on GitHub (system code proprietary to X2AI)</t>
  </si>
  <si>
    <r>
      <rPr>
        <b/>
        <sz val="7"/>
        <color theme="1"/>
        <rFont val="Times New Roman"/>
        <family val="1"/>
      </rPr>
      <t xml:space="preserve">User-generated </t>
    </r>
    <r>
      <rPr>
        <sz val="7"/>
        <color theme="1"/>
        <rFont val="Times New Roman"/>
        <family val="1"/>
      </rPr>
      <t>(mood ratings via SMS, PHQ-9 self-reports, conversation transcripts/system logs, interview data).</t>
    </r>
  </si>
  <si>
    <r>
      <t xml:space="preserve">Evaluation + User Feedback </t>
    </r>
    <r>
      <rPr>
        <sz val="7"/>
        <color theme="1"/>
        <rFont val="Times New Roman"/>
        <family val="1"/>
      </rPr>
      <t>(data used to assess feasibility, acceptability, engagement, and response to treatment; interviews for user feedback).</t>
    </r>
  </si>
  <si>
    <r>
      <rPr>
        <b/>
        <sz val="7"/>
        <color theme="1"/>
        <rFont val="Times New Roman"/>
        <family val="1"/>
      </rPr>
      <t xml:space="preserve">Monolingual (English) 
NB: </t>
    </r>
    <r>
      <rPr>
        <sz val="7"/>
        <color theme="1"/>
        <rFont val="Times New Roman"/>
        <family val="1"/>
      </rPr>
      <t>Swahili interview translation separately if desired, but not as a language the system was evaluated in.</t>
    </r>
  </si>
  <si>
    <r>
      <rPr>
        <b/>
        <sz val="7"/>
        <color theme="1"/>
        <rFont val="Times New Roman"/>
        <family val="1"/>
      </rPr>
      <t xml:space="preserve">Voice assistants </t>
    </r>
    <r>
      <rPr>
        <sz val="7"/>
        <color theme="1"/>
        <rFont val="Times New Roman"/>
        <family val="1"/>
      </rPr>
      <t xml:space="preserve">
(Amazon Alexa, Apple Siri, Google Assistant, Microsoft Cortana)</t>
    </r>
  </si>
  <si>
    <r>
      <t xml:space="preserve">High
</t>
    </r>
    <r>
      <rPr>
        <sz val="7"/>
        <color theme="1"/>
        <rFont val="Times New Roman"/>
        <family val="1"/>
      </rPr>
      <t xml:space="preserve"> (crisis handling or emergency decision making; provides advice which can be misleading)</t>
    </r>
  </si>
  <si>
    <t>Unspeicified</t>
  </si>
  <si>
    <r>
      <rPr>
        <b/>
        <sz val="7"/>
        <color theme="1"/>
        <rFont val="Times New Roman"/>
        <family val="1"/>
      </rPr>
      <t>Yes
 (</t>
    </r>
    <r>
      <rPr>
        <sz val="7"/>
        <color theme="1"/>
        <rFont val="Times New Roman"/>
        <family val="1"/>
      </rPr>
      <t>hardware iphione and android and software explicit - Apple Siri, Amazon Alexa, Google Assistant, and Microsoft Cortanal</t>
    </r>
  </si>
  <si>
    <t>No (commercial voice assistants evaluated as-is; no model training performed by the authors).</t>
  </si>
  <si>
    <t xml:space="preserve">English </t>
  </si>
  <si>
    <t>Accuracy (no value given; response present)</t>
  </si>
  <si>
    <t>Not named (referred to as intelligent PPD screening system)</t>
  </si>
  <si>
    <t>To detect postpartum depression (PPD) in real‑time from spontaneous free speech (via a chatbot conversation), and to provide explainable predictions (using feature importance and natural language) to help healthcare practitioners with screening and treatment recommendations.</t>
  </si>
  <si>
    <t xml:space="preserve"> Real‑time PPD screening chatbot combining ChatGPT‑3.5 with stream‑based machine learning. It asks users about 8 PPD‑related topics, interprets free‑text responses via prompt engineering, binarises them into 53 features, and uses an online classifier (best: Adaptive Random Forest) to predict PPD presence/absence. It provides counterfactual explanations (in natural language) of which features drove the prediction. The system runs on a multi‑platform app (Flutter) with a Python/Flask server calling the OpenAI API.</t>
  </si>
  <si>
    <t>Postnatal (first year after childbirth)</t>
  </si>
  <si>
    <t>None (system analyses free speech across 8 symptom topics)</t>
  </si>
  <si>
    <r>
      <t>High</t>
    </r>
    <r>
      <rPr>
        <sz val="7"/>
        <color theme="1"/>
        <rFont val="Times New Roman"/>
        <family val="1"/>
      </rPr>
      <t xml:space="preserve"> (treatment recommendations; decision-support tool guiding intervention when risk levels surpass thresholds)</t>
    </r>
  </si>
  <si>
    <r>
      <rPr>
        <b/>
        <sz val="7"/>
        <color theme="1"/>
        <rFont val="Times New Roman"/>
        <family val="1"/>
      </rPr>
      <t>Disclaimer</t>
    </r>
    <r>
      <rPr>
        <sz val="7"/>
        <color theme="1"/>
        <rFont val="Times New Roman"/>
        <family val="1"/>
      </rPr>
      <t xml:space="preserve"> (advises consulting a healthcare provider when PPD detected)</t>
    </r>
  </si>
  <si>
    <r>
      <t xml:space="preserve">None </t>
    </r>
    <r>
      <rPr>
        <sz val="7"/>
        <color theme="1"/>
        <rFont val="Times New Roman"/>
        <family val="1"/>
      </rPr>
      <t>(no human participants; clinician review of outputs is stated design intent for deployment)</t>
    </r>
  </si>
  <si>
    <r>
      <t xml:space="preserve">Yes </t>
    </r>
    <r>
      <rPr>
        <sz val="7"/>
        <color theme="1"/>
        <rFont val="Times New Roman"/>
        <family val="1"/>
      </rPr>
      <t>(ML classifiers predict PPD presence/absence)</t>
    </r>
  </si>
  <si>
    <r>
      <rPr>
        <b/>
        <sz val="7"/>
        <color theme="1"/>
        <rFont val="Times New Roman"/>
        <family val="1"/>
      </rPr>
      <t>Hybrid (ML + LLM)</t>
    </r>
    <r>
      <rPr>
        <sz val="7"/>
        <color theme="1"/>
        <rFont val="Times New Roman"/>
        <family val="1"/>
      </rPr>
      <t xml:space="preserve">
</t>
    </r>
    <r>
      <rPr>
        <b/>
        <sz val="7"/>
        <color theme="1"/>
        <rFont val="Times New Roman"/>
        <family val="1"/>
      </rPr>
      <t xml:space="preserve">Stream-based Classification:
 ML </t>
    </r>
    <r>
      <rPr>
        <sz val="7"/>
        <color theme="1"/>
        <rFont val="Times New Roman"/>
        <family val="1"/>
      </rPr>
      <t xml:space="preserve">(Gaussian Naive Bayes (GNB), Logistic Regression (LR), Approximate Large Margin Algorithm (ALMA), Hoeffding Adaptive Tree Classifier (HATC, tree-based), Adaptive Random Forest Classifier (ARFC, ensemble)) for PPD prediction.
</t>
    </r>
    <r>
      <rPr>
        <b/>
        <sz val="7"/>
        <color theme="1"/>
        <rFont val="Times New Roman"/>
        <family val="1"/>
      </rPr>
      <t>Stream-based Explainability:</t>
    </r>
    <r>
      <rPr>
        <sz val="7"/>
        <color theme="1"/>
        <rFont val="Times New Roman"/>
        <family val="1"/>
      </rPr>
      <t xml:space="preserve">
</t>
    </r>
    <r>
      <rPr>
        <b/>
        <sz val="7"/>
        <color theme="1"/>
        <rFont val="Times New Roman"/>
        <family val="1"/>
      </rPr>
      <t>Counterfactual explanation method</t>
    </r>
    <r>
      <rPr>
        <sz val="7"/>
        <color theme="1"/>
        <rFont val="Times New Roman"/>
        <family val="1"/>
      </rPr>
      <t xml:space="preserve"> (used to interpret model predictions)
</t>
    </r>
    <r>
      <rPr>
        <b/>
        <sz val="7"/>
        <color theme="1"/>
        <rFont val="Times New Roman"/>
        <family val="1"/>
      </rPr>
      <t xml:space="preserve">
LLM - </t>
    </r>
    <r>
      <rPr>
        <sz val="7"/>
        <color theme="1"/>
        <rFont val="Times New Roman"/>
        <family val="1"/>
      </rPr>
      <t>ChatGPT 3.5  via OpenAI API
 (LLM for dialogue interpretation + traditional ML classifiers for PPD detection)</t>
    </r>
  </si>
  <si>
    <r>
      <rPr>
        <b/>
        <sz val="7"/>
        <color theme="1"/>
        <rFont val="Times New Roman"/>
        <family val="1"/>
      </rPr>
      <t xml:space="preserve">Hybrid </t>
    </r>
    <r>
      <rPr>
        <sz val="7"/>
        <color theme="1"/>
        <rFont val="Times New Roman"/>
        <family val="1"/>
      </rPr>
      <t xml:space="preserve">(GPT (ChatGPT 3.5) + Random Forest (Adaptive Random Forest Classifier) ) </t>
    </r>
  </si>
  <si>
    <r>
      <rPr>
        <b/>
        <sz val="7"/>
        <color theme="1"/>
        <rFont val="Times New Roman"/>
        <family val="1"/>
      </rPr>
      <t xml:space="preserve">Supervised Learning </t>
    </r>
    <r>
      <rPr>
        <sz val="7"/>
        <color theme="1"/>
        <rFont val="Times New Roman"/>
        <family val="1"/>
      </rPr>
      <t xml:space="preserve"> (ML classifiers trained on labelled dataset)
</t>
    </r>
    <r>
      <rPr>
        <b/>
        <sz val="7"/>
        <color theme="1"/>
        <rFont val="Times New Roman"/>
        <family val="1"/>
      </rPr>
      <t xml:space="preserve">
</t>
    </r>
    <r>
      <rPr>
        <sz val="7"/>
        <color theme="1"/>
        <rFont val="Times New Roman"/>
        <family val="1"/>
      </rPr>
      <t xml:space="preserve"> (Two datasets (synthetic and public dataset) were used. The synhetic dataset simulates users respone labelled with different categories) </t>
    </r>
  </si>
  <si>
    <r>
      <t xml:space="preserve">High
</t>
    </r>
    <r>
      <rPr>
        <sz val="7"/>
        <color theme="1"/>
        <rFont val="Times New Roman"/>
        <family val="1"/>
      </rPr>
      <t>(Use of LLMs  + ML)</t>
    </r>
  </si>
  <si>
    <r>
      <rPr>
        <b/>
        <sz val="7"/>
        <color theme="1"/>
        <rFont val="Times New Roman"/>
        <family val="1"/>
      </rPr>
      <t>Hybrid (</t>
    </r>
    <r>
      <rPr>
        <sz val="7"/>
        <color theme="1"/>
        <rFont val="Times New Roman"/>
        <family val="1"/>
      </rPr>
      <t>client‑side Flutter + server‑side Python Flask with OpenAI API)</t>
    </r>
  </si>
  <si>
    <t>Mixed (Synthetic + Public).
Synthetic dataset (200 utterances); Public dataset (1491 survey responses from Kaggle)</t>
  </si>
  <si>
    <t>Yes (stream‑based ML classifiers trained on the public dataset; LLM not fine‑tuned)</t>
  </si>
  <si>
    <t>Model Training + Evaluation</t>
  </si>
  <si>
    <r>
      <t>Not reported</t>
    </r>
    <r>
      <rPr>
        <sz val="7"/>
        <color theme="1"/>
        <rFont val="Times New Roman"/>
        <family val="1"/>
      </rPr>
      <t xml:space="preserve"> (paper states no identifiable personal data are stored; storage architecture not described).</t>
    </r>
  </si>
  <si>
    <t>Not implemented (on-device processing and encryption of transmitted data stated as intended, but not implemented in this work)</t>
  </si>
  <si>
    <t>Mentioned (dataset bias and representativeness limitations acknowledged; performance evaluation across diverse groups and continual updates proposed to mitigate bias).</t>
  </si>
  <si>
    <t>Monolingual</t>
  </si>
  <si>
    <t>Mentioned (Synthetic + limited dataset; Lack of diversity explicitly acknowledged)</t>
  </si>
  <si>
    <t>Accuracy / Precision / Recall / F1/AUC (ARFC: accuracy 91.40, AUC 88.82, precision 92.32, recall 88.82, F1 90.19; balanced setting also reported).</t>
  </si>
  <si>
    <t>Reliance on synthetic and secondary datasets; absence of real-world or clinical validation; limited representativeness and demographic diversity; potential bias in model outputs; lack of evaluation in real user settings; no assessment of usability, safety, or clinical integration.</t>
  </si>
  <si>
    <t>The system demonstrates high technical performance through a hybrid ML and LLM architecture while lacking real-world validation and clinical deployment. It proposes privacy-preserving strategies such as on-device processing and encryption, yet relies on cloud-based inference via external APIs, creating a mismatch between intended and actual privacy design. Furthermore, the model supports real-time decision-making but is evaluated only on synthetic and secondary datasets, limiting its clinical reliability. The integration of explainable ML with opaque LLM components results in partial transparency, while governance, safety, and bias mitigation remain largely conceptual rather than implemented.</t>
  </si>
  <si>
    <t>Sanaa Suharwardy, et al</t>
  </si>
  <si>
    <r>
      <rPr>
        <b/>
        <sz val="7"/>
        <color theme="1"/>
        <rFont val="Times New Roman"/>
        <family val="1"/>
      </rPr>
      <t xml:space="preserve"> Journal</t>
    </r>
    <r>
      <rPr>
        <sz val="7"/>
        <color theme="1"/>
        <rFont val="Times New Roman"/>
        <family val="1"/>
      </rPr>
      <t xml:space="preserve"> (American Journal of Obstetrics and Gynecology Global Reports)</t>
    </r>
  </si>
  <si>
    <t>A smartphone based chatbot that interacts with users to deliver CBT and IPT techniques, mood tracking, psychoeducation, and supportive dialogue through text interactio  for mental health support  in the perinatal period</t>
  </si>
  <si>
    <r>
      <t xml:space="preserve">Informational + Monitoring + Treatment 
Treatment: </t>
    </r>
    <r>
      <rPr>
        <sz val="7"/>
        <color theme="1"/>
        <rFont val="Times New Roman"/>
        <family val="1"/>
      </rPr>
      <t xml:space="preserve">delivers CBT and IPT therapeutic techniques
</t>
    </r>
    <r>
      <rPr>
        <b/>
        <sz val="7"/>
        <color theme="1"/>
        <rFont val="Times New Roman"/>
        <family val="1"/>
      </rPr>
      <t xml:space="preserve">
Monitoring: </t>
    </r>
    <r>
      <rPr>
        <sz val="7"/>
        <color theme="1"/>
        <rFont val="Times New Roman"/>
        <family val="1"/>
      </rPr>
      <t>encourages mood tracking</t>
    </r>
    <r>
      <rPr>
        <b/>
        <sz val="7"/>
        <color theme="1"/>
        <rFont val="Times New Roman"/>
        <family val="1"/>
      </rPr>
      <t xml:space="preserve">
Informational: </t>
    </r>
    <r>
      <rPr>
        <sz val="7"/>
        <color theme="1"/>
        <rFont val="Times New Roman"/>
        <family val="1"/>
      </rPr>
      <t>provides psychoeducation</t>
    </r>
  </si>
  <si>
    <r>
      <rPr>
        <b/>
        <sz val="7"/>
        <color theme="1"/>
        <rFont val="Times New Roman"/>
        <family val="1"/>
      </rPr>
      <t>Hybrid (CBT  + IPT +pychoeducation)</t>
    </r>
    <r>
      <rPr>
        <sz val="7"/>
        <color theme="1"/>
        <rFont val="Times New Roman"/>
        <family val="1"/>
      </rPr>
      <t xml:space="preserve">
(delivers psychotherapeutic techniques derived from CBT and IPT for postpartum mood)</t>
    </r>
  </si>
  <si>
    <r>
      <t xml:space="preserve">Comparative </t>
    </r>
    <r>
      <rPr>
        <sz val="7"/>
        <color theme="1"/>
        <rFont val="Times New Roman"/>
        <family val="1"/>
      </rPr>
      <t>(Subgroup analysis of depression; stratified analyses by age, psychiatric history, therapy use, app usage).</t>
    </r>
  </si>
  <si>
    <r>
      <t xml:space="preserve">High </t>
    </r>
    <r>
      <rPr>
        <sz val="7"/>
        <color theme="1"/>
        <rFont val="Times New Roman"/>
        <family val="1"/>
      </rPr>
      <t>(provides crisis detection, montoring, treatment and informations)</t>
    </r>
  </si>
  <si>
    <r>
      <rPr>
        <b/>
        <sz val="7"/>
        <color theme="1"/>
        <rFont val="Times New Roman"/>
        <family val="1"/>
      </rPr>
      <t>Automated detection + Hotline</t>
    </r>
    <r>
      <rPr>
        <sz val="7"/>
        <color theme="1"/>
        <rFont val="Times New Roman"/>
        <family val="1"/>
      </rPr>
      <t xml:space="preserve"> + Disclaimer
(system detects crisis language and provides external support resources)</t>
    </r>
  </si>
  <si>
    <r>
      <t xml:space="preserve">None
</t>
    </r>
    <r>
      <rPr>
        <sz val="7"/>
        <color theme="1"/>
        <rFont val="Times New Roman"/>
        <family val="1"/>
      </rPr>
      <t>(Clinicians are available through usual care at the discretion of patient’s obstetric provider, but do not monitor the system.)</t>
    </r>
  </si>
  <si>
    <t>User-generated</t>
  </si>
  <si>
    <t>Evaluation + User Feedback</t>
  </si>
  <si>
    <r>
      <t>Others (</t>
    </r>
    <r>
      <rPr>
        <sz val="7"/>
        <color theme="1"/>
        <rFont val="Times New Roman"/>
        <family val="1"/>
      </rPr>
      <t>Stanford Research Compliance Office approval; ClinicalTrials.gov NCT03646539; CONSORT</t>
    </r>
    <r>
      <rPr>
        <b/>
        <sz val="7"/>
        <color theme="1"/>
        <rFont val="Times New Roman"/>
        <family val="1"/>
      </rPr>
      <t>)</t>
    </r>
  </si>
  <si>
    <t>PHQ-9; EPDS; GAD-7;
Symptom reduction</t>
  </si>
  <si>
    <t>CSQ-8 (satisfaction);
WAI-SR (therapeutic alliance);
Engagement</t>
  </si>
  <si>
    <t>Some tensions do exist.
First, the system provides scalable chatbot based mental health support, yet it is not designed to manage crisis situations such as suicidal ideation.
Second, while the system delivers personalised therapeutic content, there is no continuous clinical supervision or monitoring of user interactions.
Third, the system uses AI driven conversational support, yet there is no reporting of model architecture, training data, or algorithmic transparency.
Finally, although the system is evaluated using a rigorous clinical trial, it is not integrated into clinical workflows and operates only alongside usual care.
In addition, privacy and data governance are underreported, with no clear description of data handling, storage, or retention. Finally, bias is acknowledged but not evaluated, and outcomes rely largely on self-reported engagement.</t>
  </si>
  <si>
    <t>This study evaluates a CBT and IPT based chatbot for postpartum mental health using a randomised controlled trial. The system delivers conversational therapeutic support andsignificant between-group improvement on PHQ-9 only; no significant differences on EPDS or GAD-7 (baseline scores were below clinical thresholds). While the intervention demonstrates clinical effectiveness and user acceptability, it has limited crisis handling capability and lacks transparency in its AI design and data processes.</t>
  </si>
  <si>
    <r>
      <rPr>
        <b/>
        <sz val="7"/>
        <color theme="1"/>
        <rFont val="Aptos Narrow"/>
        <family val="2"/>
        <scheme val="minor"/>
      </rPr>
      <t>Informational</t>
    </r>
    <r>
      <rPr>
        <sz val="7"/>
        <color theme="1"/>
        <rFont val="Aptos Narrow"/>
        <family val="2"/>
        <scheme val="minor"/>
      </rPr>
      <t xml:space="preserve"> (generate empathetic and relevant PPD responses, that is, a supportive counselling responses) </t>
    </r>
  </si>
  <si>
    <r>
      <rPr>
        <b/>
        <sz val="7"/>
        <color theme="1"/>
        <rFont val="Aptos Narrow"/>
        <family val="2"/>
        <scheme val="minor"/>
      </rPr>
      <t>Moderate</t>
    </r>
    <r>
      <rPr>
        <sz val="7"/>
        <color theme="1"/>
        <rFont val="Aptos Narrow"/>
        <family val="2"/>
        <scheme val="minor"/>
      </rPr>
      <t xml:space="preserve"> (provides counselling support; does not function as a clinician/doctor; uses guardrails to decline out-of-domain or unsafe queries and advises consulting a specialist).</t>
    </r>
  </si>
  <si>
    <r>
      <rPr>
        <b/>
        <sz val="7"/>
        <color theme="1"/>
        <rFont val="Aptos Narrow"/>
        <family val="2"/>
        <scheme val="minor"/>
      </rPr>
      <t>Hybrid (</t>
    </r>
    <r>
      <rPr>
        <sz val="7"/>
        <color theme="1"/>
        <rFont val="Aptos Narrow"/>
        <family val="2"/>
        <scheme val="minor"/>
      </rPr>
      <t>RAG + LLM + ML classifier)
  • Text generation using gpt-3.5-turbo, an OpenAI LLM. 
 • Embedding similarity model supported by all-MiniLM-L6-v2.
 • FAISS index for retrieval.
  • Hybrid classification (Rule based for exacting keyword matching/checking for specific words and embedding based for checking similar meaning through semantic similarity).</t>
    </r>
  </si>
  <si>
    <t>Yes commercial API' (GPT-3.5-turbo / OpenAI)</t>
  </si>
  <si>
    <r>
      <t xml:space="preserve">Mixed data  (Synthetic data from ChatGPT, guided with clinical document + Public dataset - </t>
    </r>
    <r>
      <rPr>
        <b/>
        <u/>
        <sz val="7"/>
        <color theme="1"/>
        <rFont val="Aptos Narrow"/>
        <family val="2"/>
        <scheme val="minor"/>
      </rPr>
      <t>CounselChat)</t>
    </r>
  </si>
  <si>
    <t>Yes  (classification + embeddings)</t>
  </si>
  <si>
    <t>Mixed (Training +
Evaluation)</t>
  </si>
  <si>
    <t>Mentioned (bias risks acknowledged; no empirical fairness testing conducted).</t>
  </si>
  <si>
    <t xml:space="preserve">
Sruthi Viswanathan, et al</t>
  </si>
  <si>
    <t>Conference (CHI Conference on Human Factors in Computing Systems, CHI 25)</t>
  </si>
  <si>
    <t>Informational + Monitoring 
Informational (parenting information) and promotes wellbeing/monitoring</t>
  </si>
  <si>
    <t>Hybrid (Mindfulness + Psychoeducation+ relaxation techniques)</t>
  </si>
  <si>
    <t>Parents (both, non-dyadic)</t>
  </si>
  <si>
    <t>No (parents treated independently, no couple linkage)</t>
  </si>
  <si>
    <t>Yes (data stored on university servers; logs/feedback analysed)</t>
  </si>
  <si>
    <t>Journal (Informatics)</t>
  </si>
  <si>
    <t xml:space="preserve">Rule-based (decision tree via forward chainin)
the decision tree was developed to
structure questions and answers along with decisions that will be realized on the chatbot.
</t>
  </si>
  <si>
    <t xml:space="preserve">Decision Tree  as a rule structure </t>
  </si>
  <si>
    <t xml:space="preserve">
Participants: 22 (10 pregnant women + 12 midwives)</t>
  </si>
  <si>
    <r>
      <rPr>
        <b/>
        <sz val="7"/>
        <color theme="1"/>
        <rFont val="Aptos Narrow"/>
        <family val="2"/>
        <scheme val="minor"/>
      </rPr>
      <t>Knowledge Engineering</t>
    </r>
    <r>
      <rPr>
        <sz val="7"/>
        <color theme="1"/>
        <rFont val="Aptos Narrow"/>
        <family val="2"/>
        <scheme val="minor"/>
      </rPr>
      <t xml:space="preserve"> (Data used to build decision tree)</t>
    </r>
  </si>
  <si>
    <t>Indonesian (Bahasa Indonesia)</t>
  </si>
  <si>
    <t>Single language (Bahasa Indonesia)</t>
  </si>
  <si>
    <t>Not reported' (no user evaluation conducted).</t>
  </si>
  <si>
    <t>This study explored the needs of pregnant women and midwives for a semi‑automated chatbot within the Indonesian Posyandu mobile app (iPosyandu). Using focus group discussions (10 pregnant women, 12 midwives), three major themes emerged: maternal health education (physical, psychological, lifestyle), information on maternal health services, and health monitoring. A decision tree method was applied to build the chatbot’s knowledge base, with yes/no questions routing general complaints to educational answers and severe cases to direct midwife chat (semi‑automated). The chatbot is rule‑based using forward chaining, not machine learning. The paper presents the development process and decision tree content (questions and answers in appendices), but no user evaluation of the chatbot was conducted – this is noted as a limitation and future work.</t>
  </si>
  <si>
    <t>2019–2021</t>
  </si>
  <si>
    <t>Disclaimer + Human-in-loop (referral)</t>
  </si>
  <si>
    <t>Yes (core function is SVM-based automatic detection/classification of anxiety, depression and hypomania from user data)</t>
  </si>
  <si>
    <t>Session-based (system tracks emotion-button usage across a week and reports it back)</t>
  </si>
  <si>
    <t>Rule-based (chatbot delivers preset support/advice mapped to the user's depression level / anxiety degree)</t>
  </si>
  <si>
    <t xml:space="preserve">Turkish </t>
  </si>
  <si>
    <t>Single language (Turkish)</t>
  </si>
  <si>
    <t>Baby Bump is a React-Native mobile app with five AI modules. The Nutrition Predictor uses OCR and CNN to extract Hb, glucose, and BMI from OGTT/CBC reports, then classifies personalized meal plans. The Emotion Detector applies CNN facial-emotion recognition to suggest rule-based activities. The Drug Effect Predictor combines OCR, CNN, and NER with ade_corpus_v2 to extract drug names/dosages, predict effects, and schedule reminders. The AI Chatbot uses NLP/NLTK and CNN trained on Q&amp;A datasets. The Baby Status Predictor applies CNN to ultrasound images, filters HC/AC/BPD/FL/GA biometrics, and classifies fetal growth status. All models are hosted via Python Flask APIs.</t>
  </si>
  <si>
    <t>Human-in-loop</t>
  </si>
  <si>
    <t>Consultative (access to a psychologist / technical support offered)</t>
  </si>
  <si>
    <t>Hybrid (Deep Learning (CNN) and Classic ML (classification algorithms))</t>
  </si>
  <si>
    <t>Yes (survey data collection not system evaluation. Survey conducted at De Soysa Maternity Hospital for chatbot dataset and to confirm need for drug effect predictor – no sample size given)</t>
  </si>
  <si>
    <t>English (chatbot Q&amp;A and all outputs are English)</t>
  </si>
  <si>
    <t>Hybrid (Scale-based + ACT (acceptance and commitment therapy, a third‑wave CBT) )</t>
  </si>
  <si>
    <t>Monolingual (Italian)</t>
  </si>
  <si>
    <t>Yes (subject-matter experts defined the risk keywords/categories; dermatologist-sourced images)</t>
  </si>
  <si>
    <t>Yes (Quiz data appear to be collected from women, but no participants tested the deployed system)</t>
  </si>
  <si>
    <t>Italian (Italian participants/recruitment/transcripts; English figures are recreations (Fig. 1 caption), not the live UI.)</t>
  </si>
  <si>
    <r>
      <rPr>
        <b/>
        <sz val="7"/>
        <color theme="1"/>
        <rFont val="Aptos Narrow"/>
        <family val="2"/>
        <scheme val="minor"/>
      </rPr>
      <t>Government</t>
    </r>
    <r>
      <rPr>
        <sz val="7"/>
        <color theme="1"/>
        <rFont val="Aptos Narrow"/>
        <family val="2"/>
        <scheme val="minor"/>
      </rPr>
      <t xml:space="preserve"> and </t>
    </r>
    <r>
      <rPr>
        <b/>
        <sz val="7"/>
        <color theme="1"/>
        <rFont val="Aptos Narrow"/>
        <family val="2"/>
        <scheme val="minor"/>
      </rPr>
      <t>University</t>
    </r>
    <r>
      <rPr>
        <sz val="7"/>
        <color theme="1"/>
        <rFont val="Aptos Narrow"/>
        <family val="2"/>
        <scheme val="minor"/>
      </rPr>
      <t xml:space="preserve"> (Ministry of Education Tier 1  and  National
University Health System Reimagine Research Fund)</t>
    </r>
  </si>
  <si>
    <r>
      <t xml:space="preserve">	</t>
    </r>
    <r>
      <rPr>
        <b/>
        <sz val="7"/>
        <color theme="1"/>
        <rFont val="Aptos Narrow"/>
        <family val="2"/>
        <scheme val="minor"/>
      </rPr>
      <t>Informational</t>
    </r>
    <r>
      <rPr>
        <sz val="7"/>
        <color theme="1"/>
        <rFont val="Aptos Narrow"/>
        <family val="2"/>
        <scheme val="minor"/>
      </rPr>
      <t xml:space="preserve"> (education centre ) + </t>
    </r>
    <r>
      <rPr>
        <b/>
        <sz val="7"/>
        <color theme="1"/>
        <rFont val="Aptos Narrow"/>
        <family val="2"/>
        <scheme val="minor"/>
      </rPr>
      <t>Treatment</t>
    </r>
    <r>
      <rPr>
        <sz val="7"/>
        <color theme="1"/>
        <rFont val="Aptos Narrow"/>
        <family val="2"/>
        <scheme val="minor"/>
      </rPr>
      <t xml:space="preserve"> (delivers therapeutic activities and support)  </t>
    </r>
    <r>
      <rPr>
        <b/>
        <sz val="7"/>
        <color theme="1"/>
        <rFont val="Aptos Narrow"/>
        <family val="2"/>
        <scheme val="minor"/>
      </rPr>
      <t xml:space="preserve">Monitoring </t>
    </r>
    <r>
      <rPr>
        <sz val="7"/>
        <color theme="1"/>
        <rFont val="Aptos Narrow"/>
        <family val="2"/>
        <scheme val="minor"/>
      </rPr>
      <t xml:space="preserve">(mood rating) </t>
    </r>
  </si>
  <si>
    <t>Partial (Ask an Expert + EPDS&gt;=13 referral to psychological team)</t>
  </si>
  <si>
    <t xml:space="preserve">	Couples (118 heterosexual couples, recruited as pairs))</t>
  </si>
  <si>
    <t>Partial (both parents included, no partner interaction)</t>
  </si>
  <si>
    <t>Human-in-loop (Ask an Expert) + Hotline (Helpline).
Human‑in‑loop (researcher sent names/contact numbers of parents with EPDS ≥13 to psychological team; team contacted parents for follow‑up; also helpline with local resources)</t>
  </si>
  <si>
    <t>No (researcher-mediated: the primary researcher forwarded names and contact numbers of parents scoring EPDS ≥13 to the hospital psychological team)</t>
  </si>
  <si>
    <r>
      <rPr>
        <b/>
        <sz val="7"/>
        <color theme="1"/>
        <rFont val="Aptos Narrow"/>
        <family val="2"/>
        <scheme val="minor"/>
      </rPr>
      <t>Mixed</t>
    </r>
    <r>
      <rPr>
        <sz val="7"/>
        <color theme="1"/>
        <rFont val="Aptos Narrow"/>
        <family val="2"/>
        <scheme val="minor"/>
      </rPr>
      <t xml:space="preserve"> (clinic recruitment + online surveys)
Clinical setting (recruited from antenatal clinics of a public tertiary hospital in Singapore)</t>
    </r>
  </si>
  <si>
    <t>English (eligibility required English; single-site Singapore trial)</t>
  </si>
  <si>
    <t>Yes (smartphone with internet access required)</t>
  </si>
  <si>
    <t>Disclaimer (The EPDS scenario returns an interpretation recommending professional assessment/treatment for elevated score)</t>
  </si>
  <si>
    <t>Korean (app only in Korean; paper + figures translated to English for readers — Multimedia Appendix 1–3)</t>
  </si>
  <si>
    <t>Single language (Korean)</t>
  </si>
  <si>
    <r>
      <rPr>
        <b/>
        <sz val="7"/>
        <color theme="1"/>
        <rFont val="Aptos Narrow"/>
        <family val="2"/>
        <scheme val="minor"/>
      </rPr>
      <t>Explicit (</t>
    </r>
    <r>
      <rPr>
        <sz val="7"/>
        <color theme="1"/>
        <rFont val="Aptos Narrow"/>
        <family val="2"/>
        <scheme val="minor"/>
      </rPr>
      <t>verbal, study-specific): protocol explained to obtain consent</t>
    </r>
  </si>
  <si>
    <t xml:space="preserve">	Yes (Indonesian version of Hamilton Anxiety Rating Scale, and Indonesian version of Maternal Well-being Scale)</t>
  </si>
  <si>
    <t>Yes (RCT, N=120, anxiety=−9.1 p&lt;0.001; wellbeing =+16.9 p&lt;0.001)</t>
  </si>
  <si>
    <t>Bakhtawar Ahtisham, et al</t>
  </si>
  <si>
    <t>Unclear (conceptual/proposed prototype with no fixed operating language; the mockup logger prompt appears in English, but the authors argue the system must converse in Urdu/local vernacular to work. No implemented system with a defined language.)</t>
  </si>
  <si>
    <t>Unclear (proposed monolingual Urdu, not implemented)</t>
  </si>
  <si>
    <t>Single language - (user research/interviews conducted in the local language (Urdu)</t>
  </si>
  <si>
    <t>Italian (all dialogues, content, and questionnaires are in Italian; inclusion criteria require understanding of Italian)</t>
  </si>
  <si>
    <t xml:space="preserve"> (Italian)Single language (Italian) - protocol; evaluation planned in Italian only</t>
  </si>
  <si>
    <t xml:space="preserve">	No (only mothers analysed, no dyadic structure)</t>
  </si>
  <si>
    <r>
      <rPr>
        <b/>
        <sz val="7"/>
        <color theme="1"/>
        <rFont val="Aptos Narrow"/>
        <family val="2"/>
        <scheme val="minor"/>
      </rPr>
      <t xml:space="preserve">Rule-based </t>
    </r>
    <r>
      <rPr>
        <sz val="7"/>
        <color theme="1"/>
        <rFont val="Aptos Narrow"/>
        <family val="2"/>
        <scheme val="minor"/>
      </rPr>
      <t xml:space="preserve">
Rule-based (chatbot interaction) + (post stage, the researchers run Classic ML (latent Dirichlet allocation, LDA, for analysis of conversation data/transcript to extract semantic topics)</t>
    </r>
  </si>
  <si>
    <t>English only (the three chatbot scripts are in English and eligibility required English proficiency)</t>
  </si>
  <si>
    <t xml:space="preserve">	Moderate  </t>
  </si>
  <si>
    <t>Rule-based filter (model-level content moderation by ChatGPT)</t>
  </si>
  <si>
    <t>Anonymisation (direct content not used; posts modified to remove identifiable details (de-identification).</t>
  </si>
  <si>
    <t>Empirical (discussed  limitations with representation, cultural sensitivity, and AI struggling with certain identities)</t>
  </si>
  <si>
    <t xml:space="preserve">	English (Stories generated in English; online communities in English)</t>
  </si>
  <si>
    <t>Not reported (no user evaluation; outputs analysed by researchers, no participants)</t>
  </si>
  <si>
    <t>Technical (adherence to prompts, linguistic patterns, limitations) No"</t>
  </si>
  <si>
    <t>Technical  (no validated clinical scale used)</t>
  </si>
  <si>
    <t>Other (85% prompt-adherence)</t>
  </si>
  <si>
    <t>Sam Jiangyue Yan, et al Y</t>
  </si>
  <si>
    <t>Feasibility study (small-scale human input)</t>
  </si>
  <si>
    <t>Both (Antenatal + postnatal)</t>
  </si>
  <si>
    <t>Intended (planned clinical-service link)</t>
  </si>
  <si>
    <t>Moderate (some harm/distress possible if symptom guidance is incorrect or omits risk)</t>
  </si>
  <si>
    <t>Multimodal (Text + voice)</t>
  </si>
  <si>
    <t>Not  reported</t>
  </si>
  <si>
    <t>Not reported (system not evaluated with end-users)</t>
  </si>
  <si>
    <t>Mentioned (two interviewees and the need for more interviews to reduce bias; consider)</t>
  </si>
  <si>
    <t>Governement (PAT/APSS provincial First Thousand Days digital-health strategy)</t>
  </si>
  <si>
    <t>Informational (psychoeducation) + Treatment (Delivers active mindfulness practices (psychoeducational intervention))</t>
  </si>
  <si>
    <t>Consultative (psychologists developed/revised the content and midwives/doctors handle recruitment)</t>
  </si>
  <si>
    <t>Hybrid (Cloud + institutional platform (TreC))</t>
  </si>
  <si>
    <t>Yes (SPID/CIE)(national Italian identity systems through SPID - he public digital
identity system) or CIE  - electronic
identity card)</t>
  </si>
  <si>
    <t xml:space="preserve">Yes (User login method-  Authentication via SPID or CIE) </t>
  </si>
  <si>
    <t>Italian (inclusion criterion requires Italian-language comprehension; content built by Italian)</t>
  </si>
  <si>
    <t>Mentioned (Sample is limited to Trento, reducing generalisability; consider)</t>
  </si>
  <si>
    <t>University +  Government (Deakin University Executive
Dean Health Postdoctoral Fellowship  and  Australian National Health and Medical Research
Council Investigator Grants)</t>
  </si>
  <si>
    <t>Treatment (CBT and mindfulness modules) + Monitoring (mood and goal tracking) + Informational (21 psychoeducational articles/resources)</t>
  </si>
  <si>
    <t>Comparative (first-time vs experienced fathers tested on mARM, t(41)=1.78, p=.04; group comparisons across other measures reported in Supplementary Table 2</t>
  </si>
  <si>
    <t>Hotline (settings page provides quick access to contact information for mental health services)</t>
  </si>
  <si>
    <t>Text (menu-based chatbot dialogue; audio narration in exercises is content, not dialogue)</t>
  </si>
  <si>
    <t>Persistent (cross-session mood/goal/completion tracking)</t>
  </si>
  <si>
    <t>Adaptive or Memory persistent (rule-based adaptation to prior responses; nickname)</t>
  </si>
  <si>
    <t>Rule-based filter (structured menu-based inputs; stricter conditional rules reducing the likelihood of any unforeseen issues</t>
  </si>
  <si>
    <t>Partially Available (built on the open-source schema platform; Rover-specific code not released).</t>
  </si>
  <si>
    <t xml:space="preserve"> Mentioned (trial conducted with fathers in English-speaking, high-income countries recruited online during COVID-19, may not generalise to other cultures or contexts or low digital access; clinicians mostly female)</t>
  </si>
  <si>
    <t xml:space="preserve"> Monolingual (English)</t>
  </si>
  <si>
    <t>Yes (needs Internet)</t>
  </si>
  <si>
    <t>Usability (usability, acceptability, feasibility/engagement, perceived impact, digital therapeutic alliance).</t>
  </si>
  <si>
    <t>SUS, MARS (incl. star rating and recommendation items), mARM (digital therapeutic alliance), Engagement (objective usage statistics), Other (PUEU open-ended feedback).</t>
  </si>
  <si>
    <t>Study did not include1) no effectiveness evaluation (RCT underway); (2) English-speaking, high-income, online-recruited sample during COVID-19 - limited generalisability to other cultures/contexts and low-digital-access fathers; (3) clinicians mostly female; (4) qualitative feedback limited to two open-ended survey questions, not intended to capture nuanced experiences.</t>
  </si>
  <si>
    <t xml:space="preserve"> Lab prototype  (recruitment through personal networks and social media groups; unrestricted home use of the prototype)</t>
  </si>
  <si>
    <t>Hybrid (CBT +  ACT +  Mindfulness)</t>
  </si>
  <si>
    <t>Descriptive (pregnant vs postpartum engagement and re-engagement shown descriptively; no inferential tests).</t>
  </si>
  <si>
    <t>No (only pregnancy/postpartum status, parity, trimester/postpartum weeks collected; authors explicitly note the absence of demographic data as a limitation).</t>
  </si>
  <si>
    <t>Persistent (next-day follow-up on prior exercise and kept them accountable for self-care)</t>
  </si>
  <si>
    <t xml:space="preserve"> Static (no trained model) with annotation: rule/content base iteratively updated during the pilot (v2 at 4 weeks); updates not systematically tracked.</t>
  </si>
  <si>
    <t xml:space="preserve">Mixed (Knowledge Engineering + Evaluation + User Feedback). </t>
  </si>
  <si>
    <t>Implicit (consent-exempt retrospective secondary-data analysis under BRANY IRB approval; interview recording with participant permission)</t>
  </si>
  <si>
    <t xml:space="preserve">Other (IRB approval (BRANY - IRB approval (BRANY;  study ID 24-338-1949) </t>
  </si>
  <si>
    <t xml:space="preserve">Yes (Requires  internet) </t>
  </si>
  <si>
    <t>Usability (engagement/usage patterns + user experience survey).</t>
  </si>
  <si>
    <t xml:space="preserve"> Informational + Monitoring + Crisis</t>
  </si>
  <si>
    <t>Psychoeducation (information or advice  (PHQ-9 used))</t>
  </si>
  <si>
    <t xml:space="preserve">Partial </t>
  </si>
  <si>
    <t>Stateless (per user reports of disappearing question history)</t>
  </si>
  <si>
    <t>Periodic retraining (QA model refined and knowledge base expanded in response to pilot feedback; weekly analysis cycle).</t>
  </si>
  <si>
    <t xml:space="preserve">Other (per-response source-link provenance directing users to the website each answer was extracted from). </t>
  </si>
  <si>
    <t>Mixed (Knowledge Engineering + Model Training/refinement + Evaluation + User Feedback).</t>
  </si>
  <si>
    <r>
      <rPr>
        <b/>
        <sz val="7"/>
        <color theme="1"/>
        <rFont val="Aptos Narrow"/>
        <family val="2"/>
        <scheme val="minor"/>
      </rPr>
      <t xml:space="preserve">Mixed </t>
    </r>
    <r>
      <rPr>
        <sz val="7"/>
        <color theme="1"/>
        <rFont val="Aptos Narrow"/>
        <family val="2"/>
        <scheme val="minor"/>
      </rPr>
      <t>(Device Description + Narrative Synthesis) - makes an original contribution by introducing AGCBT as a new model AND describing WB001's design, while also synthesizing existing evidence</t>
    </r>
  </si>
  <si>
    <t xml:space="preserve">Informational + Treatment + Monitoring + Crisis
Treatment (CBT/IPT), Monitoring (mood tracking), Informational (psychoeducational lessons), Crisis (safety net)
</t>
  </si>
  <si>
    <t>High (provides crisis detection, montoring, treatment and informations)</t>
  </si>
  <si>
    <t>Memory persistent (adjusts to user input; mood‑based, problem‑based tailoring and stores them)</t>
  </si>
  <si>
    <t>Rule-based filter (NLP "Safety Net" crisis-language screening + SOS keyword + constrained pre-scripted inputs).</t>
  </si>
  <si>
    <t>Hybrid (rule-based + unspecified proprietary NLP)</t>
  </si>
  <si>
    <t>Not reported (proprietary NLP algorithms, architecture undisclosed; conversational flow is a scripted dialogue tree, not an ML model).</t>
  </si>
  <si>
    <t>Not reported (hosting/processing location not described).</t>
  </si>
  <si>
    <t>Not reported (in this device profile);</t>
  </si>
  <si>
    <t>Yes (internal usage analytics)</t>
  </si>
  <si>
    <t>Mentioned  (sample ~50% non‑white; acknowledges disparities; manufacturer is committed to making mental health tools more accessible to marginalized groups)</t>
  </si>
  <si>
    <t xml:space="preserve">YES (PHQ-9, EPDS;  CSQ-8 and WAI-SR under Usability Metrics)
</t>
  </si>
  <si>
    <t>Mixed (Europe and North America)
(global real-world user pool; mainly North America, minority Europe; 150 time zones)</t>
  </si>
  <si>
    <t>Not reported (no hosting/infrastructure described)</t>
  </si>
  <si>
    <t xml:space="preserve">Not available </t>
  </si>
  <si>
    <t>User-generated (real-world app conversations, self-reported PHQ-9, engagement logs)</t>
  </si>
  <si>
    <t>Yes (secondary analysis of anonymised real-world data; no prospective enrolment/consent)</t>
  </si>
  <si>
    <t>Mentioned (labelling/gender-ambiguity bias, unverified demographic balance across groups, North-America-dominant sample)</t>
  </si>
  <si>
    <t>English (inferred based on English keyword queries; users mainly North America / minority Europe)</t>
  </si>
  <si>
    <r>
      <rPr>
        <b/>
        <sz val="7"/>
        <color theme="1"/>
        <rFont val="Aptos Narrow"/>
        <family val="2"/>
        <scheme val="minor"/>
      </rPr>
      <t xml:space="preserve">Simulation-based prototype </t>
    </r>
    <r>
      <rPr>
        <sz val="7"/>
        <color theme="1"/>
        <rFont val="Aptos Narrow"/>
        <family val="2"/>
        <scheme val="minor"/>
      </rPr>
      <t>(no real users)</t>
    </r>
  </si>
  <si>
    <r>
      <rPr>
        <b/>
        <sz val="7"/>
        <color theme="1"/>
        <rFont val="Aptos Narrow"/>
        <family val="2"/>
        <scheme val="minor"/>
      </rPr>
      <t xml:space="preserve">Informational  </t>
    </r>
    <r>
      <rPr>
        <sz val="7"/>
        <color theme="1"/>
        <rFont val="Aptos Narrow"/>
        <family val="2"/>
        <scheme val="minor"/>
      </rPr>
      <t xml:space="preserve">
</t>
    </r>
    <r>
      <rPr>
        <b/>
        <sz val="7"/>
        <color theme="1"/>
        <rFont val="Aptos Narrow"/>
        <family val="2"/>
        <scheme val="minor"/>
      </rPr>
      <t xml:space="preserve">Informational </t>
    </r>
    <r>
      <rPr>
        <sz val="7"/>
        <color theme="1"/>
        <rFont val="Aptos Narrow"/>
        <family val="2"/>
        <scheme val="minor"/>
      </rPr>
      <t>(offer suggestions and recommendations depending upon the ongoing week of pregnancy).</t>
    </r>
  </si>
  <si>
    <t>Yes (HCPs surveyed to inform design/acceptance; clinical content drawn from the NHS website)</t>
  </si>
  <si>
    <r>
      <rPr>
        <b/>
        <sz val="7"/>
        <color theme="1"/>
        <rFont val="Aptos Narrow"/>
        <family val="2"/>
        <scheme val="minor"/>
      </rPr>
      <t>Very High</t>
    </r>
    <r>
      <rPr>
        <sz val="7"/>
        <color theme="1"/>
        <rFont val="Aptos Narrow"/>
        <family val="2"/>
        <scheme val="minor"/>
      </rPr>
      <t xml:space="preserve"> (Detects emergencies &amp; notify the doctor and ambulance through sms and email; gives tips and information. So, incorrect outputs lead to potential harm)</t>
    </r>
  </si>
  <si>
    <t>Yes (rule-based, user-triggered intent)</t>
  </si>
  <si>
    <t xml:space="preserve"> Others (smart speaker-Amazon Echo Dot) + Mobile (Champion App)</t>
  </si>
  <si>
    <r>
      <rPr>
        <b/>
        <sz val="7"/>
        <color theme="1"/>
        <rFont val="Aptos Narrow"/>
        <family val="2"/>
        <scheme val="minor"/>
      </rPr>
      <t xml:space="preserve">Yes </t>
    </r>
    <r>
      <rPr>
        <sz val="7"/>
        <color theme="1"/>
        <rFont val="Aptos Narrow"/>
        <family val="2"/>
        <scheme val="minor"/>
      </rPr>
      <t xml:space="preserve">
(AWS Lambda, Simple Notification and Email Service, and DynamoDB, JavaScript and Node.js 8.10 runtime </t>
    </r>
  </si>
  <si>
    <t>Mixed (Knowledge Engineering [NHS content] + Evaluation [UTAUT2 acceptance survey] + user interaction)</t>
  </si>
  <si>
    <t>English (Alexa voice skill in English; NHS English-language content; UK study)</t>
  </si>
  <si>
    <r>
      <rPr>
        <b/>
        <sz val="7"/>
        <color theme="1"/>
        <rFont val="Aptos Narrow"/>
        <family val="2"/>
        <scheme val="minor"/>
      </rPr>
      <t xml:space="preserve">Mixed </t>
    </r>
    <r>
      <rPr>
        <sz val="7"/>
        <color theme="1"/>
        <rFont val="Aptos Narrow"/>
        <family val="2"/>
        <scheme val="minor"/>
      </rPr>
      <t xml:space="preserve">(Simulation + acceptance survey) </t>
    </r>
  </si>
  <si>
    <t xml:space="preserve">TAM (UTAUT2 technology-acceptance survey), </t>
  </si>
  <si>
    <r>
      <rPr>
        <b/>
        <sz val="7"/>
        <color theme="1"/>
        <rFont val="Aptos Narrow"/>
        <family val="2"/>
        <scheme val="minor"/>
      </rPr>
      <t xml:space="preserve">Not reported </t>
    </r>
    <r>
      <rPr>
        <sz val="7"/>
        <color theme="1"/>
        <rFont val="Aptos Narrow"/>
        <family val="2"/>
        <scheme val="minor"/>
      </rPr>
      <t xml:space="preserve"> 
(Open access support is provided by University of Salento)</t>
    </r>
  </si>
  <si>
    <t>Mixed (Wellbeing + Anxiety)</t>
  </si>
  <si>
    <r>
      <rPr>
        <b/>
        <sz val="7"/>
        <color theme="1"/>
        <rFont val="Aptos Narrow"/>
        <family val="2"/>
        <scheme val="minor"/>
      </rPr>
      <t xml:space="preserve">Both </t>
    </r>
    <r>
      <rPr>
        <sz val="7"/>
        <color theme="1"/>
        <rFont val="Aptos Narrow"/>
        <family val="2"/>
        <scheme val="minor"/>
      </rPr>
      <t>(Antenatal  Postnatal)</t>
    </r>
  </si>
  <si>
    <t xml:space="preserve">Informational  
Information (provides authoritative information and lifestyle guidance)  </t>
  </si>
  <si>
    <t>High (symptom related guidance, doctor type recommendations, emergency advice, and hospital/pharmacy directions)</t>
  </si>
  <si>
    <t>No (no in-chat safety disclaimer described)</t>
  </si>
  <si>
    <t>Yes (in welcome-message evidence)</t>
  </si>
  <si>
    <t>None (no system-level safety control described)</t>
  </si>
  <si>
    <t>Supervised LUIS is trained with example utterances and tested with confidence scores)</t>
  </si>
  <si>
    <t>None (no user-facing explanation of system decisions; LUIS confidence is interna)</t>
  </si>
  <si>
    <t>Not available, although Microsoft Bot Framework, an open source, which supports 30+ languages and offers documented sample is avaliable. But MamaBot is not open source.</t>
  </si>
  <si>
    <t>None (no system-level safety control described</t>
  </si>
  <si>
    <t>None (but said chatbot adhere to regulatory use)</t>
  </si>
  <si>
    <t xml:space="preserve">Italian (primary) - entity design "very important for Italian language"; Italian source ISSalute. </t>
  </si>
  <si>
    <t xml:space="preserve">Monolingual (Italian) </t>
  </si>
  <si>
    <t>Not reported ((no user evaluation; simulation only, no real users))</t>
  </si>
  <si>
    <t>Confidence score (LUIS interpretation confidence)</t>
  </si>
  <si>
    <r>
      <rPr>
        <b/>
        <sz val="7"/>
        <color theme="1"/>
        <rFont val="Aptos Narrow"/>
        <family val="2"/>
        <scheme val="minor"/>
      </rPr>
      <t>Government</t>
    </r>
    <r>
      <rPr>
        <sz val="7"/>
        <color theme="1"/>
        <rFont val="Aptos Narrow"/>
        <family val="2"/>
        <scheme val="minor"/>
      </rPr>
      <t xml:space="preserve"> (Ministry of Education Tier 1) and </t>
    </r>
    <r>
      <rPr>
        <b/>
        <sz val="7"/>
        <color theme="1"/>
        <rFont val="Aptos Narrow"/>
        <family val="2"/>
        <scheme val="minor"/>
      </rPr>
      <t>University</t>
    </r>
    <r>
      <rPr>
        <sz val="7"/>
        <color theme="1"/>
        <rFont val="Aptos Narrow"/>
        <family val="2"/>
        <scheme val="minor"/>
      </rPr>
      <t xml:space="preserve"> (National University Health System, Reimagine Research Fund - Type 1 (STEM) grant))</t>
    </r>
  </si>
  <si>
    <t>Home-based prototype (participants used the system on their own devices in their own environment).</t>
  </si>
  <si>
    <r>
      <rPr>
        <b/>
        <sz val="7"/>
        <color theme="1"/>
        <rFont val="Aptos Narrow"/>
        <family val="2"/>
        <scheme val="minor"/>
      </rPr>
      <t>Monitoring</t>
    </r>
    <r>
      <rPr>
        <sz val="7"/>
        <color theme="1"/>
        <rFont val="Aptos Narrow"/>
        <family val="2"/>
        <scheme val="minor"/>
      </rPr>
      <t xml:space="preserve"> (mood rating) + </t>
    </r>
    <r>
      <rPr>
        <b/>
        <sz val="7"/>
        <color theme="1"/>
        <rFont val="Aptos Narrow"/>
        <family val="2"/>
        <scheme val="minor"/>
      </rPr>
      <t>Informational</t>
    </r>
    <r>
      <rPr>
        <sz val="7"/>
        <color theme="1"/>
        <rFont val="Aptos Narrow"/>
        <family val="2"/>
        <scheme val="minor"/>
      </rPr>
      <t xml:space="preserve"> (psychoeducation) + </t>
    </r>
    <r>
      <rPr>
        <b/>
        <sz val="7"/>
        <color theme="1"/>
        <rFont val="Aptos Narrow"/>
        <family val="2"/>
        <scheme val="minor"/>
      </rPr>
      <t xml:space="preserve">Treatment </t>
    </r>
    <r>
      <rPr>
        <sz val="7"/>
        <color theme="1"/>
        <rFont val="Aptos Narrow"/>
        <family val="2"/>
        <scheme val="minor"/>
      </rPr>
      <t>(mindfulness/gratitude exercises)</t>
    </r>
  </si>
  <si>
    <t>Parents (non-dyadic) - 11 individuals in UAT, not recruited as pairs</t>
  </si>
  <si>
    <t>Human-in-loop (Ask an Expert) + Hotline (Helpline).
Hotline (provides emergency contacts of local resources), Disclaimer (advises users to seek help)</t>
  </si>
  <si>
    <t>No  (no in-chat safety disclaimer described)</t>
  </si>
  <si>
    <t>Content/knowledge-base updating</t>
  </si>
  <si>
    <r>
      <rPr>
        <b/>
        <sz val="7"/>
        <color theme="1"/>
        <rFont val="Aptos Narrow"/>
        <family val="2"/>
        <scheme val="minor"/>
      </rPr>
      <t xml:space="preserve">Online/remote platform </t>
    </r>
    <r>
      <rPr>
        <sz val="7"/>
        <color theme="1"/>
        <rFont val="Aptos Narrow"/>
        <family val="2"/>
        <scheme val="minor"/>
      </rPr>
      <t>(participants tested app remotely using WhatsApp communication)</t>
    </r>
  </si>
  <si>
    <t xml:space="preserve">Single language (English) </t>
  </si>
  <si>
    <t>Study ID</t>
  </si>
  <si>
    <t>System</t>
  </si>
  <si>
    <t xml:space="preserve">System </t>
  </si>
  <si>
    <t>First author</t>
  </si>
  <si>
    <t>Venue</t>
  </si>
  <si>
    <t>Development country</t>
  </si>
  <si>
    <t>Evaluation country</t>
  </si>
  <si>
    <t>Income setting (dev)</t>
  </si>
  <si>
    <t>Study design</t>
  </si>
  <si>
    <t>Translational stage</t>
  </si>
  <si>
    <t>Model class (study)</t>
  </si>
  <si>
    <t>Sample</t>
  </si>
  <si>
    <t>Model class (Raw extracted data)</t>
  </si>
  <si>
    <t>Reclassification note (response-generation rule)</t>
  </si>
  <si>
    <t>Chua et al.</t>
  </si>
  <si>
    <t>Journal</t>
  </si>
  <si>
    <t>Observational (secondary analysis of RCT)</t>
  </si>
  <si>
    <t>234 participants (117 couples)</t>
  </si>
  <si>
    <t>Zuri</t>
  </si>
  <si>
    <t>Green et al.</t>
  </si>
  <si>
    <t>USA (USA-Kenya)</t>
  </si>
  <si>
    <t>Mixed (HIC-LMIC)</t>
  </si>
  <si>
    <t>Feasibility</t>
  </si>
  <si>
    <t>41 participants</t>
  </si>
  <si>
    <t>Voice assistants</t>
  </si>
  <si>
    <t>Yang et al.</t>
  </si>
  <si>
    <t>Deployed</t>
  </si>
  <si>
    <t>14 queries (no human sample)</t>
  </si>
  <si>
    <t>Reclassified: disclosed commercial AI of undisclosed architecture</t>
  </si>
  <si>
    <t>PPD screener</t>
  </si>
  <si>
    <t>Garcia-Mendez et al.</t>
  </si>
  <si>
    <t>Conceptual</t>
  </si>
  <si>
    <t>Hybrid</t>
  </si>
  <si>
    <t>200 + 1491 dataset records</t>
  </si>
  <si>
    <t>Suharwardy et al.</t>
  </si>
  <si>
    <t>RCT</t>
  </si>
  <si>
    <t>192 randomised (152 analysed)</t>
  </si>
  <si>
    <t>Reclassified rule-based per device profile (fullest description; resolves S5/S30 inconsistency)</t>
  </si>
  <si>
    <t>Khan et al.</t>
  </si>
  <si>
    <t>Conference</t>
  </si>
  <si>
    <t>Mixed Methods</t>
  </si>
  <si>
    <t>Lab prototype</t>
  </si>
  <si>
    <t>1800-record corpus; 100 Q-R pairs</t>
  </si>
  <si>
    <t>Hybrid (RAG-LLM + ML)</t>
  </si>
  <si>
    <t>Reclassified LLM: GPT-3.5 generates the user-facing response; ML is urgency classification only</t>
  </si>
  <si>
    <t>NurtureBot</t>
  </si>
  <si>
    <t>Viswanathan et al.</t>
  </si>
  <si>
    <t>78 participants</t>
  </si>
  <si>
    <t>iPosyandu chatbot</t>
  </si>
  <si>
    <t>Puspitasari et al.</t>
  </si>
  <si>
    <t>Observational</t>
  </si>
  <si>
    <t>22 participants (FGDs)</t>
  </si>
  <si>
    <t>Wang et al.</t>
  </si>
  <si>
    <t>Classical ML</t>
  </si>
  <si>
    <t>SVM chatbot</t>
  </si>
  <si>
    <t>Kaur et al.</t>
  </si>
  <si>
    <t>Breastfeeding chatbot</t>
  </si>
  <si>
    <t>Kerimoglu Yildiz et al.</t>
  </si>
  <si>
    <t>Quasi-experimental</t>
  </si>
  <si>
    <t>60 participants</t>
  </si>
  <si>
    <t>DIAN</t>
  </si>
  <si>
    <t>Valan &amp; Venugopal</t>
  </si>
  <si>
    <t>Cross-sectional</t>
  </si>
  <si>
    <t>148 participants</t>
  </si>
  <si>
    <t>LLM (RAG)</t>
  </si>
  <si>
    <t>Balasooriya et al.</t>
  </si>
  <si>
    <t>Not reported (dataset-based)</t>
  </si>
  <si>
    <t>ALBA</t>
  </si>
  <si>
    <t>Fietta et al.</t>
  </si>
  <si>
    <t>Protocol</t>
  </si>
  <si>
    <t>Not reported (protocol)</t>
  </si>
  <si>
    <t>e-Midwife</t>
  </si>
  <si>
    <t>Edirisinghe et al.</t>
  </si>
  <si>
    <t>3000+ chatbot entries; quiz data</t>
  </si>
  <si>
    <t>Mancinelli et al.</t>
  </si>
  <si>
    <t>5 participants</t>
  </si>
  <si>
    <t>118 couples (236 participants)</t>
  </si>
  <si>
    <t>Chung et al.</t>
  </si>
  <si>
    <t>South Korea</t>
  </si>
  <si>
    <t>15 participants; 316 utterances</t>
  </si>
  <si>
    <t>Montenegro et al.</t>
  </si>
  <si>
    <t>Pilot</t>
  </si>
  <si>
    <t>20 participants</t>
  </si>
  <si>
    <t>ChatGPT intervention</t>
  </si>
  <si>
    <t>Mayangsari et al.</t>
  </si>
  <si>
    <t>120 participants</t>
  </si>
  <si>
    <t>AI chatbot concept</t>
  </si>
  <si>
    <t>Ahtisham et al.</t>
  </si>
  <si>
    <t>18 interviewed + others</t>
  </si>
  <si>
    <t>Rizzi et al.</t>
  </si>
  <si>
    <t>Mixed Methods (protocol)</t>
  </si>
  <si>
    <t>50 participants (planned)</t>
  </si>
  <si>
    <t>ClaimIt chatbot</t>
  </si>
  <si>
    <t>Wong et al.</t>
  </si>
  <si>
    <t>45 enrolled (26 completed)</t>
  </si>
  <si>
    <t>Rule-based + Classical ML</t>
  </si>
  <si>
    <t>Reclassified rule-based: LDA topic modelling is post-hoc transcript analysis, not response generation</t>
  </si>
  <si>
    <t>Storytelling LLM</t>
  </si>
  <si>
    <t>Progga et al.</t>
  </si>
  <si>
    <t>45 AI stories; 672 posts + 750 comments</t>
  </si>
  <si>
    <t>HiBaby</t>
  </si>
  <si>
    <t>Yan et al.</t>
  </si>
  <si>
    <t>Maia</t>
  </si>
  <si>
    <t>Pilot (protocol)</t>
  </si>
  <si>
    <t>Teague et al.</t>
  </si>
  <si>
    <t>Mixed (AU/CA/UK/US)</t>
  </si>
  <si>
    <t>Moment for Parents</t>
  </si>
  <si>
    <t>McAlister et al.</t>
  </si>
  <si>
    <t>43 interviews; 108 pilot users</t>
  </si>
  <si>
    <t>Nguyen et al.</t>
  </si>
  <si>
    <t>RCT (pilot)</t>
  </si>
  <si>
    <t>29 participants (15/14)</t>
  </si>
  <si>
    <t>Darcy et al.</t>
  </si>
  <si>
    <t>Mixed (device profile + synthesis)</t>
  </si>
  <si>
    <t>192 women (postpartum RCT)</t>
  </si>
  <si>
    <t>Reclassified rule-based per device profile: scripted dialogue flow with ancillary NLP</t>
  </si>
  <si>
    <t>Inkster et al.</t>
  </si>
  <si>
    <t>Mixed (N. America + Europe)</t>
  </si>
  <si>
    <t>Scaled implementation</t>
  </si>
  <si>
    <t>380,500 pool; 51 quantitative</t>
  </si>
  <si>
    <t>Pregnancy Companion</t>
  </si>
  <si>
    <t>Sadavarte &amp; Bodanese</t>
  </si>
  <si>
    <t>Survey respondents (n not stated)</t>
  </si>
  <si>
    <t>Vaira et al.</t>
  </si>
  <si>
    <t>11 participants (UAT)</t>
  </si>
  <si>
    <t>System (n=30)</t>
  </si>
  <si>
    <t>Study ID(s)</t>
  </si>
  <si>
    <t>Model class</t>
  </si>
  <si>
    <t>Core model</t>
  </si>
  <si>
    <t>RAG</t>
  </si>
  <si>
    <t>Third-party API dependency</t>
  </si>
  <si>
    <t>Deployment architecture</t>
  </si>
  <si>
    <t>Inference location</t>
  </si>
  <si>
    <t>Computational complexity</t>
  </si>
  <si>
    <t>Code availability</t>
  </si>
  <si>
    <t>1, 17, 34</t>
  </si>
  <si>
    <t>Not reported (keyword search)</t>
  </si>
  <si>
    <t>2</t>
  </si>
  <si>
    <t>Yes commercial</t>
  </si>
  <si>
    <t>Partially available</t>
  </si>
  <si>
    <t>3</t>
  </si>
  <si>
    <t>4</t>
  </si>
  <si>
    <t>GPT-3.5 + Adaptive Random Forest</t>
  </si>
  <si>
    <t>Open-source</t>
  </si>
  <si>
    <t>5, 30</t>
  </si>
  <si>
    <t>Not reported (proprietary NLP; scripted dialogue tree)</t>
  </si>
  <si>
    <t>6</t>
  </si>
  <si>
    <t>GPT-3.5-turbo + dual embeddings + LR</t>
  </si>
  <si>
    <t>7</t>
  </si>
  <si>
    <t>GPT-4</t>
  </si>
  <si>
    <t>8</t>
  </si>
  <si>
    <t>Decision tree</t>
  </si>
  <si>
    <t>9</t>
  </si>
  <si>
    <t>10</t>
  </si>
  <si>
    <t>11</t>
  </si>
  <si>
    <t>12</t>
  </si>
  <si>
    <t>Not reported (LLM + RAG)</t>
  </si>
  <si>
    <t>13</t>
  </si>
  <si>
    <t>CNN + classifiers</t>
  </si>
  <si>
    <t>14, 22</t>
  </si>
  <si>
    <t>Cloud; Not reported</t>
  </si>
  <si>
    <t>15</t>
  </si>
  <si>
    <t>LSTM + CatBoost + SVM + ensembles</t>
  </si>
  <si>
    <t>16</t>
  </si>
  <si>
    <t>Not reported (Rasa)</t>
  </si>
  <si>
    <t>18</t>
  </si>
  <si>
    <t>Not reported (Kakao i)</t>
  </si>
  <si>
    <t>19</t>
  </si>
  <si>
    <t>Not reported (DialogFlow)</t>
  </si>
  <si>
    <t>20</t>
  </si>
  <si>
    <t>GPT</t>
  </si>
  <si>
    <t>21</t>
  </si>
  <si>
    <t>23</t>
  </si>
  <si>
    <t>LDA (analysis only)</t>
  </si>
  <si>
    <t>24</t>
  </si>
  <si>
    <t>GPT-3.5-turbo</t>
  </si>
  <si>
    <t>25</t>
  </si>
  <si>
    <t>26</t>
  </si>
  <si>
    <t>Yes (identity auth only: SPID/CIE)</t>
  </si>
  <si>
    <t>Hybrid (Cloud + TreC platform); server-side</t>
  </si>
  <si>
    <t>28</t>
  </si>
  <si>
    <t>29</t>
  </si>
  <si>
    <t>Dense passage retrieval + Rasa intent classifier</t>
  </si>
  <si>
    <t>31</t>
  </si>
  <si>
    <t>32</t>
  </si>
  <si>
    <t>33</t>
  </si>
  <si>
    <t>Not reported (LUIS)</t>
  </si>
  <si>
    <t xml:space="preserve">System Name </t>
  </si>
  <si>
    <t xml:space="preserve">	Privacy Score (0-4)</t>
  </si>
  <si>
    <t>Privacy Evidence</t>
  </si>
  <si>
    <t>Safety Score  (0-4)</t>
  </si>
  <si>
    <t>Safety Evidence</t>
  </si>
  <si>
    <t>Monitoring Score  (0-4)</t>
  </si>
  <si>
    <t xml:space="preserve">Monitoring Evidence </t>
  </si>
  <si>
    <t>Regulation Score	 (0-4)</t>
  </si>
  <si>
    <t xml:space="preserve">	Regulation Evidence</t>
  </si>
  <si>
    <t>Bias &amp; Fairness Score  (0-4)</t>
  </si>
  <si>
    <t>Bias Evidence &amp; Fairness</t>
  </si>
  <si>
    <t xml:space="preserve">Consent Score  (0-4)	</t>
  </si>
  <si>
    <t>Consent Evidence</t>
  </si>
  <si>
    <t xml:space="preserve">TOTAL 
(Sum 0–24)	</t>
  </si>
  <si>
    <r>
      <t xml:space="preserve">CATEGORY 
</t>
    </r>
    <r>
      <rPr>
        <sz val="8"/>
        <color theme="1"/>
        <rFont val="Aptos Narrow"/>
        <family val="2"/>
        <scheme val="minor"/>
      </rPr>
      <t>(None/ Basic/ Moderate / Advanced / Comprehensive)</t>
    </r>
  </si>
  <si>
    <t>Justifcation</t>
  </si>
  <si>
    <t xml:space="preserve">Parentbot </t>
  </si>
  <si>
    <t>Unique participant identification numbers were assigned, and data were stored in an access-restricted administration portal, on a secure server, and on password-protected laptops. Encryption, cross-system data flow, and a privacy-preserving architecture were not reported.</t>
  </si>
  <si>
    <t>Unanswered chatbot questions transferred to "ask an expert" platform with 24-hour response; helpline provided crisis contacts. The study did not report automated risk detection or a crisis-specific escalation pathway with defined follow-up.</t>
  </si>
  <si>
    <t>PDA tracked use metrics downloaded at study end for analysis. No review of chatbot outputs, clinical oversight, incident monitoring, or post-deployment evaluation was reported.</t>
  </si>
  <si>
    <t>Ethics approval obtained (NHG2021/00227) and trial registered (NCT05463926). So, Ethics boards and registration mentioned but no explicit GDPR/HIPAA compliance and any medical-device pathway were not.</t>
  </si>
  <si>
    <t>Participant demographics were reported, and app engagement was analysed by gender, ethnicity, and religion. The study did not include differential system performance across groups, an explicit fairness evaluation, or bias mitigation.</t>
  </si>
  <si>
    <t xml:space="preserve">Voluntary written informed consent obtained; participants aware they could withdraw without consequences. So, Explicit opt-in consent; no dynamic consent mechanisms described. </t>
  </si>
  <si>
    <t>The Parentbot system demonstrates basic to intermediate governance practices across most dimensions. Privacy protections are limited to pseudonymisation and access-restricted storage without encryption or advanced privacy-preserving techniques. Safety relies on signposting to local crisis and support resources and a general human query-transfer option, but lacks automated risk detection or a crisis-specific escalation pathway. Monitoring is confined to automated, research-focused use-tracking without output review or real-time safety surveillance. Regulation is supported by ethics approval and trial registration but lacks any named data-protection or medical-device compliance. Bias and fairness reach subgroup-level engagement reporting by gender, ethnicity, and religion but are not evaluated through a formal fairness assessment or mitigated. Consent practices are explicit opt-in written informed consent, though study-specific procedural detail and granular data-use or withdrawal mechanisms are limited.</t>
  </si>
  <si>
    <t>Zuri / Healthy Moms</t>
  </si>
  <si>
    <t>Analysed data were de-identified using the Safe Harbor method, and a partial data flow from the AI vendor to the research team and a secure server was described. Neither encryption nor a privacy-preserving architecture was reported.</t>
  </si>
  <si>
    <r>
      <t xml:space="preserve">If a woman discussed self-harm or crisis topics, Zuri alerted a live study support member who could take over the chat or call the participant directly and facilitate referral to in-person treatment. Participants were informed to seek emergency care if in crisis.
</t>
    </r>
    <r>
      <rPr>
        <b/>
        <sz val="11"/>
        <color theme="1"/>
        <rFont val="Aptos Narrow"/>
        <family val="2"/>
        <scheme val="minor"/>
      </rPr>
      <t>So, Escalation pathway present for crisis situations. A guaranteed follow-up process for every high-risk case was not established.</t>
    </r>
  </si>
  <si>
    <r>
      <t>System logs tracked participant engagement, session completion, and patient-initiated chats. Conversation transcripts were reviewed to identify confusion or engagement issues. 
Retrospective logging and manual review for research purposes only; no real-time safety monitoring or active dashboards reported</t>
    </r>
    <r>
      <rPr>
        <b/>
        <sz val="11"/>
        <color theme="1"/>
        <rFont val="Aptos Narrow"/>
        <family val="2"/>
        <scheme val="minor"/>
      </rPr>
      <t>.</t>
    </r>
    <r>
      <rPr>
        <sz val="11"/>
        <color theme="1"/>
        <rFont val="Aptos Narrow"/>
        <family val="2"/>
        <scheme val="minor"/>
      </rPr>
      <t xml:space="preserve"> No scheduled review procedure, clinical output oversight, or systematic incident review was reported.</t>
    </r>
  </si>
  <si>
    <r>
      <t>Ethics approval obtained from Duke University (2018-0396) and Strathmore University (SU-IRB 0210/18) institutional review boards, and Kenya's National Commission for Science and Technology.
 However, no explicit regulatory compliance mapping to specific standards</t>
    </r>
    <r>
      <rPr>
        <b/>
        <sz val="11"/>
        <color theme="1"/>
        <rFont val="Aptos Narrow"/>
        <family val="2"/>
        <scheme val="minor"/>
      </rPr>
      <t>.</t>
    </r>
  </si>
  <si>
    <t>Participant characteristics were reported by maternity status, and engagement was modelled against characteristics such as education, marital status, and depression severity	Screening and conversations were offered in English only, which likely constrained recruitment and excluded non-English-speaking women. 
Hence, Acknowledges language and representational limitations but no subgroup performance testing or bias mitigation deployed.</t>
  </si>
  <si>
    <t>Verbal informed consent was obtained over the telephone. The study coordinator read the informed consent form, answered questions, and obtained verbal consent to enroll.   
 Not reported were a signed consent form, activity, specific consent, data, use transparency within consent, or an explicit right to withdraw.</t>
  </si>
  <si>
    <t>Zuri shows intermediate to advanced governance practices across most dimensions. Privacy protections rely on Safe Harbor de-identification and a partly described data flow, without documented encryption or a privacy-preserving architecture. Safety is comparatively strong, combining automated self-harm and crisis detection with human escalation to a live support member and referral, though a guaranteed follow-up for every high-risk case is not established. Monitoring is limited to ad hoc transcript review and adverse-event logging alongside real-time crisis alerting, without a scheduled review procedure or systematic clinical oversight. Regulation is supported by multi-site ethics approval and a registered protocol but lacks any named data-protection or medical-device compliance. Bias and fairness reach subgroup-level engagement modelling with acknowledged representativeness limits but no formal fairness evaluation or mitigation. Consent practices are explicit opt-in verbal informed consent obtained before enrolment, though signed documentation, granular data-use transparency, and an explicit withdrawal mechanism are not reported.</t>
  </si>
  <si>
    <t xml:space="preserve">Voice assistants (Siri, Alexa, etc.) </t>
  </si>
  <si>
    <t>0</t>
  </si>
  <si>
    <t>No personal or patient data were collected, and the only data-related step reported was a factory reset with a new account and no search history to limit personalization bias. Privacy, confidentiality, encryption, and data-protection measures were not reported.</t>
  </si>
  <si>
    <r>
      <t>The study assessed whether responses were clinically appropriate but reported no crisis mechanism, disclaimer, referral, or safety guidance in the assistants. Unsafe or potentially harmful content.s was not evaluated.</t>
    </r>
    <r>
      <rPr>
        <b/>
        <sz val="11"/>
        <color theme="1"/>
        <rFont val="Aptos Narrow"/>
        <family val="2"/>
        <scheme val="minor"/>
      </rPr>
      <t xml:space="preserve"> </t>
    </r>
  </si>
  <si>
    <t>Two physicians scored the assistants' responses once, with interrater reliability reported. No ongoing review, clinical oversight, incident monitoring, or post-deployment evaluation of a deployed system was described.</t>
  </si>
  <si>
    <t>No ethics approval, exemption, or study registration was reported. HIPAA is named only as general context about voice-assistant apps, not as a regulation governing this study, and the assistants are noted not to be approved medical devices.</t>
  </si>
  <si>
    <t>The authors acknowledged limitations including use of US English voice assistants and a narrow set of questions, noting the exact questions may not represent real-world language and education of postpartum depression patients. 
No participant demographics were reported, and the statistical comparisons were between products rather than demographic groups.</t>
  </si>
  <si>
    <t>No human participants were enrolled; the prompts were recorded by the researchers. A participant consent process was not applicable and was not reported.</t>
  </si>
  <si>
    <t>Because this study did little more than pose scripted questions to four commercial voice assistants and have physicians grade the answers, most of the governance framework simply has zero value. No one enrolled as a participant, no personal data changed hands, and no service was deployed, so privacy, consent, ethics approval, and monitoring never come into play - the factory reset the authors ran was about keeping the results clean, not safeguarding data. The assistants are not shown offering any crisis or safety response, and the authors acknowledge they never tested whether the answers could be harmful. Governance surfaces in just one place: the limitations, where the authors concede their tidy, English, well-formed questions do not reflect the language, accent, education, or culture of real patients, and raise a concern about advertising skewing responses. That single acknowledgement is all that lifts the study above zero, leaving it in the None band; the empty dimensions reflect a benchmarking design, not proof that any safeguard was deliberately left out.</t>
  </si>
  <si>
    <t>PPD Screening System</t>
  </si>
  <si>
    <t xml:space="preserve">The system uses synthetic and publicly available datasets. The authors talked about   on-device processing and strong encryption protocols for any transmitted data in the conclusion section for future developemnt. But System uses chatGPT API but no mention of privacy. </t>
  </si>
  <si>
    <t>The system is designed as a supportive decision aid rather than a diagnostic tool. System decisions are always intended to be reviewed by qualified health professionals. No crisis escalation, self-harm detection, or safety guardrails during conversation were described. 
Only implied disclaimers; no active safety mechanisms or clinical integration.</t>
  </si>
  <si>
    <t>Model performance was evaluated offline and in streaming, and an explainability module surfaces the reasons behind predictions. No implemented review, clinical oversight, or post-deployment monitoring is described; clinician review of decisions is stated only as an intention.</t>
  </si>
  <si>
    <t xml:space="preserve">The authors state the system is a research prototype. No ethics approval, regulatory compliance, or certification mentioned. </t>
  </si>
  <si>
    <t>The dataset's age distribution is reported, and the authors acknowledge limited diversity in ethnicity, language, and socioeconomic status, with the synthetic data's cultural limits. Performance is not broken down by demographic group; the balanced-setting analysis addresses class imbalance rather than group fairness, and cross-group fairness testing is proposed as future work.</t>
  </si>
  <si>
    <t>No consent was obtained because the study enrolled no human participants and relied on synthetic and public data. A detailed consent process with data-use transparency and a right to withdraw is described only as a requirement for future practical deployment.</t>
  </si>
  <si>
    <t>Basic governance overall. Privacy mentions data protection but lacks technical detail. Safety relies on human review but no active mechanisms. Monitoring for model performance only. No regulation or consent processes described. Bias acknowledged with plans for mitigation.</t>
  </si>
  <si>
    <t>Surveys were collected online through Qualtrics, and the article notes it contains no personal identifying details. No de-identification, encryption, access controls, or data-flow description for participants' data is reported.</t>
  </si>
  <si>
    <t>An automated language-detection protocol flags self-harm phrases and responds by offering crisis resources such as 9-1-1 and suicide hotlines, and participants were repeatedly told Woebot is not a crisis service. No human follow-up or live review accompanies the automated response.</t>
  </si>
  <si>
    <t>Self-reported usage frequency was assessed by asking participants if they used the chatbot at least once in the two weeks prior to the six-week survey. No continuous automated performance monitoring or real-time dashboards were described. Hence — Minimal usage tracking for research purposes only; no active safety monitoring or clinical performance dashboards reported.</t>
  </si>
  <si>
    <t>Ethics approval was obtained from the Stanford Research Compliance Office. The study was registered at ClinicalTrials.gov (NCT03646539). CONSORT guidelines were followed. . No named data-protection law or medical-device pathway is reported..</t>
  </si>
  <si>
    <t>Demographics are reported by group, and depression outcomes are broken down by age, prior diagnosis, therapy history, and baseline symptom severity, with sample skew acknowledged. Outcomes are not analysed for demographic disparities in a formal fairness evaluation, and race/ethnicity is not tested for outcome differences.</t>
  </si>
  <si>
    <t>After giving informed consent, participants completed a baseline survey. The study coordinator explained the study and obtained informed consent. Participants were informed through both app-onboarding procedures and study informed consent about Woebot's limitations regarding crisis intervention.  A signed form or information sheet, data-use transparency, and a right to withdraw are not described.</t>
  </si>
  <si>
    <t xml:space="preserve">This is a properly run postpartum RCT of Woebot, and its governance profile leans on the things a Stanford-approved, registered trial does well while leaving the data-handling side almost blank. The safety design is the standout: Woebot's language-detection protocol scans what users type for self-harm phrases and, when it finds them, steers the person to crisis resources like 9-1-1 and suicide hotlines - though the paper is careful to say this is an automated nudge, not a live crisis service, and that no one was watching the surveys in real time. On the research-governance side the study is solid: ethics approval and a ClinicalTrials.gov registration, informed consent taken before any data was collected, and a consent conversation that spelled out the app's limits. It also does more than most with its data, reporting results across age, prior diagnosis, therapy history, and baseline symptom severity, while being candid that the sample skewed married, educated, and Asian/Pacific Islander. What is missing is telling: nothing at all about how participants' data were protected, stored, or de-identified, and no human oversight of the chatbot's conversations beyond the automated safety net. </t>
  </si>
  <si>
    <t>No discussion of data storage, encryption, anonymization, deidentification, secure servers, privacy-preserving technologies, or data governance processes. Conversation history is stored, but no privacy protection measures are described.</t>
  </si>
  <si>
    <t>A tailored guardrail is employed within the MOMCare chatbot, ensuring it only responds to questions that are both relevant and within the domain of postpartum depression. If the question is both "Uncategorized" and has a similarity below 0.50, the guardrail deems it out-of-domain and the chatbot politely declines to answer and asks the user to consult a specialist. Disclaimer messages were included to communicate MOMCare's responsible use. However, no operational crisis-detection response or guaranteed human escalation pathway is documented in the deployed system.</t>
  </si>
  <si>
    <t>The automated evaluation pipeline utilised a set of questions related to postpartum depression alongside manually crafted out-of-domain questions. Guardrail evaluation validates the chatbot's robustness by assessing whether it can allow or block queries based on their domain relevance. Hence — Retrospective evaluation for research purposes only; no real-time safety monitoring or clinical dashboards reported.</t>
  </si>
  <si>
    <t xml:space="preserve">	0</t>
  </si>
  <si>
    <t>: No regulatory governance is reported. The paper discusses ethical principles in general terms but documents no ethics-committee approval, study registration, named data-protection regulation, or medical-device pathway.</t>
  </si>
  <si>
    <t xml:space="preserve">	The use of AI-generated content has been related to risks such as potential bias and emotional insensitivity. To mitigate these risks, the generated content underwent manual filtering and revision. The generated question-response pairs were not analysed by trained professionals in the postpartum depression domain, which can introduce bias and underrepresentation in the dataset. Future iterations are expected to include clinical data and feedback from mental health professionals. No demographic characteristics, subgroup performance analysis, or formal fairness evaluation are reported.</t>
  </si>
  <si>
    <t>No consent process is reported. The study uses synthetic and publicly available data with no human participants requiring consent beyond the internal annotators, and no consent procedure is described.</t>
  </si>
  <si>
    <t>MOMCare demonstrates minimal documented governance maturity overall, consistent with a technical system-design paper rather than a governed clinical deployment. Privacy protections are not reported, with no anonymisation, encryption, access controls, or privacy-preserving architecture described despite the storage of conversation history. Safety is limited to a static disclaimer plus signposting to consult a specialist, with an automated urgency flag whose crisis-response pathway is stated to be future work rather than operational. Monitoring is not reported, as the study describes only a one-time research evaluation with no ongoing oversight or audit trail. Regulation is not reported, since the ethics section discusses principles in general terms without ethics approval, registration, a named data-protection law, or a medical-device pathway. Bias and fairness are acknowledged only as a limitation of the synthetic dataset, with no demographic reporting or fairness evaluation. Consent is not reported, reflecting the use of synthetic and public data with no human participants requiring a consent procedure.</t>
  </si>
  <si>
    <t>Data were collected via Qualtrics surveys and hosted on a website via Streamlit. Data were stored on the university's servers. GDPR compliance is mentioned but unclear. Encryption, access controls, data-flow description, and any privacy-preserving computational architecture are not reported.</t>
  </si>
  <si>
    <t xml:space="preserve">	To mitigate emotional risks, the study engaged a "slightly-out-of-target" group of parents, each with a child aged five or six, who simulated stages of their perinatal period. The authors acknowledge that safety is a critical concern and note that robust guardrails such as toxic content filters, conversational safeguards, and monitoring mechanisms are required. No implemented safety mechanisms are described.  But, only implied disclaimers; no active safety guardrails or crisis escalation protocols reported.</t>
  </si>
  <si>
    <t>System logs were used to monitor interactions. Thematic analysis was conducted on negative feedback. Retrospective logging for research purposes only. No scheduled output review, clinical oversight, incident process, or audit trail is documented.</t>
  </si>
  <si>
    <t>Ethics approval was obtained from King's College London Ethics Review (MRA-23/24-44973). The research was supported by the UKRI Future Leaders Fellowship (MR/T041897/1). GDPR is mentioned. No study/trial registration and no regulatory or medical-device pathway are reported.</t>
  </si>
  <si>
    <t>The authors acknowledge that findings are anchored in a specific demographic and cultural setting from the United Kingdom. They note that parenting experiences vary greatly across sociocultural, economic, and personal contexts, and recommend future research with more diverse populations. No subgroup performance comparison or formal fairness evaluation is reported.</t>
  </si>
  <si>
    <t>The study's purpose and methodology were explained to parents through an information sheet, after which informed consent was obtained. Participants were paid for their participation and could withdraw at any time. The consent modality, study-specific procedural detail, granular data-use transparency, and a documented withdrawal right are not reported.</t>
  </si>
  <si>
    <t>NurtureBot demonstrates moderate governance maturity for an exploratory, ethically-reviewed HCI research prototype. Privacy is supported by secure storage and non-collection of personal data but lacks documented encryption, access controls, and any privacy-preserving architecture. Safety has no documented operational user-facing mechanism, with robust guardrails and monitoring described as future needs and only study-level participant-risk mitigations in place. Monitoring is confined to informal developer review and bug correction across iterations, without scheduled oversight, incident review, or an audit trail. Regulation is comparatively strong, combining documented institutional ethics approval with an explicitly named data-protection regulation, though no study registration or medical-device pathway is reported. Bias and fairness reach demographic reporting of age and gender with acknowledged diversity limitations, but no subgroup performance or formal fairness analysis. Consent is explicit informed consent following an information sheet, though the consent modality, granular data-use transparency, and withdrawal rights are not detailed.</t>
  </si>
  <si>
    <t xml:space="preserve">iPosyandu Chatbot	</t>
  </si>
  <si>
    <t>Participant codes (RI1-RI10, RB1-RB12 were used. No privacy, data-security, or de-identification measures are reported for patient or participant data. Participants are referred to by codes in tables and the study data are shared openly, but no anonymisation procedure, encryption, access controls, or privacy-preserving architecture is described.</t>
  </si>
  <si>
    <t>The chatbot is designed as semi-automated, where severe cases are directed to non-automated communication with midwives. The authors acknowledge that chatbots are not mature enough to diagnose a patient's condition or replace the judgment of a healthcare professional. For further complaints, patients are advised to direct chat or communicate with a midwife to avoid self-diagnosis. There is no automated free-text crisis detection or documented guaranteed follow-up for every high-risk case.</t>
  </si>
  <si>
    <t>No governance monitoring is reported. Chatbot content was expert-validated during development, but no ongoing output review, clinical oversight in use, incident monitoring, or post-deployment evaluation is described, and user evaluation is deferred to future work.</t>
  </si>
  <si>
    <t>Ethics approval was obtained from the Faculty of Medicine Ethics Committee of Universitas Padjadjaran Bandung, Indonesia (ethic code 255/UN6.KEP/EC/2022).  No study or trial registration, named data-protection regulation, or medical-device/regulatory pathway is reported.</t>
  </si>
  <si>
    <t>Participants included pregnant women in all trimesters and midwives from three public healthcare centres. Purposive sampling was used. The authors acknowledge limitations in generalisability. No subgroup performance comparison or formal fairness evaluation is reported, and women with complications or mental disorders were excluded.</t>
  </si>
  <si>
    <t>Informed consent was obtained from all participants, with a member-check step during analysis. The consent modality and procedural detail, data-use transparency, and explicit withdrawal rights are not described.</t>
  </si>
  <si>
    <t>The iPosyandu pregnancy chatbot study demonstrates moderate governance maturity for a design-stage, ethically-approved development paper. Privacy is not addressed, with no data-security, de-identification, or privacy-preserving measures reported despite open sharing of the study data. Safety is comparatively strong, with the semi-automated decision tree explicitly escalating severe complaints and danger signs to direct consultation with a midwife, though without automated free-text crisis detection or guaranteed follow-up. Monitoring is not reported, as the work stops at development and expert content validation, with user evaluation deferred to future research. Regulation is supported by documented institutional ethics approval but lacks study registration, a named data-protection law, or a regulatory pathway. Bias and fairness reach demographic reporting for both pregnant women and midwives, with acknowledged single-region scope and the exclusion of women with complications, but no subgroup or formal fairness analysis. Consent is documented informed consent from all participants, though the consent modality, data-use transparency, and withdrawal rights are not detailed.</t>
  </si>
  <si>
    <t xml:space="preserve">	SVM Chatbot</t>
  </si>
  <si>
    <t>No privacy or data-security measures are reported despite real-time collection of sensitive mental-health data. Data security is mentioned only as a general challenge in health informatics, with no anonymisation, encryption, access controls, or privacy-preserving architecture described for this system.</t>
  </si>
  <si>
    <t xml:space="preserve"> Safety is supported by severity-graded medical warnings, referral advice, and an embedded EPDS protocol that signposts urgent referral for suicidality. Automated screening exists, but no in-system escalation to a defined human responder or guaranteed follow-up for high-risk cases is documented.</t>
  </si>
  <si>
    <t>No governance monitoring is reported. The system tracks user symptoms and emotion-button usage over time, but no output review, clinical oversight in use, incident monitoring, or audit trail of the chatbot's responses is described.</t>
  </si>
  <si>
    <t xml:space="preserve"> No regulatory governance is reported. The paper cites NHS data as a training source but documents no ethics approval, study registration, named data-protection regulation, or medical-device pathway.</t>
  </si>
  <si>
    <t xml:space="preserve"> Demographic and clinical characteristics including age, nationality, race, and pregnancy stage are enumerated as dataset features. No subgroup performance analysis or formal fairness evaluation is reported, and the modelled scope is acknowledged as narrow.</t>
  </si>
  <si>
    <t>No consent process is reported. The system relies on an NHS-derived dataset and simulated evaluation, with no informed-consent procedure described for data subjects or users.</t>
  </si>
  <si>
    <t>The SVM perinatal mental-health chatbot demonstrates basic governance maturity, consistent with a short technical conference paper focused on model design. Privacy is not addressed despite real-time collection of sensitive mental-health data, with data security noted only as a general field-level challenge. Safety is the strongest dimension, combining severity-graded medical warnings with an embedded EPDS protocol that signposts referral and urgent action for suicidality, though without a documented in-system escalation to a defined human responder or guaranteed follow-up. Monitoring is not reported, as the system tracks user symptoms but describes no oversight or review of its own outputs. Regulation is not reported, with no ethics approval, registration, named data-protection law, or regulatory pathway documented. Bias and fairness reach the enumeration of demographic dataset features but include no subgroup performance or formal fairness analysis. Consent is not reported, reflecting reliance on an NHS-derived dataset and simulated evaluation without a described consent procedure.</t>
  </si>
  <si>
    <t>SVM mental-detection Chatbot</t>
  </si>
  <si>
    <t xml:space="preserve"> No privacy or data-security measures are reported despite real-time collection of sensitive mental-health data. Data security appears only as a general field-level challenge, with no anonymisation, encryption, access controls, or privacy-preserving architecture described for this system.</t>
  </si>
  <si>
    <t>afety is supported by severity-graded medical warnings and referral/signposting of higher-severity users to a mental health service or specialist. Automated screening exists, but no in-system escalation to a defined human responder, suicidality protocol, or guaranteed follow-up is documented in this paper.</t>
  </si>
  <si>
    <t>No governance monitoring is reported. The system captures real-time user mood via emotion buttons, but no output review, clinical oversight in use, incident monitoring, or audit trail of the chatbot's responses is described..</t>
  </si>
  <si>
    <t>No regulatory governance is reported. NHS data is cited as a training source, but the paper documents no ethics approval, study registration, named data-protection regulation, or medical-device pathway.</t>
  </si>
  <si>
    <t>Demographic and clinical characteristics including age, gender, occupation, and pregnancy stage are enumerated as dataset features. No subgroup performance analysis or formal fairness evaluation is reported, and the modelled scope is acknowledged as narrow.</t>
  </si>
  <si>
    <t>This SVM perinatal mental-detection chatbot demonstrates basic governance maturity, consistent with a short technical conference paper. Privacy is not addressed despite real-time collection of sensitive mental-health data, with data security noted only as a general field-level challenge. Safety is the strongest dimension, combining severity-graded medical warnings with referral of sadder or higher-severity users to a mental health service or specialist, though without a documented in-system escalation to a defined responder, suicidality protocol, or guaranteed follow-up. Monitoring is not reported, as the system captures user mood but describes no oversight or review of its own outputs. Regulation is not reported, with no ethics approval, registration, named data-protection law, or regulatory pathway. Bias and fairness reach the enumeration of demographic dataset features but include no subgroup performance or formal fairness analysis. Consent is not reported, reflecting reliance on an NHS-derived dataset and simulated evaluation without a described consent procedure.</t>
  </si>
  <si>
    <t>AI Breastfeeding Chatbot</t>
  </si>
  <si>
    <t>No privacy evidence described. No mention of encryption, data storage, anonymisation, or data protection. App uses ChatGPT API, but no details on data handling, retention, or user privacy. No GDPR/HIPAA. No advanced PETs.</t>
  </si>
  <si>
    <t>Medical disclaimer implied but not explicitly stated. AI trained on custom breastfeeding guide with expert review. No crisis detection or emergency protocol. No human escalation. No clinical integration/FDA/CE. Authors acknowledge risks of misinformation and need for expert supervision (Introduction). Content is educational only.</t>
  </si>
  <si>
    <t>No monitoring described. Usage data collected for research (average 3 times/day), but no active review, logging, or performance monitoring described.</t>
  </si>
  <si>
    <t xml:space="preserve">	Ethics approval: Kafkas University Non-Interventional Clinical Research Ethics Committee (80576354-050-99/369) (Ethical Considerations). Declaration of Helsinki compliance. No GDPR/HIPAA. No clinical trial registration. No FDA/CE.</t>
  </si>
  <si>
    <t>Detailed participant demographics are reported and statistically compared across groups, and primary outcomes are broken out and compared by intervention arm with effect sizes. No fairness evaluation across protected demographic groups (e.g., disparity or parity testing) is conducted, and the sample is a single-site primiparous Turkish cohort.</t>
  </si>
  <si>
    <t>Written and verbal informed consent was obtained after an explanation of the study's purpose and procedures. No study information sheet, data-use transparency (including third-party AI processing), or explicit data-withdrawal right is documented, though study withdrawal was possible.</t>
  </si>
  <si>
    <t>The AI-assisted breastfeeding counseling chatbot study demonstrates basic-to-upper-basic governance maturity, reflecting a well-conducted clinical outcomes trial with limited technical-governance reporting. Privacy is not addressed despite routing sensitive maternal queries through the ChatGPT API, with no data-protection, encryption, or third-party data-handling terms described. Safety is confined to constraining chatbot responses to a vetted breastfeeding guide and situating the tool within nurse-delivered care, without any crisis mechanism, risk detection, or escalation pathway. Monitoring of the chatbot's outputs is not reported, as only usage frequency and outcome measures were collected. Regulation is supported by documented institutional ethics approval and Declaration of Helsinki adherence, but registration is explicitly not applicable and no data-protection law is named. Bias and fairness are comparatively strong, with detailed demographic comparison and outcome reporting by intervention arm, though without a formal fairness evaluation across protected groups. Consent is documented written and verbal informed consent following an explanation of the study, though without an information sheet, data-use transparency, or explicit data-withdrawal provisions.</t>
  </si>
  <si>
    <t>DIAN Chatbot</t>
  </si>
  <si>
    <t>The study provides only a general assurance of confidentiality and anonymity for collected responses and states that no sensitive data were collected. It does not document a specific anonymisation or de-identification procedure, encryption, access controls, data storage or transfer flows, or any privacy-preserving architecture.</t>
  </si>
  <si>
    <t>No safety mechanism is documented for DIAN. There is no static disclaimer, no crisis-contact or signposting information, no automated risk detection, and no human escalation or follow-up pathway. Escalation pathways and scope-of-use messaging appear only as future-work considerations.</t>
  </si>
  <si>
    <t>The study gives a general statement of compliance with local legislation and institutional requirements alongside written informed consent, but does not explicitly report ethics-committee approval or a formal waiver. No trial or study registration, named data-protection regulation, or medical-device/regulatory pathway is documented.</t>
  </si>
  <si>
    <t>The study reports demographic characteristics relevant to fairness (age, gender, education, non-native English background) and compares CAR outcomes between lay women and doctors across four domains with formal statistical tests and effect sizes. This reaches subgroup-level outcome comparison but stops short of an empirical demographic fairness evaluation of system performance or documented bias mitigation.</t>
  </si>
  <si>
    <t>Written informed consent obtained (Section 3.7). Voluntary participation with withdrawal option. Confidentiality/anonymity assured. No AI disclosure described (participants evaluated chatbot responses but may not have been explicitly told it was AI-generated). No opt-out/withdrawal mechanism detailed.</t>
  </si>
  <si>
    <t>The DIAN chatbot study demonstrates basic governance maturity, with adequate consent and fairness-relevant reporting but sparse documentation of safety, monitoring, and regulatory governance. Privacy protection is limited to a general assurance of confidentiality and anonymity, without any documented anonymisation procedure, encryption, access controls, or privacy-preserving architecture. Safety is not addressed, as no disclaimer, crisis signposting, automated risk detection, or human escalation pathway is described, and escalation is named only as future work. Monitoring extends only to a one-time pre-deployment clinician review of the adapted content, with no ongoing output review or post-deployment surveillance. Regulation rests on a general compliance-and-consent statement, without an explicitly named ethics approval, study registration, data-protection law, or medical-device pathway. Bias and fairness reach subgroup-level outcome comparison, reporting relevant demographics and formally comparing CAR perceptions between lay women and clinicians, but without an empirical demographic fairness assessment of system performance or bias mitigation. Consent is explicit and study-specific, with participants informed of purpose, procedures, risks, and benefits and free to withdraw, though transparent data-use and data-removal provisions are not documented.</t>
  </si>
  <si>
    <t>No privacy evidence described. No mention of encryption, data storage, anonymisation, or data protection. No GDPR/HIPAA. No advanced PETs.</t>
  </si>
  <si>
    <t xml:space="preserve">No monitoring described. No logging, no active review, no performance monitoring. Academic concept/prototype paper only.	</t>
  </si>
  <si>
    <t>No ethics approval mentioned. No IRB described. No regulatory compliance. No clinical trial registration. Academic concept paper only.</t>
  </si>
  <si>
    <t>Demographics not reported. Sri Lankan context acknowledged. Survey conducted at De Soysa Maternity Hospital. No demographic data presented. No subgroup evaluation. No fairness metrics.</t>
  </si>
  <si>
    <t>No consent described. No informed consent process mentioned. No AI disclosure. No opt-in/opt-out. No withdrawal mechanism.</t>
  </si>
  <si>
    <t>The Baby Bump study demonstrates minimal documented governance maturity, falling in the None category, with reporting focused on technical model development rather than governance. Privacy is not addressed: the app processes blood reports, ultrasound images, and prescriptions, but no confidentiality, anonymisation, encryption, or access controls are described. Safety is limited to referral signposting, with the Baby Status Predictor advising users to consult an obstetrician or obtain an anomaly scan when abnormalities are flagged and the chatbot deferring to the user's doctor, but without a general disclaimer, crisis contact, or escalation pathway. Monitoring is absent beyond development-stage accuracy testing, with no output review or post-deployment oversight. Regulation is not documented, as no ethics approval, registration, data-protection law, or medical-device pathway is reported despite hospital-based data collection. Bias and fairness are discussed as per Sri Lankan content, with no fairness-relevant demographics or subgroup analysis and only cultural localisation of meal content. Consent is not reported, even though sensitive data were collected from mothers through clinics and a field expert.</t>
  </si>
  <si>
    <t xml:space="preserve">ALBA (SH+ Protocol)	</t>
  </si>
  <si>
    <t>GDPR compliance: "Privacy issues require strict adherence to informed consent protocols and secure data retention compliant with the General Data Protection Regulations" (Section: Ethical Considerations). Deidentification: "data are confidentially collected... and deidentified" (Section: Ethical Considerations). Anonymised data sharing: "aggregated and anonymized" data available upon reasonable request (Section: Data Availability). Numeric codes for participant identification. No advanced privacy architecture (on-device, differential privacy, federated learning).</t>
  </si>
  <si>
    <t>Explicit disclaimer: ALBA "may not offer the same level of customization as generative methods" and risks of hallucinations/biases acknowledged (Section: Guide). No crisis detection or emergency protocol. No human escalation (helper role replaced by ALBA; no human backup described). No clinical integration/FDA/CE. Educational/self-help approach only.</t>
  </si>
  <si>
    <t>The monitoring ALBA performs is an engagement feature - tracking exercise completion and progress to deliver reminders and gamified feedback - rather than governance oversight of outputs or safety. Chatbot dialogues were validated in a prior linked co-design study before deployment, but no ongoing output review, clinical oversight, or post-deployment monitoring process is described.</t>
  </si>
  <si>
    <t>WHO-validated intervention (SH+) — content from WHO with WHO Collaborating Centre supervision (Section: Adaptation from SH+). GDPR explicitly referenced (Section: Ethical Considerations). Ethics approval for previous co-design study (Section: Ethical Considerations; future studies to be approved). ORBIT model followed. Multidisciplinary team including WHO experts.  . No clinical trial registration (protocol paper).</t>
  </si>
  <si>
    <t>Two target populations: Women with breast cancer and pregnant women (Introduction). Co-design study conducted with end users and healthcare providers (Section: Process Overview; previous study [44]). Cultural adaptation: Translated into Italian and culturally adapted (Section: Adaptation for Target Populations). Careful content tailoring: Exercises assessed for potential stress-inducing effects (e.g., body exercises for breast cancer patients). No demographic data reported in this protocol paper. No fairness metrics.</t>
  </si>
  <si>
    <t>Informed consent obtained (Section: Ethical Considerations). Data collected confidentially with informed consent. Participants can request research outcomes. No compensation provided. Clear AI disclosure: ALBA described as "automated agent" and "virtual coach" replacing human facilitators (Section: Guide). Withdrawal mechanism implied but not detailed. No dynamic consent</t>
  </si>
  <si>
    <t>The ALBA protocol demonstrates moderate documented governance maturity, with a named data-protection regime anchoring its strongest dimension and partial documentation across privacy, safety, and consent. Privacy is protected through de-identification and anonymisation - numeric participant codes and aggregated/anonymised data - though encryption, access controls, and data-flow details are not described. Safety relies on user-initiated avenues for further assistance, including access to a psychologist, plus a baseline suitability screening and a script-based design that avoids generative-AI risks, but without a disclaimer, crisis contact, or automated risk detection and escalation. Monitoring is limited to engagement tracking and pre-deployment dialogue validation, with no ongoing output review or clinical oversight of the running intervention. Regulation is the strongest dimension, explicitly naming GDPR compliance and documenting planned ethics-committee approval and a registered-report identifier, though no medical-device or regulatory pathway is reported. Bias and fairness are addressed only by acknowledging generative-AI bias and limited representativeness and by culturally adapting content, without reported sample demographics or a fairness evaluation. Consent is documented as general informed consent with de-identified data handling, but without detailed consent procedures or an explicit withdrawal/data-removal right.</t>
  </si>
  <si>
    <t>No privacy, confidentiality, or data-protection measures are described. Data sources are named but nothing is reported about how participant or user data were stored, secured, anonymised, or processed.</t>
  </si>
  <si>
    <t>Safety is the strongest dimension: the chatbot performs automated risk detection and triggers an immediate SMS alert to a pre-verified family member on high-risk detection. It lacks a documented, guaranteed clinical follow-up pathway, so it stops short of a fully comprehensive escalation process.</t>
  </si>
  <si>
    <t>No monitoring or oversight process is reported. Only model-development evaluation is present, which does not count as governance monitoring.</t>
  </si>
  <si>
    <t>No regulatory governance is reported — no ethics approval, no study registration, no named data-protection law, and no medical-device pathway. Expert involvement in labelling is noted but is not a regulatory mechanism.</t>
  </si>
  <si>
    <t xml:space="preserve"> Demographic bias and fairness are not addressed. Dataset class imbalance is handled technically, and no participant demographics, subgroup outcomes, or fairness assessment are reported.</t>
  </si>
  <si>
    <t>No consent process is reported despite data collection from pregnant and postpartum women via questionnaires. Neither general informed consent nor data-use transparency is documented</t>
  </si>
  <si>
    <t>The e-Midwife study demonstrates minimal documented governance maturity overall, with governance attention concentrated almost entirely on one dimension. Privacy is not addressed, with data sources named but no confidentiality, anonymisation, encryption, or access controls reported. Safety is the strongest area, supported by automated risk detection and an immediate SMS alert to a pre-verified family member, though it lacks a documented, guaranteed clinical follow-up process. Monitoring is absent, as only model-development evaluation is reported rather than any post-deployment oversight. Regulation is not documented, with no ethics approval, registration, named data-protection law, or device pathway. Bias and fairness are not examined for the system, as dataset class imbalance is handled technically but no demographics, subgroup outcomes, or fairness testing are reported. Consent is not described, despite questionnaire-based data collection from pregnant and postpartum women</t>
  </si>
  <si>
    <t>Participant data were pseudonymised using unique alphanumeric codes and stored in a MongoDB database, with stated GDPR adherence. Encryption, access controls, and a privacy-preserving architecture are not described.</t>
  </si>
  <si>
    <t>Safety provisions were confined to a static disclaimer that the tool is not a medical device and is research-only. The authors explicitly note the absence of any crisis-response, automated risk detection, or escalation pathway, with such measures identified only as future work.</t>
  </si>
  <si>
    <t>No output monitoring, clinical oversight, or post-deployment surveillance is reported, and the authors expressly note the lack of a monitoring process. Only ad hoc technical-issue management by the research team occurred.</t>
  </si>
  <si>
    <t>Ethics approval: Ethical Committee of Psychology Department, University of Padova (5434/2023) (Ethical Considerations). GDPR referenced (EU 679/2016). Declaration of Helsinki compliance.  There is no trial registration and, by the authors' own statement, no medical-device classification or regulatory pathway.</t>
  </si>
  <si>
    <t>Participant demographics are reported and sample bias (high education, northern-Italy residency) is acknowledged as a limitation. No subgroup outcome comparison or formal fairness evaluation is performed.</t>
  </si>
  <si>
    <t>Explicit, study-specific informed consent was documented before interaction, with a separate consent step for interview recording and an unconditional withdrawal right. Full data-use transparency (detailed processing/sharing and an explicit data-removal right) is not spelled out beyond a general research-purpose statement.</t>
  </si>
  <si>
    <t xml:space="preserve"> Juno demonstrates moderate governance maturity, with clear strengths in regulatory and consent practices and notable gaps in safety and monitoring. Privacy is supported by pseudonymisation via unique participant codes and MongoDB storage under stated GDPR adherence, but without documented encryption, access controls, or a privacy-preserving architecture. Safety is limited to a static disclaimer that the tool is not a medical device and is research-only, with the authors expressly confirming no crisis-response or escalation mechanism. Monitoring is absent, as no output review or intervention-progress surveillance was implemented, only ad hoc technical-issue handling. Regulation is well supported through documented ethics-committee approval and an explicitly named data-protection law, though without trial registration or a medical-device pathway. Bias and fairness reach demographic reporting with an acknowledged sample bias toward highly educated, northern-Italian women, but without subgroup outcome analysis or a formal fairness assessment. Consent is explicit and study-specific, documented before interaction with a separate recording-consent step and a withdrawal right, though granular data-use transparency and data-removal provisions are only partially documented.</t>
  </si>
  <si>
    <t>ParentBot</t>
  </si>
  <si>
    <t xml:space="preserve"> Participants were assigned user identification numbers for anonymity and used password-protected individual accounts, with data held on a platform described as secure. Encryption, access controls, and data-flow details are not documented, and no privacy-preserving architecture is described.</t>
  </si>
  <si>
    <t>Safety is a documented strength: an escalation pathway routed distress signals (e.g., EPDS ≥13) from the researcher to the hospital psychological team, who contacted parents and arranged follow-up, complemented by in-app signposting to crisis/support services. Detection was researcher-mediated via questionnaire scores rather than automated real-time risk detection, so it stops short of a comprehensive automated-plus-guaranteed-follow-up system.</t>
  </si>
  <si>
    <t xml:space="preserve">Monitoring was limited to an automated usage tracker for treatment-fidelity purposes and reactive expert responses to queries, without a scheduled review of chatbot outputs or a formal oversight procedure. This reflects informal, research-focused oversight rather than systematic output monitoring. </t>
  </si>
  <si>
    <t>Ethics approval from the National Healthcare Group Domain Specific Review Board (2021/00227); prospective trial registration (NCT05463926).No named data-protection law or medical-device regulatory pathway is reported.</t>
  </si>
  <si>
    <t>Full demographic reporting (ethnicity, religion, income, education); separate mother- and father-stratified analyses with their own result tables (S1–S4); ethnicity×grouping and religion×grouping (and antenatal-attendance×grouping) interaction tests.</t>
  </si>
  <si>
    <t>Written informed consent after eligibility screening and briefing; participation "strictly voluntary," with free withdrawal "at any time without any consequences." Study-specific consent detail (information sheet and signed form) and data-use/withdrawal-of-data transparency are not documented.</t>
  </si>
  <si>
    <t xml:space="preserve"> Parentbot demonstrates advanced governance maturity overall, supported by a registered randomized controlled trial with a documented clinical safety net. Privacy is protected through user identification numbers and individual password-protected accounts on a platform described as secure, though encryption, access controls, and data flows are not detailed. Safety is well supported by a human escalation pathway in which distress signals such as EPDS scores of 13 or above were referred to the hospital psychological team for follow-up, alongside in-app signposting, but detection was researcher-mediated rather than automated. Monitoring is limited to an activity tracker for treatment fidelity and reactive expert responses, without scheduled review of chatbot outputs. Regulation is supported by ethics-committee approval and prospective ClinicalTrials.gov registration, though no named data-protection law or device pathway is reported. Bias and fairness reach subgroup-level outcome analysis for mothers and fathers with formal interaction testing and an acknowledged education bias, but without an explicit fairness or disparity evaluation. Consent is documented as written, voluntary, and pre-enrolment with a withdrawal right, though without study-specific procedural detail or data-use transparency.</t>
  </si>
  <si>
    <t>No privacy or data-protection measures for participant data are described. A passing remark that KakaoTalk is relatively private is a platform characteristic, not a documented safeguard.</t>
  </si>
  <si>
    <t>Content safety considered: Q&amp;A sets reviewed by 11 medical doctors (infertility, ob/gyn, psychiatry). Depression screening (EPDS) included with therapy suggestions. No crisis detection or emergency protocol. No human escalation. No medical disclaimer described. There is no automated risk detection or human escalation pathway, and no described response to the screening's self-harm item beyond generic advice.</t>
  </si>
  <si>
    <t>No governance monitoring or clinical oversight process is documented. Utterance and fallback analysis was conducted for research and content-improvement purposes, and ongoing utterance monitoring is proposed only as future work.</t>
  </si>
  <si>
    <t>IRB approval: CHA Bundang Medical Center, CHA University (Section: Study Design). Government-funded: Korea Health Technology R&amp;D Project (HI18C0911) (Acknowledgments). Medical doctor involvement: 11 specialists reviewed Q&amp;A content. No GDPR/HIPAA. No FDA/CE. No clinical trial registration.</t>
  </si>
  <si>
    <t>Demographics: age, pregnancy stage, information sources, search strategies (Table 1). Sex differences analysed: male vs female usability scores (Table 2). Male partner focus: features for partners; participants included 2 men; male-friendly agent identity emerged (Theme 1-2). Target population: Korean perinatal women and partners. Sex differences are not tested as subgroup performance, and no formal fairness evaluation is conducted.</t>
  </si>
  <si>
    <t>No participant consent process is described despite IRB approval and daily collection of participant screenshots and utterances. Neither general informed consent nor data-use transparency is documented.</t>
  </si>
  <si>
    <t>Dr. Joy demonstrates basic governance maturity overall, with modest strengths in safety signposting and demographic reporting and several undocumented dimensions. Privacy is not addressed for participant data, with only a general remark that the KakaoTalk platform is relatively private. Safety reaches disclaimer-plus-referral level through an EPDS screening that recommends specialist assessment for elevated scores, but without automated risk detection, human escalation, or any described response to the screening's self-harm item. Monitoring is absent as a governance process, with utterance analysis conducted for research and content updates rather than clinical oversight. Regulation is limited to reported IRB approval, without registration, a named data-protection law, or a device pathway. Bias and fairness reach descriptive sex-stratified reporting with acknowledged sample imbalance, but without subgroup performance testing or a formal fairness assessment. Consent is not documented despite the collection of participants' daily screenshots and utterance logs.</t>
  </si>
  <si>
    <t xml:space="preserve">Maria </t>
  </si>
  <si>
    <t>No privacy or data-protection measures are described despite data collection via online forms, WhatsApp, and a Facebook-linked chatbot. Anonymity is referenced only as a conceptual basis for the Trust construct, not as a documented safeguard.s.</t>
  </si>
  <si>
    <t>Content safety considered: "We decided not to use information that could become dangerous for expectant mothers, making them anxious. Some topics such as complications information was not be used, due to the high potential for emotional damage they could cause" (Section 3.4). No medical disclaimer describedNo crisis signposting, referral, or escalation exists; a doctor-referral notification for serious situations is proposed only as future work.</t>
  </si>
  <si>
    <t>Oversight was limited to informal researcher involvement in flow design and content selection during development, with fallback redirection for misunderstood inputs. No scheduled review of outputs or post-deployment monitoring process is documented.</t>
  </si>
  <si>
    <t>Ethics approval: CAAE 16302919.6.0000.5344, Research Ethics Committee of Universidade do Vale do Rio dos Sinos (Section: Ethical approval). CONSORT guideline followed (Section 3.2). Helsinki Declaration compliance. No GDPR/HIPAA. No FDA/CE.</t>
  </si>
  <si>
    <t>Demographics reported: age (pregnant women avg 23, physicians avg 28), low-income context (Section 4). Target population: Brazilian pregnant women in SUS (public health system). Tailored for low-income: "simplified strategies and popular language" (Section 5). UTAUT2 adapted for Brazilian low-income context. No structured demographic breakdown, subgroup performance analysis, or formal fairness evaluation is provided.</t>
  </si>
  <si>
    <t>Informed consent was obtained after explaining the research protocol to participants before questionnaire administration, consistent with the governing ethics resolution. The consent modality and procedural detail (form, information sheet, chatbot-specific consent) are not described.</t>
  </si>
  <si>
    <t>Maria demonstrates minimal overall governance maturity, documented sparsely across a small Brazilian pilot study. Privacy is not addressed for participant data collected via online forms, WhatsApp, and a Facebook-linked chatbot. Safety is confined to deliberately excluding complication and emergency content to avoid provoking anxiety, with a doctor-referral notification proposed only as future work and no in-tool crisis signposting. Monitoring is limited to informal researcher oversight of flow and content during development, without scheduled output review or post-deployment monitoring. Regulation rests on national ethics-committee approval and Helsinki adherence but lacks trial registration, a named data-protection law, or a device pathway. Bias and fairness are acknowledged only as representativeness and sampling limitations, with aggregate age and income reported but no structured subgroup or fairness analysis. Consent is reported as obtained after explaining the protocol before data collection, though its modality and procedural detail are undocumented.</t>
  </si>
  <si>
    <t xml:space="preserve">ChatGPT for Pregnancy Care	</t>
  </si>
  <si>
    <t xml:space="preserve"> No safety evidence described. No medical disclaimer. No crisis detection or emergency protocol. No human escalation. No clinical integration/FDA/CE. Study uses general-purpose ChatGPT (not a healthcare-specific system) with no safety guardrails described. Exclusion criteria include "significant psychiatric disorders" but no safety features for users who may experience distress.</t>
  </si>
  <si>
    <t>Monitoring was limited to automated activity logs of usage frequency and duration for compliance tracking. No human or clinical review of chatbot outputs, oversight process, or incident review is documented.</t>
  </si>
  <si>
    <t>No ethics approval mentioned. No IRB described. No regulatory compliance (GDPR/HIPAA). No clinical trial registration. No evidence of institutional ethics review despite human subjects research (N=120).</t>
  </si>
  <si>
    <t>Demographics reported: age, education, gestational age, employment status (Table 1). Target population: Indonesian pregnant women (Samarinda City). Equity acknowledged: addresses limited healthcare access in Indonesia. Subgroup analysis: multivariate analysis by age, education, digital literacy, family support. No fairness metrics. No bias mitigation. Outcomes are not broken out by demographic subgroup, and no formal fairness evaluation is conducted.</t>
  </si>
  <si>
    <t>No informed-consent process is described; participation rested on an inclusion criterion of willingness to participate fully. Whether this reflects a genuine consent procedure is unclear, and no data-use or withdrawal information is provided.</t>
  </si>
  <si>
    <t>This study of an adjusted ChatGPT platform demonstrates minimal overall governance maturity, with sparse reporting across most dimensions. Privacy is not addressed despite interaction logging and reliance on a third-party LLM. Safety has no described disclaimer, crisis mechanism, risk detection, or escalation, with high-risk participants only screened out at enrolment. Monitoring is confined to automated usage logs for compliance, without any human or clinical review of chatbot outputs. Regulation is entirely unreported, with no ethics approval, registration, named data-protection law, or device pathway stated. Bias and fairness reach demographic reporting with education and digital literacy modelled as predictors and an acknowledged digital-divide bias, but without subgroup outcome analysis or a formal fairness evaluation. Consent is not clearly documented, resting only on an inclusion criterion of willingness to participate.</t>
  </si>
  <si>
    <t xml:space="preserve">PPD Screening Chatbot	</t>
  </si>
  <si>
    <t>Anonymity emphasised: "chatbot's anonymity and ease of use made it a valuable outlet" (Section 5). Interviews not recorded: "interviews were not filmed/audio recorded to prevent invasion of privacy given the sensitivity of the topic" (Section 4.1). Closed spaces ensured privacy. No identifying details in paper. No encryption described. No data storage practices. No advanced PETs.</t>
  </si>
  <si>
    <t>Screening tool only — concept/prototype for PPD screening. No medical disclaimer described. No crisis detection or emergency protocol. No human escalation. No clinical integration/FDA/CE. Chatbot intended for emotional support and catharsis but no safety features described.</t>
  </si>
  <si>
    <t xml:space="preserve">No monitoring described. Concept paper only. No logging, no active review, no audits.	</t>
  </si>
  <si>
    <t>Strongest equity focus in set: Specifically designed for Pakistani/South Asian context. Cultural sensitivity: Addresses language barriers, stigma, cultural practices (chilla), gender stereotypes. User research: 18 participants from Pakistan; interviews in local language; avoided Western terminology. Socio-economic consideration: Designed for upper-middle class but acknowledges lower SES barriers. Acknowledged limitations: Western tools (EPDS) ineffective due to language/cultural barriers; recommends Urdu/voice-based solutions. No formal fairness metrics. No subgroup performance evaluation.</t>
  </si>
  <si>
    <t>No consent described for chatbot use. Interviews: conducted with verbal agreement but no formal consent process described. No AI disclosure. No opt-in/opt-out. No withdrawal mechanism.</t>
  </si>
  <si>
    <t>This is a concept paper from a student research project at Lahore University of Management Sciences (LUMS) exploring the potential of an AI chatbot to screen for postpartum depression in the Pakistani context. The paper includes user research (18 participants), focus groups with gynaecologists, and a prototype chatbot.</t>
  </si>
  <si>
    <t>ALBA (TreC Ricerca)</t>
  </si>
  <si>
    <t>Data are pseudonymised with unique codes, identifiers are stored separately from study data, access is limited to authorised persons, and dissemination is restricted to anonymised/aggregated form. Access uses 2-factor authentication and GDPR-compliant platforms, and the data flow and retention period are described. Explicit encryption at rest/in transit is not stated, and no privacy-preserving architecture (e.g., on-device or federated) is used.</t>
  </si>
  <si>
    <t>A disclaimer states the tool is not a substitute for clinical care, and the intervention is explicitly educational rather than emergency-oriented. Women screening as high-distress are excluded and can be referred, on request, to qualified territorial psychological services, and high-risk individuals are excluded a priori. No automated risk detection or in-intervention crisis-escalation pathway is described.</t>
  </si>
  <si>
    <t>Automated activity logs capture usage patterns and are correlated with acceptability, and technical issues are monitored and fixed in real time, with pre-deployment psychologist review of the rule-based content. No scheduled human review of chatbot conversations and no defined clinical-oversight or incident-review process during the intervention are described.</t>
  </si>
  <si>
    <t>GDPR explicitly referenced (EU Regulation 2016/679) with documented compliance measures. Ethics committee approval (APSS 17241). WHO-validated intervention (SH+) — content from WHO with supervision from WHO Collaborating Centre. Data controllers identified. Privacy policy documented.  No medical-device classification or formal regulatory-pathway/clearance is reported.</t>
  </si>
  <si>
    <t>The protocol specifies descriptive reporting of fairness-relevant characteristics (age, education, occupation, marital status, parity) and acknowledges limited geographic representativeness and gender-inclusivity constraints. No subgroup performance analysis or formal fairness evaluation is planned, and demographic reporting is prospective given the protocol desig</t>
  </si>
  <si>
    <t>Explicit signed, study-specific informed consent is obtained with a detailed explanation of data collection, management, and processing, supported by a GDPR privacy policy on purposes, retention, and participant rights. Participants may withdraw at any time without affecting care, and granular consents are sought for health-data processing and interview contact/recording. Procedures are specified prospectively as this is a protocol.</t>
  </si>
  <si>
    <t>This is a well-documented usability-study protocol for a rule-based virtual coach (ALBA) delivering a WHO-validated stress-management intervention, and its governance is Advanced overall. Privacy is partially addressed through pseudonymisation, separate storage of identifiers, access limited to authorised persons, 2-factor authentication, and GDPR-compliant platforms with a described data flow, but explicit encryption and any privacy-preserving architecture are not documented. Safety rests on a clear not-a-substitute-for-clinical-care disclaimer, a priori exclusion of high-risk individuals, and referral of high-distress women to qualified territorial psychological services, but there is no automated risk detection or in-intervention crisis-escalation pathway. Monitoring is limited to automated usage logging and real-time handling of technical issues, without scheduled review of chatbot conversations or a defined clinical-oversight process. Regulation is comparatively strong, with ethics-committee approval, a registered report identifier, and an explicitly named and applied GDPR data-protection framework, though no medical-device classification. Bias and fairness reach descriptive reporting of age, education, occupation, marital status, and parity, with acknowledged geographic and gender-inclusivity limitations, but without subgroup performance or formal fairness analysis. Consent is the strongest dimension, comprising explicit signed study-specific informed consent, transparent data-use explanation, documented withdrawal rights, and granular consents for health-data processing and interview contact.</t>
  </si>
  <si>
    <t>ClaimIt Chatbot</t>
  </si>
  <si>
    <t>No privacy, confidentiality, or data-protection measure is reported. Although data were collected through a commercial research app and transcripts were handled by the study team, there is no statement of anonymisation/de-identification, encryption, access controls, data flow, or privacy-preserving design.</t>
  </si>
  <si>
    <t>No safety mechanism is reported. There is no disclaimer, crisis signposting, referral pathway, or automated risk detection/escalation. Exclusion of parents with a history of mental illness is participant selection rather than an operational safeguard, and the chatbot was a data-collection rather than therapeutic tool.</t>
  </si>
  <si>
    <t>The study team monitored compliance and accessed and reviewed transcripts of the chatbot conversations, which supports informal human review of the tool's outputs. No scheduled periodic review, quality-check, or defined clinical-oversight/incident process is described, and the transcript review may partly reflect data-analysis coding rather than governance monitoring.</t>
  </si>
  <si>
    <t>IRB approval: SingHealth Centralised Institutional Review Board, Singapore. ClinicalTrials.gov registration: NCT03630679. Written informed consent obtained. No named data-protection law and no medical-device classification or regulatory pathway are reported.</t>
  </si>
  <si>
    <t>System usability, satisfaction, engagement, technical-issue rates, and stress/sleep/feeding outcomes are all reported separately for the preterm versus term subgroups, meeting subgroup outcome reporting. Participant characteristics are reported and representativeness limitations acknowledged. No formal statistical disparity testing (none was performed) or bias-mitigation evaluation is reported.</t>
  </si>
  <si>
    <t>Written informed consent was obtained from all eligible parents before data collection, and consent withdrawal was possible in practice. No information sheet, granular/activity-specific consents, or documented data-use-transparency and withdrawal-rights process is described beyond the general written-consent statement.</t>
  </si>
  <si>
    <t>This is an observational usability and feasibility study of a scripted, data-collection chatbot delivered through a commercial research app to parents of preterm and term infants, and its documented governance is Moderate overall. Privacy is not addressed, with no confidentiality statement, anonymisation, encryption, access controls, or data-flow description, even though sensitive in-home data on parental stress were collected. Safety is likewise undocumented, with no disclaimer, crisis signposting, referral, or escalation pathway; exclusion of parents with a history of mental illness is a selection criterion rather than a safeguard. Monitoring is limited to compliance monitoring and study-team review of conversation transcripts, without a scheduled review or defined oversight process, and the review may partly reflect analysis coding. Regulation is moderate, with IRB approval and public trial registration but no named data-protection law or device pathway. Bias and fairness are the strongest area: the study reports system usability, acceptability, and outcomes separately for the clinically relevant preterm and term subgroups, acknowledges sampling limitations, but performs no formal disparity testing. Consent comprises general written informed consent obtained before data collection, without granular consents or documented data-use-transparency and withdrawal processes.</t>
  </si>
  <si>
    <t>LLM-Generated Perinatal Stories (ChatGPT)</t>
  </si>
  <si>
    <t>The study reports that direct maternal content was not used and that source posts were modified / anonymised to remove identifiable details and protect posters’ privacy. Encryption, access controls, an explicit data flow, and any privacy-preserving architecture were not reported</t>
  </si>
  <si>
    <t>No safety disclaimer, crisis resources, referral/signposting, automated risk detection, or human escalation process is documented, and no end users receive the generated content. ChatGPT’s content-moderation behaviour on sensitive topics is reported only as a finding, not implemented as a study safety mechanism.</t>
  </si>
  <si>
    <t>The researchers manually reviewed, categorised, and tagged all generated stories and refined prompts when problems were observed,  an ad hoc, research-analysis form of output review. No scheduled periodic review, defined oversight process, assigned clinical responsibility, audit trail, or post-deployment monitoring is reported, and no system was deployed to end users.</t>
  </si>
  <si>
    <t>No ethics approval explicitly mentioned (though "ethical guidelines" referenced). No regulatory compliance (GDPR/HIPAA). No FDA/CE.</t>
  </si>
  <si>
    <t>Bias is treated substantively: the study acknowledges LLM stereotyping and qualitatively compares generated-story quality across cultural, religious, and racial personas, noting weaker, more surface-level output for a Black Muslim woman persona. It provides no empirical fairness evaluation (statistical disparity testing, error-rate/calibration comparison, or mitigation with re-evaluation), and the subgroups are prompted personas rather than participants with reported demographics.</t>
  </si>
  <si>
    <t>No consent described. Study uses pre-existing anonymised dataset from online communities. No participant consent for story generation. No AI disclosure (though stories are explicitly AI-generated for research). No opt-in/opt-out. No withdrawal mechanism.</t>
  </si>
  <si>
    <t>This study demonstrates Basic governance maturity, shaped by its design as an offline LLM story-generation-and-analysis exercise over public forum data rather than a deployed conversational agent with participants. Privacy is partially addressed through de-identification and modification of the source posts to remove identifiable details, but no encryption, access controls, described data flows, or privacy-preserving architecture are reported. Safety is not addressed, as there are no end users and no disclaimer, crisis resources, risk detection, or escalation pathway are implemented — the model’s own refusals on sensitive topics are reported only as a finding. Monitoring is limited to ad hoc researcher review, tagging, and prompt refinement of the generated outputs, with no scheduled review, defined oversight, or audit trail. Regulation is not documented: the paper discusses self-directed ethical precautions and terms-of-service adherence but reports no ethics approval, registration, named data-protection law, or regulatory pathway. Bias and fairness are the strongest area, with acknowledged LLM stereotyping and a qualitative comparison of output quality across cultural, religious, and racial personas that surfaces disparities, though no formal fairness metrics or mitigation are applied. Consent is not addressed, as the work reuses public posts without consent from the original authors and enrolls no participants.</t>
  </si>
  <si>
    <t>Privacy acknowledged as a concern: "user privacy and information security are issues that need to be awarded and considered" (Section 4.2). Australian Privacy Act 1988 mentioned as a design constraint (Section 3.1). User control: "setting in the app that users can choose information to share might mitigate this problem" (Section 4.2). No encryption, anonymisation, or data minimisation described. No advanced PETs. Conceptual prototype only — privacy not implemented.</t>
  </si>
  <si>
    <t>No safety disclaimer, crisis resources, automated risk detection, or crisis-escalation pathway is documented. The conceptual design includes general clinical-scheduling/doctor-consultation features and a health-information Q&amp;A, and acknowledges that NLP inaccuracy could miss health risks, but none of these is presented as a safety mechanism and nothing is implemented.</t>
  </si>
  <si>
    <t>No monitoring or oversight process is documented. The prototype received a one-off, design-stage expert evaluation (CCP/KDS/MARS) rather than ongoing output review, incident monitoring, or clinical oversight, and no in-app monitoring mechanism is designed; the system was never deployed.</t>
  </si>
  <si>
    <t>Bias is acknowledged as a limitation of the small, coursework-scale sample, with a recommendation for more interviews to reduce design and development bias. Only pregnancy stage is noted for the two interviewees; no age, ethnicity, language, or socioeconomic characteristics, no subgroup performance comparison, and no empirical fairness evaluation are reported.</t>
  </si>
  <si>
    <t>The two interview participants took part under full agreement and prior notification, following university research-ethics procedures — a general informed-consent process. No formal procedural detail (information sheet, signed consent form), data-use transparency, or withdrawal provisions are described, and consent applies only to the two interviewees, not to any app users.</t>
  </si>
  <si>
    <t>HiBaby demonstrates Basic governance maturity as a conceptual, design-stage prototype rather than a deployed system, so several dimensions are addressed only as future considerations. Privacy is treated as a design concern (user data will be collected, so privacy and security must be considered, with a proposed share-control option, although prototype) but no de-identification, encryption, access controls, or privacy-preserving architecture is documented. Safety is not addressed: there is no disclaimer, crisis resource, risk detection, or escalation pathway, only general clinical-scheduling features and an acknowledgement that NLP could miss health risks. Monitoring is absent, with only a one-off CCP/KDS/MARS design evaluation and no ongoing output review, oversight, or in-app monitoring. Regulation is the strongest area, with the Australian Privacy Act 1988 explicitly named and evaluated as a design constraint and university research-ethics procedures referenced, though no registration or medical-device pathway is reported. Bias and fairness are acknowledged only as a small-sample limitation, without demographic reporting, subgroup analysis, or a formal fairness evaluation. Consent is reported as general agreement with prior notification from the two interviewees, following ethics procedures, but without formal consent-form detail, data-use transparency, or withdrawal provisions.</t>
  </si>
  <si>
    <t>Maia (TreC Mamma)</t>
  </si>
  <si>
    <t>GDPR compliance: Privacy policy formulated pursuant to articles 13 and 14 of EU Regulation 2016/679 (Section: Privacy and Data Protection). Pseudonymisation: "data will be pseudoanonymized before processing" (Section: Privacy and Data Protection). Explicit consent for data processing. Data controllers identified (APSS and FBK). Data retention period and participant rights described. Secure authentication via SPID/CIE (national identity systems). No data minimisation strategies described. No advanced PETs.</t>
  </si>
  <si>
    <t>The tool carries a disclaimer that it does not substitute clinical/medical care and is educational rather than for emergency management, and high-risk women (e.g., suicidal ideation, psychosis, psychiatric diagnoses) are excluded at screening. No crisis-contact information, referral/signposting, automated risk detection, or escalation pathway is documented; safety is handled mainly by eligibility exclusion.</t>
  </si>
  <si>
    <t>Automated activity logs track exposure, access, and feature use and flag missed sessions for follow-up, and a study manager is accountable for responsible data reporting; intervention content was pre-reviewed by psychologists. However, no scheduled review of participant interactions, defined clinical oversight or incident-review process, or audit-trail-with-clinical-review is documented, and the logging is primarily research use-tracking.</t>
  </si>
  <si>
    <t>GDPR explicitly referenced (EU Regulation 2016/679) — this is a named data protection standard. Ethics committee approval (APSS 15742; September 14, 2023). Data controllers identified. Privacy policy documented. No FDA/CE certification.  No medical-device classification or formal regulatory/device pathway is reported, so it does not reach the comprehensive anchor.</t>
  </si>
  <si>
    <t>A rich sociodemographic profile (age, SES, education, occupation, marital status, parity, gestational week, prior psychological support) is collected, and some demographic/clinical variables are planned as regression predictors/confounders; limited single-province generalisability is acknowledged. No subgroup performance comparison or empirical fairness/disparity evaluation is planned, and no results exist yet.</t>
  </si>
  <si>
    <t>Written, study-specific informed consent is obtained after a detailed explanation, alongside a separate explicit GDPR data-processing consent via a privacy policy covering purposes, data categories, retention, and participant rights; specific consents are sought for phone contact and further research. Participants may withdraw at any time without affecting care, and copies of both forms are provided and kept in the app, a comprehensive consent process.</t>
  </si>
  <si>
    <t xml:space="preserve">
This protocol describes an Advanced-maturity governance profile for a formally approved, GDPR-governed pilot feasibility study delivering a rule-based mindfulness virtual coach (Maia) within the TreC Mamma platform. Privacy is well developed through pseudonymisation, coded IDs with separated identifying data, access limited to authorized persons, named data controllers and retention, and secure national-identity authentication, though explicit encryption is not stated and no privacy-preserving architecture is used. Safety is limited to a disclaimer that the tool does not replace clinical care and is educational rather than emergency-oriented, with risk handled mainly by excluding high-risk women; no crisis contacts, referral signposting, risk detection, or escalation pathway is described. Monitoring consists of automated activity and engagement logging that tracks exposure and flags missed sessions, with a study manager accountable for data reporting, but no scheduled interaction review, clinical oversight, or incident-review process. Regulation is strong, with named APSS ethics approval, a registered-report identifier, and explicit GDPR compliance, though no medical-device or regulatory pathway is pursued. Bias and fairness are supported by a comprehensive sociodemographic dataset and demographic predictors in the analysis plan, but without subgroup performance comparison or a formal fairness evaluation. Consent is comprehensive: written study-specific informed consent plus separate explicit GDPR data-processing consent, full data-use transparency, specific consents for contact and further research, and a documented right to withdraw at any time without affecting care.
</t>
  </si>
  <si>
    <t>The prototype included a general privacy policy and app-store information on data access and sharing. No anonymisation/de-identification of study data, encryption, access controls, or data-flow details are reported; these appear only as recommendations for future work. Fathers expressed some data-privacy concerns.</t>
  </si>
  <si>
    <t>The app provides user-accessible contact information for mental health services and the study team (signposting/referral), and the chatbot was intentionally constrained as a risk-mitigation measure for a high-risk use case. No standalone disclaimer, automated crisis detection, or human escalation pathway is described. Safety is therefore limited to static signposting.</t>
  </si>
  <si>
    <t>Development-stage review by a multidisciplinary research team (including clinicians) and four weeks of research-team beta testing are described, along with usage-statistics tracking for feasibility. No deployment-stage output/incident monitoring, clinical oversight of live use, or audit trail is reported. Governance monitoring is therefore not documented.</t>
  </si>
  <si>
    <t>Deakin University Human Research Ethics Committee approval (2020-151).  No trial/study registration is reported for this feasibility study, no named data-protection law is identified, and no medical-device or regulatory pathway is documented. Regulation is therefore limited to ethics approval.</t>
  </si>
  <si>
    <t>Participant characteristics are reported in detail for both fathers and clinicians, and therapeutic-alliance outcomes are compared by parity (first-time vs experienced fathers) with a statistical test, meeting subgroup-outcome reporting. Generalisability limitations are acknowledged. However, no systematic fairness/equity evaluation across demographic groups or bias-mitigation-plus-evaluation is repo</t>
  </si>
  <si>
    <t>Informed consent obtained from participants. Verbal/written consent process described.  No procedural detail (information sheet, signed consent form, or activity-specific consent) is described, and no data-use transparency or documented withdrawal process is reported. Consent is therefore general informed consent without further granularity.</t>
  </si>
  <si>
    <t>Rover demonstrates moderate governance maturity as documented in this feasibility study, with participant-level fairness reporting and consent as relative strengths. Privacy is limited to a general privacy policy and app-store data-sharing information, with encryption, de-identification, and data-flow details appearing only as future recommendations. Safety is confined to user-accessible signposting to mental health services, supported by a deliberately constrained chatbot design for a high-risk use case, but without a standalone disclaimer, automated crisis detection, or human escalation. Monitoring is limited to development-stage multidisciplinary review and beta testing, with no deployment output/incident monitoring or clinical oversight of live use. Regulation is supported by Deakin University Human Research Ethics Committee approval but without trial registration, a named data-protection law, or a device pathway. Bias and fairness are the strongest dimension, with detailed participant characteristics and a parity-based therapeutic-alliance subgroup comparison, though no systematic fairness evaluation is conducted. Consent is general informed consent for study participation, without documented procedural detail, data-use transparency, or a withdrawal process.</t>
  </si>
  <si>
    <t>The study documents de-identification of study data. Encryption, access controls, data-flow descriptions, and privacy-preserving architectures were not reported. Privacy documentation is therefore limited to basic de-identification.</t>
  </si>
  <si>
    <t>Evidence: Not reported in the paper or associated materials reviewed. No safety disclaimer, crisis-contact information, referral or signposting, automated risk detection, or human escalation pathway is described for the chatbot. Scoring rationale: Score 0 was assigned because no safety, crisis, or risk-response mechanism was documented. This does not establish that such a mechanism was absent in practice.</t>
  </si>
  <si>
    <t>BRANY IRB approval (study ID 24-338-1949). Retrospective analysis of secondary data deemed exempt from additional consent. No HIPAA/GDPR mention.The IRB study identifier should not be mistaken for a trial registration.</t>
  </si>
  <si>
    <t>Moment for Parents demonstrates modest, unevenly documented governance overall. Privacy is limited to de-identification of study data, with no encryption, access controls, data-flow description, or privacy-preserving architecture reported. Safety mechanisms such as disclaimers, crisis resources, risk detection, or escalation are not reported at all, which is notable for a perinatal mental-health tool. Monitoring is confined to informal, ad hoc updating of the chatbot in response to participant feedback, without scheduled output review, formal oversight, or an audit trail. Regulation is supported by BRANY IRB approval and a formal exemption but includes no trial registration, named data-protection law, or medical-device pathway. Bias and fairness reach subgroup-level engagement reporting for pregnant versus postpartum users but include no sociodemographic data and no formal fairness evaluation. Consent is limited to participant permission for interview recording within a secondary-data study exempt from additional consent, without documented informed consent for participation, data-use transparency, or a withdrawal process.</t>
  </si>
  <si>
    <t xml:space="preserve">Rosie </t>
  </si>
  <si>
    <t>Data were pseudonymised via participant identifiers and analysed datasets were de-identified, and conversations were stored in a Firebase database described as secure. Explicit encryption, role-based access controls, a documented data-flow, and privacy-preserving architectures were not reported. The advertisement-free design offers a privacy benefit but is not a privacy-preserving computational method.</t>
  </si>
  <si>
    <t>Rosie combines automated detection of possible mental and physical health emergencies with staff alerts via Slack, automatic delivery of emergency and hotline resources, and 24-hour follow-up by a clinical social worker, plus a medical disclaimer. This is a documented automated-detection-with-human-follow-up safety pathway. Detection accuracy and false-positive handling are not formally evaluated, and one participant found a hotline warning abrupt. Also, follow-up does not happen for every detected case</t>
  </si>
  <si>
    <t>IRB-approved (1556200); ClinicalTrials.gov registered (NCT06053515); CONSORT checklist; NIH-funded. No HIPAA/GDPR; no FDA/CE pathway.</t>
  </si>
  <si>
    <t>The study reports fairness-relevant demographics (race and ethnicity, age, education, insurance, household size) for its target population of mothers of color and acknowledges sampling and representativeness bias as a limitation. Outcomes were not analysed by demographic subgroup and no formal fairness evaluation was conducted, with small sample size cited as the constraint.</t>
  </si>
  <si>
    <t>Explicit informed consent was documented through verbal consent read aloud and a signed web-based consent form, with a copy emailed to each participant. Data-use transparency within consent and an explicit withdrawal or data-removal right were not reported, so consent falls short of the comprehensive anchor.</t>
  </si>
  <si>
    <t>Rosie demonstrates relatively strong and broad governance documentation for a pilot study, anchored by an unusually well-developed safety system. Privacy is supported by participant-ID pseudonymisation and de-identified analysis datasets stored in a Firebase database described as secure, but without explicit encryption, role-based access controls, a documented data-flow, or a privacy-preserving architecture. Safety is advanced: the system automatically detects possible mental and physical health emergencies, alerts staff via Slack, sends emergency and hotline resources, and triggers 24-hour follow-up by a clinical social worker, alongside a medical disclaimer. Monitoring consists of weekly team review of chatbot interactions and user thumbs-up/down feedback plus a technical app-monitoring system, but is not described as a formally defined oversight procedure. Regulation is supported by University of Maryland IRB approval and ClinicalTrials.gov registration, without any named data-protection law or medical-device pathway. Bias and fairness are addressed through descriptive reporting of race and ethnicity, education, insurance, and age for a target population of mothers of color, with sampling bias acknowledged, but without subgroup outcome analysis or a formal fairness evaluation. Consent is explicit and documented through verbal and signed web-based consent with a copy provided to participants, though it does not document data-use transparency or a withdrawal/data-removal process.</t>
  </si>
  <si>
    <t>Woebot (WB001 profile)</t>
  </si>
  <si>
    <t>Privacy and confidentiality are invoked only as general ethical principles guiding the safety policy. No specific privacy-protecting measures such as anonymisation, encryption, access controls, or data-flow descriptions are reported. No privacy-preserving computational architecture is described.</t>
  </si>
  <si>
    <t>Safety combines a static disclaimer, user-initiated crisis signposting (SOS), and an automated NLP Safety Net that detects crisis language and responds with a confirmation prompt and curated crisis resources. What happens after detection is described, supporting automated risk detection. However, no guaranteed human follow-up or clinician escalation pathway is documented.</t>
  </si>
  <si>
    <t>Clinical experts reviewed conversational content during development to preserve therapeutic integrity, but this is an authoring quality step rather than deployment monitoring. No scheduled output review, clinical oversight of live conversations, incident monitoring, or audit trail is reported. Post-deployment governance monitoring is therefore not documented.</t>
  </si>
  <si>
    <t>The device is documented as a Software as a Medical Device holding US FDA Breakthrough Device Designation (granted 7 May 2021), placing it within a formal medical-device regulatory pathway. Full FDA clearance or approval had not been granted at the time of writing. The score rests on the documented regulatory-pathway status and device classification rather than on ethics approval or a named data-protection law.</t>
  </si>
  <si>
    <t>Demographic characteristics of the study samples (age, race/ethnicity, gender identity) are described, and inclusive human-centred design and generalisability/digital-divide concerns are acknowledged. This constitutes descriptive fairness-relevant reporting. No subgroup performance/outcome analysis or formal fairness evaluation is reported.</t>
  </si>
  <si>
    <t>This device-profile paper does not describe a consent process; the app onboarding discloses service limitations rather than obtaining consent. Neither general informed consent for the summarised studies nor data-use/withdrawal transparency is reported here. The Score 0 reflects non-reporting in this paper, not confirmed absence in the underlying trials.</t>
  </si>
  <si>
    <t>WB001 (Woebot) demonstrates moderate governance maturity as documented in this device profile, anchored by regulatory and safety features and thinner elsewhere. Privacy is addressed only as a generic ethical principle, with no anonymisation, encryption, access controls, or privacy-preserving architecture described. Safety is comparatively well developed, combining a disclaimer, user-initiated crisis signposting, and an automated Safety Net that detects crisis language and responds, though without a guaranteed human escalation pathway. Monitoring is not documented as a deployment function; only development-stage clinical review of content is described. Regulation is the strongest dimension, with the device classified as a Software as a Medical Device and holding FDA Breakthrough Device Designation, albeit without clearance or approval at the time of writing. Bias and fairness extend to descriptive demographic reporting and inclusive design intentions but stop short of subgroup outcome analysis or formal fairness evaluation. Consent is not described in this paper, reflecting the article's device-profile scope rather than confirmed absence in the underlying trials.</t>
  </si>
  <si>
    <t>Analysed data were de-identified using a proprietary PII detection/redaction algorithm and the dataset was anonymised. The app is described as requiring no registration and collecting no PII, an anonymous-by-design approach, and a compliance/privacy officer audited the dataset for security compliance. Encryption, access controls, and data-flow specifics are not described, and whether the no-PII design qualifies as a privacy-preserving architecture is left ambiguous.</t>
  </si>
  <si>
    <t>Clinical and safety teams are described as reviewing and validating app content and tools, and a named compliance/privacy officer audited the study dataset for compliance. These indicate minimal, documented review and oversight. However, no defined process for monitoring live outputs or incidents - with a schedule, criteria, or escalation responsibility - is reported, and no audit trail of live outputs is described.</t>
  </si>
  <si>
    <t>The study reports a self-determined exemption from public trial-registry registration under OHRP guidelines and was conducted on anonymous, non-clinical real-world data. No IRB/ethics-committee approval or ethics-body waiver, trial registration, named data-protection law, or medical-device/regulatory pathway is documented. The Score 0 reflects non-reporting of these regulatory elements rather than confirmed absence.</t>
  </si>
  <si>
    <t>Fairness-relevant characteristics (geographic location, relationship status, gender, and stressor profiles) are descriptively reported, and bias-related limitations are acknowledged. Outcomes are also stratified by baseline depression severity. However, no analysis of outcomes across demographic or equity-relevant subgroups and no formal fairness evaluation or bias mitigation are reported.</t>
  </si>
  <si>
    <t>Consent is implied through users' acceptance of the app's Terms of Service and Privacy Policy at download, and PHQ-9 assessments were voluntary. No study-specific informed consent for research participation, nor a documented study-level data-use/withdrawal consent process, is reported. This reflects the retrospective, anonymous real-world-data design.</t>
  </si>
  <si>
    <t>Wysa demonstrates basic governance maturity as documented in this study, with privacy and demographic reporting as relative strengths and safety and regulation largely undocumented. Privacy is supported by de-identification/anonymisation and an anonymous-by-design approach that collects no PII, though encryption, access controls, and data-flow specifics are not described. Safety is addressed only as a design principle and through clinical/safety-team content validation, with no crisis mechanism, disclaimer, risk detection, or escalation pathway described. Monitoring extends to clinical/safety-team review of app content and a compliance-officer dataset audit, but no defined process for monitoring live outputs or incidents is reported. Regulation is not documented against its anchors: the study reports only a self-determined trial-registry exemption under OHRP guidelines, without ethics-committee approval, registration, a named data-protection law, or a device pathway. Bias and fairness reach descriptive reporting of geographic, relationship-status, and gender characteristics and severity-stratified outcomes but stop short of demographic-subgroup or formal fairness analysis. Consent is implied through acceptance of the Terms of Service and Privacy Policy rather than study-specific informed consent.</t>
  </si>
  <si>
    <t xml:space="preserve">Pregnancy Companion (Alexa) </t>
  </si>
  <si>
    <t>Personal data are stored in DynamoDB with at-rest encryption, the end-to-end data flow across Alexa, Lambda, DynamoDB, SNS, and SES is described, and resource access is governed by AWS IAM permissions and user/roles management. However, no anonymisation/de-identification or privacy-preserving architecture is reported, and end-user authentication to restrict smart-speaker access is noted only as future work.</t>
  </si>
  <si>
    <t>The system defines an emergency-handling intent that detects an emergency situation and automatically notifies a doctor and ambulance by mobile message and email, alongside a symptom-checking intent. This exceeds static signposting, but the detection mechanism is only briefly described and no guaranteed human follow-up protocol is documented</t>
  </si>
  <si>
    <t>Monitoring is limited to automated AWS technical logging (CloudWatch, device logs, Alexa history) and development-phase testing with the utterance profiler and Alexa Simulator. No human or clinical review of chatbot outputs, scheduled review, or oversight process is reported</t>
  </si>
  <si>
    <t>No ethics approval, study/trial registration, named data-protection law, or medical-device/regulatory pathway is reported; the NHS website is used only as a content source and the acceptance survey is not a regulatory framework. The zero reflects non-reporting in this proof-of-concept paper rather than confirmed absence, and no named regulation (such as GDPR) is cited despite the UK context.</t>
  </si>
  <si>
    <t>A technology-acceptance survey of pregnant women and healthcare professionals is reported only as aggregate agreement percentages, with no participant demographics, sample size, or subgroup analysis, and no discussion of bias, representativeness, or equity for the system. Bias and fairness are therefore not addressed.</t>
  </si>
  <si>
    <t>The paper's only use of "consent" refers to users rating UTAUT2 survey parameters on a 1-5 agreement scale, which denotes survey responses rather than an informed-consent process; no consent procedure is described for chatbot data collection. Consent is therefore not documented, and voluntary use alone does not meet the Score 1 anchor.</t>
  </si>
  <si>
    <t>Proof-of-concept voice chatbot on Alexa + AWS for week-by-week pregnancy support, with a technology-acceptance survey but no clinical evaluation. Has DynamoDB encryption-at-rest, an emergency intent notifying doctor/ambulance via SMS/email, AWS/CloudWatch logging, and NHS-sourced content. No anonymisation, data minimisation, implemented authentication, content guardrails, mental-health crisis handling, ethics approval, named regulation, certification, demographics, subgroup/fairness analysis, or informed-consent process.</t>
  </si>
  <si>
    <t>Privacy is explicitly described as out of scope but addressed generically via "state of the art" data-protection techniques and a "data for services" model; the chosen Telegram channel encrypts messages, and the system's data flow across web server, LUIS, database, and Google Maps is described. No data anonymisation/de-identification, concrete access-control detail, or privacy-preserving architecture was reported.</t>
  </si>
  <si>
    <t>Safety features are emergency-focused signposting: locating the nearest hospital/pharmacy, first-aid guidance, and directing users to call emergency services, alongside an automated symptom checker that assesses seriousness and recommends the appropriate type of doctor. There is no human-in-the-loop clinical escalation pathway with guaranteed follow-up, and crisis response relies on directing the user to external emergency services.</t>
  </si>
  <si>
    <t>No governance monitoring is reported: the system's automated LUIS confidence score and active learning are model features rather than output review, and evaluation with real patients is described only as planned future work. No human review of conversations, clinical oversight, or incident monitoring was documented.</t>
  </si>
  <si>
    <t>No ethics approval, study/trial registration, named data-protection law, or medical-device/regulatory pathway is reported; the paper only notes in general terms that chatbots must adhere to regulatory rules. The zero reflects non-reporting rather than confirmed absence, and no named regulation (such as GDPR) is cited despite the EU setting.</t>
  </si>
  <si>
    <t>Bias, fairness, representativeness, and equity are not addressed for the system; the only related elements are Italian gendered-language handling (grammatical, not demographic) and a general statement about mHealth equity. No participant demographics or subgroup analyses are reported because no real-user evaluation was carried out.</t>
  </si>
  <si>
    <t>The system is described as operating on a "data for services" model in which patients sign an informed consent to donate their data for improved services, indicating a general informed-consent process. However, this is presented conceptually and without procedural detail, detailed data-use transparency, or a documented withdrawal process, though an account-deletion option is shown in the interface.</t>
  </si>
  <si>
    <t>The MamaBot short paper demonstrates basic overall governance maturity, with governance mostly described briefly or left out of scope in this design-and-implementation study. Privacy is limited to a generic "state of the art" data-protection statement plus encrypted messaging via Telegram and a described data flow, without anonymisation, concrete access controls, or a privacy-preserving architecture. Safety is supported by user-initiated emergency signposting - nearest-hospital search, first-aid guidance, and directing users to call emergency services - and an automated symptom-seriousness checker, but there is no human-in-the-loop clinical escalation. Monitoring is not documented beyond automated model features such as LUIS confidence scores and active learning, with real-patient testing only planned. Regulation is not reported, with no ethics approval, registration, named data-protection law, or device pathway. Bias and fairness are not addressed, and no participant demographics exist because the prototype was not evaluated with real users. Consent is described through a "data for services" model in which patients sign an informed consent to donate their data, though without procedural detail, full data-use transparency, or a documented withdrawal process.</t>
  </si>
  <si>
    <t xml:space="preserve"> No data-protection measures described. The app uses a cloud-based administrative portal and individual UserID/password logins, but there is no mention of encryption, anonymisation/de-identification, data minimisation, or advanced techniques. (Login credentials are access control, not data privacy under the rubric.)</t>
  </si>
  <si>
    <t>Rule-based chatbot drawing only on content curated by local perinatal healthcare experts; poster station restricted to "positive messages only"; Smile Center mood scale (1–10) gives differentiated responses, directing low-mood users (1–4) to emotional-health articles; Helpline lists public hospitals, mental health services, and social-support contacts; "Ask an Expert" routes unanswered queries to nurses/midwives (human backup). No harmful-input filtering, no defined crisis-escalation protocol or alert thresholds for at-risk users, no clinical/EHR integration or regulatory clearance.</t>
  </si>
  <si>
    <t>An in-app tracker records frequency of participant activities and the admin portal tracks each user's activity (logging, for treatment fidelity). No scheduled audits, drift detection, performance dashboards, or real-time system monitoring.</t>
  </si>
  <si>
    <t>This development and user-acceptability-testing paper reports funding and a no-competing-interest declaration but does not document ethics/IRB approval, trial or protocol registration, any named data-protection law, or a regulatory/medical-device pathway. The zero reflects non-reporting in this specific paper, not confirmed absence, and governance from other Parentbot papers was not transferred without an explicit link.</t>
  </si>
  <si>
    <t>Demographic characteristics (gender, age, parental status, device type) were reported, and user-experience/acceptability outcomes were statistically compared across gender and parental status, with no significant subgroup differences found; a gender-related comment led to a design change. The analysis was not framed as a formal fairness or equity evaluation, used a very small sample, and included no documented bias mitigation.</t>
  </si>
  <si>
    <t>The Parentbot development study demonstrates basic overall governance maturity, with most governance mechanisms either lightly documented or not reported in this development-and-testing paper. Privacy is limited to functional login credentials and a restricted administrative portal, with no stated confidentiality measure, de-identification, encryption, or privacy-preserving architecture. Safety is supported by user-initiated signposting to hospitals, mental health services, and support groups and a general query-transfer to nurses/midwives, but lacks automated risk detection or a crisis-specific escalation pathway. Monitoring is confined to automated, research-focused activity-tracking and development-phase bug-testing, without human review of outputs or a clinical oversight process. Regulation is not documented in this paper, which reports no ethics approval, trial registration, named data-protection law, or medical-device pathway. Bias and fairness are the strongest area, reaching subgroup-level comparison of user-experience outcomes by gender and parental status, though without a formal fairness assessment or bias mitigation. Consent is described only as voluntary participation, with no documented informed-consent process, data-use transparency, or withdrawal mechanism.</t>
  </si>
  <si>
    <t>Study ID (randomly selected)</t>
  </si>
  <si>
    <t>Reports secure storage and de-identification, but does not describe encryption, authentication, federated learning, etc.</t>
  </si>
  <si>
    <t>Describes crisis-detection and human escalation pathway ued in the study, but doesn't provide immediate response or a timeline on when human intervention may occur.</t>
  </si>
  <si>
    <t xml:space="preserve">A monitoring process is described involving system logs, transcript review, manual intervention changes, staff-contact records, and adverse-event logs. </t>
  </si>
  <si>
    <t>Formal ethics and research approvals are clearly documented.</t>
  </si>
  <si>
    <t>Reports substantial population characteristics and examines whether engagement differs by several participant characteristics. However, there is no subgroup analysis or fairness evaluation.</t>
  </si>
  <si>
    <t>Explicit study-level consent procedure described, but it doesn't go into advanced level about withdrawal etc.</t>
  </si>
  <si>
    <t>Does not report any specific privacy mechanisms within MOMCare</t>
  </si>
  <si>
    <t>Describes crisis/urgent detection and guardrails, but not operational escalation to human</t>
  </si>
  <si>
    <t>Outputs were human reviewed in the study, but did not describe periodic review or progression to an operational review pipeline</t>
  </si>
  <si>
    <t>No evidence of formal ethics approval, trial registration, regulatory compliance, etc</t>
  </si>
  <si>
    <t>Acknowledges bias risks, discusses fairness as a design goal, identifies potential dataset underrepresentation, and reports manual review intended to reduce bias-related problems, but doesn't go beyond this for higher rating (e.g., subgroup analysis, etc)</t>
  </si>
  <si>
    <t>No clear consent process described</t>
  </si>
  <si>
    <t>SVM Chatbot</t>
  </si>
  <si>
    <t xml:space="preserve">Discusses collection of highly sensitive mental health data, but does not report on privacy mechanisms or governance processes. </t>
  </si>
  <si>
    <t>Describes risk warnings and referral pathways but not operational escalation</t>
  </si>
  <si>
    <t xml:space="preserve">Implements an ongoing process for real-time monitoring and longitudinal assessment of mental health, but there is no evidence of continuous clinical review, audit trails, etc </t>
  </si>
  <si>
    <t>No evidence of ethics approval or other governanc</t>
  </si>
  <si>
    <t>Lists demographic data as inputs, but no discussion of mitigating bias or fairnes</t>
  </si>
  <si>
    <t>Reports no privacy controls, anonymisation, encryption, access management, data governance, or confidentiality mechanisms</t>
  </si>
  <si>
    <t>Trained on a researcher developed breastfeeding guide, and intended to provide evidence-based responses, but the paper reports no guardrails, crisis management, escalation pathway, risk screening, clinician oversight, or safety intervention process. It is essentially an informational chatbot.</t>
  </si>
  <si>
    <t>No monitoring described</t>
  </si>
  <si>
    <t>Ethics approval and adherence to Helsinki protocol, but nothing further.</t>
  </si>
  <si>
    <t>Population demographics are reported</t>
  </si>
  <si>
    <t>Written/verbal consent gained before the mothers participated.</t>
  </si>
  <si>
    <t>ALBA (SH+ Protocol)</t>
  </si>
  <si>
    <t>Explicitly reports confidential collection, de-identification, numeric participant codes, aggregation and anonymisation before data disclosure, and secure data retention intended to comply with GDPR. No privacy-preserving architecture reported.</t>
  </si>
  <si>
    <t>Pre-intervention assessment on suitability. Doesn't use generative dialogue for safety. No crisis detection or escalation described.</t>
  </si>
  <si>
    <t>Mentions formative evaluation of dialogues.</t>
  </si>
  <si>
    <t xml:space="preserve">Explicitly mentions GDPR compliance and that ethics boards will review all future studies. </t>
  </si>
  <si>
    <t>Mentions hallucination and bias risks to avoid GenAI responses. Mentions co-design and adaptable content for different languages and health concerns, but doesn't provide actual demographic or subgroup performance.</t>
  </si>
  <si>
    <t xml:space="preserve">Explicitly mentions informed consent and de-identification of data. </t>
  </si>
  <si>
    <t>The paper reports participant pseudonymisation, account protection, secure data collection, and restrictions on data sharing - but not a full privacy-preserving framework etc.</t>
  </si>
  <si>
    <t>Implemented a human escalation pathway for participants with psychological distress plus professional referral and expert responses.</t>
  </si>
  <si>
    <t>Structured tracking of intervention and application activity but not review of chatbot or AI-generated outputs.</t>
  </si>
  <si>
    <t>Ethics approval and prospective clinical-trial registration are both explicitly reported but not more advanced than that.</t>
  </si>
  <si>
    <t>Detailed population characteristics reported, reports outcomes separately for mothers and fathers,selected demographic interactions are tested, and reports on limitations of representation. Doesn't really go beyond that to explore chatbot safety across demographic groups etc.</t>
  </si>
  <si>
    <t>Reports a fairly robust consent structure in terms of explicit written consent, prior disclosure of study information, voluntariness, and an unrestricted right to withdraw without consequences.</t>
  </si>
  <si>
    <t>Dr. Joy [51]</t>
  </si>
  <si>
    <t>Reports no concrete privacy mechanism for the study or chatbot data</t>
  </si>
  <si>
    <t>Includes structured symptom assessment and depression screening followed by results and therapy suggestions. The content created and checked by medical specialists. However, reports no human-in-the-loop escalation, emergency referral or crisis escalation.</t>
  </si>
  <si>
    <t>Conducted a human-reviewed analysis of chatbot interactions during the 7-day usability test, but no ongoing governance reported for deployment of chatbot in clinical settings.</t>
  </si>
  <si>
    <t>Reports formal institutional ethics approval</t>
  </si>
  <si>
    <t>Reports participant characteristics, acknowledges sampling and representation bias, and proposes improved sampling. It does not evaluate chatbot accuracy, safety, or suitability across demographic subgroups.</t>
  </si>
  <si>
    <t>They do report on the ethics board approval, but do not explicitly state that informed consent was obtained, how it was documented, or whether withdrawal was possible. Can't infer any of that based on ethics approval alone.</t>
  </si>
  <si>
    <t>No implemented privacy measure is reported.</t>
  </si>
  <si>
    <t>Experts designed the content. No risk detection or human escalation reported.</t>
  </si>
  <si>
    <t>Reported human evaluation of the chatbot’s content, language, reliability by health professionals and users during the 7-day pilot. However, no defined postdeployment monitoring process - not sure if that makes it 1 or 2.</t>
  </si>
  <si>
    <t>Formal ethics approval reported. The paper says it followed CONSORT guidance but does not provide full details.</t>
  </si>
  <si>
    <t>The paper reports relevant population characteristics and acknowledges that its small samples do not represent broader populations. However, it does not evaluate chatbot accuracy, safety, accessibility, or perform subgroup analysis.</t>
  </si>
  <si>
    <t>General informed consent procedure described.</t>
  </si>
  <si>
    <t>ClaimIt Chatbot [43]</t>
  </si>
  <si>
    <t>Collects sensititive data but reports no explicit privacy-preserving method.</t>
  </si>
  <si>
    <t>No chatbot safety mechanism is described.</t>
  </si>
  <si>
    <t>The compliance and transcripts were reviewed by the research team, but mostly for data analysis. No reported review of chatbot outputs, safety-event monitoring, incident detection, etc.</t>
  </si>
  <si>
    <t>The study reports both formal ethics approval and prospective clinical-trial registration.</t>
  </si>
  <si>
    <t>Population characteristics and group-specific findings are reported. Paper does not assess chatbot accuracy, safety, or demographic subgroup analysis.</t>
  </si>
  <si>
    <t>Explicit written informed consent was obtained before participants accessed the study app. Two participants later withdrew consent, demonstrating that withdrawal occurred in practice. However, no mention of data removal or what happens after withdrawal.</t>
  </si>
  <si>
    <t>HiBaby [67]</t>
  </si>
  <si>
    <t>Mentions one comment around information privacy as a concern, and suggests a feature on allowing users to choose what information to share. Unsure if that feature is in the prototype or not, so could be 0.</t>
  </si>
  <si>
    <t>No operational safety mechanism is present in the prototype. The authors mention possible hard with use of NLP, but it's not clearly handled within the prototype app.</t>
  </si>
  <si>
    <t>No clear monitoring described in the prototype.</t>
  </si>
  <si>
    <t>They mention the study followed ethics procedures and also name the Australian Privacy Act as part of the evaluation framework.</t>
  </si>
  <si>
    <t>No fairness feature incorporated into the intervention and neither is an analysis of fairness on the sample population. They do acknowledgement that the design study may be biased concerns the methodology used to create the prototype, not the intervention's treatment of users.</t>
  </si>
  <si>
    <t>Mentions that the two participants agreed to be involved in the study, which implies consent.</t>
  </si>
  <si>
    <t>Moment for Parents [46]</t>
  </si>
  <si>
    <t>States that all study data were deidentified and that only aggregated and anonymised data may be shared. No higher privacy-preserving framework beyond that.</t>
  </si>
  <si>
    <t>Does not report a safety disclaimer, risk screening, crisis contact information, human escalation, or crisis escalation. They mention that self-reported data can tailor the exercises, but not that concerning data would trigger a safety response.</t>
  </si>
  <si>
    <t>The pilot included iterative modification of the prototype based on various data, which could periodic human review of intervention performance and user experience. However, it is focused on usability and not safety or response quality, so could be a 1.</t>
  </si>
  <si>
    <t>Ethics approval mentioned.</t>
  </si>
  <si>
    <t>Bias is explicitly acknowledged as a limitation. Theu also distinguish between pregnant and postpartum users, but do not collect much demographic information nor report on evaluating fairness across population subgroups.</t>
  </si>
  <si>
    <t>Implicit consent based on when the data was collected for an earlier study, but they explicitly mention it was exempt from consent as a secondary analysis.</t>
  </si>
  <si>
    <t>MamaBot [54]</t>
  </si>
  <si>
    <t>They mention that privacy is explicitly out of scope of this paper. However they do mention that the Telegram app is used and it encrypts communication. Could be a 3 due to encryption, but downgraded due to unclear how the data is encrypted as it moves between API etc.</t>
  </si>
  <si>
    <t>Chatbot provides emergency information, identifies seriousness of the issue, makes recommendation on doctor, locates hospitals and pharmacies, and provides guidance on calling an emergency number. However, there is no human-in-the-loop escalation.</t>
  </si>
  <si>
    <t>Not clearly reported.</t>
  </si>
  <si>
    <t>Mentioned generally that chatbots should follow regulatory rules, but nothing reported directly for this study re governance and ethics.</t>
  </si>
  <si>
    <t>They mention this data for service approach where users consent to provide their data in exchange for improved services. However, the process is not described in much detail so I can't judge the extent to which consent is actually gained, withdrawal, etc.</t>
  </si>
  <si>
    <t>Six dimensions each scored 0–4 (0=none, …, 4=comprehensive). Total = SUM (0–24). Category: None 0–3 / Basic 4–7 / Moderate 8–11 / Advanced 12–14 / Comprehensive 15–24.</t>
  </si>
  <si>
    <t>ID</t>
  </si>
  <si>
    <t>Privacy</t>
  </si>
  <si>
    <t>Safety</t>
  </si>
  <si>
    <t>Monitoring</t>
  </si>
  <si>
    <t>Regulation</t>
  </si>
  <si>
    <t>Bias &amp; Fairness</t>
  </si>
  <si>
    <t>Consent</t>
  </si>
  <si>
    <t xml:space="preserve">Total	</t>
  </si>
  <si>
    <t>Category</t>
  </si>
  <si>
    <t>Model Class</t>
  </si>
  <si>
    <t>Crisis-escalation tier</t>
  </si>
  <si>
    <t>Human-in-the-loop</t>
  </si>
  <si>
    <t>Automated detection + human follow-up</t>
  </si>
  <si>
    <t>PPD Screener</t>
  </si>
  <si>
    <t>Static disclaimer only</t>
  </si>
  <si>
    <t>Automated detection (no human)</t>
  </si>
  <si>
    <t xml:space="preserve">iPosyandu </t>
  </si>
  <si>
    <t>Breastfeeding Chatbot</t>
  </si>
  <si>
    <t xml:space="preserve">ALBA 	</t>
  </si>
  <si>
    <t xml:space="preserve">ChatGPT intervention	</t>
  </si>
  <si>
    <t xml:space="preserve">Maia </t>
  </si>
  <si>
    <t>Hotline / emergency contacts</t>
  </si>
  <si>
    <t xml:space="preserve">Pregnancy Companion </t>
  </si>
  <si>
    <t>Dimension mean (/4)</t>
  </si>
  <si>
    <t>Median total (/34)</t>
  </si>
  <si>
    <t>Value</t>
  </si>
  <si>
    <t>Median</t>
  </si>
  <si>
    <t>LLM + Hybrid combined</t>
  </si>
  <si>
    <t>Median total (/24)</t>
  </si>
  <si>
    <t>Advanced PET = federated learning / on-device inference / differential privacy / secure aggregation / homomorphic encryption. None implemented in any system (0/34).</t>
  </si>
  <si>
    <t>Privacy-enhancing techniques</t>
  </si>
  <si>
    <t>Data storage location</t>
  </si>
  <si>
    <t>Data sovereignty specified</t>
  </si>
  <si>
    <t>Data retention policy</t>
  </si>
  <si>
    <t>Consent mechanism</t>
  </si>
  <si>
    <t>Audit / logging</t>
  </si>
  <si>
    <t>Regulatory framework referenced</t>
  </si>
  <si>
    <t>Bias / fairness assessment</t>
  </si>
  <si>
    <t>Other</t>
  </si>
  <si>
    <t>Cloud (institutional)</t>
  </si>
  <si>
    <t>Not implemented</t>
  </si>
  <si>
    <t>Local</t>
  </si>
  <si>
    <t>Mentioned but unclear</t>
  </si>
  <si>
    <t>GDPR + Other</t>
  </si>
  <si>
    <t>Mentioned but vague</t>
  </si>
  <si>
    <t>GDPR</t>
  </si>
  <si>
    <t>Empirical</t>
  </si>
  <si>
    <t>Other (Australian Privacy Act 1988 + University of Melbourne ethics approval).</t>
  </si>
  <si>
    <t>Yes (GDPR, EU)</t>
  </si>
  <si>
    <t>Implicit</t>
  </si>
  <si>
    <t>Other (FDA BDD)</t>
  </si>
  <si>
    <t>Anonymisation + Pseudonymisation</t>
  </si>
  <si>
    <t>Encryption</t>
  </si>
  <si>
    <t>Intervention risk tier</t>
  </si>
  <si>
    <t>Clinical supervision</t>
  </si>
  <si>
    <t>In-chat safety disclaimer</t>
  </si>
  <si>
    <t>Automated risk detection</t>
  </si>
  <si>
    <t>AI identity disclosure</t>
  </si>
  <si>
    <t>Note</t>
  </si>
  <si>
    <t>Consultative</t>
  </si>
  <si>
    <t>Best-effort human follow-up ('response might not be immediate')</t>
  </si>
  <si>
    <t>Referral addresses general/physical complaints ('consult the midwife'); not mental-health-crisis-specific</t>
  </si>
  <si>
    <t>Access to psychologist/support offered; not crisis-triggered</t>
  </si>
  <si>
    <t>Guaranteed human follow-up within 24 hours (clinical social worker)</t>
  </si>
  <si>
    <t>Very High</t>
  </si>
  <si>
    <t>Emergency intent notifies doctor/ambulance for general medical emergencies; not mental-health-crisis-specific</t>
  </si>
  <si>
    <t>Population target</t>
  </si>
  <si>
    <t>Fathers included</t>
  </si>
  <si>
    <t>Dyadic modelling</t>
  </si>
  <si>
    <t>System language</t>
  </si>
  <si>
    <t>Language count</t>
  </si>
  <si>
    <t>Cultural adaptation</t>
  </si>
  <si>
    <t>Accessibility features</t>
  </si>
  <si>
    <t>Offline capability</t>
  </si>
  <si>
    <t>Perinatal stage</t>
  </si>
  <si>
    <t>Mental health target</t>
  </si>
  <si>
    <t>Couples</t>
  </si>
  <si>
    <t>Mixed (Depression + Stress + Anxiety + Wellbeing)</t>
  </si>
  <si>
    <t>Mixed</t>
  </si>
  <si>
    <t>Parents (non-dyadic)</t>
  </si>
  <si>
    <t>Indonesian</t>
  </si>
  <si>
    <t>Turkish</t>
  </si>
  <si>
    <t>Anxiety + Wellbeing</t>
  </si>
  <si>
    <t>Wellbeing + Stress</t>
  </si>
  <si>
    <t>Korean</t>
  </si>
  <si>
    <t>Unclear (Urdu proposed, unimplemented)</t>
  </si>
  <si>
    <t>Unclear</t>
  </si>
  <si>
    <t>Depression + Wellbeing</t>
  </si>
  <si>
    <t>Wellbeing + Anxiety</t>
  </si>
  <si>
    <t>Evaluation context</t>
  </si>
  <si>
    <t>Evaluation focus</t>
  </si>
  <si>
    <t>Validated clinical scale used</t>
  </si>
  <si>
    <t>Real-world clinical outcomes</t>
  </si>
  <si>
    <t>Clinical</t>
  </si>
  <si>
    <t>Lab</t>
  </si>
  <si>
    <t>No (UTAUT2 acceptance scale only; not clinical)</t>
  </si>
  <si>
    <t>Yes (AKUADS - validated clinical scale)</t>
  </si>
  <si>
    <t>Statistic (manuscript)</t>
  </si>
  <si>
    <t xml:space="preserve">Value </t>
  </si>
  <si>
    <t>Denominator</t>
  </si>
  <si>
    <t>Table source</t>
  </si>
  <si>
    <t>Study IDs / derivation</t>
  </si>
  <si>
    <t xml:space="preserve">Hybrid </t>
  </si>
  <si>
    <t>4,13,15,18,19,29,33</t>
  </si>
  <si>
    <t>6,7,11,12,20,24</t>
  </si>
  <si>
    <t>2,3,31</t>
  </si>
  <si>
    <t>9,10</t>
  </si>
  <si>
    <t>21,25</t>
  </si>
  <si>
    <t>GMS category: None (0–3)</t>
  </si>
  <si>
    <t>3, 13, 15, 20</t>
  </si>
  <si>
    <t>GMS category: Basic (4–7)</t>
  </si>
  <si>
    <t>4, 6, 9, 10, 11, 12, 18, 19, 21, 24, 25, 31, 32, 33, 34</t>
  </si>
  <si>
    <t>GMS category: Moderate (8–11)</t>
  </si>
  <si>
    <t>1, 5, 7, 8, 14, 16, 23, 27, 28, 30</t>
  </si>
  <si>
    <t>GMS category: Advanced (12–14)</t>
  </si>
  <si>
    <t>2, 17, 22, 26, 29</t>
  </si>
  <si>
    <t>GMS category: Comprehensive (15–24)</t>
  </si>
  <si>
    <t>Mean total (/24)</t>
  </si>
  <si>
    <t>GMS by model class — [the paradox] - Done with SCiPy</t>
  </si>
  <si>
    <t>5.0</t>
  </si>
  <si>
    <t>3,3,4,5,5,7,14</t>
  </si>
  <si>
    <t>6.5</t>
  </si>
  <si>
    <t>3,4,6,7,7,10</t>
  </si>
  <si>
    <t>4.0</t>
  </si>
  <si>
    <t>4,4</t>
  </si>
  <si>
    <t>3,3,3,4,4,5,5,6,7,7,7,10,14</t>
  </si>
  <si>
    <t>Study Design</t>
  </si>
  <si>
    <t>Conceptual prototypes</t>
  </si>
  <si>
    <t>4,8,9,10,13,15,24,25,33</t>
  </si>
  <si>
    <t>Lab prototypes</t>
  </si>
  <si>
    <t>6,7,14,16,21,28,32,34</t>
  </si>
  <si>
    <t>Clinical pilots</t>
  </si>
  <si>
    <t>1,2,5,11,12,17,18,19,20,22,23,26,27,29,30</t>
  </si>
  <si>
    <t>Deployed / scaled</t>
  </si>
  <si>
    <t>3,31</t>
  </si>
  <si>
    <t xml:space="preserve">Crisis escalation (N=34) </t>
  </si>
  <si>
    <t>Automated + human follow-up</t>
  </si>
  <si>
    <t>2,29,32</t>
  </si>
  <si>
    <t>Automated (no human)</t>
  </si>
  <si>
    <t>5,6,15,30</t>
  </si>
  <si>
    <t>4,18</t>
  </si>
  <si>
    <t>3,11,16,19,20,22,23,24,25,26</t>
  </si>
  <si>
    <t>7,10,12,14,21,28,31</t>
  </si>
  <si>
    <t>Supervision: consultative</t>
  </si>
  <si>
    <t>1,2,8,13,17,26,29,30,34</t>
  </si>
  <si>
    <t>Supervision: none</t>
  </si>
  <si>
    <t>Automated risk detection (studies)</t>
  </si>
  <si>
    <t>2,4,5,6,8,9,15,29,30,32 = 10 studies / 9 unique systems</t>
  </si>
  <si>
    <t>Consent: explicit</t>
  </si>
  <si>
    <t>1,2,5,7,8,11,12,14,16,17,19,22,23,25,26,27,29,32</t>
  </si>
  <si>
    <t>Consent: implicit</t>
  </si>
  <si>
    <t>28,31</t>
  </si>
  <si>
    <t>Consent: none described</t>
  </si>
  <si>
    <t>4,33 (simulation-only)</t>
  </si>
  <si>
    <t>Consent: not reported</t>
  </si>
  <si>
    <t>3,9,10,13,15,18,20,21,24,30,34 + 1</t>
  </si>
  <si>
    <t>Named regulation: GDPR</t>
  </si>
  <si>
    <t>7,14,16,22,26</t>
  </si>
  <si>
    <t>Third-party commercial API (conversational)</t>
  </si>
  <si>
    <t>Studies: 2,4,6,7,11,15,16,18,19,20,24,29,32,33 = 14 (41%). Raw column additionally includes Study 26 (SPID/CIE identity authentication only) = 15 (44%) when auth-only dependencies are counted.</t>
  </si>
  <si>
    <t>Anonymisation/pseudonymisation</t>
  </si>
  <si>
    <t>1,2,8,14,16,17,22,24,26,28,29,31,34 = 13</t>
  </si>
  <si>
    <t>Validated clinical scales (definition applied)</t>
  </si>
  <si>
    <t>1,2,5,11,17,20,29,30,31 = 9 studies / 7 systems</t>
  </si>
  <si>
    <t>Eval context: simulation</t>
  </si>
  <si>
    <t>3,4,9,10,13,15,24,33</t>
  </si>
  <si>
    <t>Eval context: lab</t>
  </si>
  <si>
    <t>14,25</t>
  </si>
  <si>
    <t>Eval context: home</t>
  </si>
  <si>
    <t>7,16,18,19,20,21,22,23,26,27,28,29,31,34</t>
  </si>
  <si>
    <t>Eval context: clinical</t>
  </si>
  <si>
    <t>17</t>
  </si>
  <si>
    <t>Eval context: mixed</t>
  </si>
  <si>
    <t>1,2,5,6,11,30,32</t>
  </si>
  <si>
    <t>Eval context: not reported</t>
  </si>
  <si>
    <t>8,12</t>
  </si>
  <si>
    <t>English-only (systems)</t>
  </si>
  <si>
    <t>30</t>
  </si>
  <si>
    <t>Fathers included (systems)</t>
  </si>
  <si>
    <t>Dyadic modelling = Yes</t>
  </si>
  <si>
    <t>0 (Parentbot = Partial)</t>
  </si>
  <si>
    <t>Offline capable (systems)</t>
  </si>
  <si>
    <t>Zuri only</t>
  </si>
  <si>
    <t>Stage: both (systems)</t>
  </si>
  <si>
    <t>Stage: antenatal (systems)</t>
  </si>
  <si>
    <t>Stage: postnatal (systems)</t>
  </si>
  <si>
    <t>3, 3, 4, 5, 5, 7, 14</t>
  </si>
  <si>
    <t>3, 4, 6, 7, 7, 10</t>
  </si>
  <si>
    <t>4, 4</t>
  </si>
  <si>
    <t>3, 3, 3, 4, 4, 5, 5, 6, 7, 7, 7, 10, 14</t>
  </si>
  <si>
    <t>Advanced</t>
  </si>
  <si>
    <t xml:space="preserve">Engagement outcomes are reported separately for pregnant and postpartum subgroups, and sampling bias and limited representativeness are acknowledged as limitations. No sociodemographic data were collected and no formal fairness or bias-mitigation analysis was conducted. The subgroup is clinical (perinatal stage). </t>
  </si>
  <si>
    <t xml:space="preserve"> TheRCT collects daily mood scores, EPDS, DASS-21, prior psychiatric diagnosis and couple relationship quality from 156 fathers across five countries, but no anonymisation, pseudonymisation, encryption, access control, described data flow or privacy-preserving computation is reported</t>
  </si>
  <si>
    <t>The settings page provides contact information for the study team and for crisis mental health services. This is static signposting located outside the conversational flow</t>
  </si>
  <si>
    <t>App usage, module completion and adherence were recorded, but reported as trial outcomes rather than oversight. No review of chatbot outputs, no clinical oversight during the trial, no incident process and no audit trail are described.</t>
  </si>
  <si>
    <t>Ethics approval from the Deakin University Human Research Ethics Committee (DUHREC 2020-151), and prospective registration with the Australian and New Zealand Clinical Trials Registry (ACTRN12621000275864).</t>
  </si>
  <si>
    <t>Demographic data on age, gender, ethnicity, education, current treatment status and current or past diagnosis were collected, with full baseline characteristics in Table 2. Attrition was analysed by demographic characteristics with effect sizes: dropouts were more likely to be younger Australian fathers (d = -0.51, p = 0.001; phi = 0.53, p &lt; 0.001), earlier in the perinatal period (d = -0.77, p &lt; 0.001), experiencing financial hardship (phi = 0.23, p = 0.04) or COVID symptoms (phi = 0.37, p &lt; 0.001). Subgroup outcome analyses were run by baseline symptom severity and by prepartum versus postpartum status. The Discussion acknowledges the western, English-speaking sample and the father-versus-parent terminology trade-off.</t>
  </si>
  <si>
    <t>No consent procedure is described. Ethics approval and trial registration are reported, eligibility and the $50 Amazon voucher incentive are described, but there is no statement of informed consent, no consent modality, no data-use transparency and no withdrawal provision.</t>
  </si>
  <si>
    <t>This study (Rover) demonstrates basic governance maturity in this registered randomised controlled trial, with regulation as the only developed dimension. Privacy is entirely unaddressed, with no anonymisation, encryption, access control or described data flow despite the collection of mood, symptom and diagnostic data from 156 fathers across five countries. Safety is limited to crisis-service contact details on the settings page, without an in-chat disclaimer, automated risk detection or escalation pathway. Monitoring is not reported as a governance function, as adherence logging serves trial outcomes rather than oversight of chatbot outputs. Regulation is the strongest dimension, combining Deakin University ethics approval with prospective ANZCTR registration, though no data-protection law is named across five jurisdictions. Bias and fairness reach subgroup-level reporting through full demographics, attrition analysed by demographic characteristics, and outcome comparisons by symptom severity and perinatal stage, but without an empirical fairness evaluation. Consent is not documented at all.</t>
  </si>
  <si>
    <t>Australia, New Zealand, USA, UK, Canada</t>
  </si>
  <si>
    <t>RCT (two-arm, active control: moodmonitor app)</t>
  </si>
  <si>
    <t>289 assessed for eligibility; 133 excluded; 156 randomised; 91 completed the 4-week post-test; 79 intervention participants at 8-week follow-up</t>
  </si>
  <si>
    <t>Mobile app-based intervention for paternal perinatal depression, anxiety,
and stress: A randomised controlled trial</t>
  </si>
  <si>
    <t>Journal (Journal of Affective Disorders)</t>
  </si>
  <si>
    <t>To support fathers experiencing perinatal depression, anxiety and stress through a self-guided mindfulness-based CBT intervention.</t>
  </si>
  <si>
    <t>Self-directed mHealth app with a chatbot guide (Rover the dog) that onboards users, conducts daily mood assessments using the Immediate Mood Scaler-12, sets and tracks weekly goals, suggests exercises based on the mood score, and engages in open dialogue prompting reflection. Four self-guided mindfulness-based CBT audio modules with embedded exercises. Resources page with 21 articles. Settings page allows personalisation of the nickname Rover uses and the notification schedule, and provides contact information for the study team and crisis mental health services.</t>
  </si>
  <si>
    <t>Home-based (participants used the app on their own devices)</t>
  </si>
  <si>
    <t>Clinical pilot (prospectively registered two-arm RCT with an active control in 156 participants recruited across five countries, conducted as a research trial with no integration into routine clinical practice and no multi-site or national implementation)</t>
  </si>
  <si>
    <t>Both (pregnant partner or infant under 12 months)</t>
  </si>
  <si>
    <t>Treatment + Monitoring + Informational</t>
  </si>
  <si>
    <t>Hybrid (mindfulness-based CBT + psychoeducation + wellbeing)</t>
  </si>
  <si>
    <t>Partial (self-directed; crisis service contacts provided in settings)</t>
  </si>
  <si>
    <t>No (couple relationship quality measured as an outcome; partners not recruited or modelled)</t>
  </si>
  <si>
    <t>Comparative (baseline depression severity moderated treatment effect, b = 5.36, p &lt; 0.01)</t>
  </si>
  <si>
    <t>Yes (age, gender, ethnicity, education level, current treatment status and current/past depression or anxiety diagnosis collected, cohabitation, employment, education, parity, country, infant age and sex, and pregnancy status)</t>
  </si>
  <si>
    <t>Hotline (settings page provides contact information for the study team and crisis mental health services)</t>
  </si>
  <si>
    <t>No (daily IMS-12 mood scores drive exercise suggestions; no risk-threshold detection or alerting described)</t>
  </si>
  <si>
    <t>Partial (The chatbot's opening message reads 'Hi, my name's Rover. I'm here to help you navigate your way through the early years of becoming a dad. Think of me as your robot sidekick!', which signals non-human status, though there is no explicit statement that the system is AI)</t>
  </si>
  <si>
    <t>Text (audio content in modules is intervention material, not dialogue)</t>
  </si>
  <si>
    <t>Mobile (smartphone or tablet)</t>
  </si>
  <si>
    <t>Persistent (mood, goal and completion tracking across sessions)</t>
  </si>
  <si>
    <t>Adaptive (exercise suggestions from daily mood score; user-set notification schedule)</t>
  </si>
  <si>
    <t>Not reported (rule-based conditional logic / decision tree)</t>
  </si>
  <si>
    <t>Not reported (no service named for the conversational layer; Qualtrics used for randomisation, baseline survey and quality screening)</t>
  </si>
  <si>
    <t>Partially Available (Rover was built by forking schema, an open-source mHealth platform; Rover-specific code not released)</t>
  </si>
  <si>
    <t>Yes (Partial - schema open-source mHealth platform named as the build base; Qualtrics used for randomisation and surveys; Stata version 16 for analysis)</t>
  </si>
  <si>
    <t>User-generated (app interaction data and self-report outcome surveys)</t>
  </si>
  <si>
    <t>289 assessed for eligibility, 133 excluded, 156 randomised, 91 completed the 4-week post-test, 79 intervention participants at 8-week follow-up</t>
  </si>
  <si>
    <t>Online platform (recruited via paid social media advertising on Facebook, Twitter and Reddit (March to November 2021); baseline and outcome surveys via Qualtrics; app used at home)</t>
  </si>
  <si>
    <t>Evaluation</t>
  </si>
  <si>
    <t>Not reported (ethics approval and trial registration documented; no consent procedure described in the paper)</t>
  </si>
  <si>
    <t>Yes (app usage, module completion and adherence recorded)</t>
  </si>
  <si>
    <t>Other (Deakin University HREC DUHREC 2020-151; ANZCTR ACTRN12621000275864)</t>
  </si>
  <si>
    <t>Mentioned (western, English-speaking sample acknowledged; inclusive-language limitation discussed)</t>
  </si>
  <si>
    <t>Analysed (English-speaking sample and the exclusion of non-birthing parents who do not identify as fathers; dropouts were more likely to be younger Australian fathers (d = -0.51, p = 0.001; phi = 0.53)</t>
  </si>
  <si>
    <t>Yes (app-delivered audio content implies connectivity)</t>
  </si>
  <si>
    <t>Yes (EPDS; DASS-21 anxiety and stress subscales; Immediate Mood Scaler-12; MSPSS; PSOC; RDAS)</t>
  </si>
  <si>
    <t>Engagement only (objective app usage and adherence data)</t>
  </si>
  <si>
    <t>Attrition of 41.67% left the post-test sample below the number required for full statistical power; low adherence to the therapeutic modules, with only 17% completing at least half and engagement declining across modules 1 to 4, which the authors identify as the likely reason for the null effect; the self-guided, non-prescriptive design, chosen because men prefer collaborative power-sharing treatment models, may lack sufficient encouragement for users experiencing low energy, fatigue, poor concentration and loss of interest; uniform intervention intensity for all users, with a stepped-care model matched to symptom severity proposed for future iterations; absence of interactive elements, real-time feedback and clinician-supported components; no integration with maternal mental health services to support a family-centred approach; no treatment-as-usual control, so the passage of time cannot be ruled out; designed for and predominantly evaluated among western, English-speaking fathers; the term 'father' excludes non-birthing parents who do not identify as fathers; reliance on self-report screening measures rather than diagnostic assessment.</t>
  </si>
  <si>
    <t>Scale versus personalisation: a self-guided, uniform-intensity design achieved reach across five countries but produced low adherence, with the authors attributing the null effect to insufficient exposure and proposing personalised intervention levels. Autonomy versus therapeutic sufficiency: the non-prescriptive design was adopted because men prefer power-sharing treatment models, yet may lack sufficient encouragement for users with depressive symptoms, so the choice that secured acceptability may have limited efficacy. Automation versus clinical oversight: no clinician monitoring, crisis handled by static signposting, clinician-supported components proposed only as future work. Father inclusion versus broader inclusion: explicit father targeting aided recruitment but excludes non-birthing parents, a trade-off the authors discuss directly. Individual versus family-centred care: the intervention targets fathers alone, with maternal-service integration proposed to reflect the interdependence of parental wellbeing.</t>
  </si>
  <si>
    <t>A two-arm randomised controlled trial of Rover, a self-directed mindfulness-based CBT smartphone app for perinatal fathers, against an active control app (moodmonitor) delivering the same daily mood tracking without chatbot guidance. Rover is guided by a chatbot character, 'Rover the dog', that onboards users, runs a daily Immediate Mood Scaler-12 assessment, sets and tracks weekly goals, suggests exercises based on the day's mood score, and engages users in open dialogue about factors behind that score. Four self-guided mindfulness-based CBT audio modules, 21 psychoeducation articles, and a settings page carrying study-team and crisis mental health service contacts. 156 fathers with at least moderate depression, anxiety or stress were recruited online across Australia, New Zealand, the USA, the UK and Canada between March and November 2021 and randomised 1:1. No between-group differences were found on depression, anxiety or stress at four weeks; both arms improved substantially within-group on anxiety, stress and couple relationship quality, and intervention gains were maintained at eight weeks. Fathers with severe baseline depression improved more with Rover. Adherence to the therapeutic modules was low and attrition was 41.67%. Ethics approval and prospective trial registration are reported; no consent procedure, privacy measures or data availability statement are described.</t>
  </si>
  <si>
    <r>
      <rPr>
        <b/>
        <sz val="9"/>
        <color rgb="FF1F1F1F"/>
        <rFont val="Aptos"/>
        <family val="2"/>
      </rPr>
      <t xml:space="preserve">Government </t>
    </r>
    <r>
      <rPr>
        <sz val="9"/>
        <color rgb="FF1F1F1F"/>
        <rFont val="Aptos"/>
        <family val="2"/>
      </rPr>
      <t xml:space="preserve">(NHMRC Investigator Grants [APP1197488 and APP2025839]) </t>
    </r>
    <r>
      <rPr>
        <b/>
        <sz val="9"/>
        <color rgb="FF1F1F1F"/>
        <rFont val="Aptos"/>
        <family val="2"/>
      </rPr>
      <t>and</t>
    </r>
    <r>
      <rPr>
        <sz val="9"/>
        <color rgb="FF1F1F1F"/>
        <rFont val="Aptos"/>
        <family val="2"/>
      </rPr>
      <t xml:space="preserve"> </t>
    </r>
    <r>
      <rPr>
        <b/>
        <sz val="9"/>
        <color rgb="FF1F1F1F"/>
        <rFont val="Aptos"/>
        <family val="2"/>
      </rPr>
      <t>University</t>
    </r>
    <r>
      <rPr>
        <sz val="9"/>
        <color rgb="FF1F1F1F"/>
        <rFont val="Aptos"/>
        <family val="2"/>
      </rPr>
      <t xml:space="preserve"> (Deakin University Executive Dean Health Postdoctoral Fellowship)</t>
    </r>
  </si>
  <si>
    <r>
      <rPr>
        <b/>
        <sz val="9"/>
        <color rgb="FF1F1F1F"/>
        <rFont val="Aptos"/>
        <family val="2"/>
      </rPr>
      <t>EPDS</t>
    </r>
    <r>
      <rPr>
        <sz val="9"/>
        <color rgb="FF1F1F1F"/>
        <rFont val="Aptos"/>
        <family val="2"/>
      </rPr>
      <t>;</t>
    </r>
    <r>
      <rPr>
        <b/>
        <sz val="9"/>
        <color rgb="FF1F1F1F"/>
        <rFont val="Aptos"/>
        <family val="2"/>
      </rPr>
      <t xml:space="preserve"> Symptom reduction</t>
    </r>
    <r>
      <rPr>
        <sz val="9"/>
        <color rgb="FF1F1F1F"/>
        <rFont val="Aptos"/>
        <family val="2"/>
      </rPr>
      <t>;</t>
    </r>
    <r>
      <rPr>
        <b/>
        <sz val="9"/>
        <color rgb="FF1F1F1F"/>
        <rFont val="Aptos"/>
        <family val="2"/>
      </rPr>
      <t xml:space="preserve"> Effect siz</t>
    </r>
    <r>
      <rPr>
        <sz val="9"/>
        <color rgb="FF1F1F1F"/>
        <rFont val="Aptos"/>
        <family val="2"/>
      </rPr>
      <t xml:space="preserve">e; </t>
    </r>
    <r>
      <rPr>
        <b/>
        <sz val="9"/>
        <color rgb="FF1F1F1F"/>
        <rFont val="Aptos"/>
        <family val="2"/>
      </rPr>
      <t xml:space="preserve">Other </t>
    </r>
    <r>
      <rPr>
        <sz val="9"/>
        <color rgb="FF1F1F1F"/>
        <rFont val="Aptos"/>
        <family val="2"/>
      </rPr>
      <t>(DASS-21 Anxiety, DASS-21 Stress, IMS-12, MSPSS, PSOC, RDAS).
No between-group differences on the primary outcomes: EPDS between-group ES -0.05 (p = 0.80); DASS21-anxiety 0.26 (p = 0.069); DASS21-stress 0.01 (p = 0.89). Large WITHIN-group reductions in anxiety (intervention d = -1.70; control d = -1.94) and stress (intervention d = -2.90; control d = -2.80), and moderate-to-large within-group improvement in couple relationship quality (RDAS d = 0.99 intervention, 0.71 control). Social support favoured the active control between groups (ES -0.27, p = 0.024) but became non-significant across all NMAR sensitivity models. Severe baseline depression subgroup: group x time b = 5.36, p = 0.008. Anxiety, stress and relationship gains maintained at 8-week follow-up.</t>
    </r>
  </si>
  <si>
    <t>27, 35</t>
  </si>
  <si>
    <t>Not reported (expert system or (rule-based conditional logic / decision tree)</t>
  </si>
  <si>
    <t>Crisis contacts are provided on the settings page rather than within the conversational flow. Risk tier is High because the intervention targets fathers with clinically relevant depression, anxiety or stress, and 62.8% of participants scored above the EPDS cutoff for major depressive disorder.</t>
  </si>
  <si>
    <t>Model class (study-level, N=35)</t>
  </si>
  <si>
    <t xml:space="preserve">LLM </t>
  </si>
  <si>
    <t xml:space="preserve">Classical ML </t>
  </si>
  <si>
    <t xml:space="preserve">Model class not reported </t>
  </si>
  <si>
    <t>Rule-based median</t>
  </si>
  <si>
    <t>Hybrid median</t>
  </si>
  <si>
    <t>LLM median</t>
  </si>
  <si>
    <t>Classical ML median</t>
  </si>
  <si>
    <t>LLM + Hybrid combined median</t>
  </si>
  <si>
    <t>System-level representation metrics (unique systems n=30)</t>
  </si>
  <si>
    <t>Others governance and evaluation counts</t>
  </si>
  <si>
    <t>Governance Maturity Score (study-level, N=35)</t>
  </si>
  <si>
    <t>Percent</t>
  </si>
  <si>
    <t>1,5,8,14,16,17,22,23,26,27,28,30,32,34,35</t>
  </si>
  <si>
    <t>5,5,7,8,8,9,10,11,11,11,11,12,13,14</t>
  </si>
  <si>
    <t>19 systems (63%); 23/34 studies</t>
  </si>
  <si>
    <t>1,8,9,13,17,34; 10 studies/ 9 uniquw systems</t>
  </si>
  <si>
    <t>Rule-based n=15</t>
  </si>
  <si>
    <t>Hybrid n=7</t>
  </si>
  <si>
    <t>LLM n=6</t>
  </si>
  <si>
    <t>Classical ML n=2</t>
  </si>
  <si>
    <t>Explicit study consent</t>
  </si>
  <si>
    <t>0/2</t>
  </si>
  <si>
    <t>Named data-protection law</t>
  </si>
  <si>
    <t>0/7</t>
  </si>
  <si>
    <t>Privacy measure at rest</t>
  </si>
  <si>
    <t>Storage location stated</t>
  </si>
  <si>
    <t>0/6</t>
  </si>
  <si>
    <t>Human-involving crisis pathway</t>
  </si>
  <si>
    <t>AI identity disclosed</t>
  </si>
  <si>
    <t>Bias or fairness addressed</t>
  </si>
  <si>
    <t>Indicator</t>
  </si>
  <si>
    <t>11/15</t>
  </si>
  <si>
    <t>2/7</t>
  </si>
  <si>
    <t>3/6</t>
  </si>
  <si>
    <t>10/15</t>
  </si>
  <si>
    <t>1/6</t>
  </si>
  <si>
    <t>6/15</t>
  </si>
  <si>
    <t>5/15</t>
  </si>
  <si>
    <t>1/2</t>
  </si>
  <si>
    <t>4/15</t>
  </si>
  <si>
    <t>1/7</t>
  </si>
  <si>
    <t>3/7</t>
  </si>
  <si>
    <t>2/6</t>
  </si>
  <si>
    <t>9/15</t>
  </si>
  <si>
    <t>4/6</t>
  </si>
  <si>
    <t>1, 5, 8, 14, 16, 17, 22, 23, 26, 27, 28, 30, 34, 35</t>
  </si>
  <si>
    <t>Health-only academic team (nursing, NUS) with technical experts, affiliation not stated</t>
  </si>
  <si>
    <t>Commercial company (X2AI's Tess platform); content adapted by Duke global health team</t>
  </si>
  <si>
    <t>Off-the-shelf (Apple, Amazon, Google, Microsoft); audited by a health team</t>
  </si>
  <si>
    <t>Not applicable (no system built; physicians rated outputs)</t>
  </si>
  <si>
    <t>Computing-only team (Univ. Vigo IT group)</t>
  </si>
  <si>
    <t>No (clinical validation deferred to future work)</t>
  </si>
  <si>
    <t>Commercial company (Woebot Health); trial run by Stanford O&amp;G</t>
  </si>
  <si>
    <t>Computing-only team (Rutgers)</t>
  </si>
  <si>
    <t>Computing-only team (Oxford Computer Science/HCI)</t>
  </si>
  <si>
    <t>Interdisciplinary: midwifery/public health + informatics engineer</t>
  </si>
  <si>
    <t>Yes: content/design (documented in study 30)</t>
  </si>
  <si>
    <t>Industry-led (AI R&amp;D company) with Sheffield engineering</t>
  </si>
  <si>
    <t>Yes.content/design (supportive language and medical advice designed by psychologists)</t>
  </si>
  <si>
    <t>Computing-only team (University Institute of Computing)</t>
  </si>
  <si>
    <t>Yes. content/design (psychologists designed the medical instructions and supportive language)</t>
  </si>
  <si>
    <t>Health-only nursing team; coded by external software developers</t>
  </si>
  <si>
    <t>Yes: content/design (nursing content; 5 nursing experts reviewed)</t>
  </si>
  <si>
    <t>Business school team (VIT), built in-house</t>
  </si>
  <si>
    <t>Yes: validation only (doctors refined questions; 29 clinicians rated outputs)</t>
  </si>
  <si>
    <t>Interdisciplinary: SLIIT computing team + one obstetrician author</t>
  </si>
  <si>
    <t>Interdisciplinary: psychology/psychiatry + FBK digital health</t>
  </si>
  <si>
    <t>Computing-only team (SLIIT)</t>
  </si>
  <si>
    <t>Interdisciplinary: psychology (Padova) + FBK AI unit</t>
  </si>
  <si>
    <t>Yes: content/design (expert-written script)</t>
  </si>
  <si>
    <t>Yes: content/design (multidisciplinary team including obstetricians, midwives, psychiatrists, researchers)</t>
  </si>
  <si>
    <t>Health-only (psychiatry, O&amp;G), built in-house on KakaoTalk chatbot builder</t>
  </si>
  <si>
    <t>Yes: content/design  (a total of 11 medical doctors, who were specialized in infertility, obstetrics and gynecology, and psychiatry, were recruited. They also cross-checked all 3524 Q&amp;A pairs)</t>
  </si>
  <si>
    <t>Computing-only team (Unisinos applied computing)</t>
  </si>
  <si>
    <t>Yes: validation only (7 physicians evaluated the chatbot)</t>
  </si>
  <si>
    <t>Off-the-shelf (OpenAI); used by a health sciences researche</t>
  </si>
  <si>
    <t>Not applicable (no system built)</t>
  </si>
  <si>
    <t>Computing-only team (LUMS, HCI; department inferred)</t>
  </si>
  <si>
    <t>Yes: consultation only (focus groups and interviews were conducted with gynaecologists, the gynaecology department head, and other health professionals).</t>
  </si>
  <si>
    <t>Yes: Content/design (Psychologists, SH+ experts, midwives, gynecologists, and WHO centre researchers involved)</t>
  </si>
  <si>
    <t>Interdisciplinary: psychology + IT (JCU/Deakin), built in-house</t>
  </si>
  <si>
    <t>Yes:  content/design (clinicians)</t>
  </si>
  <si>
    <t>Interdisciplinary: psychology + IT (Deakin/JCU), built in-house</t>
  </si>
  <si>
    <t>Industry-led (Poisera Inc / Fit Minded Inc)</t>
  </si>
  <si>
    <t>Yes: content/design (clinical psychologist on team; 10 clinicians evaluated)</t>
  </si>
  <si>
    <t>Interdisciplinary: public health + computer science (UMD)</t>
  </si>
  <si>
    <t xml:space="preserve">	Industry-led (Woebot Health)</t>
  </si>
  <si>
    <t>Yes: content/design (licensed psychologists/psychiatrists)</t>
  </si>
  <si>
    <t>Commercial company (Wysa Inc); analysis with Cambridge psychiatry</t>
  </si>
  <si>
    <t>Yes: (content and tools within the app are reviewed and validated by the Wysa clinical and safety teams)</t>
  </si>
  <si>
    <t>Computing-only team (QMUL EECS)</t>
  </si>
  <si>
    <t>Computing-only team (Univ. Salento engineering)</t>
  </si>
  <si>
    <t>Yes: : content/design (obstetricians, midwives, psychological medicine; content by perinatal experts)</t>
  </si>
  <si>
    <r>
      <rPr>
        <b/>
        <sz val="8"/>
        <color theme="1"/>
        <rFont val="Times New Roman"/>
        <family val="1"/>
      </rPr>
      <t xml:space="preserve">Built By </t>
    </r>
    <r>
      <rPr>
        <sz val="8"/>
        <color theme="1"/>
        <rFont val="Times New Roman"/>
        <family val="1"/>
      </rPr>
      <t xml:space="preserve">
(Health team (health/clinical disciplines only) / Computing team (computing/engineering only) / Interdisciplinary (both health and computing teams) / Commercial company(company-owned product or built by company staff) / 
Off-the-shelf(general-purpose tool not built by the study team).</t>
    </r>
  </si>
  <si>
    <r>
      <t xml:space="preserve">Yes: </t>
    </r>
    <r>
      <rPr>
        <sz val="7"/>
        <color theme="1"/>
        <rFont val="Aptos Narrow"/>
        <family val="2"/>
        <scheme val="minor"/>
      </rPr>
      <t>content/design (built from midwife focus groups)</t>
    </r>
  </si>
  <si>
    <t>Interdisciplinary: FBK + APSS obstetrics and psychology</t>
  </si>
  <si>
    <t>Computing-only team (Melbourne Computing and Information Systems)</t>
  </si>
  <si>
    <t>Computing-only team (UW-Madison, Marquette HCI); prompted an off-the-shelf LLM</t>
  </si>
  <si>
    <t>Industry-led (Danone Nutricia Research) with neonatology clinicians</t>
  </si>
  <si>
    <t>Health team (nursing-led team; technical experts' affiliation not stated)</t>
  </si>
  <si>
    <t>Commercial company (X2AI's Tess platform; Thinking Healthy content adapted by Duke global health team)</t>
  </si>
  <si>
    <t>Commercial company (off-the-shelf Siri, Alexa, Google Assistant and Cortana; audited, not built, by a health team)</t>
  </si>
  <si>
    <t>Computing team (Information Technologies Group, University of Vigo)</t>
  </si>
  <si>
    <t>Commercial company (Woebot Health; trial run by Stanford obstetrics and gynaecology)</t>
  </si>
  <si>
    <t>Computing team (Rutgers; departments inferred from content and venue)</t>
  </si>
  <si>
    <t>Computing team (Oxford Computer Science/HCI and King's College London)</t>
  </si>
  <si>
    <t>Interdisciplinary team (midwifery, public health and O&amp;G with an informatics engineer)</t>
  </si>
  <si>
    <t>Computing team (Sheffield engineering; one author at an AI company; author-affiliation pairing unclear)</t>
  </si>
  <si>
    <t>Computing team (University Institute of Computing, Chandigarh University)</t>
  </si>
  <si>
    <t>Health team (nursing researchers; app coded by external software developers)</t>
  </si>
  <si>
    <t>Other academic team (VIT Business School; built in-house)</t>
  </si>
  <si>
    <t>Interdisciplinary team (SLIIT computing team with one obstetrician author)</t>
  </si>
  <si>
    <t>Interdisciplinary team (psychology and psychiatry with FBK digital health and Padua mathematics)</t>
  </si>
  <si>
    <t>Computing team (SLIIT; other authors' affiliations not stated)</t>
  </si>
  <si>
    <t>Interdisciplinary team (Padova developmental psychology with FBK AI unit)</t>
  </si>
  <si>
    <t>Health team (same system as studies 1 and 34)</t>
  </si>
  <si>
    <t>Health team (psychiatry and O&amp;G; built in-house on KakaoTalk chatbot builder)</t>
  </si>
  <si>
    <t>Computing team (Applied Computing, Unisinos)</t>
  </si>
  <si>
    <t>Commercial company (off-the-shelf ChatGPT by OpenAI; used, not built, by a health sciences researcher)</t>
  </si>
  <si>
    <t>Computing team (LUMS, HCI group; department inferred)</t>
  </si>
  <si>
    <t>Interdisciplinary team (same system as study 14; FBK with APSS obstetrics and psychology)</t>
  </si>
  <si>
    <t>Commercial company (Danone Nutricia Research, built within the ClaimIt app; neonatology clinician co-authors)</t>
  </si>
  <si>
    <t>Computing team (UW-Madison and Marquette HCI; prompted an off-the-shelf LLM)</t>
  </si>
  <si>
    <t>Computing team (Computing and Information Systems, University of Melbourne)</t>
  </si>
  <si>
    <t>Interdisciplinary team (FBK digital health with APSS obstetrics and psychology)</t>
  </si>
  <si>
    <t>Interdisciplinary team (psychology with Information Technology, Deakin/JCU; built in-house)</t>
  </si>
  <si>
    <t>Commercial company (Poisera Inc/Fit Minded Inc)</t>
  </si>
  <si>
    <t>Interdisciplinary team (public health with computer science, University of Maryland)</t>
  </si>
  <si>
    <t>Commercial company (Woebot Health; authors are company employees)</t>
  </si>
  <si>
    <t>Commercial company (Wysa Inc; analysis with Cambridge psychiatry)</t>
  </si>
  <si>
    <t>Computing team (EECS, Queen Mary University of London)</t>
  </si>
  <si>
    <t>Computing team (Engineering for Innovation, University of Salento)</t>
  </si>
  <si>
    <t>Health team (development paper: five healthcare professionals and four technical experts)</t>
  </si>
  <si>
    <t>Built by
 (Computing team / Interdisciplinary team / Commercial company / Health team / Other academic team)</t>
  </si>
  <si>
    <t>Yes (content/design: obstetricians, midwives and psychiatrists prepared content)</t>
  </si>
  <si>
    <t>Not reported (Thinking Healthy manual adapted; no stated clinician role)</t>
  </si>
  <si>
    <t>Not applicable (no system built; two physicians rated assistant responses)</t>
  </si>
  <si>
    <t>Yes (content/design: licensed psychologists/psychiatrists supplied Woebot content, documented in study 30)</t>
  </si>
  <si>
    <t>No (authors state reviewers were not clinicians)</t>
  </si>
  <si>
    <t>Not reported (co-designed with parents only)</t>
  </si>
  <si>
    <t>Yes (content/design: decision-tree content built from midwife focus groups)</t>
  </si>
  <si>
    <t>Yes (content/design: psychologists claimed to design language and advice; not described, low confidence)</t>
  </si>
  <si>
    <t>Yes (content/design: psychologists claimed to write advice; not described, low confidence)</t>
  </si>
  <si>
    <t>Yes (content/design: nursing researchers wrote content; five paediatric nursing experts reviewed it)</t>
  </si>
  <si>
    <t>Yes (validation: doctors refined the 50 questions; 29 clinicians rated outputs)</t>
  </si>
  <si>
    <t>Not reported (obstetrician co-author with no stated role; field expert unspecified)</t>
  </si>
  <si>
    <t>Yes (content/design: psychologists and WHO SH+ team adapted content; health care providers consulted)</t>
  </si>
  <si>
    <t>Not reported (subject matter experts not identified as clinicians)</t>
  </si>
  <si>
    <t>Yes (content/design: expert-written script; psychologist-led team)</t>
  </si>
  <si>
    <t>Yes (content/design: midwives, obstetricians and psychiatrists prepared content)</t>
  </si>
  <si>
    <t>Yes (content/design: 11 doctors wrote and cross-checked Q&amp;A; ob/gyn focus groups)</t>
  </si>
  <si>
    <t>Yes (validation: seven physicians evaluated the chatbot)</t>
  </si>
  <si>
    <t>Not applicable (no system built; ChatGPT used as is)</t>
  </si>
  <si>
    <t>Yes (consultation: gynaecologist focus group and interviews with health professionals)</t>
  </si>
  <si>
    <t>Yes (content/design: psychologists developed and revised dialogues; WHO centre supervision)</t>
  </si>
  <si>
    <t>Not reported (script developers not stated; clinician co-authors with no stated role)</t>
  </si>
  <si>
    <t>Not reported (no statement on clinician involvement)</t>
  </si>
  <si>
    <t>Not reported (no clinicians mentioned)</t>
  </si>
  <si>
    <t>Yes (content/design: psychologists developed and revised dialogues)</t>
  </si>
  <si>
    <t>Yes (content/design: clinical psychologist and perinatal experts on team; 10 clinicians evaluated prototype)</t>
  </si>
  <si>
    <t>Yes (content/design: midwives, doulas and maternal mental health therapists vetted content)</t>
  </si>
  <si>
    <t>Not reported (clinical social worker for crisis follow-up only)</t>
  </si>
  <si>
    <t>Yes (content/design: licensed psychologists/psychiatrists supplied content)</t>
  </si>
  <si>
    <t>Yes (validation: Wysa clinical and safety teams reviewed content)</t>
  </si>
  <si>
    <t>Yes (consultation: healthcare professional questionnaire informed design)</t>
  </si>
  <si>
    <t>Yes (content/design: five healthcare professionals on development team)</t>
  </si>
  <si>
    <t>Yes (content/design: clinicians in user-centred design, documented in study 27)</t>
  </si>
  <si>
    <t>Clinician involvement
 (Yes / No / Not reported / Not applicable)</t>
  </si>
  <si>
    <t>Conference Paper (ICT for Intelligent Systems. ICTIS 2025. Smart Innovation, Systems and Technologies)</t>
  </si>
  <si>
    <t xml:space="preserve">Interdisciplinary team (same system as study 27)  </t>
  </si>
  <si>
    <t>UAT participation was voluntary and uncompensated, and participants were "informed about the aim and target audience" before testing. No documented informed-consent process, consent form, opt-in/opt-out, end-user AI disclosure, or granular/withdrawable consent.</t>
  </si>
  <si>
    <t>Supplementary Data 1 | Extraction dataset and analyses for: Scoping review of governance, privacy, and design in AI-supported conversational agents for perinatal mental health</t>
  </si>
  <si>
    <t>Tab name</t>
  </si>
  <si>
    <t>Contents</t>
  </si>
  <si>
    <t>Study_Index</t>
  </si>
  <si>
    <t>Index and characteristics of the 35 included studies, with model class and reclassification notes</t>
  </si>
  <si>
    <t>Architecture</t>
  </si>
  <si>
    <t>Model class and computational architecture per unique system (n = 30)</t>
  </si>
  <si>
    <t>Privacy_Governance</t>
  </si>
  <si>
    <t>Privacy-preserving techniques and data governance per study</t>
  </si>
  <si>
    <t>Population</t>
  </si>
  <si>
    <t>Population and representation per unique system, including language, father inclusion and offline access</t>
  </si>
  <si>
    <t>Risk_Crisis</t>
  </si>
  <si>
    <t>Risk exposure, crisis-escalation tier, clinical supervision and AI disclosure per study</t>
  </si>
  <si>
    <t>GMS_Scores</t>
  </si>
  <si>
    <t>GMS dimension scores, totals and categories per study, with summaries by model class</t>
  </si>
  <si>
    <t>GMS_Evidence</t>
  </si>
  <si>
    <t>GMS scoring grid with the evidence supporting each dimension score</t>
  </si>
  <si>
    <t>Gov_by_Model_Class</t>
  </si>
  <si>
    <t>Governance indicators reported by model class (source data for Fig. 7)</t>
  </si>
  <si>
    <t>Evaluation context, focus and clinical outcomes per study</t>
  </si>
  <si>
    <t>Codebook_Dataset</t>
  </si>
  <si>
    <t>Full data extraction codebook and verified dataset</t>
  </si>
  <si>
    <t>GMS_Double_Scoring</t>
  </si>
  <si>
    <t>Independent second-reviewer GMS scoring of 12 randomly selected studies</t>
  </si>
  <si>
    <t>GMS_Consensus</t>
  </si>
  <si>
    <t>Dimension-level differences between reviewers and their consensus resolution</t>
  </si>
  <si>
    <t>Descriptive_Stats</t>
  </si>
  <si>
    <t>Descriptive statistics reported in the manuscript, with denominators, source sheets and study IDs</t>
  </si>
  <si>
    <t>Inferential_Tests</t>
  </si>
  <si>
    <t>Inferential tests on GMS totals: inputs, rationale and derivations</t>
  </si>
  <si>
    <t>Supplementary Data 1, sheet 1 | Index and characteristics of the 35 included studies (30 unique systems). Model class follows the response-generation rule (Methods); reclassification notes are given where the raw extracted class differs.</t>
  </si>
  <si>
    <t>Supplementary Data 1, sheet 3 | Privacy-preserving techniques and data governance per study (N = 35).</t>
  </si>
  <si>
    <t>Supplementary Data 1, sheet 2 | Model class and computational architecture per unique system (n = 30). Where a system appears in multiple studies, the fullest technical description is used.</t>
  </si>
  <si>
    <t>Supplementary Data 1, sheet 4 | Population and representation per unique system (n = 30). Language and stage are system properties (Methods).</t>
  </si>
  <si>
    <t>Supplementary Data 1, sheet 5 | Risk exposure, crisis escalation, clinical supervision and AI disclosure per study (N = 35).</t>
  </si>
  <si>
    <t>Supplementary Data 1, sheet 6 | Governance Maturity Score (GMS): dimension scores, totals and categories per study (N = 35), with dimension means and counts and medians by model class.</t>
  </si>
  <si>
    <t>Supplementary Data 1, sheet 7 | Governance Maturity Score scoring grid: dimension scores with the supporting evidence extracted from each study (N = 35).</t>
  </si>
  <si>
    <t>Supplementary Data 1, sheet 8 | Governance indicators reported, by model class (source data for Fig. 7).</t>
  </si>
  <si>
    <t>Supplementary Data 1, sheet 9 | Evaluation context and evidence per study (N = 35).</t>
  </si>
  <si>
    <t xml:space="preserve">The only review reported is a one-time pre-deployment check of the adapted knowledge-base content by healthcare professionals for fidelity and suitability. No ongoing output monitoring, defined oversight process, incident review, or post-deployment surveillance of the live system is described. </t>
  </si>
  <si>
    <t xml:space="preserve">The system embeds referral guidance in its outputs, advising mothers to consult an obstetrician or take an anomaly scan when the Baby Status Predictor flags abnormal fetal biometrics, and the chatbot defers to the user's doctor. There is no general disclaimer, crisis-contact information, or documented escalation pathway to a clinician. </t>
  </si>
  <si>
    <t>The study names a data-protection law (Australian Privacy Act 1988), identified and evaluated as a design constraint, and references university research-ethics procedures for the interviews. No trial/study registration and no medical-device or formal regulatory pathway are reported. Reliance on a named-law-as-design-constraint rather than a stated compliance/approval status..</t>
  </si>
  <si>
    <t xml:space="preserve">The developers iteratively updated the chatbot in response to participant feedback, representing informal, ad hoc review. No scheduled output review, formal oversight process, clinical monitoring, or audit trail was reported. </t>
  </si>
  <si>
    <t xml:space="preserve">The research team reviewed chatbot interactions and thumbs-up/down feedback on a weekly basis to guide improvements, supported by a technical app-monitoring system with Slack alerts. This is periodic human review rather than a formally defined oversight procedure with predefined criteria or an audit trail. </t>
  </si>
  <si>
    <t>Participant permission was obtained for recording phase 1 interviews, but the study was a secondary-data analysis formally exempt from additional consent, and no written/informed consent for participation, data-use transparency, or withdrawal process was reported. Consent documentation is therefore minimal.</t>
  </si>
  <si>
    <t>No privacy or data-protection measures are described despite interaction logging and the use of a third-party LLM platform. The paper shows privacy as important in principle but documents no safeguard for participant data.</t>
  </si>
  <si>
    <t>Supplementary Data 1, sheet 12 | GMS inter-rater comparison and consensus: every dimension on which D.O.O. (DO) and A.B.R.S. (AS) differed before consensus</t>
  </si>
  <si>
    <t>Twelve randomly selected studies were independently re-scored by AS (sheet 11); Studies 27 and 35 were excluded owing to co-authorship. Study 6 (MOMCare) agreed on all six dimensions and is not listed. Δ = DO score − AS score. In every case consensus retained the DO score, so the final scores equal those in sheets 6 and 7 and no study changed band.</t>
  </si>
  <si>
    <t>Dimension</t>
  </si>
  <si>
    <t>DO score</t>
  </si>
  <si>
    <t>AS score</t>
  </si>
  <si>
    <t>Δ (DO − AS)</t>
  </si>
  <si>
    <t>Consensus score</t>
  </si>
  <si>
    <t>DO total</t>
  </si>
  <si>
    <t>AS total</t>
  </si>
  <si>
    <t>DO band</t>
  </si>
  <si>
    <t>AS band</t>
  </si>
  <si>
    <t>Final band</t>
  </si>
  <si>
    <t>Agreement before consensus</t>
  </si>
  <si>
    <t>Exact agreement (dimension ratings)</t>
  </si>
  <si>
    <t>of 72</t>
  </si>
  <si>
    <t>Within one point</t>
  </si>
  <si>
    <t>Same governance band</t>
  </si>
  <si>
    <t>of 12</t>
  </si>
  <si>
    <t>Band changed by consensus</t>
  </si>
  <si>
    <t>Discordant bands (highlighted): Studies 11 and 19 (DO Basic, AS Moderate) and Study 28 (DO Moderate, AS Basic); each hinged on dimension ratings placing the total at a band threshold.</t>
  </si>
  <si>
    <t>Mothers only, English only and no offline capability (studies)</t>
  </si>
  <si>
    <t>Sheets 1 and 4</t>
  </si>
  <si>
    <t>15 systems, 16 studies: 3, 4, 5, 6, 9, 12, 13, 15, 23, 24, 25, 28, 29, 30, 31, 32</t>
  </si>
  <si>
    <t>8 systems: Voice assistants, PPD screener, Woebot, MOMCare, Breastfeeding chatbot, AI chatbot</t>
  </si>
  <si>
    <t>7 systems: iPosyandu chatbot, Baby Bump, ALBA, Juno, ChatGPT intervention, Maia, Pregnancy</t>
  </si>
  <si>
    <t>15 systems: Parentbot, Zuri, NurtureBot, Chat robot, SVM chatbot, DIAN, e-Midwife, Dr. Joy, Maria, HiBaby, Rover, Moment for Parents, Rosie, Wysa, MamaBot</t>
  </si>
  <si>
    <t>Parentbot, NurtureBot, Dr. Joy, Rover; 7 of 35 studies (1, 7, 17, 18, 27, 34, 35)</t>
  </si>
  <si>
    <t>18 studies (53%): 1,2,5,9,10,11,15,16,17,18,20,21,22,26,27,29,30,31,35. Study 19 excluded: UTAUT2 is a technology-acceptance instrument, not a clinical scale (variable definition);</t>
  </si>
  <si>
    <t>3, 4, 5, 6, 9, 10, 11, 12, 15, 18, 19, 20, 21, 22, 23, 24, 25, 27, 28, 31, 32, 33, 35</t>
  </si>
  <si>
    <t>27,33,35</t>
  </si>
  <si>
    <t>Sheet 1</t>
  </si>
  <si>
    <t>Sheet 6</t>
  </si>
  <si>
    <t>Sheet 5</t>
  </si>
  <si>
    <t>Sheet 3</t>
  </si>
  <si>
    <t>Sheet 2</t>
  </si>
  <si>
    <t>Sheet 9</t>
  </si>
  <si>
    <t>Sheet 4</t>
  </si>
  <si>
    <t>Supplementary Data 1, sheet 13 | Descriptive statistics reported in the manuscript, with denominators, source sheet and contributing study IDs.</t>
  </si>
  <si>
    <t>Supplementary Data 1, sheet 14 | Inferential tests on GMS totals: input data, rationale and derivations</t>
  </si>
  <si>
    <t>All statistics use the GMS total (0 to 24) per study from sheet 6. Values below were produced by analysis/analysis_script.py (Python 3.11, NumPy 1.26.4, SciPy 1.11.4; code at https://github.com/DesmondObe/perinatal-CA-governance-review). The five studies classified as unspecified AI (2, 3, 31) or not reported (21, 25) cannot be ordered by architecture and are excluded from all tests.</t>
  </si>
  <si>
    <t>1. Input data: GMS totals by model class (N = 30 studies in four defined classes)</t>
  </si>
  <si>
    <t>n</t>
  </si>
  <si>
    <t>Median (IQR)</t>
  </si>
  <si>
    <t>GMS totals, ascending</t>
  </si>
  <si>
    <t>Study IDs</t>
  </si>
  <si>
    <t>10 (8 to 11)</t>
  </si>
  <si>
    <t>5, 5, 7, 8, 8, 8, 9, 10, 11, 11, 11, 11, 12, 13, 14</t>
  </si>
  <si>
    <t>1, 5, 8, 14, 16, 17, 22, 23, 26, 27, 28, 30, 32, 34, 35</t>
  </si>
  <si>
    <t>5 (3.5 to 6)</t>
  </si>
  <si>
    <t>4, 13, 15, 18, 19, 29, 33</t>
  </si>
  <si>
    <t>6.5 (4.5 to 7)</t>
  </si>
  <si>
    <t>6, 7, 11, 12, 20, 24</t>
  </si>
  <si>
    <t>4 (4 to 4)</t>
  </si>
  <si>
    <t>9, 10</t>
  </si>
  <si>
    <t>Hybrid + LLM</t>
  </si>
  <si>
    <t>5 (4 to 7)</t>
  </si>
  <si>
    <t>4, 6, 7, 11, 12, 13, 15, 18, 19, 20, 24, 29, 33</t>
  </si>
  <si>
    <t>2. Why these tests</t>
  </si>
  <si>
    <t>• The GMS is a bounded score built from ordinal 0 to 4 ratings, and group sizes are small and unequal, so rank-based (non-parametric) tests are used instead of t-tests or ANOVA.</t>
  </si>
  <si>
    <t>• Kruskal–Wallis H tests whether GMS distributions differ across the four model classes (omnibus test).</t>
  </si>
  <si>
    <t>• Mann–Whitney U tests the primary contrast: rule-based versus the combined LLM-and-hybrid group.</t>
  </si>
  <si>
    <t>• Rank-biserial r = 2U/(n1·n2) − 1 is the effect size for Mann–Whitney U; positive values mean rule-based studies score higher. Conventional thresholds: 0.1 small, 0.3 medium, 0.5 large.</t>
  </si>
  <si>
    <t>• Because many scores are tied, Mann–Whitney p values use the asymptotic normal approximation with tie correction, and Kruskal–Wallis p values the asymptotic chi-squared distribution. All tests are two-sided; p &lt; 0.05. The GMS was developed after protocol registration, so all comparisons are exploratory.</t>
  </si>
  <si>
    <t>3. Primary contrast: Mann–Whitney U, rule-based versus LLM and hybrid</t>
  </si>
  <si>
    <t>Step 1. Pool the 28 scores (rule-based n1 = 15; LLM and hybrid n2 = 13) and rank them 1 to 28, giving tied scores their average rank.</t>
  </si>
  <si>
    <t>Step 2. Sum of ranks for the rule-based group: R1 = 281.5.</t>
  </si>
  <si>
    <t>Step 3. U1 = R1 − n1(n1 + 1)/2 = 281.5 − 120 = 161.5. U2 = n1·n2 − U1 = 195 − 161.5 = 33.5.</t>
  </si>
  <si>
    <t>Step 4. SciPy reports U for the first group: U = 161.5. Two-sided p = 0.0033 (normal approximation with tie correction).</t>
  </si>
  <si>
    <t>Step 5. Rank-biserial r = 2U/(n1·n2) − 1 = 2 × 161.5/195 − 1 = 0.66 (large).</t>
  </si>
  <si>
    <t>Result: U = 161.5, p = 0.003, r = 0.66. Median 10 versus 5; rule-based studies had higher GMS totals.</t>
  </si>
  <si>
    <t>4. Omnibus test: Kruskal–Wallis H across the four defined classes</t>
  </si>
  <si>
    <t>Step 1. Pool all N = 30 scores across the four classes and rank them 1 to 30 (ties averaged).</t>
  </si>
  <si>
    <t>Step 2. Rank sums: rule-based R = 311.5 (n = 15); classical ML R = 11 (n = 2); hybrid R = 72.5 (n = 7); LLM R = 70 (n = 6).</t>
  </si>
  <si>
    <t>Step 3. H = [12/(N(N + 1))]·Σ(Ri²/ni) − 3(N + 1), divided by the tie-correction factor; df = 3.</t>
  </si>
  <si>
    <t>Result: H = 11.60, p = 0.009. The classes differ; the primary contrast in section 3 locates the difference.</t>
  </si>
  <si>
    <t>Three-class version excluding classical ML (n = 28): H = 8.85, p = 0.012.</t>
  </si>
  <si>
    <t>5. Sensitivity analyses (rule-based versus LLM and hybrid)</t>
  </si>
  <si>
    <t>Analysis</t>
  </si>
  <si>
    <t>Rule-based: n, median</t>
  </si>
  <si>
    <t>LLM and hybrid: n, median</t>
  </si>
  <si>
    <t>Result</t>
  </si>
  <si>
    <t>Groups</t>
  </si>
  <si>
    <t>1. One value per system (multi-study systems averaged; n = 25 systems)</t>
  </si>
  <si>
    <t>10, 8.7</t>
  </si>
  <si>
    <t>13, 5</t>
  </si>
  <si>
    <t>Kruskal–Wallis H = 9.86, p = 0.020; U = 109, p = 0.007, r = 0.68</t>
  </si>
  <si>
    <t>Averaged: Parentbot (Studies 1, 17, 34), Woebot (5, 30), ALBA (14, 22), Rover (27, 35)</t>
  </si>
  <si>
    <t>2. Studies published 2022 to 2025</t>
  </si>
  <si>
    <t>13, 11</t>
  </si>
  <si>
    <t>11, 6</t>
  </si>
  <si>
    <t>U = 119.5, p = 0.006, r = 0.67</t>
  </si>
  <si>
    <t>Rule-based: 1, 5, 8, 14, 16, 17, 22, 26, 27, 28, 30, 34, 35. LLM and hybrid: 4, 6, 7, 11, 12, 13, 15, 19, 20, 24, 29.</t>
  </si>
  <si>
    <t>3. Raw extracted model classes (response-generation rule not applied)</t>
  </si>
  <si>
    <t>12, 10</t>
  </si>
  <si>
    <t>15, 6</t>
  </si>
  <si>
    <t>U = 141, p = 0.013, r = 0.57</t>
  </si>
  <si>
    <t>Rule-based: 1, 8, 14, 16, 17, 22, 26, 27, 28, 32, 34, 35. LLM and hybrid: 4, 6, 7, 11, 12, 13, 15, 18, 19, 20, 23, 24, 29, 30, 33. Raw labels grouped as: "Hybrid (RAG-LLM + ML)" and "Rule-based + Classical ML" = hybrid; "LLM (RAG)" = LLM. Woebot Study 5 (raw unspecified AI) drops out.</t>
  </si>
  <si>
    <t>4. Peer-reviewed journal publications only</t>
  </si>
  <si>
    <t>14, 10.5</t>
  </si>
  <si>
    <t>7, 7</t>
  </si>
  <si>
    <t>U = 79.5, p = 0.024, r = 0.62</t>
  </si>
  <si>
    <t>Rule-based: 1, 5, 8, 14, 16, 17, 22, 23, 26, 27, 28, 30, 34, 35. LLM and hybrid: 4, 11, 12, 18, 19, 20, 29.</t>
  </si>
  <si>
    <t>Across all four sensitivity analyses, rule-based studies retained higher GMS totals than the combined LLM-and-hybrid group.</t>
  </si>
  <si>
    <t>6. Supplementary analysis (not reported in the article)</t>
  </si>
  <si>
    <t>Spearman correlation between an ordinal complexity rank (rule-based 1, classical ML 2, hybrid 3, LLM 4) and GMS total, n = 30: rho = -0.53, p = 0.003. Not reported because the relationship is not monotonic (classical ML scores lowest despite low complexity).</t>
  </si>
  <si>
    <t>7. Software</t>
  </si>
  <si>
    <t>scipy.stats.kruskal; scipy.stats.mannwhitneyu(alternative="two-sided"); scipy.stats.spearmanr; scipy.stats.rankdata. Medians and IQRs use numpy.percentile with linear interpolation.</t>
  </si>
  <si>
    <t>Supplementary Data 1, sheet 11 | Independent second-reviewer GMS scoring of 12 randomly selected studies.</t>
  </si>
  <si>
    <t>Supplementary Data 1, sheet 10 | Data extraction codebook and verified dataset for the 35 included studies. Column headers give each variable and its coding options.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</si>
</sst>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0* ;\•\ 0* ;\•\ @"/>
    <numFmt numFmtId="165" formatCode="0.0"/>
    <numFmt numFmtId="166" formatCode="0.0%"/>
    <numFmt numFmtId="167" formatCode="&quot;• &quot;0* ;&quot;• -&quot;0* ;&quot;• &quot;0* ;&quot;• &quot;@"/>
  </numFmts>
  <fonts count="82">
    <font>
      <sz val="11"/>
      <color theme="1"/>
      <name val="Aptos Narrow"/>
      <family val="2"/>
      <scheme val="minor"/>
    </font>
    <font>
      <b/>
      <sz val="11"/>
      <color theme="1"/>
      <name val="Aptos Narrow"/>
      <family val="2"/>
      <scheme val="minor"/>
    </font>
    <font>
      <sz val="11"/>
      <color theme="1"/>
      <name val="Aptos Narrow"/>
      <family val="2"/>
      <scheme val="minor"/>
    </font>
    <font>
      <u/>
      <sz val="11"/>
      <color theme="10"/>
      <name val="Aptos Narrow"/>
      <family val="2"/>
      <scheme val="minor"/>
    </font>
    <font>
      <b/>
      <sz val="14"/>
      <color theme="1"/>
      <name val="Aptos Narrow"/>
      <family val="2"/>
      <scheme val="minor"/>
    </font>
    <font>
      <b/>
      <sz val="9"/>
      <color theme="1"/>
      <name val="Aptos Narrow"/>
      <family val="2"/>
      <scheme val="minor"/>
    </font>
    <font>
      <b/>
      <sz val="8"/>
      <color theme="1"/>
      <name val="Times New Roman"/>
      <family val="1"/>
    </font>
    <font>
      <sz val="7"/>
      <color theme="1"/>
      <name val="Aptos Narrow"/>
      <family val="2"/>
      <scheme val="minor"/>
    </font>
    <font>
      <b/>
      <sz val="13"/>
      <color theme="1"/>
      <name val="Aptos Narrow"/>
      <family val="2"/>
      <scheme val="minor"/>
    </font>
    <font>
      <b/>
      <sz val="7"/>
      <color theme="1"/>
      <name val="Times New Roman"/>
      <family val="1"/>
    </font>
    <font>
      <sz val="7"/>
      <color theme="1"/>
      <name val="Times New Roman"/>
      <family val="1"/>
    </font>
    <font>
      <b/>
      <sz val="7"/>
      <color theme="1"/>
      <name val="Aptos Narrow"/>
      <family val="2"/>
      <scheme val="minor"/>
    </font>
    <font>
      <sz val="8"/>
      <color theme="1"/>
      <name val="Times New Roman"/>
      <family val="1"/>
    </font>
    <font>
      <sz val="7"/>
      <color rgb="FF472FF7"/>
      <name val="Aptos Narrow"/>
      <family val="2"/>
      <scheme val="minor"/>
    </font>
    <font>
      <sz val="8"/>
      <name val="Aptos Narrow"/>
      <family val="2"/>
      <scheme val="minor"/>
    </font>
    <font>
      <u/>
      <sz val="11"/>
      <color theme="1"/>
      <name val="Aptos Narrow"/>
      <family val="2"/>
      <scheme val="minor"/>
    </font>
    <font>
      <b/>
      <u/>
      <sz val="7"/>
      <color theme="1"/>
      <name val="Aptos Narrow"/>
      <family val="2"/>
      <scheme val="minor"/>
    </font>
    <font>
      <u/>
      <sz val="7"/>
      <color theme="1"/>
      <name val="Aptos Narrow"/>
      <family val="2"/>
      <scheme val="minor"/>
    </font>
    <font>
      <b/>
      <sz val="12"/>
      <color theme="1"/>
      <name val="Aptos Narrow"/>
      <family val="2"/>
      <scheme val="minor"/>
    </font>
    <font>
      <sz val="11"/>
      <color theme="0"/>
      <name val="Aptos Narrow"/>
      <family val="2"/>
      <scheme val="minor"/>
    </font>
    <font>
      <sz val="8"/>
      <color theme="1"/>
      <name val="Aptos Narrow"/>
      <family val="2"/>
      <scheme val="minor"/>
    </font>
    <font>
      <b/>
      <sz val="20"/>
      <color theme="1"/>
      <name val="Aptos Narrow"/>
      <family val="2"/>
      <scheme val="minor"/>
    </font>
    <font>
      <b/>
      <sz val="11"/>
      <color theme="0"/>
      <name val="Aptos Narrow"/>
      <family val="2"/>
      <scheme val="minor"/>
    </font>
    <font>
      <sz val="10"/>
      <color theme="1"/>
      <name val="Aptos Narrow"/>
      <family val="2"/>
      <scheme val="minor"/>
    </font>
    <font>
      <b/>
      <sz val="10"/>
      <color theme="1"/>
      <name val="Aptos Narrow"/>
      <family val="2"/>
      <scheme val="minor"/>
    </font>
    <font>
      <i/>
      <sz val="10"/>
      <color theme="1" tint="0.34998626667073579"/>
      <name val="Aptos Narrow"/>
      <family val="2"/>
      <scheme val="minor"/>
    </font>
    <font>
      <b/>
      <sz val="10"/>
      <color rgb="FFFFFFFF"/>
      <name val="Arial"/>
      <family val="2"/>
    </font>
    <font>
      <sz val="10"/>
      <name val="Arial"/>
      <family val="2"/>
    </font>
    <font>
      <i/>
      <sz val="10"/>
      <name val="Arial"/>
      <family val="2"/>
    </font>
    <font>
      <sz val="9"/>
      <color theme="1"/>
      <name val="Aptos Narrow"/>
      <family val="2"/>
      <scheme val="minor"/>
    </font>
    <font>
      <b/>
      <i/>
      <sz val="13"/>
      <color rgb="FF003399"/>
      <name val="Arial"/>
      <family val="2"/>
    </font>
    <font>
      <b/>
      <sz val="11"/>
      <color rgb="FF003399"/>
      <name val="Aptos Narrow"/>
      <family val="2"/>
      <scheme val="minor"/>
    </font>
    <font>
      <b/>
      <sz val="13"/>
      <color rgb="FF003399"/>
      <name val="Aptos Narrow"/>
      <family val="2"/>
      <scheme val="minor"/>
    </font>
    <font>
      <sz val="13"/>
      <color rgb="FF003399"/>
      <name val="Aptos Narrow"/>
      <family val="2"/>
      <scheme val="minor"/>
    </font>
    <font>
      <b/>
      <sz val="13"/>
      <color rgb="FF003399"/>
      <name val="Arial"/>
      <family val="2"/>
    </font>
    <font>
      <b/>
      <sz val="10"/>
      <name val="Arial"/>
      <family val="2"/>
    </font>
    <font>
      <b/>
      <sz val="10"/>
      <color theme="1"/>
      <name val="Arial"/>
      <family val="2"/>
    </font>
    <font>
      <sz val="9"/>
      <color theme="0"/>
      <name val="Arial"/>
      <family val="2"/>
    </font>
    <font>
      <sz val="9"/>
      <color theme="1"/>
      <name val="Arial"/>
      <family val="2"/>
    </font>
    <font>
      <sz val="11"/>
      <color theme="1"/>
      <name val="Arial"/>
      <family val="2"/>
    </font>
    <font>
      <b/>
      <sz val="9"/>
      <color theme="1"/>
      <name val="Arial"/>
      <family val="2"/>
    </font>
    <font>
      <b/>
      <sz val="9"/>
      <color rgb="FFFFFFFF"/>
      <name val="Arial"/>
      <family val="2"/>
    </font>
    <font>
      <sz val="9"/>
      <name val="Arial"/>
      <family val="2"/>
    </font>
    <font>
      <b/>
      <sz val="9"/>
      <name val="Arial"/>
      <family val="2"/>
    </font>
    <font>
      <b/>
      <sz val="10"/>
      <color theme="0"/>
      <name val="Aptos Narrow"/>
      <family val="2"/>
      <scheme val="minor"/>
    </font>
    <font>
      <sz val="11"/>
      <name val="Carlito"/>
    </font>
    <font>
      <sz val="10"/>
      <name val="Aptos"/>
      <family val="2"/>
    </font>
    <font>
      <b/>
      <sz val="10"/>
      <color rgb="FF9C5700"/>
      <name val="Aptos"/>
      <family val="2"/>
    </font>
    <font>
      <sz val="9"/>
      <color rgb="FF1F1F1F"/>
      <name val="Aptos"/>
      <family val="2"/>
    </font>
    <font>
      <b/>
      <sz val="9"/>
      <color rgb="FF1F1F1F"/>
      <name val="Aptos"/>
      <family val="2"/>
    </font>
    <font>
      <sz val="9"/>
      <color rgb="FF1F1F1F"/>
      <name val="Aptos"/>
      <family val="2"/>
    </font>
    <font>
      <sz val="10"/>
      <name val="Aptos"/>
      <family val="2"/>
    </font>
    <font>
      <b/>
      <sz val="10"/>
      <color rgb="FF1F1F1F"/>
      <name val="Aptos"/>
      <family val="2"/>
    </font>
    <font>
      <b/>
      <sz val="11"/>
      <name val="Carlito"/>
    </font>
    <font>
      <sz val="10"/>
      <color rgb="FF000000"/>
      <name val="Arial"/>
      <family val="2"/>
    </font>
    <font>
      <sz val="11"/>
      <color theme="1"/>
      <name val="Aptos Narrow"/>
      <family val="2"/>
      <charset val="1"/>
    </font>
    <font>
      <sz val="11"/>
      <name val="Calibri"/>
      <family val="2"/>
    </font>
    <font>
      <b/>
      <sz val="12"/>
      <name val="Arial"/>
      <family val="2"/>
    </font>
    <font>
      <b/>
      <sz val="11"/>
      <color rgb="FFFFFFFF"/>
      <name val="Arial"/>
      <family val="2"/>
    </font>
    <font>
      <sz val="10"/>
      <name val="Arial"/>
      <family val="2"/>
    </font>
    <font>
      <sz val="11"/>
      <name val="Calibri"/>
      <family val="2"/>
    </font>
    <font>
      <i/>
      <sz val="9"/>
      <name val="Arial"/>
      <family val="2"/>
    </font>
    <font>
      <sz val="9"/>
      <color theme="1"/>
      <name val="Arial"/>
      <family val="2"/>
      <charset val="1"/>
    </font>
    <font>
      <sz val="10"/>
      <name val="Arial"/>
      <family val="2"/>
      <charset val="1"/>
    </font>
    <font>
      <sz val="9"/>
      <color theme="1"/>
      <name val="Aptos Narrow"/>
      <family val="2"/>
      <charset val="1"/>
    </font>
    <font>
      <b/>
      <sz val="11"/>
      <name val="Arial"/>
      <family val="2"/>
    </font>
    <font>
      <b/>
      <sz val="13"/>
      <color rgb="FF002060"/>
      <name val="Aptos Narrow"/>
      <family val="2"/>
      <charset val="1"/>
    </font>
    <font>
      <sz val="13"/>
      <color rgb="FF002060"/>
      <name val="Aptos Narrow"/>
      <family val="2"/>
      <charset val="1"/>
    </font>
    <font>
      <b/>
      <sz val="12"/>
      <color rgb="FF002060"/>
      <name val="Arial"/>
      <family val="2"/>
    </font>
    <font>
      <sz val="10"/>
      <color rgb="FF002060"/>
      <name val="Arial"/>
      <family val="2"/>
    </font>
    <font>
      <b/>
      <sz val="11"/>
      <color rgb="FF002060"/>
      <name val="Arial"/>
      <family val="2"/>
    </font>
    <font>
      <sz val="11"/>
      <color rgb="FF002060"/>
      <name val="Aptos Narrow"/>
      <family val="2"/>
      <scheme val="minor"/>
    </font>
    <font>
      <b/>
      <sz val="11"/>
      <color rgb="FF002060"/>
      <name val="Aptos Narrow"/>
      <family val="2"/>
      <scheme val="minor"/>
    </font>
    <font>
      <b/>
      <sz val="18"/>
      <color rgb="FF002060"/>
      <name val="Aptos Narrow"/>
      <family val="2"/>
    </font>
    <font>
      <b/>
      <sz val="13"/>
      <color rgb="FF002060"/>
      <name val="Arial"/>
      <family val="2"/>
      <charset val="1"/>
    </font>
    <font>
      <b/>
      <sz val="16"/>
      <color rgb="FF002060"/>
      <name val="Aptos Narrow"/>
      <family val="2"/>
    </font>
    <font>
      <b/>
      <sz val="13"/>
      <color rgb="FF002060"/>
      <name val="Aptos Narrow"/>
      <family val="2"/>
    </font>
    <font>
      <sz val="11"/>
      <color rgb="FF002060"/>
      <name val="Aptos Narrow"/>
      <family val="2"/>
    </font>
    <font>
      <b/>
      <sz val="20"/>
      <color rgb="FF002060"/>
      <name val="Aptos Narrow"/>
      <family val="2"/>
    </font>
    <font>
      <b/>
      <i/>
      <sz val="13"/>
      <color rgb="FF002060"/>
      <name val="Arial"/>
      <family val="2"/>
      <charset val="1"/>
    </font>
    <font>
      <b/>
      <sz val="11"/>
      <color rgb="FF002060"/>
      <name val="Aptos Narrow"/>
      <family val="2"/>
      <charset val="1"/>
    </font>
    <font>
      <b/>
      <sz val="13"/>
      <color rgb="FF002060"/>
      <name val="Aptos Narrow"/>
      <family val="2"/>
      <scheme val="minor"/>
    </font>
  </fonts>
  <fills count="3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3" tint="0.749992370372631"/>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rgb="FF92D050"/>
        <bgColor indexed="64"/>
      </patternFill>
    </fill>
    <fill>
      <patternFill patternType="solid">
        <fgColor theme="8" tint="-0.249977111117893"/>
        <bgColor indexed="64"/>
      </patternFill>
    </fill>
    <fill>
      <patternFill patternType="solid">
        <fgColor rgb="FF1F5C73"/>
        <bgColor rgb="FF008080"/>
      </patternFill>
    </fill>
    <fill>
      <patternFill patternType="solid">
        <fgColor theme="8" tint="-0.249977111117893"/>
        <bgColor rgb="FF008080"/>
      </patternFill>
    </fill>
    <fill>
      <patternFill patternType="solid">
        <fgColor theme="7" tint="-0.499984740745262"/>
        <bgColor indexed="64"/>
      </patternFill>
    </fill>
    <fill>
      <patternFill patternType="solid">
        <fgColor rgb="FF13445D"/>
        <bgColor indexed="64"/>
      </patternFill>
    </fill>
    <fill>
      <patternFill patternType="solid">
        <fgColor theme="3" tint="0.749992370372631"/>
        <bgColor rgb="FF1F4E5F"/>
      </patternFill>
    </fill>
    <fill>
      <patternFill patternType="solid">
        <fgColor theme="0" tint="-0.499984740745262"/>
        <bgColor indexed="64"/>
      </patternFill>
    </fill>
    <fill>
      <patternFill patternType="solid">
        <fgColor theme="0" tint="-0.499984740745262"/>
        <bgColor rgb="FF008080"/>
      </patternFill>
    </fill>
    <fill>
      <patternFill patternType="solid">
        <fgColor rgb="FFD9EAF7"/>
      </patternFill>
    </fill>
    <fill>
      <patternFill patternType="solid">
        <fgColor rgb="FFE8EEF7"/>
      </patternFill>
    </fill>
    <fill>
      <patternFill patternType="solid">
        <fgColor rgb="FF1F3864"/>
        <bgColor rgb="FF13445D"/>
      </patternFill>
    </fill>
    <fill>
      <patternFill patternType="solid">
        <fgColor theme="0"/>
        <bgColor rgb="FFF2F2F2"/>
      </patternFill>
    </fill>
    <fill>
      <patternFill patternType="solid">
        <fgColor theme="4" tint="0.59987182226020086"/>
        <bgColor rgb="FF96DCF8"/>
      </patternFill>
    </fill>
    <fill>
      <patternFill patternType="solid">
        <fgColor rgb="FFFCE4D6"/>
        <bgColor rgb="FFFBE3D6"/>
      </patternFill>
    </fill>
    <fill>
      <patternFill patternType="solid">
        <fgColor theme="0"/>
        <bgColor rgb="FF96DCF8"/>
      </patternFill>
    </fill>
    <fill>
      <patternFill patternType="solid">
        <fgColor rgb="FFFFC000"/>
        <bgColor indexed="64"/>
      </patternFill>
    </fill>
  </fills>
  <borders count="16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theme="1"/>
      </left>
      <right style="thin">
        <color theme="1"/>
      </right>
      <top style="thin">
        <color theme="1"/>
      </top>
      <bottom style="thin">
        <color theme="1"/>
      </bottom>
      <diagonal/>
    </border>
    <border>
      <left style="medium">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right/>
      <top/>
      <bottom style="medium">
        <color theme="1"/>
      </bottom>
      <diagonal/>
    </border>
    <border>
      <left style="thin">
        <color indexed="64"/>
      </left>
      <right style="thin">
        <color indexed="64"/>
      </right>
      <top style="thin">
        <color indexed="64"/>
      </top>
      <bottom style="thin">
        <color theme="1"/>
      </bottom>
      <diagonal/>
    </border>
    <border>
      <left style="thin">
        <color theme="1"/>
      </left>
      <right/>
      <top style="medium">
        <color theme="1"/>
      </top>
      <bottom style="thin">
        <color theme="1"/>
      </bottom>
      <diagonal/>
    </border>
    <border>
      <left style="thin">
        <color theme="1"/>
      </left>
      <right/>
      <top style="thin">
        <color theme="1"/>
      </top>
      <bottom style="thin">
        <color theme="1"/>
      </bottom>
      <diagonal/>
    </border>
    <border>
      <left style="thin">
        <color theme="1"/>
      </left>
      <right/>
      <top style="thin">
        <color theme="1"/>
      </top>
      <bottom style="medium">
        <color theme="1"/>
      </bottom>
      <diagonal/>
    </border>
    <border>
      <left/>
      <right style="medium">
        <color theme="1"/>
      </right>
      <top style="medium">
        <color theme="1"/>
      </top>
      <bottom style="thin">
        <color theme="1"/>
      </bottom>
      <diagonal/>
    </border>
    <border>
      <left/>
      <right style="medium">
        <color theme="1"/>
      </right>
      <top style="thin">
        <color theme="1"/>
      </top>
      <bottom style="thin">
        <color theme="1"/>
      </bottom>
      <diagonal/>
    </border>
    <border>
      <left style="medium">
        <color theme="1"/>
      </left>
      <right style="medium">
        <color theme="1"/>
      </right>
      <top style="medium">
        <color theme="1"/>
      </top>
      <bottom style="thin">
        <color theme="1"/>
      </bottom>
      <diagonal/>
    </border>
    <border>
      <left style="medium">
        <color theme="1"/>
      </left>
      <right style="medium">
        <color theme="1"/>
      </right>
      <top style="thin">
        <color theme="1"/>
      </top>
      <bottom style="thin">
        <color theme="1"/>
      </bottom>
      <diagonal/>
    </border>
    <border>
      <left style="medium">
        <color theme="1"/>
      </left>
      <right style="medium">
        <color theme="1"/>
      </right>
      <top style="medium">
        <color theme="1"/>
      </top>
      <bottom/>
      <diagonal/>
    </border>
    <border>
      <left style="medium">
        <color theme="1"/>
      </left>
      <right style="medium">
        <color theme="1"/>
      </right>
      <top/>
      <bottom style="medium">
        <color theme="1"/>
      </bottom>
      <diagonal/>
    </border>
    <border>
      <left/>
      <right/>
      <top style="thin">
        <color theme="1"/>
      </top>
      <bottom style="thin">
        <color theme="1"/>
      </bottom>
      <diagonal/>
    </border>
    <border>
      <left style="medium">
        <color theme="1"/>
      </left>
      <right style="medium">
        <color theme="1"/>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thin">
        <color rgb="FFD0D0D0"/>
      </left>
      <right style="thin">
        <color rgb="FFD0D0D0"/>
      </right>
      <top style="thin">
        <color rgb="FFD0D0D0"/>
      </top>
      <bottom style="thin">
        <color rgb="FFD0D0D0"/>
      </bottom>
      <diagonal/>
    </border>
    <border>
      <left style="thin">
        <color theme="0" tint="-0.14999847407452621"/>
      </left>
      <right/>
      <top style="thin">
        <color theme="0" tint="-0.14999847407452621"/>
      </top>
      <bottom style="thin">
        <color theme="0" tint="-0.1499984740745262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top style="medium">
        <color theme="0" tint="-0.249977111117893"/>
      </top>
      <bottom/>
      <diagonal/>
    </border>
    <border>
      <left/>
      <right/>
      <top style="medium">
        <color theme="0" tint="-0.249977111117893"/>
      </top>
      <bottom/>
      <diagonal/>
    </border>
    <border>
      <left/>
      <right style="medium">
        <color theme="0" tint="-0.249977111117893"/>
      </right>
      <top style="medium">
        <color theme="0" tint="-0.249977111117893"/>
      </top>
      <bottom/>
      <diagonal/>
    </border>
    <border>
      <left style="medium">
        <color theme="0" tint="-0.249977111117893"/>
      </left>
      <right/>
      <top/>
      <bottom/>
      <diagonal/>
    </border>
    <border>
      <left/>
      <right style="medium">
        <color theme="0" tint="-0.249977111117893"/>
      </right>
      <top/>
      <bottom/>
      <diagonal/>
    </border>
    <border>
      <left style="medium">
        <color theme="0" tint="-0.249977111117893"/>
      </left>
      <right/>
      <top/>
      <bottom style="medium">
        <color theme="0" tint="-0.249977111117893"/>
      </bottom>
      <diagonal/>
    </border>
    <border>
      <left/>
      <right/>
      <top/>
      <bottom style="medium">
        <color theme="0" tint="-0.249977111117893"/>
      </bottom>
      <diagonal/>
    </border>
    <border>
      <left/>
      <right style="medium">
        <color theme="0" tint="-0.249977111117893"/>
      </right>
      <top/>
      <bottom style="medium">
        <color theme="0" tint="-0.249977111117893"/>
      </bottom>
      <diagonal/>
    </border>
    <border>
      <left style="medium">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1" tint="0.499984740745262"/>
      </left>
      <right style="thin">
        <color theme="1" tint="0.499984740745262"/>
      </right>
      <top/>
      <bottom/>
      <diagonal/>
    </border>
    <border>
      <left style="medium">
        <color indexed="64"/>
      </left>
      <right style="thin">
        <color theme="0" tint="-0.14999847407452621"/>
      </right>
      <top style="medium">
        <color indexed="64"/>
      </top>
      <bottom/>
      <diagonal/>
    </border>
    <border>
      <left style="thin">
        <color theme="0" tint="-0.14999847407452621"/>
      </left>
      <right style="thin">
        <color theme="0" tint="-0.14999847407452621"/>
      </right>
      <top style="medium">
        <color indexed="64"/>
      </top>
      <bottom/>
      <diagonal/>
    </border>
    <border>
      <left style="thin">
        <color theme="0" tint="-0.14999847407452621"/>
      </left>
      <right/>
      <top style="medium">
        <color indexed="64"/>
      </top>
      <bottom/>
      <diagonal/>
    </border>
    <border>
      <left style="thin">
        <color theme="2" tint="-0.249977111117893"/>
      </left>
      <right style="thin">
        <color theme="2" tint="-0.249977111117893"/>
      </right>
      <top/>
      <bottom style="thin">
        <color theme="2" tint="-0.249977111117893"/>
      </bottom>
      <diagonal/>
    </border>
    <border>
      <left style="medium">
        <color theme="2" tint="-0.249977111117893"/>
      </left>
      <right/>
      <top style="medium">
        <color theme="2" tint="-0.249977111117893"/>
      </top>
      <bottom/>
      <diagonal/>
    </border>
    <border>
      <left style="medium">
        <color theme="2" tint="-0.249977111117893"/>
      </left>
      <right/>
      <top/>
      <bottom/>
      <diagonal/>
    </border>
    <border>
      <left/>
      <right style="medium">
        <color theme="2" tint="-0.249977111117893"/>
      </right>
      <top/>
      <bottom/>
      <diagonal/>
    </border>
    <border>
      <left style="medium">
        <color theme="2" tint="-0.249977111117893"/>
      </left>
      <right style="thin">
        <color rgb="FFD0D0D0"/>
      </right>
      <top style="thin">
        <color rgb="FFD0D0D0"/>
      </top>
      <bottom style="thin">
        <color rgb="FFD0D0D0"/>
      </bottom>
      <diagonal/>
    </border>
    <border>
      <left style="medium">
        <color theme="2" tint="-0.249977111117893"/>
      </left>
      <right/>
      <top/>
      <bottom style="medium">
        <color theme="2" tint="-0.249977111117893"/>
      </bottom>
      <diagonal/>
    </border>
    <border>
      <left/>
      <right/>
      <top/>
      <bottom style="medium">
        <color theme="2" tint="-0.249977111117893"/>
      </bottom>
      <diagonal/>
    </border>
    <border>
      <left/>
      <right style="medium">
        <color theme="2" tint="-0.249977111117893"/>
      </right>
      <top/>
      <bottom style="medium">
        <color theme="2" tint="-0.249977111117893"/>
      </bottom>
      <diagonal/>
    </border>
    <border>
      <left/>
      <right/>
      <top style="thin">
        <color theme="0" tint="-0.14999847407452621"/>
      </top>
      <bottom/>
      <diagonal/>
    </border>
    <border>
      <left/>
      <right/>
      <top style="thin">
        <color theme="1"/>
      </top>
      <bottom/>
      <diagonal/>
    </border>
    <border>
      <left style="medium">
        <color theme="1"/>
      </left>
      <right style="thin">
        <color theme="0" tint="-0.14999847407452621"/>
      </right>
      <top style="medium">
        <color theme="1"/>
      </top>
      <bottom style="thin">
        <color theme="0" tint="-0.14999847407452621"/>
      </bottom>
      <diagonal/>
    </border>
    <border>
      <left style="thin">
        <color theme="0" tint="-0.14999847407452621"/>
      </left>
      <right style="thin">
        <color theme="0" tint="-0.14999847407452621"/>
      </right>
      <top style="medium">
        <color theme="1"/>
      </top>
      <bottom style="thin">
        <color theme="0" tint="-0.14999847407452621"/>
      </bottom>
      <diagonal/>
    </border>
    <border>
      <left style="thin">
        <color theme="0" tint="-0.14999847407452621"/>
      </left>
      <right style="medium">
        <color theme="1"/>
      </right>
      <top style="medium">
        <color theme="1"/>
      </top>
      <bottom style="thin">
        <color theme="0" tint="-0.14999847407452621"/>
      </bottom>
      <diagonal/>
    </border>
    <border>
      <left style="medium">
        <color theme="1"/>
      </left>
      <right style="thin">
        <color theme="0" tint="-0.14999847407452621"/>
      </right>
      <top style="thin">
        <color theme="0" tint="-0.14999847407452621"/>
      </top>
      <bottom style="thin">
        <color theme="0" tint="-0.14999847407452621"/>
      </bottom>
      <diagonal/>
    </border>
    <border>
      <left style="thin">
        <color theme="0" tint="-0.14999847407452621"/>
      </left>
      <right style="medium">
        <color theme="1"/>
      </right>
      <top style="thin">
        <color theme="0" tint="-0.14999847407452621"/>
      </top>
      <bottom style="thin">
        <color theme="0" tint="-0.14999847407452621"/>
      </bottom>
      <diagonal/>
    </border>
    <border>
      <left style="medium">
        <color theme="1"/>
      </left>
      <right style="thin">
        <color theme="0" tint="-0.14999847407452621"/>
      </right>
      <top style="thin">
        <color theme="0" tint="-0.14999847407452621"/>
      </top>
      <bottom style="medium">
        <color theme="1"/>
      </bottom>
      <diagonal/>
    </border>
    <border>
      <left style="thin">
        <color theme="0" tint="-0.14999847407452621"/>
      </left>
      <right style="thin">
        <color theme="0" tint="-0.14999847407452621"/>
      </right>
      <top style="thin">
        <color theme="0" tint="-0.14999847407452621"/>
      </top>
      <bottom style="medium">
        <color theme="1"/>
      </bottom>
      <diagonal/>
    </border>
    <border>
      <left style="thin">
        <color theme="0" tint="-0.14999847407452621"/>
      </left>
      <right style="medium">
        <color theme="1"/>
      </right>
      <top style="thin">
        <color theme="0" tint="-0.14999847407452621"/>
      </top>
      <bottom style="medium">
        <color theme="1"/>
      </bottom>
      <diagonal/>
    </border>
    <border>
      <left style="thin">
        <color theme="0" tint="-0.14999847407452621"/>
      </left>
      <right/>
      <top style="medium">
        <color theme="1"/>
      </top>
      <bottom style="thin">
        <color theme="0" tint="-0.14999847407452621"/>
      </bottom>
      <diagonal/>
    </border>
    <border>
      <left style="thin">
        <color theme="0" tint="-0.14999847407452621"/>
      </left>
      <right/>
      <top style="thin">
        <color theme="0" tint="-0.14999847407452621"/>
      </top>
      <bottom style="medium">
        <color theme="1"/>
      </bottom>
      <diagonal/>
    </border>
    <border>
      <left style="medium">
        <color theme="1"/>
      </left>
      <right style="medium">
        <color theme="1"/>
      </right>
      <top style="medium">
        <color theme="1"/>
      </top>
      <bottom style="thin">
        <color theme="0" tint="-0.14999847407452621"/>
      </bottom>
      <diagonal/>
    </border>
    <border>
      <left style="medium">
        <color theme="1"/>
      </left>
      <right style="medium">
        <color theme="1"/>
      </right>
      <top style="thin">
        <color theme="0" tint="-0.14999847407452621"/>
      </top>
      <bottom style="thin">
        <color theme="0" tint="-0.14999847407452621"/>
      </bottom>
      <diagonal/>
    </border>
    <border>
      <left style="medium">
        <color theme="1"/>
      </left>
      <right style="medium">
        <color theme="1"/>
      </right>
      <top style="thin">
        <color theme="0" tint="-0.14999847407452621"/>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style="medium">
        <color theme="0" tint="-0.14999847407452621"/>
      </top>
      <bottom style="medium">
        <color theme="1"/>
      </bottom>
      <diagonal/>
    </border>
    <border>
      <left/>
      <right/>
      <top style="medium">
        <color theme="0" tint="-0.14999847407452621"/>
      </top>
      <bottom style="medium">
        <color theme="1"/>
      </bottom>
      <diagonal/>
    </border>
    <border>
      <left/>
      <right style="medium">
        <color theme="1"/>
      </right>
      <top style="medium">
        <color theme="0" tint="-0.14999847407452621"/>
      </top>
      <bottom style="medium">
        <color theme="1"/>
      </bottom>
      <diagonal/>
    </border>
    <border>
      <left style="thin">
        <color theme="0" tint="-0.14999847407452621"/>
      </left>
      <right/>
      <top/>
      <bottom/>
      <diagonal/>
    </border>
    <border>
      <left style="thin">
        <color theme="1" tint="0.499984740745262"/>
      </left>
      <right style="thin">
        <color theme="1" tint="0.499984740745262"/>
      </right>
      <top style="thin">
        <color theme="1" tint="0.499984740745262"/>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medium">
        <color theme="0" tint="-0.249977111117893"/>
      </left>
      <right/>
      <top style="medium">
        <color theme="0" tint="-0.249977111117893"/>
      </top>
      <bottom style="medium">
        <color theme="0" tint="-0.249977111117893"/>
      </bottom>
      <diagonal/>
    </border>
    <border>
      <left/>
      <right/>
      <top style="medium">
        <color theme="0" tint="-0.249977111117893"/>
      </top>
      <bottom style="medium">
        <color theme="0" tint="-0.249977111117893"/>
      </bottom>
      <diagonal/>
    </border>
    <border>
      <left/>
      <right style="medium">
        <color theme="0" tint="-0.249977111117893"/>
      </right>
      <top style="medium">
        <color theme="0" tint="-0.249977111117893"/>
      </top>
      <bottom style="medium">
        <color theme="0" tint="-0.249977111117893"/>
      </bottom>
      <diagonal/>
    </border>
    <border>
      <left/>
      <right style="thin">
        <color theme="0" tint="-0.14999847407452621"/>
      </right>
      <top/>
      <bottom/>
      <diagonal/>
    </border>
    <border>
      <left style="medium">
        <color theme="1"/>
      </left>
      <right style="medium">
        <color theme="1"/>
      </right>
      <top style="medium">
        <color theme="1"/>
      </top>
      <bottom style="medium">
        <color theme="1"/>
      </bottom>
      <diagonal/>
    </border>
    <border>
      <left style="medium">
        <color theme="1"/>
      </left>
      <right style="thin">
        <color theme="0" tint="-0.14999847407452621"/>
      </right>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medium">
        <color theme="1"/>
      </right>
      <top/>
      <bottom style="thin">
        <color theme="0" tint="-0.14999847407452621"/>
      </bottom>
      <diagonal/>
    </border>
    <border>
      <left/>
      <right style="medium">
        <color theme="1"/>
      </right>
      <top style="medium">
        <color theme="1"/>
      </top>
      <bottom style="medium">
        <color theme="1"/>
      </bottom>
      <diagonal/>
    </border>
    <border>
      <left/>
      <right style="thin">
        <color theme="1"/>
      </right>
      <top style="medium">
        <color theme="1"/>
      </top>
      <bottom style="medium">
        <color theme="1"/>
      </bottom>
      <diagonal/>
    </border>
    <border>
      <left style="thin">
        <color theme="1"/>
      </left>
      <right style="thin">
        <color theme="1"/>
      </right>
      <top style="medium">
        <color theme="1"/>
      </top>
      <bottom style="medium">
        <color theme="1"/>
      </bottom>
      <diagonal/>
    </border>
    <border>
      <left style="medium">
        <color theme="1"/>
      </left>
      <right style="thin">
        <color theme="1"/>
      </right>
      <top style="medium">
        <color theme="1"/>
      </top>
      <bottom style="medium">
        <color theme="1"/>
      </bottom>
      <diagonal/>
    </border>
    <border>
      <left/>
      <right/>
      <top/>
      <bottom style="thin">
        <color rgb="FFBFBFBF"/>
      </bottom>
      <diagonal/>
    </border>
    <border>
      <left/>
      <right/>
      <top style="thin">
        <color rgb="FFBFBFBF"/>
      </top>
      <bottom style="medium">
        <color indexed="64"/>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medium">
        <color theme="1"/>
      </left>
      <right style="thin">
        <color theme="2" tint="-0.249977111117893"/>
      </right>
      <top style="medium">
        <color theme="1"/>
      </top>
      <bottom style="thin">
        <color theme="2" tint="-0.249977111117893"/>
      </bottom>
      <diagonal/>
    </border>
    <border>
      <left style="thin">
        <color theme="2" tint="-0.249977111117893"/>
      </left>
      <right style="thin">
        <color theme="2" tint="-0.249977111117893"/>
      </right>
      <top style="medium">
        <color theme="1"/>
      </top>
      <bottom style="thin">
        <color theme="2" tint="-0.249977111117893"/>
      </bottom>
      <diagonal/>
    </border>
    <border>
      <left style="thin">
        <color theme="2" tint="-0.249977111117893"/>
      </left>
      <right style="medium">
        <color theme="1"/>
      </right>
      <top style="medium">
        <color theme="1"/>
      </top>
      <bottom style="thin">
        <color theme="2" tint="-0.249977111117893"/>
      </bottom>
      <diagonal/>
    </border>
    <border>
      <left style="medium">
        <color theme="1"/>
      </left>
      <right style="thin">
        <color theme="2" tint="-0.249977111117893"/>
      </right>
      <top style="thin">
        <color theme="2" tint="-0.249977111117893"/>
      </top>
      <bottom style="thin">
        <color theme="2" tint="-0.249977111117893"/>
      </bottom>
      <diagonal/>
    </border>
    <border>
      <left style="thin">
        <color theme="2" tint="-0.249977111117893"/>
      </left>
      <right style="medium">
        <color theme="1"/>
      </right>
      <top style="thin">
        <color theme="2" tint="-0.249977111117893"/>
      </top>
      <bottom style="thin">
        <color theme="2" tint="-0.249977111117893"/>
      </bottom>
      <diagonal/>
    </border>
    <border>
      <left style="medium">
        <color theme="1"/>
      </left>
      <right style="thin">
        <color theme="2" tint="-0.249977111117893"/>
      </right>
      <top style="thin">
        <color theme="2" tint="-0.249977111117893"/>
      </top>
      <bottom style="medium">
        <color theme="1"/>
      </bottom>
      <diagonal/>
    </border>
    <border>
      <left style="thin">
        <color theme="2" tint="-0.249977111117893"/>
      </left>
      <right style="thin">
        <color theme="2" tint="-0.249977111117893"/>
      </right>
      <top style="thin">
        <color theme="2" tint="-0.249977111117893"/>
      </top>
      <bottom style="medium">
        <color theme="1"/>
      </bottom>
      <diagonal/>
    </border>
    <border>
      <left style="thin">
        <color theme="2" tint="-0.249977111117893"/>
      </left>
      <right style="medium">
        <color theme="1"/>
      </right>
      <top style="thin">
        <color theme="2" tint="-0.249977111117893"/>
      </top>
      <bottom style="medium">
        <color theme="1"/>
      </bottom>
      <diagonal/>
    </border>
    <border>
      <left style="medium">
        <color theme="1"/>
      </left>
      <right style="thin">
        <color theme="0" tint="-0.249977111117893"/>
      </right>
      <top style="medium">
        <color theme="1"/>
      </top>
      <bottom style="thin">
        <color theme="0" tint="-0.249977111117893"/>
      </bottom>
      <diagonal/>
    </border>
    <border>
      <left style="thin">
        <color theme="0" tint="-0.249977111117893"/>
      </left>
      <right style="thin">
        <color theme="0" tint="-0.249977111117893"/>
      </right>
      <top style="medium">
        <color theme="1"/>
      </top>
      <bottom style="thin">
        <color theme="0" tint="-0.249977111117893"/>
      </bottom>
      <diagonal/>
    </border>
    <border>
      <left style="thin">
        <color theme="0" tint="-0.249977111117893"/>
      </left>
      <right style="medium">
        <color theme="1"/>
      </right>
      <top style="medium">
        <color theme="1"/>
      </top>
      <bottom style="thin">
        <color theme="0" tint="-0.249977111117893"/>
      </bottom>
      <diagonal/>
    </border>
    <border>
      <left style="medium">
        <color theme="1"/>
      </left>
      <right style="thin">
        <color theme="0" tint="-0.249977111117893"/>
      </right>
      <top style="thin">
        <color theme="0" tint="-0.249977111117893"/>
      </top>
      <bottom style="thin">
        <color theme="0" tint="-0.249977111117893"/>
      </bottom>
      <diagonal/>
    </border>
    <border>
      <left style="thin">
        <color theme="0" tint="-0.249977111117893"/>
      </left>
      <right style="medium">
        <color theme="1"/>
      </right>
      <top style="thin">
        <color theme="0" tint="-0.249977111117893"/>
      </top>
      <bottom style="thin">
        <color theme="0" tint="-0.249977111117893"/>
      </bottom>
      <diagonal/>
    </border>
    <border>
      <left style="thin">
        <color indexed="64"/>
      </left>
      <right style="thin">
        <color indexed="64"/>
      </right>
      <top style="medium">
        <color theme="2" tint="-0.249977111117893"/>
      </top>
      <bottom/>
      <diagonal/>
    </border>
    <border>
      <left style="medium">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medium">
        <color theme="2" tint="-0.249977111117893"/>
      </right>
      <top style="thin">
        <color theme="2" tint="-0.249977111117893"/>
      </top>
      <bottom style="thin">
        <color theme="2" tint="-0.249977111117893"/>
      </bottom>
      <diagonal/>
    </border>
    <border>
      <left style="medium">
        <color theme="2" tint="-0.249977111117893"/>
      </left>
      <right style="thin">
        <color theme="2" tint="-0.249977111117893"/>
      </right>
      <top style="thin">
        <color theme="2" tint="-0.249977111117893"/>
      </top>
      <bottom style="medium">
        <color theme="2" tint="-0.249977111117893"/>
      </bottom>
      <diagonal/>
    </border>
    <border>
      <left style="thin">
        <color theme="2" tint="-0.249977111117893"/>
      </left>
      <right style="thin">
        <color theme="2" tint="-0.249977111117893"/>
      </right>
      <top style="thin">
        <color theme="2" tint="-0.249977111117893"/>
      </top>
      <bottom style="medium">
        <color theme="2" tint="-0.249977111117893"/>
      </bottom>
      <diagonal/>
    </border>
    <border>
      <left style="thin">
        <color theme="2" tint="-0.249977111117893"/>
      </left>
      <right style="medium">
        <color theme="2" tint="-0.249977111117893"/>
      </right>
      <top style="thin">
        <color theme="2" tint="-0.249977111117893"/>
      </top>
      <bottom style="medium">
        <color theme="2" tint="-0.249977111117893"/>
      </bottom>
      <diagonal/>
    </border>
    <border>
      <left style="thin">
        <color indexed="64"/>
      </left>
      <right/>
      <top style="medium">
        <color theme="2" tint="-0.249977111117893"/>
      </top>
      <bottom/>
      <diagonal/>
    </border>
    <border>
      <left style="thin">
        <color theme="0" tint="-0.249977111117893"/>
      </left>
      <right style="thin">
        <color theme="0" tint="-0.249977111117893"/>
      </right>
      <top style="thin">
        <color theme="0" tint="-0.249977111117893"/>
      </top>
      <bottom/>
      <diagonal/>
    </border>
    <border>
      <left/>
      <right style="thin">
        <color theme="2" tint="-0.249977111117893"/>
      </right>
      <top style="thin">
        <color theme="2" tint="-0.249977111117893"/>
      </top>
      <bottom style="thin">
        <color theme="2" tint="-0.249977111117893"/>
      </bottom>
      <diagonal/>
    </border>
    <border>
      <left style="medium">
        <color theme="2" tint="-0.249977111117893"/>
      </left>
      <right style="thin">
        <color theme="2" tint="-0.249977111117893"/>
      </right>
      <top style="medium">
        <color theme="2" tint="-0.249977111117893"/>
      </top>
      <bottom style="thin">
        <color theme="2" tint="-0.249977111117893"/>
      </bottom>
      <diagonal/>
    </border>
    <border>
      <left style="thin">
        <color theme="2" tint="-0.249977111117893"/>
      </left>
      <right style="thin">
        <color theme="2" tint="-0.249977111117893"/>
      </right>
      <top style="medium">
        <color theme="2" tint="-0.249977111117893"/>
      </top>
      <bottom style="thin">
        <color theme="2" tint="-0.249977111117893"/>
      </bottom>
      <diagonal/>
    </border>
    <border>
      <left style="thin">
        <color theme="2" tint="-0.249977111117893"/>
      </left>
      <right style="medium">
        <color theme="2" tint="-0.249977111117893"/>
      </right>
      <top style="medium">
        <color theme="2" tint="-0.249977111117893"/>
      </top>
      <bottom style="thin">
        <color theme="2" tint="-0.249977111117893"/>
      </bottom>
      <diagonal/>
    </border>
    <border>
      <left style="medium">
        <color theme="1"/>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medium">
        <color theme="1"/>
      </left>
      <right style="thin">
        <color theme="0" tint="-0.249977111117893"/>
      </right>
      <top style="thin">
        <color theme="0" tint="-0.249977111117893"/>
      </top>
      <bottom style="medium">
        <color theme="1"/>
      </bottom>
      <diagonal/>
    </border>
    <border>
      <left style="thin">
        <color theme="0" tint="-0.249977111117893"/>
      </left>
      <right style="thin">
        <color theme="0" tint="-0.249977111117893"/>
      </right>
      <top style="thin">
        <color theme="0" tint="-0.249977111117893"/>
      </top>
      <bottom style="medium">
        <color theme="1"/>
      </bottom>
      <diagonal/>
    </border>
    <border>
      <left style="thin">
        <color theme="0" tint="-0.249977111117893"/>
      </left>
      <right style="medium">
        <color theme="1"/>
      </right>
      <top style="thin">
        <color theme="0" tint="-0.249977111117893"/>
      </top>
      <bottom style="medium">
        <color theme="1"/>
      </bottom>
      <diagonal/>
    </border>
    <border>
      <left style="thin">
        <color theme="0" tint="-0.249977111117893"/>
      </left>
      <right/>
      <top/>
      <bottom style="thin">
        <color theme="0" tint="-0.249977111117893"/>
      </bottom>
      <diagonal/>
    </border>
    <border>
      <left style="thin">
        <color theme="0" tint="-0.249977111117893"/>
      </left>
      <right/>
      <top style="thin">
        <color theme="0" tint="-0.249977111117893"/>
      </top>
      <bottom/>
      <diagonal/>
    </border>
    <border>
      <left style="medium">
        <color theme="2" tint="-0.249977111117893"/>
      </left>
      <right style="medium">
        <color theme="2" tint="-0.249977111117893"/>
      </right>
      <top style="medium">
        <color theme="2" tint="-0.249977111117893"/>
      </top>
      <bottom/>
      <diagonal/>
    </border>
    <border>
      <left style="medium">
        <color theme="2" tint="-0.249977111117893"/>
      </left>
      <right style="medium">
        <color theme="2" tint="-0.249977111117893"/>
      </right>
      <top/>
      <bottom/>
      <diagonal/>
    </border>
    <border>
      <left style="medium">
        <color theme="0" tint="-0.249977111117893"/>
      </left>
      <right style="medium">
        <color theme="0" tint="-0.249977111117893"/>
      </right>
      <top style="medium">
        <color theme="0" tint="-0.249977111117893"/>
      </top>
      <bottom/>
      <diagonal/>
    </border>
    <border>
      <left style="medium">
        <color theme="1"/>
      </left>
      <right/>
      <top/>
      <bottom style="medium">
        <color theme="1"/>
      </bottom>
      <diagonal/>
    </border>
    <border>
      <left/>
      <right style="medium">
        <color theme="2" tint="-0.249977111117893"/>
      </right>
      <top/>
      <bottom style="medium">
        <color theme="1"/>
      </bottom>
      <diagonal/>
    </border>
    <border>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style="medium">
        <color theme="1"/>
      </left>
      <right style="medium">
        <color theme="2" tint="-0.249977111117893"/>
      </right>
      <top style="medium">
        <color theme="1"/>
      </top>
      <bottom/>
      <diagonal/>
    </border>
  </borders>
  <cellStyleXfs count="8">
    <xf numFmtId="0" fontId="0" fillId="0" borderId="0"/>
    <xf numFmtId="164" fontId="2" fillId="0" borderId="1">
      <alignment vertical="center" wrapText="1"/>
    </xf>
    <xf numFmtId="0" fontId="3" fillId="0" borderId="0" applyNumberFormat="0" applyFill="0" applyBorder="0" applyAlignment="0" applyProtection="0"/>
    <xf numFmtId="0" fontId="45" fillId="0" borderId="0"/>
    <xf numFmtId="0" fontId="55" fillId="0" borderId="0"/>
    <xf numFmtId="0" fontId="56" fillId="0" borderId="0"/>
    <xf numFmtId="167" fontId="55" fillId="0" borderId="1">
      <alignment vertical="center" wrapText="1"/>
    </xf>
    <xf numFmtId="0" fontId="60" fillId="0" borderId="0"/>
  </cellStyleXfs>
  <cellXfs count="463">
    <xf numFmtId="0" fontId="0" fillId="0" borderId="0" xfId="0"/>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4" fillId="0" borderId="0" xfId="0" applyFont="1" applyAlignment="1">
      <alignment horizontal="center" vertical="center" wrapText="1"/>
    </xf>
    <xf numFmtId="0" fontId="9" fillId="17" borderId="2" xfId="0" applyFont="1" applyFill="1" applyBorder="1" applyAlignment="1">
      <alignment horizontal="center" vertical="center" wrapText="1"/>
    </xf>
    <xf numFmtId="0" fontId="10" fillId="17" borderId="2"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4" fillId="13" borderId="2" xfId="0" applyFont="1" applyFill="1" applyBorder="1" applyAlignment="1">
      <alignment horizontal="center" vertical="center" wrapText="1"/>
    </xf>
    <xf numFmtId="0" fontId="8" fillId="13" borderId="2" xfId="0" applyFont="1" applyFill="1" applyBorder="1" applyAlignment="1">
      <alignment horizontal="center" vertical="center" wrapText="1"/>
    </xf>
    <xf numFmtId="0" fontId="6" fillId="13" borderId="2" xfId="0" applyFont="1" applyFill="1" applyBorder="1" applyAlignment="1">
      <alignment horizontal="center" vertical="center" wrapText="1"/>
    </xf>
    <xf numFmtId="0" fontId="7" fillId="17"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7" fillId="11" borderId="2" xfId="0" applyFont="1" applyFill="1" applyBorder="1" applyAlignment="1">
      <alignment horizontal="center" vertical="center" wrapText="1"/>
    </xf>
    <xf numFmtId="0" fontId="7" fillId="19"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3" fontId="7" fillId="19" borderId="2" xfId="0" applyNumberFormat="1" applyFont="1" applyFill="1" applyBorder="1" applyAlignment="1">
      <alignment horizontal="center" vertical="center" wrapText="1"/>
    </xf>
    <xf numFmtId="0" fontId="15" fillId="17" borderId="2" xfId="2" applyFont="1" applyFill="1" applyBorder="1" applyAlignment="1">
      <alignment horizontal="center" vertical="center" wrapText="1"/>
    </xf>
    <xf numFmtId="0" fontId="0" fillId="19" borderId="2" xfId="2" applyFont="1" applyFill="1" applyBorder="1" applyAlignment="1">
      <alignment horizontal="center" vertical="center" wrapText="1"/>
    </xf>
    <xf numFmtId="0" fontId="15" fillId="19" borderId="2" xfId="2" applyFont="1" applyFill="1" applyBorder="1" applyAlignment="1">
      <alignment horizontal="center" vertical="center" wrapText="1"/>
    </xf>
    <xf numFmtId="0" fontId="4" fillId="6" borderId="2" xfId="0" applyFont="1" applyFill="1" applyBorder="1" applyAlignment="1">
      <alignment vertical="center" wrapText="1"/>
    </xf>
    <xf numFmtId="0" fontId="4" fillId="16" borderId="2"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16"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6" fillId="14" borderId="2" xfId="0" applyFont="1" applyFill="1" applyBorder="1" applyAlignment="1">
      <alignment horizontal="center" vertical="center" wrapText="1"/>
    </xf>
    <xf numFmtId="0" fontId="6" fillId="16" borderId="2" xfId="0" applyFont="1" applyFill="1" applyBorder="1" applyAlignment="1">
      <alignment horizontal="center" vertical="center" wrapText="1"/>
    </xf>
    <xf numFmtId="0" fontId="6" fillId="0" borderId="2" xfId="0" applyFont="1" applyBorder="1" applyAlignment="1">
      <alignment horizontal="center" vertical="center" wrapText="1"/>
    </xf>
    <xf numFmtId="3" fontId="7" fillId="17" borderId="2" xfId="0" applyNumberFormat="1" applyFont="1" applyFill="1" applyBorder="1" applyAlignment="1">
      <alignment horizontal="center" vertical="center" wrapText="1"/>
    </xf>
    <xf numFmtId="0" fontId="15" fillId="9" borderId="2" xfId="2" applyFont="1" applyFill="1" applyBorder="1" applyAlignment="1">
      <alignment horizontal="center" vertical="center" wrapText="1"/>
    </xf>
    <xf numFmtId="3" fontId="7" fillId="9" borderId="2" xfId="0" applyNumberFormat="1" applyFont="1" applyFill="1" applyBorder="1" applyAlignment="1">
      <alignment horizontal="center" vertical="center" wrapText="1"/>
    </xf>
    <xf numFmtId="0" fontId="15" fillId="14" borderId="2" xfId="2" applyFont="1" applyFill="1" applyBorder="1" applyAlignment="1">
      <alignment horizontal="center" vertical="center" wrapText="1"/>
    </xf>
    <xf numFmtId="0" fontId="7" fillId="14" borderId="2" xfId="0" applyFont="1" applyFill="1" applyBorder="1" applyAlignment="1">
      <alignment horizontal="center" vertical="center" wrapText="1"/>
    </xf>
    <xf numFmtId="0" fontId="11" fillId="14" borderId="2" xfId="0" applyFont="1" applyFill="1" applyBorder="1" applyAlignment="1">
      <alignment horizontal="center" vertical="center" wrapText="1"/>
    </xf>
    <xf numFmtId="3" fontId="7" fillId="14" borderId="2" xfId="0" applyNumberFormat="1" applyFont="1" applyFill="1" applyBorder="1" applyAlignment="1">
      <alignment horizontal="center" vertical="center" wrapText="1"/>
    </xf>
    <xf numFmtId="0" fontId="15" fillId="11" borderId="2" xfId="2" applyFont="1" applyFill="1" applyBorder="1" applyAlignment="1">
      <alignment horizontal="center" vertical="center" wrapText="1"/>
    </xf>
    <xf numFmtId="3" fontId="7" fillId="11" borderId="2" xfId="0" applyNumberFormat="1" applyFont="1" applyFill="1" applyBorder="1" applyAlignment="1">
      <alignment horizontal="center" vertical="center" wrapText="1"/>
    </xf>
    <xf numFmtId="0" fontId="15" fillId="8" borderId="2" xfId="2" applyFont="1" applyFill="1" applyBorder="1" applyAlignment="1">
      <alignment horizontal="center" vertical="center" wrapText="1"/>
    </xf>
    <xf numFmtId="3" fontId="7" fillId="8" borderId="2" xfId="0" applyNumberFormat="1" applyFont="1" applyFill="1" applyBorder="1" applyAlignment="1">
      <alignment horizontal="center" vertical="center" wrapText="1"/>
    </xf>
    <xf numFmtId="0" fontId="11" fillId="19" borderId="2" xfId="0" applyFont="1" applyFill="1" applyBorder="1" applyAlignment="1">
      <alignment horizontal="center" vertical="center" wrapText="1"/>
    </xf>
    <xf numFmtId="0" fontId="17" fillId="14" borderId="2" xfId="0" applyFont="1" applyFill="1" applyBorder="1" applyAlignment="1">
      <alignment horizontal="center" vertical="center" wrapText="1"/>
    </xf>
    <xf numFmtId="0" fontId="0" fillId="0" borderId="0" xfId="0" applyAlignment="1">
      <alignment horizontal="left"/>
    </xf>
    <xf numFmtId="0" fontId="0" fillId="0" borderId="0" xfId="0" applyAlignment="1">
      <alignment horizontal="center"/>
    </xf>
    <xf numFmtId="0" fontId="7" fillId="8" borderId="30" xfId="0" applyFont="1" applyFill="1" applyBorder="1" applyAlignment="1">
      <alignment horizontal="center" vertical="center" wrapText="1"/>
    </xf>
    <xf numFmtId="0" fontId="0" fillId="4" borderId="26" xfId="0" applyFill="1" applyBorder="1" applyAlignment="1">
      <alignment horizontal="center" vertical="center" wrapText="1"/>
    </xf>
    <xf numFmtId="0" fontId="18" fillId="0" borderId="23" xfId="0" applyFont="1" applyBorder="1" applyAlignment="1">
      <alignment horizontal="center" vertical="center" wrapText="1"/>
    </xf>
    <xf numFmtId="0" fontId="18" fillId="22" borderId="31" xfId="0" applyFont="1" applyFill="1" applyBorder="1" applyAlignment="1">
      <alignment horizontal="center" vertical="center" wrapText="1"/>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8" fillId="5" borderId="23" xfId="0" applyFont="1" applyFill="1" applyBorder="1" applyAlignment="1">
      <alignment horizontal="center" vertical="center" wrapText="1"/>
    </xf>
    <xf numFmtId="0" fontId="18" fillId="5" borderId="24" xfId="0" applyFont="1" applyFill="1" applyBorder="1" applyAlignment="1">
      <alignment horizontal="center" vertical="center" wrapText="1"/>
    </xf>
    <xf numFmtId="0" fontId="18" fillId="18" borderId="23" xfId="0" applyFont="1" applyFill="1" applyBorder="1" applyAlignment="1">
      <alignment horizontal="center" vertical="center" wrapText="1"/>
    </xf>
    <xf numFmtId="0" fontId="18" fillId="18" borderId="24" xfId="0" applyFont="1" applyFill="1" applyBorder="1" applyAlignment="1">
      <alignment horizontal="center" vertical="center" wrapText="1"/>
    </xf>
    <xf numFmtId="0" fontId="18" fillId="12" borderId="23" xfId="0" applyFont="1" applyFill="1" applyBorder="1" applyAlignment="1">
      <alignment horizontal="center" vertical="center" wrapText="1"/>
    </xf>
    <xf numFmtId="0" fontId="18" fillId="12" borderId="24" xfId="0" applyFont="1" applyFill="1" applyBorder="1" applyAlignment="1">
      <alignment horizontal="center" vertical="center" wrapText="1"/>
    </xf>
    <xf numFmtId="0" fontId="18" fillId="15" borderId="23" xfId="0" applyFont="1" applyFill="1" applyBorder="1" applyAlignment="1">
      <alignment horizontal="center" vertical="center" wrapText="1"/>
    </xf>
    <xf numFmtId="0" fontId="18" fillId="15" borderId="24" xfId="0" applyFont="1" applyFill="1" applyBorder="1" applyAlignment="1">
      <alignment horizontal="center" vertical="center" wrapText="1"/>
    </xf>
    <xf numFmtId="0" fontId="18" fillId="4" borderId="23" xfId="0" applyFont="1" applyFill="1" applyBorder="1" applyAlignment="1">
      <alignment horizontal="center" vertical="center" wrapText="1"/>
    </xf>
    <xf numFmtId="0" fontId="18" fillId="4" borderId="24" xfId="0" applyFont="1" applyFill="1" applyBorder="1" applyAlignment="1">
      <alignment horizontal="center" vertical="center" wrapText="1"/>
    </xf>
    <xf numFmtId="0" fontId="18" fillId="21" borderId="34" xfId="0" applyFont="1" applyFill="1" applyBorder="1" applyAlignment="1">
      <alignment horizontal="center" vertical="center" wrapText="1"/>
    </xf>
    <xf numFmtId="0" fontId="0" fillId="0" borderId="25" xfId="0" applyBorder="1" applyAlignment="1">
      <alignment horizontal="center" vertical="center" wrapText="1"/>
    </xf>
    <xf numFmtId="0" fontId="0" fillId="22" borderId="32" xfId="0" applyFill="1" applyBorder="1" applyAlignment="1">
      <alignment horizontal="center" vertical="center" wrapText="1"/>
    </xf>
    <xf numFmtId="0" fontId="0" fillId="10" borderId="25" xfId="0" applyFill="1" applyBorder="1" applyAlignment="1">
      <alignment horizontal="center" vertical="center" wrapText="1"/>
    </xf>
    <xf numFmtId="0" fontId="0" fillId="10" borderId="26" xfId="0" applyFill="1" applyBorder="1" applyAlignment="1">
      <alignment horizontal="center" vertical="center" wrapText="1"/>
    </xf>
    <xf numFmtId="0" fontId="0" fillId="5" borderId="25" xfId="0" applyFill="1" applyBorder="1" applyAlignment="1">
      <alignment horizontal="center" vertical="center" wrapText="1"/>
    </xf>
    <xf numFmtId="0" fontId="0" fillId="5" borderId="26" xfId="0" applyFill="1" applyBorder="1" applyAlignment="1">
      <alignment horizontal="center" vertical="center" wrapText="1"/>
    </xf>
    <xf numFmtId="0" fontId="0" fillId="18" borderId="25" xfId="0" applyFill="1" applyBorder="1" applyAlignment="1">
      <alignment horizontal="center" vertical="center" wrapText="1"/>
    </xf>
    <xf numFmtId="0" fontId="0" fillId="18" borderId="26" xfId="0" applyFill="1" applyBorder="1" applyAlignment="1">
      <alignment horizontal="center" vertical="center" wrapText="1"/>
    </xf>
    <xf numFmtId="0" fontId="0" fillId="12" borderId="25" xfId="0" applyFill="1" applyBorder="1" applyAlignment="1">
      <alignment horizontal="center" vertical="center" wrapText="1"/>
    </xf>
    <xf numFmtId="0" fontId="0" fillId="12" borderId="26" xfId="0" applyFill="1" applyBorder="1" applyAlignment="1">
      <alignment horizontal="center" vertical="center" wrapText="1"/>
    </xf>
    <xf numFmtId="0" fontId="0" fillId="15" borderId="25" xfId="0" applyFill="1" applyBorder="1" applyAlignment="1">
      <alignment horizontal="center" vertical="center" wrapText="1"/>
    </xf>
    <xf numFmtId="0" fontId="0" fillId="15" borderId="26" xfId="0" applyFill="1" applyBorder="1" applyAlignment="1">
      <alignment horizontal="center" vertical="center" wrapText="1"/>
    </xf>
    <xf numFmtId="0" fontId="0" fillId="4" borderId="25" xfId="0" applyFill="1" applyBorder="1" applyAlignment="1">
      <alignment horizontal="center" vertical="center" wrapText="1"/>
    </xf>
    <xf numFmtId="0" fontId="0" fillId="21" borderId="35" xfId="0" applyFill="1" applyBorder="1" applyAlignment="1">
      <alignment horizontal="center" vertical="center" wrapText="1"/>
    </xf>
    <xf numFmtId="0" fontId="0" fillId="0" borderId="27" xfId="0" applyBorder="1" applyAlignment="1">
      <alignment horizontal="center" vertical="center" wrapText="1"/>
    </xf>
    <xf numFmtId="0" fontId="0" fillId="22" borderId="33" xfId="0" applyFill="1" applyBorder="1" applyAlignment="1">
      <alignment horizontal="center" vertical="center" wrapText="1"/>
    </xf>
    <xf numFmtId="0" fontId="0" fillId="10" borderId="27" xfId="0" applyFill="1" applyBorder="1" applyAlignment="1">
      <alignment horizontal="center" vertical="center" wrapText="1"/>
    </xf>
    <xf numFmtId="0" fontId="0" fillId="10" borderId="28" xfId="0" applyFill="1" applyBorder="1" applyAlignment="1">
      <alignment horizontal="center" vertical="center" wrapText="1"/>
    </xf>
    <xf numFmtId="0" fontId="0" fillId="5" borderId="27" xfId="0" applyFill="1" applyBorder="1" applyAlignment="1">
      <alignment horizontal="center" vertical="center" wrapText="1"/>
    </xf>
    <xf numFmtId="0" fontId="0" fillId="5" borderId="28" xfId="0" applyFill="1" applyBorder="1" applyAlignment="1">
      <alignment horizontal="center" vertical="center" wrapText="1"/>
    </xf>
    <xf numFmtId="0" fontId="0" fillId="18" borderId="27" xfId="0" applyFill="1" applyBorder="1" applyAlignment="1">
      <alignment horizontal="center" vertical="center" wrapText="1"/>
    </xf>
    <xf numFmtId="0" fontId="0" fillId="18" borderId="28" xfId="0" applyFill="1" applyBorder="1" applyAlignment="1">
      <alignment horizontal="center" vertical="center" wrapText="1"/>
    </xf>
    <xf numFmtId="0" fontId="0" fillId="12" borderId="27" xfId="0" applyFill="1" applyBorder="1" applyAlignment="1">
      <alignment horizontal="center" vertical="center" wrapText="1"/>
    </xf>
    <xf numFmtId="0" fontId="0" fillId="12" borderId="28" xfId="0" applyFill="1" applyBorder="1" applyAlignment="1">
      <alignment horizontal="center" vertical="center" wrapText="1"/>
    </xf>
    <xf numFmtId="0" fontId="0" fillId="15" borderId="27" xfId="0" applyFill="1" applyBorder="1" applyAlignment="1">
      <alignment horizontal="center" vertical="center" wrapText="1"/>
    </xf>
    <xf numFmtId="0" fontId="0" fillId="15" borderId="28" xfId="0" applyFill="1" applyBorder="1" applyAlignment="1">
      <alignment horizontal="center" vertical="center" wrapText="1"/>
    </xf>
    <xf numFmtId="0" fontId="0" fillId="4" borderId="27" xfId="0" applyFill="1" applyBorder="1" applyAlignment="1">
      <alignment horizontal="center" vertical="center" wrapText="1"/>
    </xf>
    <xf numFmtId="0" fontId="0" fillId="4" borderId="28" xfId="0" applyFill="1" applyBorder="1" applyAlignment="1">
      <alignment horizontal="center" vertical="center" wrapText="1"/>
    </xf>
    <xf numFmtId="0" fontId="0" fillId="0" borderId="39" xfId="0" applyBorder="1" applyAlignment="1">
      <alignment horizontal="center" vertical="center" wrapText="1"/>
    </xf>
    <xf numFmtId="0" fontId="0" fillId="21" borderId="40" xfId="0" applyFill="1"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1" fillId="0" borderId="38" xfId="0" applyFont="1" applyBorder="1" applyAlignment="1">
      <alignment horizontal="center" vertical="center" wrapText="1"/>
    </xf>
    <xf numFmtId="0" fontId="0" fillId="0" borderId="41" xfId="0" applyBorder="1" applyAlignment="1">
      <alignment horizontal="center" vertical="center" wrapText="1"/>
    </xf>
    <xf numFmtId="0" fontId="21" fillId="0" borderId="0" xfId="0" applyFont="1" applyAlignment="1">
      <alignment horizontal="center" vertical="center" wrapText="1"/>
    </xf>
    <xf numFmtId="0" fontId="21" fillId="2" borderId="36" xfId="0" applyFont="1" applyFill="1" applyBorder="1" applyAlignment="1">
      <alignment horizontal="center" vertical="center" wrapText="1"/>
    </xf>
    <xf numFmtId="0" fontId="21" fillId="2" borderId="37" xfId="0" applyFont="1" applyFill="1" applyBorder="1" applyAlignment="1">
      <alignment horizontal="center" vertical="center" wrapText="1"/>
    </xf>
    <xf numFmtId="0" fontId="10" fillId="8" borderId="2" xfId="0" applyFont="1" applyFill="1" applyBorder="1" applyAlignment="1">
      <alignment horizontal="center" vertical="center" wrapText="1"/>
    </xf>
    <xf numFmtId="0" fontId="0" fillId="10" borderId="25" xfId="0" quotePrefix="1" applyFill="1" applyBorder="1" applyAlignment="1">
      <alignment horizontal="center" vertical="center" wrapText="1"/>
    </xf>
    <xf numFmtId="0" fontId="19" fillId="0" borderId="0" xfId="0" applyFont="1" applyAlignment="1">
      <alignment horizontal="center" vertical="center" wrapText="1"/>
    </xf>
    <xf numFmtId="0" fontId="6"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0" xfId="0" applyFont="1" applyFill="1" applyBorder="1" applyAlignment="1">
      <alignment horizontal="center" vertical="center" wrapText="1"/>
    </xf>
    <xf numFmtId="0" fontId="23" fillId="3" borderId="43" xfId="0" applyFont="1" applyFill="1" applyBorder="1" applyAlignment="1">
      <alignment horizontal="center" vertical="center" wrapText="1"/>
    </xf>
    <xf numFmtId="0" fontId="24" fillId="3" borderId="43" xfId="0" applyFont="1" applyFill="1" applyBorder="1" applyAlignment="1">
      <alignment horizontal="center" vertical="center" wrapText="1"/>
    </xf>
    <xf numFmtId="0" fontId="23" fillId="3" borderId="43" xfId="0" quotePrefix="1" applyFont="1" applyFill="1" applyBorder="1" applyAlignment="1">
      <alignment horizontal="center" vertical="center" wrapText="1"/>
    </xf>
    <xf numFmtId="0" fontId="27" fillId="0" borderId="0" xfId="0" applyFont="1" applyAlignment="1">
      <alignment vertical="top" wrapText="1"/>
    </xf>
    <xf numFmtId="0" fontId="26" fillId="25" borderId="45" xfId="0" applyFont="1" applyFill="1" applyBorder="1" applyAlignment="1">
      <alignment vertical="top" wrapText="1"/>
    </xf>
    <xf numFmtId="0" fontId="26" fillId="25" borderId="46" xfId="0" applyFont="1" applyFill="1" applyBorder="1" applyAlignment="1">
      <alignment vertical="top" wrapText="1"/>
    </xf>
    <xf numFmtId="0" fontId="27" fillId="0" borderId="47" xfId="0" applyFont="1" applyBorder="1" applyAlignment="1">
      <alignment vertical="top" wrapText="1"/>
    </xf>
    <xf numFmtId="0" fontId="27" fillId="0" borderId="48" xfId="0" applyFont="1" applyBorder="1" applyAlignment="1">
      <alignment vertical="top" wrapText="1"/>
    </xf>
    <xf numFmtId="0" fontId="27" fillId="0" borderId="49" xfId="0" applyFont="1" applyBorder="1" applyAlignment="1">
      <alignment vertical="top" wrapText="1"/>
    </xf>
    <xf numFmtId="0" fontId="27" fillId="0" borderId="50" xfId="0" applyFont="1" applyBorder="1" applyAlignment="1">
      <alignment vertical="top" wrapText="1"/>
    </xf>
    <xf numFmtId="0" fontId="27" fillId="0" borderId="51" xfId="0" applyFont="1" applyBorder="1" applyAlignment="1">
      <alignment vertical="top" wrapText="1"/>
    </xf>
    <xf numFmtId="0" fontId="26" fillId="24" borderId="44" xfId="0" applyFont="1" applyFill="1" applyBorder="1" applyAlignment="1">
      <alignment vertical="top" wrapText="1"/>
    </xf>
    <xf numFmtId="0" fontId="26" fillId="24" borderId="45" xfId="0" applyFont="1" applyFill="1" applyBorder="1" applyAlignment="1">
      <alignment vertical="top" wrapText="1"/>
    </xf>
    <xf numFmtId="0" fontId="26" fillId="24" borderId="46" xfId="0" applyFont="1" applyFill="1" applyBorder="1" applyAlignment="1">
      <alignment vertical="top" wrapText="1"/>
    </xf>
    <xf numFmtId="0" fontId="26" fillId="24" borderId="44" xfId="0" applyFont="1" applyFill="1" applyBorder="1" applyAlignment="1">
      <alignment horizontal="center" vertical="top" wrapText="1"/>
    </xf>
    <xf numFmtId="0" fontId="26" fillId="25" borderId="44" xfId="0" applyFont="1" applyFill="1" applyBorder="1" applyAlignment="1">
      <alignment horizontal="left" vertical="top" wrapText="1"/>
    </xf>
    <xf numFmtId="0" fontId="27" fillId="0" borderId="47" xfId="0" applyFont="1" applyBorder="1" applyAlignment="1">
      <alignment horizontal="left" vertical="top" wrapText="1"/>
    </xf>
    <xf numFmtId="0" fontId="27" fillId="0" borderId="49" xfId="0" applyFont="1" applyBorder="1" applyAlignment="1">
      <alignment horizontal="left" vertical="top" wrapText="1"/>
    </xf>
    <xf numFmtId="0" fontId="26" fillId="25" borderId="45" xfId="0" applyFont="1" applyFill="1" applyBorder="1" applyAlignment="1">
      <alignment horizontal="center" vertical="top" wrapText="1"/>
    </xf>
    <xf numFmtId="0" fontId="27" fillId="0" borderId="0" xfId="0" applyFont="1" applyAlignment="1">
      <alignment horizontal="center" vertical="top" wrapText="1"/>
    </xf>
    <xf numFmtId="0" fontId="27" fillId="0" borderId="50" xfId="0" applyFont="1" applyBorder="1" applyAlignment="1">
      <alignment horizontal="center" vertical="top" wrapText="1"/>
    </xf>
    <xf numFmtId="0" fontId="27" fillId="0" borderId="42" xfId="0" applyFont="1" applyBorder="1" applyAlignment="1">
      <alignment horizontal="center" vertical="top" wrapText="1"/>
    </xf>
    <xf numFmtId="0" fontId="27" fillId="0" borderId="42" xfId="0" applyFont="1" applyBorder="1" applyAlignment="1">
      <alignment vertical="top" wrapText="1"/>
    </xf>
    <xf numFmtId="0" fontId="26" fillId="25" borderId="42" xfId="0" applyFont="1" applyFill="1" applyBorder="1" applyAlignment="1">
      <alignment horizontal="center" vertical="top" wrapText="1"/>
    </xf>
    <xf numFmtId="0" fontId="26" fillId="25" borderId="42" xfId="0" applyFont="1" applyFill="1" applyBorder="1" applyAlignment="1">
      <alignment vertical="top" wrapText="1"/>
    </xf>
    <xf numFmtId="0" fontId="28" fillId="0" borderId="0" xfId="0" applyFont="1"/>
    <xf numFmtId="0" fontId="29" fillId="0" borderId="10" xfId="0" applyFont="1" applyBorder="1" applyAlignment="1">
      <alignment horizontal="left" wrapText="1"/>
    </xf>
    <xf numFmtId="0" fontId="29" fillId="0" borderId="14" xfId="0" applyFont="1" applyBorder="1" applyAlignment="1">
      <alignment horizontal="left" wrapText="1"/>
    </xf>
    <xf numFmtId="0" fontId="29" fillId="0" borderId="19" xfId="0" applyFont="1" applyBorder="1" applyAlignment="1">
      <alignment horizontal="left" wrapText="1"/>
    </xf>
    <xf numFmtId="0" fontId="29" fillId="0" borderId="20" xfId="0" applyFont="1" applyBorder="1" applyAlignment="1">
      <alignment horizontal="left" wrapText="1"/>
    </xf>
    <xf numFmtId="0" fontId="30" fillId="0" borderId="0" xfId="0" applyFont="1"/>
    <xf numFmtId="0" fontId="31" fillId="0" borderId="0" xfId="0" applyFont="1"/>
    <xf numFmtId="0" fontId="32" fillId="0" borderId="0" xfId="0" applyFont="1"/>
    <xf numFmtId="0" fontId="33" fillId="0" borderId="0" xfId="0" applyFont="1"/>
    <xf numFmtId="0" fontId="34" fillId="0" borderId="0" xfId="0" applyFont="1"/>
    <xf numFmtId="0" fontId="26" fillId="24" borderId="11" xfId="0" applyFont="1" applyFill="1" applyBorder="1" applyAlignment="1">
      <alignment vertical="top" wrapText="1"/>
    </xf>
    <xf numFmtId="0" fontId="26" fillId="24" borderId="12" xfId="0" applyFont="1" applyFill="1" applyBorder="1" applyAlignment="1">
      <alignment vertical="top" wrapText="1"/>
    </xf>
    <xf numFmtId="0" fontId="26" fillId="24" borderId="13" xfId="0" applyFont="1" applyFill="1" applyBorder="1" applyAlignment="1">
      <alignment vertical="top" wrapText="1"/>
    </xf>
    <xf numFmtId="0" fontId="28" fillId="0" borderId="0" xfId="0" applyFont="1" applyAlignment="1">
      <alignment horizontal="center"/>
    </xf>
    <xf numFmtId="0" fontId="29" fillId="0" borderId="54" xfId="0" applyFont="1" applyBorder="1" applyAlignment="1">
      <alignment horizontal="center" vertical="center" wrapText="1"/>
    </xf>
    <xf numFmtId="0" fontId="36" fillId="28" borderId="0" xfId="0" applyFont="1" applyFill="1" applyAlignment="1">
      <alignment horizontal="left"/>
    </xf>
    <xf numFmtId="0" fontId="27" fillId="0" borderId="0" xfId="0" applyFont="1" applyAlignment="1">
      <alignment horizontal="left" vertical="top" wrapText="1"/>
    </xf>
    <xf numFmtId="0" fontId="37" fillId="26" borderId="11" xfId="0" applyFont="1" applyFill="1" applyBorder="1" applyAlignment="1">
      <alignment horizontal="left" wrapText="1"/>
    </xf>
    <xf numFmtId="0" fontId="37" fillId="26" borderId="12" xfId="0" applyFont="1" applyFill="1" applyBorder="1" applyAlignment="1">
      <alignment horizontal="left" wrapText="1"/>
    </xf>
    <xf numFmtId="0" fontId="37" fillId="26" borderId="13" xfId="0" applyFont="1" applyFill="1" applyBorder="1" applyAlignment="1">
      <alignment horizontal="left" wrapText="1"/>
    </xf>
    <xf numFmtId="0" fontId="38" fillId="0" borderId="10" xfId="0" applyFont="1" applyBorder="1" applyAlignment="1">
      <alignment horizontal="left" wrapText="1"/>
    </xf>
    <xf numFmtId="0" fontId="38" fillId="0" borderId="14" xfId="0" applyFont="1" applyBorder="1" applyAlignment="1">
      <alignment horizontal="left" wrapText="1"/>
    </xf>
    <xf numFmtId="0" fontId="39" fillId="28" borderId="0" xfId="0" applyFont="1" applyFill="1" applyAlignment="1">
      <alignment horizontal="left"/>
    </xf>
    <xf numFmtId="0" fontId="39" fillId="8" borderId="0" xfId="0" applyFont="1" applyFill="1" applyAlignment="1">
      <alignment horizontal="left"/>
    </xf>
    <xf numFmtId="0" fontId="38" fillId="19" borderId="0" xfId="0" applyFont="1" applyFill="1" applyAlignment="1">
      <alignment horizontal="left" wrapText="1"/>
    </xf>
    <xf numFmtId="0" fontId="38" fillId="19" borderId="14" xfId="0" applyFont="1" applyFill="1" applyBorder="1" applyAlignment="1">
      <alignment horizontal="left" wrapText="1"/>
    </xf>
    <xf numFmtId="0" fontId="40" fillId="19" borderId="10" xfId="0" applyFont="1" applyFill="1" applyBorder="1" applyAlignment="1">
      <alignment horizontal="left" wrapText="1"/>
    </xf>
    <xf numFmtId="0" fontId="27" fillId="19" borderId="0" xfId="0" applyFont="1" applyFill="1" applyAlignment="1">
      <alignment vertical="top" wrapText="1"/>
    </xf>
    <xf numFmtId="0" fontId="35" fillId="19" borderId="0" xfId="0" applyFont="1" applyFill="1" applyAlignment="1">
      <alignment vertical="top" wrapText="1"/>
    </xf>
    <xf numFmtId="0" fontId="26" fillId="24" borderId="56" xfId="0" applyFont="1" applyFill="1" applyBorder="1" applyAlignment="1">
      <alignment horizontal="center" vertical="top" wrapText="1"/>
    </xf>
    <xf numFmtId="0" fontId="26" fillId="24" borderId="57" xfId="0" applyFont="1" applyFill="1" applyBorder="1" applyAlignment="1">
      <alignment vertical="top" wrapText="1"/>
    </xf>
    <xf numFmtId="0" fontId="26" fillId="24" borderId="58" xfId="0" applyFont="1" applyFill="1" applyBorder="1" applyAlignment="1">
      <alignment vertical="top" wrapText="1"/>
    </xf>
    <xf numFmtId="0" fontId="27" fillId="0" borderId="59" xfId="0" applyFont="1" applyBorder="1" applyAlignment="1">
      <alignment horizontal="center" vertical="top" wrapText="1"/>
    </xf>
    <xf numFmtId="0" fontId="27" fillId="0" borderId="60" xfId="0" applyFont="1" applyBorder="1" applyAlignment="1">
      <alignment vertical="top" wrapText="1"/>
    </xf>
    <xf numFmtId="0" fontId="5" fillId="9" borderId="65" xfId="0" applyFont="1" applyFill="1" applyBorder="1" applyAlignment="1">
      <alignment horizontal="center" vertical="center" wrapText="1"/>
    </xf>
    <xf numFmtId="0" fontId="5" fillId="9" borderId="66" xfId="0" applyFont="1" applyFill="1" applyBorder="1" applyAlignment="1">
      <alignment horizontal="center" vertical="center" wrapText="1"/>
    </xf>
    <xf numFmtId="0" fontId="29" fillId="0" borderId="55" xfId="0" applyFont="1" applyBorder="1" applyAlignment="1">
      <alignment horizontal="center" vertical="center" wrapText="1"/>
    </xf>
    <xf numFmtId="0" fontId="1" fillId="0" borderId="62" xfId="0" applyFont="1" applyBorder="1" applyAlignment="1">
      <alignment horizontal="center" vertical="center" wrapText="1"/>
    </xf>
    <xf numFmtId="0" fontId="0" fillId="0" borderId="63" xfId="0" applyBorder="1" applyAlignment="1">
      <alignment horizontal="center" vertical="center" wrapText="1"/>
    </xf>
    <xf numFmtId="0" fontId="26" fillId="24" borderId="12" xfId="0" applyFont="1" applyFill="1" applyBorder="1" applyAlignment="1">
      <alignment horizontal="center" vertical="top" wrapText="1"/>
    </xf>
    <xf numFmtId="0" fontId="26" fillId="25" borderId="68" xfId="0" applyFont="1" applyFill="1" applyBorder="1" applyAlignment="1">
      <alignment vertical="top" wrapText="1"/>
    </xf>
    <xf numFmtId="0" fontId="27" fillId="0" borderId="68" xfId="0" applyFont="1" applyBorder="1" applyAlignment="1">
      <alignment vertical="top" wrapText="1"/>
    </xf>
    <xf numFmtId="0" fontId="27" fillId="0" borderId="68" xfId="0" applyFont="1" applyBorder="1" applyAlignment="1">
      <alignment vertical="top"/>
    </xf>
    <xf numFmtId="0" fontId="0" fillId="0" borderId="0" xfId="0" applyAlignment="1">
      <alignment horizontal="center" wrapText="1"/>
    </xf>
    <xf numFmtId="0" fontId="7" fillId="11" borderId="5" xfId="0" applyFont="1" applyFill="1" applyBorder="1" applyAlignment="1">
      <alignment horizontal="center" vertical="center" wrapText="1"/>
    </xf>
    <xf numFmtId="0" fontId="7" fillId="11" borderId="17" xfId="0" applyFont="1" applyFill="1" applyBorder="1" applyAlignment="1">
      <alignment horizontal="center" vertical="center" wrapText="1"/>
    </xf>
    <xf numFmtId="0" fontId="7" fillId="11" borderId="7" xfId="0" applyFont="1" applyFill="1" applyBorder="1" applyAlignment="1">
      <alignment horizontal="center" vertical="center" wrapText="1"/>
    </xf>
    <xf numFmtId="0" fontId="7" fillId="11" borderId="6"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11" borderId="7" xfId="0" applyFont="1" applyFill="1" applyBorder="1" applyAlignment="1">
      <alignment horizontal="center" vertical="center" wrapText="1"/>
    </xf>
    <xf numFmtId="0" fontId="13" fillId="11" borderId="5" xfId="0" applyFont="1" applyFill="1" applyBorder="1" applyAlignment="1">
      <alignment horizontal="center" vertical="center" wrapText="1"/>
    </xf>
    <xf numFmtId="0" fontId="7" fillId="11" borderId="9" xfId="0" applyFont="1" applyFill="1" applyBorder="1" applyAlignment="1">
      <alignment horizontal="center" vertical="center" wrapText="1"/>
    </xf>
    <xf numFmtId="0" fontId="13" fillId="11" borderId="6" xfId="0" applyFont="1" applyFill="1" applyBorder="1" applyAlignment="1">
      <alignment horizontal="center" vertical="center" wrapText="1"/>
    </xf>
    <xf numFmtId="0" fontId="7" fillId="11" borderId="8"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11" borderId="9" xfId="0" applyFont="1" applyFill="1" applyBorder="1" applyAlignment="1">
      <alignment horizontal="center" vertical="center" wrapText="1"/>
    </xf>
    <xf numFmtId="0" fontId="13" fillId="11" borderId="17"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7" fillId="11" borderId="18" xfId="0" applyFont="1" applyFill="1" applyBorder="1" applyAlignment="1">
      <alignment horizontal="center" vertical="center" wrapText="1"/>
    </xf>
    <xf numFmtId="0" fontId="7" fillId="11" borderId="21" xfId="0" applyFont="1" applyFill="1" applyBorder="1" applyAlignment="1">
      <alignment horizontal="center" vertical="center" wrapText="1"/>
    </xf>
    <xf numFmtId="0" fontId="7" fillId="11" borderId="13" xfId="0" applyFont="1" applyFill="1" applyBorder="1" applyAlignment="1">
      <alignment horizontal="center" vertical="center" wrapText="1"/>
    </xf>
    <xf numFmtId="0" fontId="22" fillId="23" borderId="69" xfId="0" applyFont="1" applyFill="1" applyBorder="1" applyAlignment="1">
      <alignment horizontal="center" vertical="center" wrapText="1"/>
    </xf>
    <xf numFmtId="0" fontId="22" fillId="23" borderId="70" xfId="0" applyFont="1" applyFill="1" applyBorder="1" applyAlignment="1">
      <alignment horizontal="center" vertical="center" wrapText="1"/>
    </xf>
    <xf numFmtId="0" fontId="0" fillId="0" borderId="0" xfId="0" applyAlignment="1">
      <alignment horizontal="left" vertical="center" wrapText="1"/>
    </xf>
    <xf numFmtId="0" fontId="5" fillId="9" borderId="64" xfId="0" applyFont="1" applyFill="1" applyBorder="1" applyAlignment="1">
      <alignment horizontal="left" vertical="center" wrapText="1"/>
    </xf>
    <xf numFmtId="0" fontId="5" fillId="0" borderId="67" xfId="0" applyFont="1" applyBorder="1" applyAlignment="1">
      <alignment horizontal="left" vertical="center" wrapText="1"/>
    </xf>
    <xf numFmtId="0" fontId="0" fillId="0" borderId="61" xfId="0" applyBorder="1" applyAlignment="1">
      <alignment horizontal="left" vertical="center" wrapText="1"/>
    </xf>
    <xf numFmtId="0" fontId="22" fillId="23" borderId="70" xfId="0" applyFont="1" applyFill="1" applyBorder="1" applyAlignment="1">
      <alignment vertical="center" wrapText="1"/>
    </xf>
    <xf numFmtId="0" fontId="23" fillId="3" borderId="43" xfId="0" applyFont="1" applyFill="1" applyBorder="1" applyAlignment="1">
      <alignment vertical="center" wrapText="1"/>
    </xf>
    <xf numFmtId="0" fontId="44" fillId="27" borderId="71" xfId="0" applyFont="1" applyFill="1" applyBorder="1" applyAlignment="1">
      <alignment vertical="center" wrapText="1"/>
    </xf>
    <xf numFmtId="0" fontId="44" fillId="29" borderId="71" xfId="0" applyFont="1" applyFill="1" applyBorder="1" applyAlignment="1">
      <alignment vertical="center" wrapText="1"/>
    </xf>
    <xf numFmtId="0" fontId="18" fillId="0" borderId="0" xfId="0" applyFont="1"/>
    <xf numFmtId="0" fontId="27" fillId="0" borderId="74" xfId="0" applyFont="1" applyBorder="1" applyAlignment="1">
      <alignment vertical="top" wrapText="1"/>
    </xf>
    <xf numFmtId="0" fontId="27" fillId="0" borderId="76" xfId="0" applyFont="1" applyBorder="1" applyAlignment="1">
      <alignment vertical="top" wrapText="1"/>
    </xf>
    <xf numFmtId="0" fontId="27" fillId="0" borderId="0" xfId="0" applyFont="1"/>
    <xf numFmtId="0" fontId="23" fillId="3" borderId="0" xfId="0" applyFont="1" applyFill="1" applyAlignment="1">
      <alignment horizontal="center" vertical="center" wrapText="1"/>
    </xf>
    <xf numFmtId="0" fontId="23" fillId="3" borderId="0" xfId="0" applyFont="1" applyFill="1" applyAlignment="1">
      <alignment vertical="center" wrapText="1"/>
    </xf>
    <xf numFmtId="0" fontId="24" fillId="3" borderId="0" xfId="0" applyFont="1" applyFill="1" applyAlignment="1">
      <alignment horizontal="center" vertical="center" wrapText="1"/>
    </xf>
    <xf numFmtId="0" fontId="27" fillId="3" borderId="0" xfId="0" applyFont="1" applyFill="1" applyAlignment="1">
      <alignment vertical="center"/>
    </xf>
    <xf numFmtId="0" fontId="27" fillId="0" borderId="0" xfId="0" applyFont="1" applyAlignment="1">
      <alignment vertical="center" wrapText="1"/>
    </xf>
    <xf numFmtId="0" fontId="0" fillId="0" borderId="80" xfId="0" applyBorder="1" applyAlignment="1">
      <alignment horizontal="center" vertical="center" wrapText="1"/>
    </xf>
    <xf numFmtId="0" fontId="0" fillId="0" borderId="81" xfId="0" applyBorder="1" applyAlignment="1">
      <alignment horizontal="center" vertical="center" wrapText="1"/>
    </xf>
    <xf numFmtId="0" fontId="23" fillId="3" borderId="82" xfId="0" applyFont="1" applyFill="1" applyBorder="1" applyAlignment="1">
      <alignment horizontal="center" vertical="center" wrapText="1"/>
    </xf>
    <xf numFmtId="0" fontId="23" fillId="3" borderId="83" xfId="0" applyFont="1" applyFill="1" applyBorder="1" applyAlignment="1">
      <alignment vertical="center" wrapText="1"/>
    </xf>
    <xf numFmtId="0" fontId="23" fillId="3" borderId="83" xfId="0" applyFont="1" applyFill="1" applyBorder="1" applyAlignment="1">
      <alignment horizontal="center" vertical="center" wrapText="1"/>
    </xf>
    <xf numFmtId="0" fontId="24" fillId="3" borderId="83" xfId="0" applyFont="1" applyFill="1" applyBorder="1" applyAlignment="1">
      <alignment horizontal="center" vertical="center" wrapText="1"/>
    </xf>
    <xf numFmtId="0" fontId="23" fillId="3" borderId="85" xfId="0" applyFont="1" applyFill="1" applyBorder="1" applyAlignment="1">
      <alignment horizontal="center" vertical="center" wrapText="1"/>
    </xf>
    <xf numFmtId="0" fontId="23" fillId="3" borderId="87" xfId="0" applyFont="1" applyFill="1" applyBorder="1" applyAlignment="1">
      <alignment horizontal="center" vertical="center" wrapText="1"/>
    </xf>
    <xf numFmtId="0" fontId="23" fillId="3" borderId="88" xfId="0" applyFont="1" applyFill="1" applyBorder="1" applyAlignment="1">
      <alignment vertical="center" wrapText="1"/>
    </xf>
    <xf numFmtId="0" fontId="23" fillId="3" borderId="88" xfId="0" applyFont="1" applyFill="1" applyBorder="1" applyAlignment="1">
      <alignment horizontal="center" vertical="center" wrapText="1"/>
    </xf>
    <xf numFmtId="0" fontId="24" fillId="3" borderId="88" xfId="0" applyFont="1" applyFill="1" applyBorder="1" applyAlignment="1">
      <alignment horizontal="center" vertical="center" wrapText="1"/>
    </xf>
    <xf numFmtId="0" fontId="27" fillId="3" borderId="90" xfId="0" applyFont="1" applyFill="1" applyBorder="1" applyAlignment="1">
      <alignment vertical="center"/>
    </xf>
    <xf numFmtId="0" fontId="27" fillId="3" borderId="53" xfId="0" applyFont="1" applyFill="1" applyBorder="1" applyAlignment="1">
      <alignment vertical="center"/>
    </xf>
    <xf numFmtId="0" fontId="27" fillId="3" borderId="91" xfId="0" applyFont="1" applyFill="1" applyBorder="1" applyAlignment="1">
      <alignment vertical="center"/>
    </xf>
    <xf numFmtId="0" fontId="26" fillId="30" borderId="38" xfId="0" applyFont="1" applyFill="1" applyBorder="1" applyAlignment="1">
      <alignment vertical="center" wrapText="1"/>
    </xf>
    <xf numFmtId="0" fontId="27" fillId="0" borderId="92" xfId="0" applyFont="1" applyBorder="1" applyAlignment="1">
      <alignment vertical="center" wrapText="1"/>
    </xf>
    <xf numFmtId="0" fontId="27" fillId="0" borderId="93" xfId="0" applyFont="1" applyBorder="1" applyAlignment="1">
      <alignment vertical="center" wrapText="1"/>
    </xf>
    <xf numFmtId="0" fontId="27" fillId="0" borderId="94" xfId="0" applyFont="1" applyBorder="1" applyAlignment="1">
      <alignment vertical="center" wrapText="1"/>
    </xf>
    <xf numFmtId="0" fontId="18" fillId="0" borderId="43" xfId="0" applyFont="1" applyBorder="1" applyAlignment="1">
      <alignment horizontal="left" vertical="center" wrapText="1"/>
    </xf>
    <xf numFmtId="2" fontId="18" fillId="0" borderId="43" xfId="0" applyNumberFormat="1" applyFont="1" applyBorder="1" applyAlignment="1">
      <alignment horizontal="center" vertical="center" wrapText="1"/>
    </xf>
    <xf numFmtId="0" fontId="18" fillId="0" borderId="43" xfId="0" applyFont="1" applyBorder="1" applyAlignment="1">
      <alignment horizontal="center" vertical="center" wrapText="1"/>
    </xf>
    <xf numFmtId="0" fontId="4" fillId="0" borderId="43" xfId="0" applyFont="1" applyBorder="1" applyAlignment="1">
      <alignment horizontal="center" vertical="center" wrapText="1"/>
    </xf>
    <xf numFmtId="0" fontId="46" fillId="0" borderId="0" xfId="0" applyFont="1"/>
    <xf numFmtId="0" fontId="27" fillId="0" borderId="95" xfId="0" applyFont="1" applyBorder="1" applyAlignment="1">
      <alignment vertical="top" wrapText="1"/>
    </xf>
    <xf numFmtId="0" fontId="27" fillId="0" borderId="96" xfId="0" applyFont="1" applyBorder="1" applyAlignment="1">
      <alignment vertical="top" wrapText="1"/>
    </xf>
    <xf numFmtId="0" fontId="27" fillId="0" borderId="96" xfId="0" applyFont="1" applyBorder="1" applyAlignment="1">
      <alignment horizontal="center" vertical="top" wrapText="1"/>
    </xf>
    <xf numFmtId="0" fontId="27" fillId="0" borderId="96" xfId="0" applyFont="1" applyBorder="1"/>
    <xf numFmtId="0" fontId="27" fillId="0" borderId="97" xfId="0" applyFont="1" applyBorder="1" applyAlignment="1">
      <alignment vertical="top" wrapText="1"/>
    </xf>
    <xf numFmtId="0" fontId="27" fillId="0" borderId="98" xfId="0" applyFont="1" applyBorder="1" applyAlignment="1">
      <alignment vertical="top" wrapText="1"/>
    </xf>
    <xf numFmtId="0" fontId="27" fillId="0" borderId="99" xfId="0" applyFont="1" applyBorder="1" applyAlignment="1">
      <alignment vertical="top" wrapText="1"/>
    </xf>
    <xf numFmtId="0" fontId="46" fillId="0" borderId="100" xfId="0" applyFont="1" applyBorder="1" applyAlignment="1">
      <alignment vertical="top" wrapText="1"/>
    </xf>
    <xf numFmtId="0" fontId="46" fillId="0" borderId="101" xfId="0" applyFont="1" applyBorder="1" applyAlignment="1">
      <alignment vertical="top" wrapText="1"/>
    </xf>
    <xf numFmtId="0" fontId="46" fillId="0" borderId="102" xfId="0" applyFont="1" applyBorder="1" applyAlignment="1">
      <alignment vertical="top" wrapText="1"/>
    </xf>
    <xf numFmtId="0" fontId="47" fillId="6" borderId="22" xfId="0" applyFont="1" applyFill="1" applyBorder="1" applyAlignment="1">
      <alignment horizontal="center" vertical="center" wrapText="1"/>
    </xf>
    <xf numFmtId="0" fontId="48" fillId="6" borderId="22" xfId="0" applyFont="1" applyFill="1" applyBorder="1" applyAlignment="1">
      <alignment horizontal="center" vertical="center" wrapText="1"/>
    </xf>
    <xf numFmtId="0" fontId="50" fillId="6" borderId="22" xfId="0" applyFont="1" applyFill="1" applyBorder="1" applyAlignment="1">
      <alignment horizontal="center" vertical="center" wrapText="1"/>
    </xf>
    <xf numFmtId="0" fontId="0" fillId="6" borderId="22" xfId="0" applyFill="1" applyBorder="1" applyAlignment="1">
      <alignment horizontal="center" vertical="center"/>
    </xf>
    <xf numFmtId="0" fontId="51" fillId="0" borderId="0" xfId="0" applyFont="1"/>
    <xf numFmtId="0" fontId="51" fillId="3" borderId="0" xfId="0" applyFont="1" applyFill="1"/>
    <xf numFmtId="0" fontId="0" fillId="3" borderId="0" xfId="0" applyFill="1"/>
    <xf numFmtId="0" fontId="0" fillId="0" borderId="103" xfId="0" applyBorder="1"/>
    <xf numFmtId="0" fontId="27" fillId="0" borderId="82" xfId="0" applyFont="1" applyBorder="1" applyAlignment="1">
      <alignment horizontal="left" vertical="center" wrapText="1"/>
    </xf>
    <xf numFmtId="0" fontId="27" fillId="0" borderId="83" xfId="0" applyFont="1" applyBorder="1" applyAlignment="1">
      <alignment horizontal="left" vertical="center" wrapText="1"/>
    </xf>
    <xf numFmtId="0" fontId="27" fillId="0" borderId="84" xfId="0" applyFont="1" applyBorder="1" applyAlignment="1">
      <alignment horizontal="left" vertical="center" wrapText="1"/>
    </xf>
    <xf numFmtId="0" fontId="27" fillId="0" borderId="85" xfId="0" applyFont="1" applyBorder="1" applyAlignment="1">
      <alignment horizontal="left" vertical="center" wrapText="1"/>
    </xf>
    <xf numFmtId="0" fontId="27" fillId="0" borderId="43" xfId="0" applyFont="1" applyBorder="1" applyAlignment="1">
      <alignment horizontal="left" vertical="center" wrapText="1"/>
    </xf>
    <xf numFmtId="0" fontId="27" fillId="0" borderId="86" xfId="0" applyFont="1" applyBorder="1" applyAlignment="1">
      <alignment horizontal="left" vertical="center" wrapText="1"/>
    </xf>
    <xf numFmtId="0" fontId="51" fillId="3" borderId="87" xfId="0" applyFont="1" applyFill="1" applyBorder="1" applyAlignment="1">
      <alignment horizontal="left" vertical="center" wrapText="1"/>
    </xf>
    <xf numFmtId="0" fontId="51" fillId="3" borderId="88" xfId="0" applyFont="1" applyFill="1" applyBorder="1" applyAlignment="1">
      <alignment horizontal="left" vertical="center" wrapText="1"/>
    </xf>
    <xf numFmtId="0" fontId="51" fillId="3" borderId="89" xfId="0" applyFont="1" applyFill="1" applyBorder="1" applyAlignment="1">
      <alignment horizontal="left" vertical="center" wrapText="1"/>
    </xf>
    <xf numFmtId="0" fontId="51" fillId="0" borderId="0" xfId="0" applyFont="1" applyAlignment="1">
      <alignment vertical="top" wrapText="1"/>
    </xf>
    <xf numFmtId="0" fontId="27" fillId="0" borderId="104" xfId="0" applyFont="1" applyBorder="1" applyAlignment="1">
      <alignment horizontal="center" vertical="top" wrapText="1"/>
    </xf>
    <xf numFmtId="0" fontId="27" fillId="0" borderId="104" xfId="0" applyFont="1" applyBorder="1" applyAlignment="1">
      <alignment vertical="top" wrapText="1"/>
    </xf>
    <xf numFmtId="0" fontId="51" fillId="0" borderId="106" xfId="0" applyFont="1" applyBorder="1" applyAlignment="1">
      <alignment vertical="top" wrapText="1"/>
    </xf>
    <xf numFmtId="0" fontId="51" fillId="0" borderId="107" xfId="0" applyFont="1" applyBorder="1" applyAlignment="1">
      <alignment vertical="top" wrapText="1"/>
    </xf>
    <xf numFmtId="0" fontId="51" fillId="0" borderId="54" xfId="0" applyFont="1" applyBorder="1" applyAlignment="1">
      <alignment vertical="top" wrapText="1"/>
    </xf>
    <xf numFmtId="0" fontId="51" fillId="0" borderId="105" xfId="0" applyFont="1" applyBorder="1" applyAlignment="1">
      <alignment horizontal="center" vertical="top" wrapText="1"/>
    </xf>
    <xf numFmtId="0" fontId="51" fillId="0" borderId="61" xfId="0" applyFont="1" applyBorder="1" applyAlignment="1">
      <alignment horizontal="center" vertical="top" wrapText="1"/>
    </xf>
    <xf numFmtId="0" fontId="51" fillId="0" borderId="62" xfId="0" applyFont="1" applyBorder="1" applyAlignment="1">
      <alignment vertical="top" wrapText="1"/>
    </xf>
    <xf numFmtId="0" fontId="51" fillId="0" borderId="63" xfId="0" applyFont="1" applyBorder="1" applyAlignment="1">
      <alignment vertical="top" wrapText="1"/>
    </xf>
    <xf numFmtId="166" fontId="51" fillId="0" borderId="0" xfId="0" applyNumberFormat="1" applyFont="1" applyAlignment="1">
      <alignment vertical="top" wrapText="1"/>
    </xf>
    <xf numFmtId="0" fontId="52" fillId="31" borderId="0" xfId="0" applyFont="1" applyFill="1" applyAlignment="1">
      <alignment horizontal="center" vertical="center" wrapText="1"/>
    </xf>
    <xf numFmtId="2" fontId="0" fillId="0" borderId="0" xfId="0" applyNumberFormat="1"/>
    <xf numFmtId="2" fontId="0" fillId="0" borderId="111" xfId="0" applyNumberFormat="1" applyBorder="1"/>
    <xf numFmtId="0" fontId="45" fillId="0" borderId="43" xfId="3" applyBorder="1" applyAlignment="1">
      <alignment horizontal="center" vertical="center"/>
    </xf>
    <xf numFmtId="2" fontId="0" fillId="0" borderId="112" xfId="0" applyNumberFormat="1" applyBorder="1"/>
    <xf numFmtId="0" fontId="45" fillId="0" borderId="85" xfId="3" applyBorder="1" applyAlignment="1">
      <alignment vertical="center" wrapText="1"/>
    </xf>
    <xf numFmtId="0" fontId="45" fillId="0" borderId="86" xfId="3" applyBorder="1" applyAlignment="1">
      <alignment horizontal="center" vertical="center"/>
    </xf>
    <xf numFmtId="0" fontId="45" fillId="0" borderId="87" xfId="3" applyBorder="1" applyAlignment="1">
      <alignment vertical="center" wrapText="1"/>
    </xf>
    <xf numFmtId="0" fontId="45" fillId="0" borderId="88" xfId="3" applyBorder="1" applyAlignment="1">
      <alignment horizontal="center" vertical="center"/>
    </xf>
    <xf numFmtId="0" fontId="45" fillId="0" borderId="89" xfId="3" applyBorder="1" applyAlignment="1">
      <alignment horizontal="center" vertical="center"/>
    </xf>
    <xf numFmtId="0" fontId="45" fillId="0" borderId="113" xfId="3" applyBorder="1" applyAlignment="1">
      <alignment vertical="center" wrapText="1"/>
    </xf>
    <xf numFmtId="0" fontId="45" fillId="0" borderId="114" xfId="3" applyBorder="1" applyAlignment="1">
      <alignment horizontal="center" vertical="center"/>
    </xf>
    <xf numFmtId="0" fontId="45" fillId="0" borderId="115" xfId="3" applyBorder="1" applyAlignment="1">
      <alignment horizontal="center" vertical="center"/>
    </xf>
    <xf numFmtId="0" fontId="53" fillId="32" borderId="116" xfId="3" applyFont="1" applyFill="1" applyBorder="1" applyAlignment="1">
      <alignment horizontal="center" vertical="center" wrapText="1"/>
    </xf>
    <xf numFmtId="0" fontId="53" fillId="32" borderId="117" xfId="3" applyFont="1" applyFill="1" applyBorder="1" applyAlignment="1">
      <alignment horizontal="center" vertical="center" wrapText="1"/>
    </xf>
    <xf numFmtId="0" fontId="53" fillId="32" borderId="118" xfId="3" applyFont="1" applyFill="1" applyBorder="1" applyAlignment="1">
      <alignment horizontal="center" vertical="center" wrapText="1"/>
    </xf>
    <xf numFmtId="0" fontId="53" fillId="32" borderId="119" xfId="3" applyFont="1" applyFill="1" applyBorder="1" applyAlignment="1">
      <alignment horizontal="center" vertical="center" wrapText="1"/>
    </xf>
    <xf numFmtId="166" fontId="51" fillId="0" borderId="29" xfId="0" applyNumberFormat="1" applyFont="1" applyBorder="1" applyAlignment="1">
      <alignment vertical="top" wrapText="1"/>
    </xf>
    <xf numFmtId="0" fontId="7" fillId="2" borderId="6" xfId="0" applyFont="1" applyFill="1" applyBorder="1" applyAlignment="1">
      <alignment horizontal="center" vertical="center" wrapText="1"/>
    </xf>
    <xf numFmtId="0" fontId="48" fillId="2" borderId="22" xfId="0" applyFont="1" applyFill="1" applyBorder="1" applyAlignment="1">
      <alignment horizontal="center" vertical="center" wrapText="1"/>
    </xf>
    <xf numFmtId="0" fontId="6" fillId="20" borderId="2" xfId="0" applyFont="1" applyFill="1" applyBorder="1" applyAlignment="1">
      <alignment horizontal="center" vertical="center" wrapText="1"/>
    </xf>
    <xf numFmtId="0" fontId="9" fillId="20" borderId="2" xfId="0" applyFont="1" applyFill="1" applyBorder="1" applyAlignment="1">
      <alignment horizontal="center" vertical="center" wrapText="1"/>
    </xf>
    <xf numFmtId="0" fontId="10" fillId="20" borderId="2" xfId="0" applyFont="1" applyFill="1" applyBorder="1" applyAlignment="1">
      <alignment horizontal="center" vertical="center" wrapText="1"/>
    </xf>
    <xf numFmtId="0" fontId="7" fillId="20" borderId="2" xfId="0" applyFont="1" applyFill="1" applyBorder="1" applyAlignment="1">
      <alignment horizontal="center" vertical="center" wrapText="1"/>
    </xf>
    <xf numFmtId="0" fontId="11" fillId="20" borderId="2" xfId="0" applyFont="1" applyFill="1" applyBorder="1" applyAlignment="1">
      <alignment horizontal="center" vertical="center" wrapText="1"/>
    </xf>
    <xf numFmtId="0" fontId="7" fillId="20" borderId="30" xfId="0" applyFont="1" applyFill="1" applyBorder="1" applyAlignment="1">
      <alignment horizontal="center" vertical="center" wrapText="1"/>
    </xf>
    <xf numFmtId="0" fontId="7" fillId="20" borderId="6" xfId="0" applyFont="1" applyFill="1" applyBorder="1" applyAlignment="1">
      <alignment horizontal="center" vertical="center" wrapText="1"/>
    </xf>
    <xf numFmtId="0" fontId="48" fillId="20" borderId="22" xfId="0" applyFont="1" applyFill="1" applyBorder="1" applyAlignment="1">
      <alignment horizontal="center" vertical="center" wrapText="1"/>
    </xf>
    <xf numFmtId="0" fontId="0" fillId="20" borderId="0" xfId="0" applyFill="1" applyAlignment="1">
      <alignment wrapText="1"/>
    </xf>
    <xf numFmtId="0" fontId="12" fillId="2" borderId="2" xfId="0" applyFont="1" applyFill="1" applyBorder="1" applyAlignment="1">
      <alignment horizontal="center" vertical="center" wrapText="1"/>
    </xf>
    <xf numFmtId="0" fontId="0" fillId="2" borderId="0" xfId="0" applyFill="1" applyAlignment="1">
      <alignment wrapText="1"/>
    </xf>
    <xf numFmtId="0" fontId="54" fillId="0" borderId="120" xfId="0" applyFont="1" applyBorder="1" applyAlignment="1">
      <alignment vertical="top" wrapText="1"/>
    </xf>
    <xf numFmtId="0" fontId="54" fillId="0" borderId="121" xfId="0" applyFont="1" applyBorder="1" applyAlignment="1">
      <alignment vertical="top" wrapText="1"/>
    </xf>
    <xf numFmtId="0" fontId="27" fillId="0" borderId="0" xfId="0" applyFont="1" applyAlignment="1">
      <alignment horizontal="right" vertical="top" wrapText="1"/>
    </xf>
    <xf numFmtId="0" fontId="59" fillId="0" borderId="122" xfId="4" applyFont="1" applyBorder="1" applyAlignment="1">
      <alignment vertical="top" wrapText="1"/>
    </xf>
    <xf numFmtId="0" fontId="58" fillId="33" borderId="123" xfId="4" applyFont="1" applyFill="1" applyBorder="1"/>
    <xf numFmtId="0" fontId="58" fillId="33" borderId="124" xfId="4" applyFont="1" applyFill="1" applyBorder="1" applyAlignment="1">
      <alignment vertical="top" wrapText="1"/>
    </xf>
    <xf numFmtId="0" fontId="58" fillId="33" borderId="125" xfId="4" applyFont="1" applyFill="1" applyBorder="1"/>
    <xf numFmtId="0" fontId="59" fillId="0" borderId="126" xfId="4" applyFont="1" applyBorder="1" applyAlignment="1">
      <alignment vertical="top" wrapText="1"/>
    </xf>
    <xf numFmtId="0" fontId="59" fillId="0" borderId="127" xfId="4" applyFont="1" applyBorder="1" applyAlignment="1">
      <alignment vertical="top" wrapText="1"/>
    </xf>
    <xf numFmtId="0" fontId="59" fillId="0" borderId="128" xfId="4" applyFont="1" applyBorder="1" applyAlignment="1">
      <alignment vertical="top" wrapText="1"/>
    </xf>
    <xf numFmtId="0" fontId="59" fillId="0" borderId="129" xfId="4" applyFont="1" applyBorder="1" applyAlignment="1">
      <alignment vertical="top" wrapText="1"/>
    </xf>
    <xf numFmtId="0" fontId="59" fillId="0" borderId="130" xfId="4" applyFont="1" applyBorder="1" applyAlignment="1">
      <alignment vertical="top" wrapText="1"/>
    </xf>
    <xf numFmtId="0" fontId="57" fillId="0" borderId="0" xfId="4" applyFont="1" applyAlignment="1">
      <alignment wrapText="1"/>
    </xf>
    <xf numFmtId="0" fontId="27" fillId="0" borderId="75" xfId="0" applyFont="1" applyBorder="1" applyAlignment="1">
      <alignment vertical="top" wrapText="1"/>
    </xf>
    <xf numFmtId="0" fontId="0" fillId="34" borderId="2" xfId="0" applyFill="1" applyBorder="1"/>
    <xf numFmtId="0" fontId="0" fillId="35" borderId="2" xfId="0" applyFill="1" applyBorder="1" applyAlignment="1">
      <alignment horizontal="center"/>
    </xf>
    <xf numFmtId="0" fontId="61" fillId="0" borderId="0" xfId="0" applyFont="1"/>
    <xf numFmtId="0" fontId="0" fillId="37" borderId="2" xfId="0" applyFill="1" applyBorder="1" applyAlignment="1">
      <alignment horizontal="center"/>
    </xf>
    <xf numFmtId="0" fontId="0" fillId="34" borderId="4" xfId="0" applyFill="1" applyBorder="1"/>
    <xf numFmtId="0" fontId="0" fillId="34" borderId="5" xfId="0" applyFill="1" applyBorder="1"/>
    <xf numFmtId="0" fontId="0" fillId="34" borderId="15" xfId="0" applyFill="1" applyBorder="1"/>
    <xf numFmtId="0" fontId="0" fillId="37" borderId="15" xfId="0" applyFill="1" applyBorder="1" applyAlignment="1">
      <alignment horizontal="center"/>
    </xf>
    <xf numFmtId="0" fontId="41" fillId="33" borderId="131" xfId="0" applyFont="1" applyFill="1" applyBorder="1" applyAlignment="1">
      <alignment horizontal="center" vertical="center" wrapText="1"/>
    </xf>
    <xf numFmtId="0" fontId="41" fillId="33" borderId="132" xfId="0" applyFont="1" applyFill="1" applyBorder="1" applyAlignment="1">
      <alignment horizontal="center" vertical="center" wrapText="1"/>
    </xf>
    <xf numFmtId="0" fontId="41" fillId="33" borderId="133" xfId="0" applyFont="1" applyFill="1" applyBorder="1" applyAlignment="1">
      <alignment horizontal="center" vertical="center" wrapText="1"/>
    </xf>
    <xf numFmtId="0" fontId="42" fillId="0" borderId="134" xfId="0" applyFont="1" applyBorder="1" applyAlignment="1">
      <alignment horizontal="center" vertical="top" wrapText="1"/>
    </xf>
    <xf numFmtId="0" fontId="42" fillId="0" borderId="54" xfId="0" applyFont="1" applyBorder="1" applyAlignment="1">
      <alignment horizontal="center" vertical="top" wrapText="1"/>
    </xf>
    <xf numFmtId="0" fontId="42" fillId="0" borderId="135" xfId="0" applyFont="1" applyBorder="1" applyAlignment="1">
      <alignment horizontal="center" vertical="top" wrapText="1"/>
    </xf>
    <xf numFmtId="0" fontId="42" fillId="36" borderId="54" xfId="0" applyFont="1" applyFill="1" applyBorder="1" applyAlignment="1">
      <alignment horizontal="center" vertical="top" wrapText="1"/>
    </xf>
    <xf numFmtId="0" fontId="42" fillId="0" borderId="122" xfId="0" applyFont="1" applyBorder="1"/>
    <xf numFmtId="0" fontId="43" fillId="0" borderId="122" xfId="0" applyFont="1" applyBorder="1"/>
    <xf numFmtId="0" fontId="0" fillId="34" borderId="122" xfId="0" applyFill="1" applyBorder="1"/>
    <xf numFmtId="0" fontId="35" fillId="0" borderId="73" xfId="0" applyFont="1" applyBorder="1"/>
    <xf numFmtId="0" fontId="0" fillId="34" borderId="136" xfId="0" applyFill="1" applyBorder="1"/>
    <xf numFmtId="0" fontId="42" fillId="0" borderId="137" xfId="0" applyFont="1" applyBorder="1"/>
    <xf numFmtId="9" fontId="42" fillId="0" borderId="138" xfId="0" applyNumberFormat="1" applyFont="1" applyBorder="1"/>
    <xf numFmtId="0" fontId="42" fillId="0" borderId="139" xfId="0" applyFont="1" applyBorder="1"/>
    <xf numFmtId="0" fontId="43" fillId="0" borderId="140" xfId="0" applyFont="1" applyBorder="1"/>
    <xf numFmtId="0" fontId="42" fillId="0" borderId="140" xfId="0" applyFont="1" applyBorder="1"/>
    <xf numFmtId="0" fontId="0" fillId="34" borderId="141" xfId="0" applyFill="1" applyBorder="1"/>
    <xf numFmtId="0" fontId="42" fillId="0" borderId="0" xfId="0" applyFont="1" applyAlignment="1">
      <alignment horizontal="center" vertical="top" wrapText="1"/>
    </xf>
    <xf numFmtId="0" fontId="0" fillId="34" borderId="142" xfId="0" applyFill="1" applyBorder="1"/>
    <xf numFmtId="0" fontId="42" fillId="0" borderId="143" xfId="0" applyFont="1" applyBorder="1" applyAlignment="1">
      <alignment horizontal="center" vertical="top" wrapText="1"/>
    </xf>
    <xf numFmtId="0" fontId="0" fillId="37" borderId="122" xfId="0" applyFill="1" applyBorder="1" applyAlignment="1">
      <alignment horizontal="center"/>
    </xf>
    <xf numFmtId="0" fontId="0" fillId="34" borderId="144" xfId="0" applyFill="1" applyBorder="1"/>
    <xf numFmtId="0" fontId="42" fillId="0" borderId="145" xfId="0" applyFont="1" applyBorder="1"/>
    <xf numFmtId="0" fontId="43" fillId="0" borderId="146" xfId="0" applyFont="1" applyBorder="1"/>
    <xf numFmtId="0" fontId="42" fillId="0" borderId="146" xfId="0" applyFont="1" applyBorder="1"/>
    <xf numFmtId="9" fontId="42" fillId="0" borderId="147" xfId="0" applyNumberFormat="1" applyFont="1" applyBorder="1"/>
    <xf numFmtId="0" fontId="42" fillId="0" borderId="148" xfId="0" applyFont="1" applyBorder="1" applyAlignment="1">
      <alignment horizontal="center" vertical="top" wrapText="1"/>
    </xf>
    <xf numFmtId="0" fontId="42" fillId="0" borderId="149" xfId="0" applyFont="1" applyBorder="1" applyAlignment="1">
      <alignment horizontal="center" vertical="top" wrapText="1"/>
    </xf>
    <xf numFmtId="0" fontId="42" fillId="0" borderId="150" xfId="0" applyFont="1" applyBorder="1" applyAlignment="1">
      <alignment horizontal="center" vertical="top" wrapText="1"/>
    </xf>
    <xf numFmtId="0" fontId="42" fillId="0" borderId="151" xfId="0" applyFont="1" applyBorder="1" applyAlignment="1">
      <alignment horizontal="center" vertical="top" wrapText="1"/>
    </xf>
    <xf numFmtId="0" fontId="42" fillId="0" borderId="152" xfId="0" applyFont="1" applyBorder="1" applyAlignment="1">
      <alignment horizontal="center" vertical="top" wrapText="1"/>
    </xf>
    <xf numFmtId="0" fontId="42" fillId="0" borderId="153" xfId="0" applyFont="1" applyBorder="1" applyAlignment="1">
      <alignment horizontal="center" vertical="top" wrapText="1"/>
    </xf>
    <xf numFmtId="0" fontId="42" fillId="0" borderId="154" xfId="0" applyFont="1" applyBorder="1" applyAlignment="1">
      <alignment horizontal="center" vertical="top" wrapText="1"/>
    </xf>
    <xf numFmtId="0" fontId="0" fillId="34" borderId="72" xfId="0" applyFill="1" applyBorder="1"/>
    <xf numFmtId="0" fontId="42" fillId="38" borderId="134" xfId="0" applyFont="1" applyFill="1" applyBorder="1" applyAlignment="1">
      <alignment horizontal="center" vertical="top" wrapText="1"/>
    </xf>
    <xf numFmtId="0" fontId="42" fillId="38" borderId="54" xfId="0" applyFont="1" applyFill="1" applyBorder="1" applyAlignment="1">
      <alignment horizontal="center" vertical="top" wrapText="1"/>
    </xf>
    <xf numFmtId="0" fontId="19" fillId="37" borderId="5" xfId="0" applyFont="1" applyFill="1" applyBorder="1" applyAlignment="1">
      <alignment horizontal="center"/>
    </xf>
    <xf numFmtId="0" fontId="32" fillId="0" borderId="0" xfId="0" applyFont="1" applyAlignment="1">
      <alignment horizontal="right"/>
    </xf>
    <xf numFmtId="0" fontId="37" fillId="26" borderId="12" xfId="0" applyFont="1" applyFill="1" applyBorder="1" applyAlignment="1">
      <alignment horizontal="right" wrapText="1"/>
    </xf>
    <xf numFmtId="0" fontId="38" fillId="0" borderId="0" xfId="0" applyFont="1" applyAlignment="1">
      <alignment horizontal="right" wrapText="1"/>
    </xf>
    <xf numFmtId="0" fontId="39" fillId="28" borderId="0" xfId="0" applyFont="1" applyFill="1" applyAlignment="1">
      <alignment horizontal="right"/>
    </xf>
    <xf numFmtId="0" fontId="27" fillId="19" borderId="0" xfId="0" applyFont="1" applyFill="1" applyAlignment="1">
      <alignment horizontal="right" vertical="top" wrapText="1"/>
    </xf>
    <xf numFmtId="0" fontId="38" fillId="19" borderId="0" xfId="0" applyFont="1" applyFill="1" applyAlignment="1">
      <alignment horizontal="right" wrapText="1"/>
    </xf>
    <xf numFmtId="0" fontId="29" fillId="0" borderId="0" xfId="0" applyFont="1" applyAlignment="1">
      <alignment horizontal="right" wrapText="1"/>
    </xf>
    <xf numFmtId="0" fontId="29" fillId="0" borderId="3" xfId="0" applyFont="1" applyBorder="1" applyAlignment="1">
      <alignment horizontal="right" wrapText="1"/>
    </xf>
    <xf numFmtId="0" fontId="0" fillId="0" borderId="0" xfId="0" applyAlignment="1">
      <alignment horizontal="right"/>
    </xf>
    <xf numFmtId="0" fontId="27" fillId="0" borderId="0" xfId="0" applyFont="1" applyAlignment="1">
      <alignment horizontal="right"/>
    </xf>
    <xf numFmtId="165" fontId="27" fillId="0" borderId="0" xfId="0" applyNumberFormat="1" applyFont="1" applyAlignment="1">
      <alignment horizontal="right"/>
    </xf>
    <xf numFmtId="0" fontId="27" fillId="19" borderId="0" xfId="0" applyFont="1" applyFill="1" applyAlignment="1">
      <alignment horizontal="right"/>
    </xf>
    <xf numFmtId="0" fontId="62" fillId="0" borderId="0" xfId="0" applyFont="1" applyAlignment="1">
      <alignment vertical="top" wrapText="1"/>
    </xf>
    <xf numFmtId="0" fontId="63" fillId="0" borderId="0" xfId="0" applyFont="1" applyAlignment="1">
      <alignment vertical="top" wrapText="1"/>
    </xf>
    <xf numFmtId="0" fontId="64" fillId="0" borderId="0" xfId="0" applyFont="1" applyAlignment="1">
      <alignment vertical="top" wrapText="1"/>
    </xf>
    <xf numFmtId="0" fontId="64" fillId="0" borderId="3" xfId="0" applyFont="1" applyBorder="1" applyAlignment="1">
      <alignment vertical="top" wrapText="1"/>
    </xf>
    <xf numFmtId="0" fontId="27" fillId="0" borderId="0" xfId="0" applyFont="1" applyAlignment="1">
      <alignment horizontal="right" vertical="top" wrapText="1"/>
    </xf>
    <xf numFmtId="0" fontId="25" fillId="0" borderId="0" xfId="0" applyFont="1" applyAlignment="1">
      <alignment horizontal="center" vertical="center" wrapText="1"/>
    </xf>
    <xf numFmtId="0" fontId="8" fillId="16" borderId="2"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14" borderId="2"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6" borderId="2" xfId="0" applyFont="1" applyFill="1" applyBorder="1" applyAlignment="1">
      <alignment horizontal="center" vertical="center" wrapText="1"/>
    </xf>
    <xf numFmtId="0" fontId="8" fillId="0" borderId="2" xfId="0" applyFont="1" applyBorder="1" applyAlignment="1">
      <alignment horizontal="center" wrapText="1"/>
    </xf>
    <xf numFmtId="0" fontId="8" fillId="5" borderId="2"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8" fillId="15"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61" fillId="0" borderId="16" xfId="0" applyFont="1" applyBorder="1" applyAlignment="1">
      <alignment vertical="top" wrapText="1"/>
    </xf>
    <xf numFmtId="0" fontId="36" fillId="8" borderId="10" xfId="0" applyFont="1" applyFill="1" applyBorder="1" applyAlignment="1">
      <alignment horizontal="left" wrapText="1"/>
    </xf>
    <xf numFmtId="0" fontId="36" fillId="8" borderId="0" xfId="0" applyFont="1" applyFill="1" applyAlignment="1">
      <alignment horizontal="left" wrapText="1"/>
    </xf>
    <xf numFmtId="0" fontId="36" fillId="8" borderId="14" xfId="0" applyFont="1" applyFill="1" applyBorder="1" applyAlignment="1">
      <alignment horizontal="left" wrapText="1"/>
    </xf>
    <xf numFmtId="0" fontId="35" fillId="19" borderId="0" xfId="0" applyFont="1" applyFill="1" applyAlignment="1">
      <alignment horizontal="left" vertical="top" wrapText="1"/>
    </xf>
    <xf numFmtId="0" fontId="35" fillId="19" borderId="14" xfId="0" applyFont="1" applyFill="1" applyBorder="1" applyAlignment="1">
      <alignment horizontal="left" vertical="top" wrapText="1"/>
    </xf>
    <xf numFmtId="0" fontId="5" fillId="0" borderId="108" xfId="0" applyFont="1" applyBorder="1" applyAlignment="1">
      <alignment horizontal="left" wrapText="1"/>
    </xf>
    <xf numFmtId="0" fontId="5" fillId="0" borderId="109" xfId="0" applyFont="1" applyBorder="1" applyAlignment="1">
      <alignment horizontal="left" wrapText="1"/>
    </xf>
    <xf numFmtId="0" fontId="5" fillId="0" borderId="110" xfId="0" applyFont="1" applyBorder="1" applyAlignment="1">
      <alignment horizontal="left" wrapText="1"/>
    </xf>
    <xf numFmtId="0" fontId="27" fillId="0" borderId="156" xfId="0" applyFont="1" applyBorder="1" applyAlignment="1">
      <alignment vertical="top" wrapText="1"/>
    </xf>
    <xf numFmtId="0" fontId="65" fillId="0" borderId="74" xfId="0" applyFont="1" applyBorder="1" applyAlignment="1">
      <alignment vertical="top" wrapText="1"/>
    </xf>
    <xf numFmtId="0" fontId="65" fillId="0" borderId="156" xfId="0" applyFont="1" applyBorder="1" applyAlignment="1">
      <alignment vertical="top" wrapText="1"/>
    </xf>
    <xf numFmtId="0" fontId="27" fillId="0" borderId="156" xfId="0" applyFont="1" applyBorder="1" applyAlignment="1">
      <alignment vertical="top" wrapText="1"/>
    </xf>
    <xf numFmtId="0" fontId="64" fillId="0" borderId="0" xfId="0" applyFont="1" applyAlignment="1">
      <alignment horizontal="center"/>
    </xf>
    <xf numFmtId="0" fontId="27" fillId="0" borderId="76" xfId="0" applyFont="1" applyBorder="1" applyAlignment="1">
      <alignment vertical="top" wrapText="1"/>
    </xf>
    <xf numFmtId="0" fontId="27" fillId="0" borderId="52" xfId="0" applyFont="1" applyBorder="1" applyAlignment="1">
      <alignment vertical="top" wrapText="1"/>
    </xf>
    <xf numFmtId="0" fontId="65" fillId="0" borderId="76" xfId="0" applyFont="1" applyBorder="1" applyAlignment="1">
      <alignment vertical="top" wrapText="1"/>
    </xf>
    <xf numFmtId="0" fontId="27" fillId="0" borderId="77" xfId="0" applyFont="1" applyBorder="1" applyAlignment="1">
      <alignment vertical="top" wrapText="1"/>
    </xf>
    <xf numFmtId="0" fontId="27" fillId="0" borderId="78" xfId="0" applyFont="1" applyBorder="1" applyAlignment="1">
      <alignment vertical="top" wrapText="1"/>
    </xf>
    <xf numFmtId="0" fontId="27" fillId="0" borderId="79" xfId="0" applyFont="1" applyBorder="1" applyAlignment="1">
      <alignment vertical="top" wrapText="1"/>
    </xf>
    <xf numFmtId="0" fontId="27" fillId="0" borderId="157" xfId="0" applyFont="1" applyBorder="1" applyAlignment="1">
      <alignment vertical="top" wrapText="1"/>
    </xf>
    <xf numFmtId="0" fontId="27" fillId="0" borderId="59" xfId="0" applyFont="1" applyBorder="1" applyAlignment="1">
      <alignment vertical="top" wrapText="1"/>
    </xf>
    <xf numFmtId="0" fontId="27" fillId="0" borderId="61" xfId="0" applyFont="1" applyBorder="1" applyAlignment="1">
      <alignment vertical="top" wrapText="1"/>
    </xf>
    <xf numFmtId="0" fontId="27" fillId="0" borderId="62" xfId="0" applyFont="1" applyBorder="1" applyAlignment="1">
      <alignment vertical="top" wrapText="1"/>
    </xf>
    <xf numFmtId="0" fontId="27" fillId="0" borderId="63" xfId="0" applyFont="1" applyBorder="1" applyAlignment="1">
      <alignment vertical="top" wrapText="1"/>
    </xf>
    <xf numFmtId="0" fontId="27" fillId="0" borderId="0" xfId="0" applyFont="1" applyBorder="1" applyAlignment="1">
      <alignment vertical="top" wrapText="1"/>
    </xf>
    <xf numFmtId="0" fontId="27" fillId="0" borderId="158" xfId="0" applyFont="1" applyBorder="1" applyAlignment="1">
      <alignment vertical="top" wrapText="1"/>
    </xf>
    <xf numFmtId="0" fontId="27" fillId="0" borderId="159" xfId="0" applyFont="1" applyBorder="1" applyAlignment="1">
      <alignment vertical="top" wrapText="1"/>
    </xf>
    <xf numFmtId="0" fontId="27" fillId="0" borderId="29" xfId="0" applyFont="1" applyBorder="1" applyAlignment="1">
      <alignment vertical="top" wrapText="1"/>
    </xf>
    <xf numFmtId="0" fontId="27" fillId="0" borderId="160" xfId="0" applyFont="1" applyBorder="1" applyAlignment="1">
      <alignment vertical="top" wrapText="1"/>
    </xf>
    <xf numFmtId="0" fontId="27" fillId="0" borderId="161" xfId="0" applyFont="1" applyBorder="1" applyAlignment="1">
      <alignment vertical="top" wrapText="1"/>
    </xf>
    <xf numFmtId="0" fontId="27" fillId="0" borderId="162" xfId="0" applyFont="1" applyBorder="1" applyAlignment="1">
      <alignment vertical="top" wrapText="1"/>
    </xf>
    <xf numFmtId="0" fontId="27" fillId="0" borderId="116" xfId="0" applyFont="1" applyBorder="1" applyAlignment="1">
      <alignment vertical="top" wrapText="1"/>
    </xf>
    <xf numFmtId="0" fontId="27" fillId="0" borderId="163" xfId="0" applyFont="1" applyBorder="1" applyAlignment="1">
      <alignment vertical="top" wrapText="1"/>
    </xf>
    <xf numFmtId="0" fontId="66" fillId="0" borderId="0" xfId="0" applyFont="1"/>
    <xf numFmtId="0" fontId="66" fillId="0" borderId="0" xfId="0" applyFont="1" applyAlignment="1">
      <alignment horizontal="left"/>
    </xf>
    <xf numFmtId="0" fontId="67" fillId="0" borderId="0" xfId="0" applyFont="1"/>
    <xf numFmtId="0" fontId="68" fillId="0" borderId="155" xfId="0" applyFont="1" applyBorder="1" applyAlignment="1">
      <alignment vertical="top" wrapText="1"/>
    </xf>
    <xf numFmtId="0" fontId="69" fillId="0" borderId="0" xfId="0" applyFont="1" applyAlignment="1">
      <alignment vertical="top" wrapText="1"/>
    </xf>
    <xf numFmtId="0" fontId="70" fillId="0" borderId="0" xfId="0" applyFont="1"/>
    <xf numFmtId="0" fontId="71" fillId="34" borderId="2" xfId="0" applyFont="1" applyFill="1" applyBorder="1"/>
    <xf numFmtId="0" fontId="71" fillId="37" borderId="2" xfId="0" applyFont="1" applyFill="1" applyBorder="1" applyAlignment="1">
      <alignment horizontal="center"/>
    </xf>
    <xf numFmtId="0" fontId="72" fillId="0" borderId="0" xfId="0" applyFont="1"/>
    <xf numFmtId="0" fontId="71" fillId="0" borderId="0" xfId="0" applyFont="1"/>
    <xf numFmtId="0" fontId="73" fillId="0" borderId="2" xfId="0" applyFont="1" applyBorder="1" applyAlignment="1">
      <alignment horizontal="left" vertical="center" wrapText="1"/>
    </xf>
    <xf numFmtId="0" fontId="71" fillId="0" borderId="0" xfId="0" applyFont="1" applyAlignment="1">
      <alignment wrapText="1"/>
    </xf>
    <xf numFmtId="0" fontId="74" fillId="0" borderId="0" xfId="4" applyFont="1"/>
    <xf numFmtId="2" fontId="71" fillId="0" borderId="0" xfId="0" applyNumberFormat="1" applyFont="1"/>
    <xf numFmtId="0" fontId="75" fillId="0" borderId="29" xfId="4" applyFont="1" applyBorder="1" applyAlignment="1">
      <alignment horizontal="left" vertical="center" wrapText="1"/>
    </xf>
    <xf numFmtId="0" fontId="71" fillId="0" borderId="0" xfId="0" applyFont="1" applyAlignment="1">
      <alignment horizontal="left" vertical="center" wrapText="1"/>
    </xf>
    <xf numFmtId="0" fontId="76" fillId="0" borderId="0" xfId="4" applyFont="1" applyAlignment="1">
      <alignment horizontal="center" vertical="center" wrapText="1"/>
    </xf>
    <xf numFmtId="0" fontId="77" fillId="0" borderId="0" xfId="4" applyFont="1" applyAlignment="1">
      <alignment horizontal="center" vertical="center" wrapText="1"/>
    </xf>
    <xf numFmtId="0" fontId="78" fillId="0" borderId="0" xfId="4" applyFont="1" applyAlignment="1">
      <alignment horizontal="center" vertical="center" wrapText="1"/>
    </xf>
    <xf numFmtId="0" fontId="71" fillId="0" borderId="0" xfId="0" applyFont="1" applyAlignment="1">
      <alignment horizontal="center" vertical="center" wrapText="1"/>
    </xf>
    <xf numFmtId="0" fontId="79" fillId="0" borderId="0" xfId="4" applyFont="1"/>
    <xf numFmtId="0" fontId="80" fillId="0" borderId="0" xfId="4" applyFont="1"/>
    <xf numFmtId="0" fontId="81" fillId="0" borderId="0" xfId="0" applyFont="1"/>
    <xf numFmtId="0" fontId="66" fillId="0" borderId="0" xfId="4" applyFont="1"/>
    <xf numFmtId="0" fontId="68" fillId="0" borderId="0" xfId="4" applyFont="1" applyAlignment="1">
      <alignment horizontal="left" wrapText="1"/>
    </xf>
  </cellXfs>
  <cellStyles count="8">
    <cellStyle name="Hyperlink" xfId="2" builtinId="8"/>
    <cellStyle name="Normal" xfId="0" builtinId="0"/>
    <cellStyle name="Normal 2" xfId="3" xr:uid="{055E449F-2131-44CE-9D2B-A8203BA74AE0}"/>
    <cellStyle name="Normal 2 2" xfId="5" xr:uid="{922E0166-6831-4F90-AEAC-34816228ABC4}"/>
    <cellStyle name="Normal 2 3" xfId="7" xr:uid="{BCA769B5-A3BA-44F5-8C88-DA61D0DF643C}"/>
    <cellStyle name="Normal 3" xfId="4" xr:uid="{CC29CB71-773A-4D14-B0C2-2D7468B1C48D}"/>
    <cellStyle name="Style 1" xfId="1" xr:uid="{22347A77-B57F-42B6-A158-0C0DCAFC5915}"/>
    <cellStyle name="Style 1 2" xfId="6" xr:uid="{FA51F622-14AF-456B-A61E-05A994134B98}"/>
  </cellStyles>
  <dxfs count="0"/>
  <tableStyles count="0" defaultTableStyle="TableStyleMedium2" defaultPivotStyle="PivotStyleLight16"/>
  <colors>
    <mruColors>
      <color rgb="FF000099"/>
      <color rgb="FF0033CC"/>
      <color rgb="FF472FF7"/>
      <color rgb="FF66FFCC"/>
      <color rgb="FFCCCCFF"/>
      <color rgb="FF003399"/>
      <color rgb="FF13445D"/>
      <color rgb="FFFFCC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nhs.uk/best-start-in-life/pregnancy/week-by-week-guide-to-pregnancy/" TargetMode="External"/><Relationship Id="rId1" Type="http://schemas.openxmlformats.org/officeDocument/2006/relationships/hyperlink" Target="https://github.com/nbertagnolli/counsel-chat" TargetMode="External"/></Relationships>
</file>

<file path=xl/drawings/drawing1.xml><?xml version="1.0" encoding="utf-8"?>
<xdr:wsDr xmlns:xdr="http://schemas.openxmlformats.org/drawingml/2006/spreadsheetDrawing" xmlns:a="http://schemas.openxmlformats.org/drawingml/2006/main">
  <xdr:twoCellAnchor>
    <xdr:from>
      <xdr:col>56</xdr:col>
      <xdr:colOff>95250</xdr:colOff>
      <xdr:row>9</xdr:row>
      <xdr:rowOff>732693</xdr:rowOff>
    </xdr:from>
    <xdr:to>
      <xdr:col>56</xdr:col>
      <xdr:colOff>842596</xdr:colOff>
      <xdr:row>9</xdr:row>
      <xdr:rowOff>842597</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71D307A4-E201-42E9-9139-0533ACB9BDB0}"/>
            </a:ext>
          </a:extLst>
        </xdr:cNvPr>
        <xdr:cNvSpPr/>
      </xdr:nvSpPr>
      <xdr:spPr>
        <a:xfrm>
          <a:off x="73228200" y="14277243"/>
          <a:ext cx="747346" cy="10990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56</xdr:col>
      <xdr:colOff>29309</xdr:colOff>
      <xdr:row>9</xdr:row>
      <xdr:rowOff>857249</xdr:rowOff>
    </xdr:from>
    <xdr:to>
      <xdr:col>56</xdr:col>
      <xdr:colOff>534865</xdr:colOff>
      <xdr:row>9</xdr:row>
      <xdr:rowOff>967153</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C084ADD1-D4F6-41D2-AF94-578E9BE0B393}"/>
            </a:ext>
          </a:extLst>
        </xdr:cNvPr>
        <xdr:cNvSpPr/>
      </xdr:nvSpPr>
      <xdr:spPr>
        <a:xfrm>
          <a:off x="73162259" y="14401799"/>
          <a:ext cx="505556" cy="10990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56</xdr:col>
      <xdr:colOff>33131</xdr:colOff>
      <xdr:row>35</xdr:row>
      <xdr:rowOff>480392</xdr:rowOff>
    </xdr:from>
    <xdr:to>
      <xdr:col>56</xdr:col>
      <xdr:colOff>877957</xdr:colOff>
      <xdr:row>35</xdr:row>
      <xdr:rowOff>629479</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35CA8DC0-4A14-45D4-8A37-A441F29EFF0D}"/>
            </a:ext>
          </a:extLst>
        </xdr:cNvPr>
        <xdr:cNvSpPr/>
      </xdr:nvSpPr>
      <xdr:spPr>
        <a:xfrm>
          <a:off x="73166081" y="95755792"/>
          <a:ext cx="844826" cy="14908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bing.com/ck/a?!&amp;&amp;p=d5894309ebb128beb0b958d803d550fd5fd237e056221ae3ce1064e1851ca1e1JmltdHM9MTc3MDg1NDQwMA&amp;ptn=3&amp;ver=2&amp;hsh=4&amp;fclid=285f6867-a202-6785-373e-7b4fa3ee660a&amp;u=a1aHR0cHM6Ly9saW5rLnNwcmluZ2VyLmNvbS9jaGFwdGVyLzEwLjEwMDcvOTc4LTk4MS05NS0xMzYxLTFfMzc" TargetMode="External"/><Relationship Id="rId2" Type="http://schemas.openxmlformats.org/officeDocument/2006/relationships/hyperlink" Target="https://github.com/nlpgti/postpartum_stress" TargetMode="External"/><Relationship Id="rId1" Type="http://schemas.openxmlformats.org/officeDocument/2006/relationships/hyperlink" Target="https://pmc.ncbi.nlm.nih.gov/articles/PMC12046274/" TargetMode="External"/><Relationship Id="rId5" Type="http://schemas.openxmlformats.org/officeDocument/2006/relationships/drawing" Target="../drawings/drawing1.xml"/><Relationship Id="rId4"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86B69-BDA4-4592-AD74-1F287D88A829}">
  <dimension ref="A1:K17"/>
  <sheetViews>
    <sheetView tabSelected="1" zoomScaleNormal="100" workbookViewId="0">
      <selection activeCell="C24" sqref="C24"/>
    </sheetView>
  </sheetViews>
  <sheetFormatPr defaultRowHeight="15"/>
  <cols>
    <col min="2" max="2" width="38.28515625" customWidth="1"/>
    <col min="3" max="3" width="101.85546875" customWidth="1"/>
  </cols>
  <sheetData>
    <row r="1" spans="1:11" s="322" customFormat="1" ht="15" customHeight="1">
      <c r="A1" s="462" t="s">
        <v>2657</v>
      </c>
      <c r="B1" s="462"/>
      <c r="C1" s="462"/>
      <c r="D1" s="462"/>
      <c r="E1" s="462"/>
      <c r="F1" s="462"/>
      <c r="G1" s="462"/>
      <c r="H1" s="462"/>
      <c r="I1" s="462"/>
      <c r="J1" s="462"/>
      <c r="K1" s="462"/>
    </row>
    <row r="2" spans="1:11" ht="15.75" thickBot="1"/>
    <row r="3" spans="1:11" s="209" customFormat="1" ht="15.75">
      <c r="A3" s="314" t="s">
        <v>1425</v>
      </c>
      <c r="B3" s="315" t="s">
        <v>2658</v>
      </c>
      <c r="C3" s="316" t="s">
        <v>2659</v>
      </c>
    </row>
    <row r="4" spans="1:11" ht="15.75" customHeight="1">
      <c r="A4" s="317">
        <v>1</v>
      </c>
      <c r="B4" s="313" t="s">
        <v>2660</v>
      </c>
      <c r="C4" s="318" t="s">
        <v>2661</v>
      </c>
    </row>
    <row r="5" spans="1:11" ht="17.25" customHeight="1">
      <c r="A5" s="317">
        <v>2</v>
      </c>
      <c r="B5" s="313" t="s">
        <v>2662</v>
      </c>
      <c r="C5" s="318" t="s">
        <v>2663</v>
      </c>
    </row>
    <row r="6" spans="1:11">
      <c r="A6" s="317">
        <v>3</v>
      </c>
      <c r="B6" s="313" t="s">
        <v>2664</v>
      </c>
      <c r="C6" s="318" t="s">
        <v>2665</v>
      </c>
    </row>
    <row r="7" spans="1:11" ht="20.25" customHeight="1">
      <c r="A7" s="317">
        <v>4</v>
      </c>
      <c r="B7" s="313" t="s">
        <v>2666</v>
      </c>
      <c r="C7" s="318" t="s">
        <v>2667</v>
      </c>
    </row>
    <row r="8" spans="1:11" ht="16.5" customHeight="1">
      <c r="A8" s="317">
        <v>5</v>
      </c>
      <c r="B8" s="313" t="s">
        <v>2668</v>
      </c>
      <c r="C8" s="318" t="s">
        <v>2669</v>
      </c>
    </row>
    <row r="9" spans="1:11" ht="17.25" customHeight="1">
      <c r="A9" s="317">
        <v>6</v>
      </c>
      <c r="B9" s="313" t="s">
        <v>2670</v>
      </c>
      <c r="C9" s="318" t="s">
        <v>2671</v>
      </c>
    </row>
    <row r="10" spans="1:11" ht="15.75" customHeight="1">
      <c r="A10" s="317">
        <v>7</v>
      </c>
      <c r="B10" s="313" t="s">
        <v>2672</v>
      </c>
      <c r="C10" s="318" t="s">
        <v>2673</v>
      </c>
    </row>
    <row r="11" spans="1:11" ht="17.25" customHeight="1">
      <c r="A11" s="317">
        <v>8</v>
      </c>
      <c r="B11" s="313" t="s">
        <v>2674</v>
      </c>
      <c r="C11" s="318" t="s">
        <v>2675</v>
      </c>
    </row>
    <row r="12" spans="1:11">
      <c r="A12" s="317">
        <v>9</v>
      </c>
      <c r="B12" s="313" t="s">
        <v>2468</v>
      </c>
      <c r="C12" s="318" t="s">
        <v>2676</v>
      </c>
    </row>
    <row r="13" spans="1:11">
      <c r="A13" s="317">
        <v>10</v>
      </c>
      <c r="B13" s="313" t="s">
        <v>2677</v>
      </c>
      <c r="C13" s="318" t="s">
        <v>2678</v>
      </c>
    </row>
    <row r="14" spans="1:11" ht="15.75" customHeight="1">
      <c r="A14" s="317">
        <v>11</v>
      </c>
      <c r="B14" s="313" t="s">
        <v>2679</v>
      </c>
      <c r="C14" s="318" t="s">
        <v>2680</v>
      </c>
    </row>
    <row r="15" spans="1:11" ht="17.25" customHeight="1">
      <c r="A15" s="317">
        <v>12</v>
      </c>
      <c r="B15" s="313" t="s">
        <v>2681</v>
      </c>
      <c r="C15" s="318" t="s">
        <v>2682</v>
      </c>
    </row>
    <row r="16" spans="1:11" ht="15.75" customHeight="1">
      <c r="A16" s="317">
        <v>13</v>
      </c>
      <c r="B16" s="313" t="s">
        <v>2683</v>
      </c>
      <c r="C16" s="318" t="s">
        <v>2684</v>
      </c>
    </row>
    <row r="17" spans="1:3" ht="15.75" thickBot="1">
      <c r="A17" s="319">
        <v>14</v>
      </c>
      <c r="B17" s="320" t="s">
        <v>2685</v>
      </c>
      <c r="C17" s="321" t="s">
        <v>2686</v>
      </c>
    </row>
  </sheetData>
  <mergeCells count="1">
    <mergeCell ref="A1:K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FDAFB-0147-49FF-9330-151FCCC72495}">
  <dimension ref="A1:AA38"/>
  <sheetViews>
    <sheetView zoomScale="85" zoomScaleNormal="85" workbookViewId="0">
      <pane xSplit="1" ySplit="3" topLeftCell="B27" activePane="bottomRight" state="frozen"/>
      <selection pane="topRight" activeCell="B1" sqref="B1"/>
      <selection pane="bottomLeft" activeCell="A4" sqref="A4"/>
      <selection pane="bottomRight" sqref="A1:XFD1"/>
    </sheetView>
  </sheetViews>
  <sheetFormatPr defaultColWidth="8.7109375" defaultRowHeight="15"/>
  <cols>
    <col min="1" max="1" width="8" customWidth="1"/>
    <col min="2" max="3" width="20" customWidth="1"/>
    <col min="4" max="4" width="7.5703125" style="48" customWidth="1"/>
    <col min="5" max="5" width="13.42578125" customWidth="1"/>
    <col min="6" max="6" width="16.140625" customWidth="1"/>
    <col min="7" max="7" width="16" customWidth="1"/>
    <col min="8" max="8" width="14" customWidth="1"/>
    <col min="9" max="9" width="26" customWidth="1"/>
    <col min="10" max="10" width="15" customWidth="1"/>
    <col min="11" max="11" width="14" customWidth="1"/>
    <col min="12" max="14" width="35.5703125" customWidth="1"/>
    <col min="15" max="15" width="25.7109375" customWidth="1"/>
    <col min="16" max="16" width="44" customWidth="1"/>
  </cols>
  <sheetData>
    <row r="1" spans="1:16" s="461" customFormat="1" ht="17.25">
      <c r="A1" s="461" t="s">
        <v>2687</v>
      </c>
    </row>
    <row r="2" spans="1:16" ht="15.75" thickBot="1"/>
    <row r="3" spans="1:16" ht="51.75" customHeight="1" thickBot="1">
      <c r="A3" s="148" t="s">
        <v>1708</v>
      </c>
      <c r="B3" s="149" t="s">
        <v>1709</v>
      </c>
      <c r="C3" s="149" t="s">
        <v>1711</v>
      </c>
      <c r="D3" s="177" t="s">
        <v>27</v>
      </c>
      <c r="E3" s="149" t="s">
        <v>1712</v>
      </c>
      <c r="F3" s="149" t="s">
        <v>1713</v>
      </c>
      <c r="G3" s="149" t="s">
        <v>1714</v>
      </c>
      <c r="H3" s="149" t="s">
        <v>1715</v>
      </c>
      <c r="I3" s="149" t="s">
        <v>1716</v>
      </c>
      <c r="J3" s="149" t="s">
        <v>1717</v>
      </c>
      <c r="K3" s="149" t="s">
        <v>1718</v>
      </c>
      <c r="L3" s="149" t="s">
        <v>1719</v>
      </c>
      <c r="M3" s="149" t="s">
        <v>2619</v>
      </c>
      <c r="N3" s="149" t="s">
        <v>2653</v>
      </c>
      <c r="O3" s="149" t="s">
        <v>1720</v>
      </c>
      <c r="P3" s="150" t="s">
        <v>1721</v>
      </c>
    </row>
    <row r="4" spans="1:16" ht="38.25">
      <c r="A4" s="241">
        <v>1</v>
      </c>
      <c r="B4" s="242" t="s">
        <v>98</v>
      </c>
      <c r="C4" s="242" t="s">
        <v>1722</v>
      </c>
      <c r="D4" s="243">
        <v>2025</v>
      </c>
      <c r="E4" s="242" t="s">
        <v>1723</v>
      </c>
      <c r="F4" s="242" t="s">
        <v>95</v>
      </c>
      <c r="G4" s="242" t="s">
        <v>95</v>
      </c>
      <c r="H4" s="242" t="s">
        <v>342</v>
      </c>
      <c r="I4" s="242" t="s">
        <v>1724</v>
      </c>
      <c r="J4" s="242" t="s">
        <v>989</v>
      </c>
      <c r="K4" s="242" t="s">
        <v>1393</v>
      </c>
      <c r="L4" s="242" t="s">
        <v>1725</v>
      </c>
      <c r="M4" s="310" t="s">
        <v>2585</v>
      </c>
      <c r="N4" s="310" t="s">
        <v>2620</v>
      </c>
      <c r="O4" s="244" t="s">
        <v>1393</v>
      </c>
      <c r="P4" s="245"/>
    </row>
    <row r="5" spans="1:16" ht="38.25">
      <c r="A5" s="246">
        <v>2</v>
      </c>
      <c r="B5" s="116" t="s">
        <v>1726</v>
      </c>
      <c r="C5" s="116" t="s">
        <v>1727</v>
      </c>
      <c r="D5" s="132">
        <v>2020</v>
      </c>
      <c r="E5" s="116" t="s">
        <v>1723</v>
      </c>
      <c r="F5" s="116" t="s">
        <v>1728</v>
      </c>
      <c r="G5" s="116" t="s">
        <v>146</v>
      </c>
      <c r="H5" s="116" t="s">
        <v>1729</v>
      </c>
      <c r="I5" s="116" t="s">
        <v>1730</v>
      </c>
      <c r="J5" s="116" t="s">
        <v>989</v>
      </c>
      <c r="K5" s="116" t="s">
        <v>277</v>
      </c>
      <c r="L5" s="116" t="s">
        <v>1731</v>
      </c>
      <c r="M5" s="310" t="s">
        <v>2586</v>
      </c>
      <c r="N5" s="310" t="s">
        <v>2621</v>
      </c>
      <c r="O5" s="212" t="s">
        <v>277</v>
      </c>
      <c r="P5" s="247"/>
    </row>
    <row r="6" spans="1:16" ht="38.25">
      <c r="A6" s="246">
        <v>3</v>
      </c>
      <c r="B6" s="116" t="s">
        <v>1732</v>
      </c>
      <c r="C6" s="116" t="s">
        <v>1733</v>
      </c>
      <c r="D6" s="132">
        <v>2021</v>
      </c>
      <c r="E6" s="116" t="s">
        <v>1723</v>
      </c>
      <c r="F6" s="116" t="s">
        <v>145</v>
      </c>
      <c r="G6" s="116" t="s">
        <v>145</v>
      </c>
      <c r="H6" s="116" t="s">
        <v>342</v>
      </c>
      <c r="I6" s="116" t="s">
        <v>461</v>
      </c>
      <c r="J6" s="116" t="s">
        <v>1734</v>
      </c>
      <c r="K6" s="116" t="s">
        <v>277</v>
      </c>
      <c r="L6" s="116" t="s">
        <v>1735</v>
      </c>
      <c r="M6" s="310" t="s">
        <v>2587</v>
      </c>
      <c r="N6" s="310" t="s">
        <v>2622</v>
      </c>
      <c r="O6" s="212" t="s">
        <v>108</v>
      </c>
      <c r="P6" s="247" t="s">
        <v>1736</v>
      </c>
    </row>
    <row r="7" spans="1:16" ht="25.5">
      <c r="A7" s="246">
        <v>4</v>
      </c>
      <c r="B7" s="116" t="s">
        <v>1737</v>
      </c>
      <c r="C7" s="116" t="s">
        <v>1738</v>
      </c>
      <c r="D7" s="132">
        <v>2025</v>
      </c>
      <c r="E7" s="116" t="s">
        <v>1723</v>
      </c>
      <c r="F7" s="116" t="s">
        <v>231</v>
      </c>
      <c r="G7" s="116" t="s">
        <v>108</v>
      </c>
      <c r="H7" s="116" t="s">
        <v>342</v>
      </c>
      <c r="I7" s="116" t="s">
        <v>461</v>
      </c>
      <c r="J7" s="116" t="s">
        <v>1739</v>
      </c>
      <c r="K7" s="116" t="s">
        <v>1740</v>
      </c>
      <c r="L7" s="116" t="s">
        <v>1741</v>
      </c>
      <c r="M7" s="310" t="s">
        <v>2588</v>
      </c>
      <c r="N7" s="310" t="s">
        <v>2537</v>
      </c>
      <c r="O7" s="212" t="s">
        <v>1740</v>
      </c>
      <c r="P7" s="247"/>
    </row>
    <row r="8" spans="1:16" ht="51">
      <c r="A8" s="246">
        <v>5</v>
      </c>
      <c r="B8" s="116" t="s">
        <v>264</v>
      </c>
      <c r="C8" s="116" t="s">
        <v>1742</v>
      </c>
      <c r="D8" s="132">
        <v>2023</v>
      </c>
      <c r="E8" s="116" t="s">
        <v>1723</v>
      </c>
      <c r="F8" s="116" t="s">
        <v>145</v>
      </c>
      <c r="G8" s="116" t="s">
        <v>145</v>
      </c>
      <c r="H8" s="116" t="s">
        <v>342</v>
      </c>
      <c r="I8" s="116" t="s">
        <v>1743</v>
      </c>
      <c r="J8" s="116" t="s">
        <v>989</v>
      </c>
      <c r="K8" s="116" t="s">
        <v>1393</v>
      </c>
      <c r="L8" s="116" t="s">
        <v>1744</v>
      </c>
      <c r="M8" s="310" t="s">
        <v>2589</v>
      </c>
      <c r="N8" s="310" t="s">
        <v>2623</v>
      </c>
      <c r="O8" s="212" t="s">
        <v>277</v>
      </c>
      <c r="P8" s="247" t="s">
        <v>1745</v>
      </c>
    </row>
    <row r="9" spans="1:16" ht="25.5">
      <c r="A9" s="246">
        <v>6</v>
      </c>
      <c r="B9" s="116" t="s">
        <v>294</v>
      </c>
      <c r="C9" s="116" t="s">
        <v>1746</v>
      </c>
      <c r="D9" s="132">
        <v>2025</v>
      </c>
      <c r="E9" s="116" t="s">
        <v>1747</v>
      </c>
      <c r="F9" s="116" t="s">
        <v>145</v>
      </c>
      <c r="G9" s="116" t="s">
        <v>108</v>
      </c>
      <c r="H9" s="116" t="s">
        <v>342</v>
      </c>
      <c r="I9" s="116" t="s">
        <v>1748</v>
      </c>
      <c r="J9" s="116" t="s">
        <v>1749</v>
      </c>
      <c r="K9" s="116" t="s">
        <v>360</v>
      </c>
      <c r="L9" s="116" t="s">
        <v>1750</v>
      </c>
      <c r="M9" s="310" t="s">
        <v>2590</v>
      </c>
      <c r="N9" s="310" t="s">
        <v>2624</v>
      </c>
      <c r="O9" s="212" t="s">
        <v>1751</v>
      </c>
      <c r="P9" s="247" t="s">
        <v>1752</v>
      </c>
    </row>
    <row r="10" spans="1:16" ht="25.5">
      <c r="A10" s="246">
        <v>7</v>
      </c>
      <c r="B10" s="116" t="s">
        <v>1753</v>
      </c>
      <c r="C10" s="116" t="s">
        <v>1754</v>
      </c>
      <c r="D10" s="132">
        <v>2025</v>
      </c>
      <c r="E10" s="116" t="s">
        <v>1747</v>
      </c>
      <c r="F10" s="116" t="s">
        <v>341</v>
      </c>
      <c r="G10" s="116" t="s">
        <v>341</v>
      </c>
      <c r="H10" s="116" t="s">
        <v>342</v>
      </c>
      <c r="I10" s="116" t="s">
        <v>1748</v>
      </c>
      <c r="J10" s="116" t="s">
        <v>1749</v>
      </c>
      <c r="K10" s="116" t="s">
        <v>360</v>
      </c>
      <c r="L10" s="116" t="s">
        <v>1755</v>
      </c>
      <c r="M10" s="310" t="s">
        <v>2591</v>
      </c>
      <c r="N10" s="310" t="s">
        <v>2625</v>
      </c>
      <c r="O10" s="212" t="s">
        <v>360</v>
      </c>
      <c r="P10" s="247"/>
    </row>
    <row r="11" spans="1:16" ht="38.25">
      <c r="A11" s="246">
        <v>8</v>
      </c>
      <c r="B11" s="116" t="s">
        <v>1756</v>
      </c>
      <c r="C11" s="116" t="s">
        <v>1757</v>
      </c>
      <c r="D11" s="132">
        <v>2022</v>
      </c>
      <c r="E11" s="116" t="s">
        <v>1723</v>
      </c>
      <c r="F11" s="116" t="s">
        <v>868</v>
      </c>
      <c r="G11" s="116" t="s">
        <v>868</v>
      </c>
      <c r="H11" s="116" t="s">
        <v>393</v>
      </c>
      <c r="I11" s="116" t="s">
        <v>1758</v>
      </c>
      <c r="J11" s="116" t="s">
        <v>1739</v>
      </c>
      <c r="K11" s="116" t="s">
        <v>1393</v>
      </c>
      <c r="L11" s="116" t="s">
        <v>1759</v>
      </c>
      <c r="M11" s="310" t="s">
        <v>2592</v>
      </c>
      <c r="N11" s="310" t="s">
        <v>2626</v>
      </c>
      <c r="O11" s="212" t="s">
        <v>1393</v>
      </c>
      <c r="P11" s="247"/>
    </row>
    <row r="12" spans="1:16" ht="38.25">
      <c r="A12" s="246">
        <v>9</v>
      </c>
      <c r="B12" s="116" t="s">
        <v>435</v>
      </c>
      <c r="C12" s="116" t="s">
        <v>1760</v>
      </c>
      <c r="D12" s="132">
        <v>2020</v>
      </c>
      <c r="E12" s="116" t="s">
        <v>1747</v>
      </c>
      <c r="F12" s="116" t="s">
        <v>341</v>
      </c>
      <c r="G12" s="116" t="s">
        <v>108</v>
      </c>
      <c r="H12" s="116" t="s">
        <v>342</v>
      </c>
      <c r="I12" s="116" t="s">
        <v>461</v>
      </c>
      <c r="J12" s="116" t="s">
        <v>1739</v>
      </c>
      <c r="K12" s="116" t="s">
        <v>1761</v>
      </c>
      <c r="L12" s="116" t="s">
        <v>457</v>
      </c>
      <c r="M12" s="310" t="s">
        <v>2593</v>
      </c>
      <c r="N12" s="310" t="s">
        <v>2627</v>
      </c>
      <c r="O12" s="212" t="s">
        <v>1761</v>
      </c>
      <c r="P12" s="247"/>
    </row>
    <row r="13" spans="1:16" ht="38.25">
      <c r="A13" s="246">
        <v>10</v>
      </c>
      <c r="B13" s="116" t="s">
        <v>1762</v>
      </c>
      <c r="C13" s="116" t="s">
        <v>1763</v>
      </c>
      <c r="D13" s="132">
        <v>2024</v>
      </c>
      <c r="E13" s="116" t="s">
        <v>1747</v>
      </c>
      <c r="F13" s="116" t="s">
        <v>471</v>
      </c>
      <c r="G13" s="116" t="s">
        <v>108</v>
      </c>
      <c r="H13" s="116" t="s">
        <v>472</v>
      </c>
      <c r="I13" s="116" t="s">
        <v>461</v>
      </c>
      <c r="J13" s="116" t="s">
        <v>1739</v>
      </c>
      <c r="K13" s="116" t="s">
        <v>1761</v>
      </c>
      <c r="L13" s="116" t="s">
        <v>457</v>
      </c>
      <c r="M13" s="310" t="s">
        <v>2594</v>
      </c>
      <c r="N13" s="310" t="s">
        <v>2628</v>
      </c>
      <c r="O13" s="212" t="s">
        <v>1761</v>
      </c>
      <c r="P13" s="247"/>
    </row>
    <row r="14" spans="1:16" ht="38.25">
      <c r="A14" s="246">
        <v>11</v>
      </c>
      <c r="B14" s="116" t="s">
        <v>1764</v>
      </c>
      <c r="C14" s="116" t="s">
        <v>1765</v>
      </c>
      <c r="D14" s="132">
        <v>2025</v>
      </c>
      <c r="E14" s="116" t="s">
        <v>1723</v>
      </c>
      <c r="F14" s="116" t="s">
        <v>487</v>
      </c>
      <c r="G14" s="116" t="s">
        <v>487</v>
      </c>
      <c r="H14" s="116" t="s">
        <v>393</v>
      </c>
      <c r="I14" s="116" t="s">
        <v>1766</v>
      </c>
      <c r="J14" s="116" t="s">
        <v>989</v>
      </c>
      <c r="K14" s="116" t="s">
        <v>360</v>
      </c>
      <c r="L14" s="116" t="s">
        <v>1767</v>
      </c>
      <c r="M14" s="310" t="s">
        <v>2595</v>
      </c>
      <c r="N14" s="310" t="s">
        <v>2629</v>
      </c>
      <c r="O14" s="212" t="s">
        <v>360</v>
      </c>
      <c r="P14" s="247"/>
    </row>
    <row r="15" spans="1:16" ht="25.5">
      <c r="A15" s="246">
        <v>12</v>
      </c>
      <c r="B15" s="116" t="s">
        <v>1768</v>
      </c>
      <c r="C15" s="116" t="s">
        <v>1769</v>
      </c>
      <c r="D15" s="132">
        <v>2025</v>
      </c>
      <c r="E15" s="116" t="s">
        <v>1723</v>
      </c>
      <c r="F15" s="116" t="s">
        <v>471</v>
      </c>
      <c r="G15" s="116" t="s">
        <v>471</v>
      </c>
      <c r="H15" s="116" t="s">
        <v>472</v>
      </c>
      <c r="I15" s="116" t="s">
        <v>1770</v>
      </c>
      <c r="J15" s="116" t="s">
        <v>989</v>
      </c>
      <c r="K15" s="116" t="s">
        <v>360</v>
      </c>
      <c r="L15" s="116" t="s">
        <v>1771</v>
      </c>
      <c r="M15" s="310" t="s">
        <v>2596</v>
      </c>
      <c r="N15" s="310" t="s">
        <v>2630</v>
      </c>
      <c r="O15" s="212" t="s">
        <v>1772</v>
      </c>
      <c r="P15" s="247"/>
    </row>
    <row r="16" spans="1:16" ht="25.5">
      <c r="A16" s="246">
        <v>13</v>
      </c>
      <c r="B16" s="116" t="s">
        <v>579</v>
      </c>
      <c r="C16" s="116" t="s">
        <v>1773</v>
      </c>
      <c r="D16" s="132">
        <v>2024</v>
      </c>
      <c r="E16" s="116" t="s">
        <v>1747</v>
      </c>
      <c r="F16" s="116" t="s">
        <v>576</v>
      </c>
      <c r="G16" s="116" t="s">
        <v>576</v>
      </c>
      <c r="H16" s="116" t="s">
        <v>472</v>
      </c>
      <c r="I16" s="116" t="s">
        <v>461</v>
      </c>
      <c r="J16" s="116" t="s">
        <v>1739</v>
      </c>
      <c r="K16" s="116" t="s">
        <v>1740</v>
      </c>
      <c r="L16" s="116" t="s">
        <v>1774</v>
      </c>
      <c r="M16" s="310" t="s">
        <v>2597</v>
      </c>
      <c r="N16" s="310" t="s">
        <v>2631</v>
      </c>
      <c r="O16" s="212" t="s">
        <v>1740</v>
      </c>
      <c r="P16" s="247"/>
    </row>
    <row r="17" spans="1:16" ht="38.25">
      <c r="A17" s="246">
        <v>14</v>
      </c>
      <c r="B17" s="116" t="s">
        <v>1775</v>
      </c>
      <c r="C17" s="116" t="s">
        <v>1776</v>
      </c>
      <c r="D17" s="132">
        <v>2025</v>
      </c>
      <c r="E17" s="116" t="s">
        <v>1723</v>
      </c>
      <c r="F17" s="116" t="s">
        <v>612</v>
      </c>
      <c r="G17" s="116" t="s">
        <v>108</v>
      </c>
      <c r="H17" s="116" t="s">
        <v>342</v>
      </c>
      <c r="I17" s="116" t="s">
        <v>1777</v>
      </c>
      <c r="J17" s="116" t="s">
        <v>1749</v>
      </c>
      <c r="K17" s="116" t="s">
        <v>1393</v>
      </c>
      <c r="L17" s="116" t="s">
        <v>1778</v>
      </c>
      <c r="M17" s="310" t="s">
        <v>2598</v>
      </c>
      <c r="N17" s="310" t="s">
        <v>2632</v>
      </c>
      <c r="O17" s="212" t="s">
        <v>1393</v>
      </c>
      <c r="P17" s="247"/>
    </row>
    <row r="18" spans="1:16" ht="25.5">
      <c r="A18" s="246">
        <v>15</v>
      </c>
      <c r="B18" s="116" t="s">
        <v>1779</v>
      </c>
      <c r="C18" s="116" t="s">
        <v>1780</v>
      </c>
      <c r="D18" s="132">
        <v>2025</v>
      </c>
      <c r="E18" s="116" t="s">
        <v>1747</v>
      </c>
      <c r="F18" s="116" t="s">
        <v>576</v>
      </c>
      <c r="G18" s="116" t="s">
        <v>108</v>
      </c>
      <c r="H18" s="116" t="s">
        <v>472</v>
      </c>
      <c r="I18" s="116" t="s">
        <v>461</v>
      </c>
      <c r="J18" s="116" t="s">
        <v>1739</v>
      </c>
      <c r="K18" s="116" t="s">
        <v>1740</v>
      </c>
      <c r="L18" s="116" t="s">
        <v>1781</v>
      </c>
      <c r="M18" s="310" t="s">
        <v>2599</v>
      </c>
      <c r="N18" s="310" t="s">
        <v>2633</v>
      </c>
      <c r="O18" s="212" t="s">
        <v>1740</v>
      </c>
      <c r="P18" s="247"/>
    </row>
    <row r="19" spans="1:16" ht="38.25">
      <c r="A19" s="246">
        <v>16</v>
      </c>
      <c r="B19" s="116" t="s">
        <v>696</v>
      </c>
      <c r="C19" s="116" t="s">
        <v>1782</v>
      </c>
      <c r="D19" s="132">
        <v>2024</v>
      </c>
      <c r="E19" s="116" t="s">
        <v>1723</v>
      </c>
      <c r="F19" s="116" t="s">
        <v>612</v>
      </c>
      <c r="G19" s="116" t="s">
        <v>612</v>
      </c>
      <c r="H19" s="116" t="s">
        <v>342</v>
      </c>
      <c r="I19" s="116" t="s">
        <v>1748</v>
      </c>
      <c r="J19" s="116" t="s">
        <v>1749</v>
      </c>
      <c r="K19" s="116" t="s">
        <v>1393</v>
      </c>
      <c r="L19" s="116" t="s">
        <v>1783</v>
      </c>
      <c r="M19" s="310" t="s">
        <v>2600</v>
      </c>
      <c r="N19" s="310" t="s">
        <v>2634</v>
      </c>
      <c r="O19" s="212" t="s">
        <v>1393</v>
      </c>
      <c r="P19" s="247"/>
    </row>
    <row r="20" spans="1:16" ht="38.25">
      <c r="A20" s="246">
        <v>17</v>
      </c>
      <c r="B20" s="116" t="s">
        <v>98</v>
      </c>
      <c r="C20" s="116" t="s">
        <v>1722</v>
      </c>
      <c r="D20" s="132">
        <v>2024</v>
      </c>
      <c r="E20" s="116" t="s">
        <v>1723</v>
      </c>
      <c r="F20" s="116" t="s">
        <v>95</v>
      </c>
      <c r="G20" s="116" t="s">
        <v>95</v>
      </c>
      <c r="H20" s="116" t="s">
        <v>342</v>
      </c>
      <c r="I20" s="116" t="s">
        <v>1743</v>
      </c>
      <c r="J20" s="116" t="s">
        <v>989</v>
      </c>
      <c r="K20" s="116" t="s">
        <v>1393</v>
      </c>
      <c r="L20" s="116" t="s">
        <v>1784</v>
      </c>
      <c r="M20" s="310" t="s">
        <v>2601</v>
      </c>
      <c r="N20" s="310" t="s">
        <v>2635</v>
      </c>
      <c r="O20" s="212" t="s">
        <v>1393</v>
      </c>
      <c r="P20" s="247"/>
    </row>
    <row r="21" spans="1:16" ht="38.25">
      <c r="A21" s="246">
        <v>18</v>
      </c>
      <c r="B21" s="116" t="s">
        <v>778</v>
      </c>
      <c r="C21" s="116" t="s">
        <v>1785</v>
      </c>
      <c r="D21" s="132">
        <v>2021</v>
      </c>
      <c r="E21" s="116" t="s">
        <v>1723</v>
      </c>
      <c r="F21" s="116" t="s">
        <v>1786</v>
      </c>
      <c r="G21" s="116" t="s">
        <v>1786</v>
      </c>
      <c r="H21" s="116" t="s">
        <v>342</v>
      </c>
      <c r="I21" s="116" t="s">
        <v>1748</v>
      </c>
      <c r="J21" s="116" t="s">
        <v>989</v>
      </c>
      <c r="K21" s="116" t="s">
        <v>1740</v>
      </c>
      <c r="L21" s="116" t="s">
        <v>1787</v>
      </c>
      <c r="M21" s="310" t="s">
        <v>2602</v>
      </c>
      <c r="N21" s="310" t="s">
        <v>2636</v>
      </c>
      <c r="O21" s="212" t="s">
        <v>1740</v>
      </c>
      <c r="P21" s="247"/>
    </row>
    <row r="22" spans="1:16" ht="25.5">
      <c r="A22" s="246">
        <v>19</v>
      </c>
      <c r="B22" s="116" t="s">
        <v>828</v>
      </c>
      <c r="C22" s="116" t="s">
        <v>1788</v>
      </c>
      <c r="D22" s="132">
        <v>2022</v>
      </c>
      <c r="E22" s="116" t="s">
        <v>1723</v>
      </c>
      <c r="F22" s="116" t="s">
        <v>825</v>
      </c>
      <c r="G22" s="116" t="s">
        <v>825</v>
      </c>
      <c r="H22" s="116" t="s">
        <v>393</v>
      </c>
      <c r="I22" s="116" t="s">
        <v>1789</v>
      </c>
      <c r="J22" s="116" t="s">
        <v>989</v>
      </c>
      <c r="K22" s="116" t="s">
        <v>1740</v>
      </c>
      <c r="L22" s="116" t="s">
        <v>1790</v>
      </c>
      <c r="M22" s="310" t="s">
        <v>2603</v>
      </c>
      <c r="N22" s="310" t="s">
        <v>2637</v>
      </c>
      <c r="O22" s="212" t="s">
        <v>1740</v>
      </c>
      <c r="P22" s="247"/>
    </row>
    <row r="23" spans="1:16" ht="38.25">
      <c r="A23" s="246">
        <v>20</v>
      </c>
      <c r="B23" s="116" t="s">
        <v>1791</v>
      </c>
      <c r="C23" s="116" t="s">
        <v>1792</v>
      </c>
      <c r="D23" s="132">
        <v>2025</v>
      </c>
      <c r="E23" s="116" t="s">
        <v>1723</v>
      </c>
      <c r="F23" s="116" t="s">
        <v>868</v>
      </c>
      <c r="G23" s="116" t="s">
        <v>868</v>
      </c>
      <c r="H23" s="116" t="s">
        <v>393</v>
      </c>
      <c r="I23" s="116" t="s">
        <v>1743</v>
      </c>
      <c r="J23" s="116" t="s">
        <v>989</v>
      </c>
      <c r="K23" s="116" t="s">
        <v>360</v>
      </c>
      <c r="L23" s="116" t="s">
        <v>1793</v>
      </c>
      <c r="M23" s="310" t="s">
        <v>2604</v>
      </c>
      <c r="N23" s="310" t="s">
        <v>2638</v>
      </c>
      <c r="O23" s="212" t="s">
        <v>360</v>
      </c>
      <c r="P23" s="247"/>
    </row>
    <row r="24" spans="1:16" ht="38.25">
      <c r="A24" s="246">
        <v>21</v>
      </c>
      <c r="B24" s="116" t="s">
        <v>1794</v>
      </c>
      <c r="C24" s="116" t="s">
        <v>1795</v>
      </c>
      <c r="D24" s="132">
        <v>2023</v>
      </c>
      <c r="E24" s="116" t="s">
        <v>1747</v>
      </c>
      <c r="F24" s="116" t="s">
        <v>897</v>
      </c>
      <c r="G24" s="116" t="s">
        <v>897</v>
      </c>
      <c r="H24" s="116" t="s">
        <v>472</v>
      </c>
      <c r="I24" s="116" t="s">
        <v>1748</v>
      </c>
      <c r="J24" s="116" t="s">
        <v>1749</v>
      </c>
      <c r="K24" s="116" t="s">
        <v>108</v>
      </c>
      <c r="L24" s="116" t="s">
        <v>1796</v>
      </c>
      <c r="M24" s="310" t="s">
        <v>2605</v>
      </c>
      <c r="N24" s="310" t="s">
        <v>2639</v>
      </c>
      <c r="O24" s="212" t="s">
        <v>108</v>
      </c>
      <c r="P24" s="247"/>
    </row>
    <row r="25" spans="1:16" ht="38.25">
      <c r="A25" s="246">
        <v>22</v>
      </c>
      <c r="B25" s="116" t="s">
        <v>1775</v>
      </c>
      <c r="C25" s="116" t="s">
        <v>1797</v>
      </c>
      <c r="D25" s="132">
        <v>2025</v>
      </c>
      <c r="E25" s="116" t="s">
        <v>1723</v>
      </c>
      <c r="F25" s="116" t="s">
        <v>612</v>
      </c>
      <c r="G25" s="116" t="s">
        <v>612</v>
      </c>
      <c r="H25" s="116" t="s">
        <v>342</v>
      </c>
      <c r="I25" s="116" t="s">
        <v>1798</v>
      </c>
      <c r="J25" s="116" t="s">
        <v>989</v>
      </c>
      <c r="K25" s="116" t="s">
        <v>1393</v>
      </c>
      <c r="L25" s="116" t="s">
        <v>1799</v>
      </c>
      <c r="M25" s="310" t="s">
        <v>2606</v>
      </c>
      <c r="N25" s="310" t="s">
        <v>2640</v>
      </c>
      <c r="O25" s="212" t="s">
        <v>1393</v>
      </c>
      <c r="P25" s="247"/>
    </row>
    <row r="26" spans="1:16" ht="42" customHeight="1">
      <c r="A26" s="246">
        <v>23</v>
      </c>
      <c r="B26" s="116" t="s">
        <v>1800</v>
      </c>
      <c r="C26" s="116" t="s">
        <v>1801</v>
      </c>
      <c r="D26" s="132">
        <v>2021</v>
      </c>
      <c r="E26" s="116" t="s">
        <v>1723</v>
      </c>
      <c r="F26" s="116" t="s">
        <v>95</v>
      </c>
      <c r="G26" s="116" t="s">
        <v>95</v>
      </c>
      <c r="H26" s="116" t="s">
        <v>342</v>
      </c>
      <c r="I26" s="116" t="s">
        <v>1758</v>
      </c>
      <c r="J26" s="116" t="s">
        <v>989</v>
      </c>
      <c r="K26" s="116" t="s">
        <v>1393</v>
      </c>
      <c r="L26" s="116" t="s">
        <v>1802</v>
      </c>
      <c r="M26" s="310" t="s">
        <v>2607</v>
      </c>
      <c r="N26" s="310" t="s">
        <v>2641</v>
      </c>
      <c r="O26" s="212" t="s">
        <v>1803</v>
      </c>
      <c r="P26" s="247" t="s">
        <v>1804</v>
      </c>
    </row>
    <row r="27" spans="1:16" ht="42" customHeight="1">
      <c r="A27" s="246">
        <v>24</v>
      </c>
      <c r="B27" s="116" t="s">
        <v>1805</v>
      </c>
      <c r="C27" s="116" t="s">
        <v>1806</v>
      </c>
      <c r="D27" s="132">
        <v>2024</v>
      </c>
      <c r="E27" s="116" t="s">
        <v>1747</v>
      </c>
      <c r="F27" s="116" t="s">
        <v>145</v>
      </c>
      <c r="G27" s="116" t="s">
        <v>145</v>
      </c>
      <c r="H27" s="116" t="s">
        <v>342</v>
      </c>
      <c r="I27" s="116" t="s">
        <v>461</v>
      </c>
      <c r="J27" s="116" t="s">
        <v>1739</v>
      </c>
      <c r="K27" s="116" t="s">
        <v>360</v>
      </c>
      <c r="L27" s="116" t="s">
        <v>1807</v>
      </c>
      <c r="M27" s="310" t="s">
        <v>2608</v>
      </c>
      <c r="N27" s="310" t="s">
        <v>2642</v>
      </c>
      <c r="O27" s="212" t="s">
        <v>360</v>
      </c>
      <c r="P27" s="247"/>
    </row>
    <row r="28" spans="1:16" ht="48" customHeight="1">
      <c r="A28" s="246">
        <v>25</v>
      </c>
      <c r="B28" s="116" t="s">
        <v>1808</v>
      </c>
      <c r="C28" s="116" t="s">
        <v>1809</v>
      </c>
      <c r="D28" s="132">
        <v>2022</v>
      </c>
      <c r="E28" s="116" t="s">
        <v>1747</v>
      </c>
      <c r="F28" s="116" t="s">
        <v>1045</v>
      </c>
      <c r="G28" s="116" t="s">
        <v>1045</v>
      </c>
      <c r="H28" s="116" t="s">
        <v>342</v>
      </c>
      <c r="I28" s="116" t="s">
        <v>1730</v>
      </c>
      <c r="J28" s="116" t="s">
        <v>1739</v>
      </c>
      <c r="K28" s="116" t="s">
        <v>108</v>
      </c>
      <c r="L28" s="116" t="s">
        <v>1058</v>
      </c>
      <c r="M28" s="310" t="s">
        <v>2609</v>
      </c>
      <c r="N28" s="310" t="s">
        <v>2643</v>
      </c>
      <c r="O28" s="212" t="s">
        <v>108</v>
      </c>
      <c r="P28" s="247"/>
    </row>
    <row r="29" spans="1:16" ht="25.5">
      <c r="A29" s="246">
        <v>26</v>
      </c>
      <c r="B29" s="116" t="s">
        <v>1810</v>
      </c>
      <c r="C29" s="116" t="s">
        <v>1797</v>
      </c>
      <c r="D29" s="132">
        <v>2024</v>
      </c>
      <c r="E29" s="116" t="s">
        <v>1723</v>
      </c>
      <c r="F29" s="116" t="s">
        <v>612</v>
      </c>
      <c r="G29" s="116" t="s">
        <v>612</v>
      </c>
      <c r="H29" s="116" t="s">
        <v>342</v>
      </c>
      <c r="I29" s="116" t="s">
        <v>1811</v>
      </c>
      <c r="J29" s="116" t="s">
        <v>989</v>
      </c>
      <c r="K29" s="116" t="s">
        <v>1393</v>
      </c>
      <c r="L29" s="116" t="s">
        <v>1799</v>
      </c>
      <c r="M29" s="310" t="s">
        <v>2610</v>
      </c>
      <c r="N29" s="310" t="s">
        <v>2644</v>
      </c>
      <c r="O29" s="212" t="s">
        <v>1393</v>
      </c>
      <c r="P29" s="247"/>
    </row>
    <row r="30" spans="1:16" ht="38.25">
      <c r="A30" s="246">
        <v>27</v>
      </c>
      <c r="B30" s="116" t="s">
        <v>1112</v>
      </c>
      <c r="C30" s="116" t="s">
        <v>1812</v>
      </c>
      <c r="D30" s="132">
        <v>2025</v>
      </c>
      <c r="E30" s="116" t="s">
        <v>1723</v>
      </c>
      <c r="F30" s="116" t="s">
        <v>1045</v>
      </c>
      <c r="G30" s="116" t="s">
        <v>1813</v>
      </c>
      <c r="H30" s="116" t="s">
        <v>342</v>
      </c>
      <c r="I30" s="116" t="s">
        <v>1748</v>
      </c>
      <c r="J30" s="116" t="s">
        <v>989</v>
      </c>
      <c r="K30" s="116" t="s">
        <v>1393</v>
      </c>
      <c r="L30" s="116" t="s">
        <v>1128</v>
      </c>
      <c r="M30" s="310" t="s">
        <v>2611</v>
      </c>
      <c r="N30" s="310" t="s">
        <v>2645</v>
      </c>
      <c r="O30" s="212" t="s">
        <v>1393</v>
      </c>
      <c r="P30" s="247"/>
    </row>
    <row r="31" spans="1:16" ht="38.25">
      <c r="A31" s="246">
        <v>28</v>
      </c>
      <c r="B31" s="116" t="s">
        <v>1814</v>
      </c>
      <c r="C31" s="116" t="s">
        <v>1815</v>
      </c>
      <c r="D31" s="132">
        <v>2025</v>
      </c>
      <c r="E31" s="116" t="s">
        <v>1723</v>
      </c>
      <c r="F31" s="116" t="s">
        <v>145</v>
      </c>
      <c r="G31" s="116" t="s">
        <v>145</v>
      </c>
      <c r="H31" s="116" t="s">
        <v>342</v>
      </c>
      <c r="I31" s="116" t="s">
        <v>1748</v>
      </c>
      <c r="J31" s="116" t="s">
        <v>1749</v>
      </c>
      <c r="K31" s="116" t="s">
        <v>1393</v>
      </c>
      <c r="L31" s="116" t="s">
        <v>1816</v>
      </c>
      <c r="M31" s="310" t="s">
        <v>2612</v>
      </c>
      <c r="N31" s="310" t="s">
        <v>2646</v>
      </c>
      <c r="O31" s="212" t="s">
        <v>1393</v>
      </c>
      <c r="P31" s="247"/>
    </row>
    <row r="32" spans="1:16" ht="38.25">
      <c r="A32" s="246">
        <v>29</v>
      </c>
      <c r="B32" s="116" t="s">
        <v>1175</v>
      </c>
      <c r="C32" s="116" t="s">
        <v>1817</v>
      </c>
      <c r="D32" s="132">
        <v>2024</v>
      </c>
      <c r="E32" s="116" t="s">
        <v>1723</v>
      </c>
      <c r="F32" s="116" t="s">
        <v>145</v>
      </c>
      <c r="G32" s="116" t="s">
        <v>145</v>
      </c>
      <c r="H32" s="116" t="s">
        <v>342</v>
      </c>
      <c r="I32" s="116" t="s">
        <v>1818</v>
      </c>
      <c r="J32" s="116" t="s">
        <v>989</v>
      </c>
      <c r="K32" s="116" t="s">
        <v>1740</v>
      </c>
      <c r="L32" s="116" t="s">
        <v>1819</v>
      </c>
      <c r="M32" s="310" t="s">
        <v>2613</v>
      </c>
      <c r="N32" s="310" t="s">
        <v>2647</v>
      </c>
      <c r="O32" s="212" t="s">
        <v>1740</v>
      </c>
      <c r="P32" s="247"/>
    </row>
    <row r="33" spans="1:27" ht="38.25">
      <c r="A33" s="246">
        <v>30</v>
      </c>
      <c r="B33" s="116" t="s">
        <v>264</v>
      </c>
      <c r="C33" s="116" t="s">
        <v>1820</v>
      </c>
      <c r="D33" s="132">
        <v>2023</v>
      </c>
      <c r="E33" s="116" t="s">
        <v>1723</v>
      </c>
      <c r="F33" s="116" t="s">
        <v>145</v>
      </c>
      <c r="G33" s="116" t="s">
        <v>145</v>
      </c>
      <c r="H33" s="116" t="s">
        <v>342</v>
      </c>
      <c r="I33" s="116" t="s">
        <v>1821</v>
      </c>
      <c r="J33" s="116" t="s">
        <v>989</v>
      </c>
      <c r="K33" s="116" t="s">
        <v>1393</v>
      </c>
      <c r="L33" s="116" t="s">
        <v>1822</v>
      </c>
      <c r="M33" s="310" t="s">
        <v>2614</v>
      </c>
      <c r="N33" s="310" t="s">
        <v>2648</v>
      </c>
      <c r="O33" s="212" t="s">
        <v>1740</v>
      </c>
      <c r="P33" s="247" t="s">
        <v>1823</v>
      </c>
    </row>
    <row r="34" spans="1:27" ht="38.25">
      <c r="A34" s="246">
        <v>31</v>
      </c>
      <c r="B34" s="116" t="s">
        <v>1264</v>
      </c>
      <c r="C34" s="116" t="s">
        <v>1824</v>
      </c>
      <c r="D34" s="132">
        <v>2023</v>
      </c>
      <c r="E34" s="116" t="s">
        <v>1723</v>
      </c>
      <c r="F34" s="116" t="s">
        <v>145</v>
      </c>
      <c r="G34" s="116" t="s">
        <v>1825</v>
      </c>
      <c r="H34" s="116" t="s">
        <v>342</v>
      </c>
      <c r="I34" s="116" t="s">
        <v>1748</v>
      </c>
      <c r="J34" s="116" t="s">
        <v>1826</v>
      </c>
      <c r="K34" s="116" t="s">
        <v>277</v>
      </c>
      <c r="L34" s="116" t="s">
        <v>1827</v>
      </c>
      <c r="M34" s="310" t="s">
        <v>2615</v>
      </c>
      <c r="N34" s="310" t="s">
        <v>2649</v>
      </c>
      <c r="O34" s="212" t="s">
        <v>277</v>
      </c>
      <c r="P34" s="247"/>
    </row>
    <row r="35" spans="1:27" ht="38.25">
      <c r="A35" s="246">
        <v>32</v>
      </c>
      <c r="B35" s="116" t="s">
        <v>1828</v>
      </c>
      <c r="C35" s="116" t="s">
        <v>1829</v>
      </c>
      <c r="D35" s="132">
        <v>2019</v>
      </c>
      <c r="E35" s="116" t="s">
        <v>1747</v>
      </c>
      <c r="F35" s="116" t="s">
        <v>341</v>
      </c>
      <c r="G35" s="116" t="s">
        <v>108</v>
      </c>
      <c r="H35" s="116" t="s">
        <v>342</v>
      </c>
      <c r="I35" s="116" t="s">
        <v>1730</v>
      </c>
      <c r="J35" s="116" t="s">
        <v>1749</v>
      </c>
      <c r="K35" s="116" t="s">
        <v>1393</v>
      </c>
      <c r="L35" s="116" t="s">
        <v>1830</v>
      </c>
      <c r="M35" s="310" t="s">
        <v>2616</v>
      </c>
      <c r="N35" s="310" t="s">
        <v>2650</v>
      </c>
      <c r="O35" s="212" t="s">
        <v>1393</v>
      </c>
      <c r="P35" s="247"/>
    </row>
    <row r="36" spans="1:27" ht="25.5">
      <c r="A36" s="246">
        <v>33</v>
      </c>
      <c r="B36" s="116" t="s">
        <v>1334</v>
      </c>
      <c r="C36" s="116" t="s">
        <v>1831</v>
      </c>
      <c r="D36" s="132">
        <v>2018</v>
      </c>
      <c r="E36" s="116" t="s">
        <v>1747</v>
      </c>
      <c r="F36" s="116" t="s">
        <v>612</v>
      </c>
      <c r="G36" s="116" t="s">
        <v>108</v>
      </c>
      <c r="H36" s="116" t="s">
        <v>342</v>
      </c>
      <c r="I36" s="116" t="s">
        <v>461</v>
      </c>
      <c r="J36" s="116" t="s">
        <v>1739</v>
      </c>
      <c r="K36" s="116" t="s">
        <v>1740</v>
      </c>
      <c r="L36" s="116" t="s">
        <v>1356</v>
      </c>
      <c r="M36" s="310" t="s">
        <v>2617</v>
      </c>
      <c r="N36" s="310" t="s">
        <v>2643</v>
      </c>
      <c r="O36" s="212" t="s">
        <v>1740</v>
      </c>
      <c r="P36" s="247"/>
    </row>
    <row r="37" spans="1:27" ht="39" thickBot="1">
      <c r="A37" s="246">
        <v>34</v>
      </c>
      <c r="B37" s="116" t="s">
        <v>98</v>
      </c>
      <c r="C37" s="116" t="s">
        <v>1722</v>
      </c>
      <c r="D37" s="132">
        <v>2023</v>
      </c>
      <c r="E37" s="116" t="s">
        <v>1723</v>
      </c>
      <c r="F37" s="116" t="s">
        <v>95</v>
      </c>
      <c r="G37" s="116" t="s">
        <v>95</v>
      </c>
      <c r="H37" s="116" t="s">
        <v>342</v>
      </c>
      <c r="I37" s="116" t="s">
        <v>1748</v>
      </c>
      <c r="J37" s="116" t="s">
        <v>1749</v>
      </c>
      <c r="K37" s="116" t="s">
        <v>1393</v>
      </c>
      <c r="L37" s="116" t="s">
        <v>1832</v>
      </c>
      <c r="M37" s="310" t="s">
        <v>2618</v>
      </c>
      <c r="N37" s="310" t="s">
        <v>2651</v>
      </c>
      <c r="O37" s="212" t="s">
        <v>1393</v>
      </c>
      <c r="P37" s="247"/>
    </row>
    <row r="38" spans="1:27" ht="54.75" customHeight="1" thickBot="1">
      <c r="A38" s="248">
        <v>35</v>
      </c>
      <c r="B38" s="249" t="s">
        <v>1112</v>
      </c>
      <c r="C38" s="249" t="s">
        <v>1812</v>
      </c>
      <c r="D38" s="249">
        <v>2025</v>
      </c>
      <c r="E38" s="249" t="s">
        <v>1723</v>
      </c>
      <c r="F38" s="249" t="s">
        <v>1045</v>
      </c>
      <c r="G38" s="249" t="s">
        <v>2438</v>
      </c>
      <c r="H38" s="249" t="s">
        <v>342</v>
      </c>
      <c r="I38" s="249" t="s">
        <v>2439</v>
      </c>
      <c r="J38" s="249" t="s">
        <v>989</v>
      </c>
      <c r="K38" s="249" t="s">
        <v>1393</v>
      </c>
      <c r="L38" s="249" t="s">
        <v>2440</v>
      </c>
      <c r="M38" s="311" t="s">
        <v>2655</v>
      </c>
      <c r="N38" s="311" t="s">
        <v>2652</v>
      </c>
      <c r="O38" s="249" t="s">
        <v>1393</v>
      </c>
      <c r="P38" s="250"/>
      <c r="Q38" s="240"/>
      <c r="R38" s="240"/>
      <c r="S38" s="240"/>
      <c r="T38" s="240"/>
      <c r="U38" s="240"/>
      <c r="V38" s="240"/>
      <c r="W38" s="240"/>
      <c r="X38" s="240"/>
      <c r="Y38" s="240"/>
      <c r="Z38" s="240"/>
      <c r="AA38" s="240"/>
    </row>
  </sheetData>
  <autoFilter ref="A3:P38" xr:uid="{974FDAFB-0147-49FF-9330-151FCCC72495}"/>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C4F16-0267-413D-A361-191F47A8A720}">
  <dimension ref="A1:J33"/>
  <sheetViews>
    <sheetView zoomScale="85" zoomScaleNormal="85" workbookViewId="0">
      <pane xSplit="1" ySplit="3" topLeftCell="B20" activePane="bottomRight" state="frozen"/>
      <selection pane="topRight" activeCell="B1" sqref="B1"/>
      <selection pane="bottomLeft" activeCell="A3" sqref="A3"/>
      <selection pane="bottomRight" sqref="A1:XFD1"/>
    </sheetView>
  </sheetViews>
  <sheetFormatPr defaultColWidth="14.5703125" defaultRowHeight="15"/>
  <cols>
    <col min="1" max="1" width="14.5703125" style="47"/>
    <col min="2" max="2" width="14.5703125" style="48"/>
  </cols>
  <sheetData>
    <row r="1" spans="1:10" s="460" customFormat="1" ht="17.25">
      <c r="A1" s="450" t="s">
        <v>2689</v>
      </c>
      <c r="B1" s="450"/>
      <c r="C1" s="450"/>
      <c r="D1" s="450"/>
      <c r="E1" s="450"/>
      <c r="F1" s="450"/>
      <c r="G1" s="450"/>
      <c r="H1" s="450"/>
      <c r="I1" s="450"/>
      <c r="J1" s="450"/>
    </row>
    <row r="2" spans="1:10" s="145" customFormat="1" ht="18" thickBot="1">
      <c r="A2" s="147"/>
      <c r="B2" s="147"/>
      <c r="C2" s="147"/>
      <c r="D2" s="147"/>
      <c r="E2" s="147"/>
      <c r="F2" s="147"/>
      <c r="G2" s="147"/>
      <c r="H2" s="147"/>
      <c r="I2" s="147"/>
      <c r="J2" s="147"/>
    </row>
    <row r="3" spans="1:10" ht="38.25">
      <c r="A3" s="128" t="s">
        <v>1833</v>
      </c>
      <c r="B3" s="131" t="s">
        <v>1834</v>
      </c>
      <c r="C3" s="117" t="s">
        <v>1835</v>
      </c>
      <c r="D3" s="117" t="s">
        <v>1836</v>
      </c>
      <c r="E3" s="117" t="s">
        <v>1837</v>
      </c>
      <c r="F3" s="117" t="s">
        <v>1838</v>
      </c>
      <c r="G3" s="117" t="s">
        <v>1839</v>
      </c>
      <c r="H3" s="117" t="s">
        <v>1840</v>
      </c>
      <c r="I3" s="117" t="s">
        <v>1841</v>
      </c>
      <c r="J3" s="118" t="s">
        <v>1842</v>
      </c>
    </row>
    <row r="4" spans="1:10" ht="38.25">
      <c r="A4" s="129" t="s">
        <v>98</v>
      </c>
      <c r="B4" s="132" t="s">
        <v>1843</v>
      </c>
      <c r="C4" s="116" t="s">
        <v>1393</v>
      </c>
      <c r="D4" s="116" t="s">
        <v>1844</v>
      </c>
      <c r="E4" s="116" t="s">
        <v>132</v>
      </c>
      <c r="F4" s="116" t="s">
        <v>108</v>
      </c>
      <c r="G4" s="116" t="s">
        <v>713</v>
      </c>
      <c r="H4" s="116" t="s">
        <v>365</v>
      </c>
      <c r="I4" s="116" t="s">
        <v>709</v>
      </c>
      <c r="J4" s="120" t="s">
        <v>280</v>
      </c>
    </row>
    <row r="5" spans="1:10" ht="25.5">
      <c r="A5" s="129" t="s">
        <v>1726</v>
      </c>
      <c r="B5" s="132" t="s">
        <v>1845</v>
      </c>
      <c r="C5" s="116" t="s">
        <v>277</v>
      </c>
      <c r="D5" s="116" t="s">
        <v>108</v>
      </c>
      <c r="E5" s="116" t="s">
        <v>132</v>
      </c>
      <c r="F5" s="116" t="s">
        <v>1846</v>
      </c>
      <c r="G5" s="116" t="s">
        <v>108</v>
      </c>
      <c r="H5" s="116" t="s">
        <v>108</v>
      </c>
      <c r="I5" s="116" t="s">
        <v>108</v>
      </c>
      <c r="J5" s="120" t="s">
        <v>1847</v>
      </c>
    </row>
    <row r="6" spans="1:10" ht="25.5">
      <c r="A6" s="129" t="s">
        <v>1732</v>
      </c>
      <c r="B6" s="132" t="s">
        <v>1848</v>
      </c>
      <c r="C6" s="116" t="s">
        <v>277</v>
      </c>
      <c r="D6" s="116" t="s">
        <v>108</v>
      </c>
      <c r="E6" s="116" t="s">
        <v>132</v>
      </c>
      <c r="F6" s="116" t="s">
        <v>108</v>
      </c>
      <c r="G6" s="116" t="s">
        <v>108</v>
      </c>
      <c r="H6" s="116" t="s">
        <v>108</v>
      </c>
      <c r="I6" s="116" t="s">
        <v>108</v>
      </c>
      <c r="J6" s="120" t="s">
        <v>280</v>
      </c>
    </row>
    <row r="7" spans="1:10" ht="38.25">
      <c r="A7" s="129" t="s">
        <v>1737</v>
      </c>
      <c r="B7" s="132" t="s">
        <v>1849</v>
      </c>
      <c r="C7" s="116" t="s">
        <v>1740</v>
      </c>
      <c r="D7" s="116" t="s">
        <v>1850</v>
      </c>
      <c r="E7" s="116" t="s">
        <v>132</v>
      </c>
      <c r="F7" s="116" t="s">
        <v>1846</v>
      </c>
      <c r="G7" s="116" t="s">
        <v>1740</v>
      </c>
      <c r="H7" s="116" t="s">
        <v>365</v>
      </c>
      <c r="I7" s="116" t="s">
        <v>364</v>
      </c>
      <c r="J7" s="120" t="s">
        <v>1851</v>
      </c>
    </row>
    <row r="8" spans="1:10" ht="51">
      <c r="A8" s="129" t="s">
        <v>264</v>
      </c>
      <c r="B8" s="132" t="s">
        <v>1852</v>
      </c>
      <c r="C8" s="116" t="s">
        <v>1393</v>
      </c>
      <c r="D8" s="116" t="s">
        <v>1853</v>
      </c>
      <c r="E8" s="116" t="s">
        <v>132</v>
      </c>
      <c r="F8" s="116" t="s">
        <v>108</v>
      </c>
      <c r="G8" s="116" t="s">
        <v>108</v>
      </c>
      <c r="H8" s="116" t="s">
        <v>108</v>
      </c>
      <c r="I8" s="116" t="s">
        <v>355</v>
      </c>
      <c r="J8" s="120" t="s">
        <v>280</v>
      </c>
    </row>
    <row r="9" spans="1:10" ht="51">
      <c r="A9" s="129" t="s">
        <v>294</v>
      </c>
      <c r="B9" s="132" t="s">
        <v>1854</v>
      </c>
      <c r="C9" s="116" t="s">
        <v>360</v>
      </c>
      <c r="D9" s="116" t="s">
        <v>1855</v>
      </c>
      <c r="E9" s="116" t="s">
        <v>106</v>
      </c>
      <c r="F9" s="116" t="s">
        <v>1846</v>
      </c>
      <c r="G9" s="116" t="s">
        <v>713</v>
      </c>
      <c r="H9" s="116" t="s">
        <v>365</v>
      </c>
      <c r="I9" s="116" t="s">
        <v>364</v>
      </c>
      <c r="J9" s="120" t="s">
        <v>280</v>
      </c>
    </row>
    <row r="10" spans="1:10">
      <c r="A10" s="129" t="s">
        <v>1753</v>
      </c>
      <c r="B10" s="132" t="s">
        <v>1856</v>
      </c>
      <c r="C10" s="116" t="s">
        <v>360</v>
      </c>
      <c r="D10" s="116" t="s">
        <v>1857</v>
      </c>
      <c r="E10" s="116" t="s">
        <v>132</v>
      </c>
      <c r="F10" s="116" t="s">
        <v>1846</v>
      </c>
      <c r="G10" s="116" t="s">
        <v>108</v>
      </c>
      <c r="H10" s="116" t="s">
        <v>365</v>
      </c>
      <c r="I10" s="116" t="s">
        <v>364</v>
      </c>
      <c r="J10" s="120" t="s">
        <v>280</v>
      </c>
    </row>
    <row r="11" spans="1:10" ht="25.5">
      <c r="A11" s="129" t="s">
        <v>1756</v>
      </c>
      <c r="B11" s="132" t="s">
        <v>1858</v>
      </c>
      <c r="C11" s="116" t="s">
        <v>1393</v>
      </c>
      <c r="D11" s="116" t="s">
        <v>1859</v>
      </c>
      <c r="E11" s="116" t="s">
        <v>132</v>
      </c>
      <c r="F11" s="116" t="s">
        <v>108</v>
      </c>
      <c r="G11" s="116" t="s">
        <v>108</v>
      </c>
      <c r="H11" s="116" t="s">
        <v>108</v>
      </c>
      <c r="I11" s="116" t="s">
        <v>709</v>
      </c>
      <c r="J11" s="120" t="s">
        <v>280</v>
      </c>
    </row>
    <row r="12" spans="1:10">
      <c r="A12" s="129" t="s">
        <v>435</v>
      </c>
      <c r="B12" s="132" t="s">
        <v>1860</v>
      </c>
      <c r="C12" s="116" t="s">
        <v>1761</v>
      </c>
      <c r="D12" s="116" t="s">
        <v>449</v>
      </c>
      <c r="E12" s="116" t="s">
        <v>132</v>
      </c>
      <c r="F12" s="116" t="s">
        <v>108</v>
      </c>
      <c r="G12" s="116" t="s">
        <v>108</v>
      </c>
      <c r="H12" s="116" t="s">
        <v>108</v>
      </c>
      <c r="I12" s="116" t="s">
        <v>355</v>
      </c>
      <c r="J12" s="120" t="s">
        <v>280</v>
      </c>
    </row>
    <row r="13" spans="1:10">
      <c r="A13" s="129" t="s">
        <v>1762</v>
      </c>
      <c r="B13" s="132" t="s">
        <v>1861</v>
      </c>
      <c r="C13" s="116" t="s">
        <v>1761</v>
      </c>
      <c r="D13" s="116" t="s">
        <v>449</v>
      </c>
      <c r="E13" s="116" t="s">
        <v>132</v>
      </c>
      <c r="F13" s="116" t="s">
        <v>108</v>
      </c>
      <c r="G13" s="116" t="s">
        <v>108</v>
      </c>
      <c r="H13" s="116" t="s">
        <v>108</v>
      </c>
      <c r="I13" s="116" t="s">
        <v>355</v>
      </c>
      <c r="J13" s="120" t="s">
        <v>280</v>
      </c>
    </row>
    <row r="14" spans="1:10" ht="25.5">
      <c r="A14" s="129" t="s">
        <v>1764</v>
      </c>
      <c r="B14" s="132" t="s">
        <v>1862</v>
      </c>
      <c r="C14" s="116" t="s">
        <v>360</v>
      </c>
      <c r="D14" s="116" t="s">
        <v>507</v>
      </c>
      <c r="E14" s="116" t="s">
        <v>108</v>
      </c>
      <c r="F14" s="116" t="s">
        <v>1846</v>
      </c>
      <c r="G14" s="116" t="s">
        <v>713</v>
      </c>
      <c r="H14" s="116" t="s">
        <v>365</v>
      </c>
      <c r="I14" s="116" t="s">
        <v>364</v>
      </c>
      <c r="J14" s="120" t="s">
        <v>280</v>
      </c>
    </row>
    <row r="15" spans="1:10" ht="25.5">
      <c r="A15" s="129" t="s">
        <v>1768</v>
      </c>
      <c r="B15" s="132" t="s">
        <v>1863</v>
      </c>
      <c r="C15" s="116" t="s">
        <v>360</v>
      </c>
      <c r="D15" s="116" t="s">
        <v>1864</v>
      </c>
      <c r="E15" s="116" t="s">
        <v>106</v>
      </c>
      <c r="F15" s="116" t="s">
        <v>108</v>
      </c>
      <c r="G15" s="116" t="s">
        <v>108</v>
      </c>
      <c r="H15" s="116" t="s">
        <v>108</v>
      </c>
      <c r="I15" s="116" t="s">
        <v>364</v>
      </c>
      <c r="J15" s="120" t="s">
        <v>280</v>
      </c>
    </row>
    <row r="16" spans="1:10" ht="25.5">
      <c r="A16" s="129" t="s">
        <v>579</v>
      </c>
      <c r="B16" s="132" t="s">
        <v>1865</v>
      </c>
      <c r="C16" s="116" t="s">
        <v>1740</v>
      </c>
      <c r="D16" s="116" t="s">
        <v>1866</v>
      </c>
      <c r="E16" s="116" t="s">
        <v>132</v>
      </c>
      <c r="F16" s="116" t="s">
        <v>132</v>
      </c>
      <c r="G16" s="116" t="s">
        <v>713</v>
      </c>
      <c r="H16" s="116" t="s">
        <v>365</v>
      </c>
      <c r="I16" s="116" t="s">
        <v>364</v>
      </c>
      <c r="J16" s="120" t="s">
        <v>280</v>
      </c>
    </row>
    <row r="17" spans="1:10" ht="25.5">
      <c r="A17" s="129" t="s">
        <v>1775</v>
      </c>
      <c r="B17" s="132" t="s">
        <v>1867</v>
      </c>
      <c r="C17" s="116" t="s">
        <v>1393</v>
      </c>
      <c r="D17" s="116" t="s">
        <v>108</v>
      </c>
      <c r="E17" s="116" t="s">
        <v>108</v>
      </c>
      <c r="F17" s="116" t="s">
        <v>108</v>
      </c>
      <c r="G17" s="116" t="s">
        <v>1868</v>
      </c>
      <c r="H17" s="116" t="s">
        <v>108</v>
      </c>
      <c r="I17" s="116" t="s">
        <v>709</v>
      </c>
      <c r="J17" s="120" t="s">
        <v>280</v>
      </c>
    </row>
    <row r="18" spans="1:10" ht="51">
      <c r="A18" s="129" t="s">
        <v>1779</v>
      </c>
      <c r="B18" s="132" t="s">
        <v>1869</v>
      </c>
      <c r="C18" s="116" t="s">
        <v>1740</v>
      </c>
      <c r="D18" s="116" t="s">
        <v>1870</v>
      </c>
      <c r="E18" s="116" t="s">
        <v>132</v>
      </c>
      <c r="F18" s="116" t="s">
        <v>1846</v>
      </c>
      <c r="G18" s="116" t="s">
        <v>108</v>
      </c>
      <c r="H18" s="116" t="s">
        <v>108</v>
      </c>
      <c r="I18" s="116" t="s">
        <v>364</v>
      </c>
      <c r="J18" s="120" t="s">
        <v>280</v>
      </c>
    </row>
    <row r="19" spans="1:10" ht="25.5">
      <c r="A19" s="129" t="s">
        <v>696</v>
      </c>
      <c r="B19" s="132" t="s">
        <v>1871</v>
      </c>
      <c r="C19" s="116" t="s">
        <v>1393</v>
      </c>
      <c r="D19" s="116" t="s">
        <v>1872</v>
      </c>
      <c r="E19" s="116" t="s">
        <v>132</v>
      </c>
      <c r="F19" s="116" t="s">
        <v>1846</v>
      </c>
      <c r="G19" s="116" t="s">
        <v>713</v>
      </c>
      <c r="H19" s="116" t="s">
        <v>365</v>
      </c>
      <c r="I19" s="116" t="s">
        <v>709</v>
      </c>
      <c r="J19" s="120" t="s">
        <v>280</v>
      </c>
    </row>
    <row r="20" spans="1:10" ht="25.5">
      <c r="A20" s="129" t="s">
        <v>778</v>
      </c>
      <c r="B20" s="132" t="s">
        <v>1873</v>
      </c>
      <c r="C20" s="116" t="s">
        <v>1740</v>
      </c>
      <c r="D20" s="116" t="s">
        <v>1874</v>
      </c>
      <c r="E20" s="116" t="s">
        <v>108</v>
      </c>
      <c r="F20" s="116" t="s">
        <v>1846</v>
      </c>
      <c r="G20" s="116" t="s">
        <v>713</v>
      </c>
      <c r="H20" s="116" t="s">
        <v>365</v>
      </c>
      <c r="I20" s="116" t="s">
        <v>355</v>
      </c>
      <c r="J20" s="120" t="s">
        <v>280</v>
      </c>
    </row>
    <row r="21" spans="1:10" ht="25.5">
      <c r="A21" s="129" t="s">
        <v>828</v>
      </c>
      <c r="B21" s="132" t="s">
        <v>1875</v>
      </c>
      <c r="C21" s="116" t="s">
        <v>1740</v>
      </c>
      <c r="D21" s="116" t="s">
        <v>1876</v>
      </c>
      <c r="E21" s="116" t="s">
        <v>132</v>
      </c>
      <c r="F21" s="116" t="s">
        <v>1846</v>
      </c>
      <c r="G21" s="116" t="s">
        <v>713</v>
      </c>
      <c r="H21" s="116" t="s">
        <v>365</v>
      </c>
      <c r="I21" s="116" t="s">
        <v>709</v>
      </c>
      <c r="J21" s="120" t="s">
        <v>280</v>
      </c>
    </row>
    <row r="22" spans="1:10" ht="25.5">
      <c r="A22" s="129" t="s">
        <v>1791</v>
      </c>
      <c r="B22" s="132" t="s">
        <v>1877</v>
      </c>
      <c r="C22" s="116" t="s">
        <v>360</v>
      </c>
      <c r="D22" s="116" t="s">
        <v>1878</v>
      </c>
      <c r="E22" s="116" t="s">
        <v>132</v>
      </c>
      <c r="F22" s="116" t="s">
        <v>1846</v>
      </c>
      <c r="G22" s="116" t="s">
        <v>713</v>
      </c>
      <c r="H22" s="116" t="s">
        <v>365</v>
      </c>
      <c r="I22" s="116" t="s">
        <v>364</v>
      </c>
      <c r="J22" s="120" t="s">
        <v>280</v>
      </c>
    </row>
    <row r="23" spans="1:10" ht="25.5">
      <c r="A23" s="129" t="s">
        <v>1794</v>
      </c>
      <c r="B23" s="132" t="s">
        <v>1879</v>
      </c>
      <c r="C23" s="116" t="s">
        <v>108</v>
      </c>
      <c r="D23" s="116" t="s">
        <v>108</v>
      </c>
      <c r="E23" s="116" t="s">
        <v>108</v>
      </c>
      <c r="F23" s="116" t="s">
        <v>108</v>
      </c>
      <c r="G23" s="116" t="s">
        <v>108</v>
      </c>
      <c r="H23" s="116" t="s">
        <v>108</v>
      </c>
      <c r="I23" s="116" t="s">
        <v>108</v>
      </c>
      <c r="J23" s="120" t="s">
        <v>280</v>
      </c>
    </row>
    <row r="24" spans="1:10" ht="25.5">
      <c r="A24" s="129" t="s">
        <v>1800</v>
      </c>
      <c r="B24" s="132" t="s">
        <v>1880</v>
      </c>
      <c r="C24" s="116" t="s">
        <v>1393</v>
      </c>
      <c r="D24" s="116" t="s">
        <v>1881</v>
      </c>
      <c r="E24" s="116" t="s">
        <v>132</v>
      </c>
      <c r="F24" s="116" t="s">
        <v>108</v>
      </c>
      <c r="G24" s="116" t="s">
        <v>713</v>
      </c>
      <c r="H24" s="116" t="s">
        <v>108</v>
      </c>
      <c r="I24" s="116" t="s">
        <v>355</v>
      </c>
      <c r="J24" s="120" t="s">
        <v>280</v>
      </c>
    </row>
    <row r="25" spans="1:10">
      <c r="A25" s="129" t="s">
        <v>1805</v>
      </c>
      <c r="B25" s="132" t="s">
        <v>1882</v>
      </c>
      <c r="C25" s="116" t="s">
        <v>360</v>
      </c>
      <c r="D25" s="116" t="s">
        <v>1883</v>
      </c>
      <c r="E25" s="116" t="s">
        <v>108</v>
      </c>
      <c r="F25" s="116" t="s">
        <v>1846</v>
      </c>
      <c r="G25" s="116" t="s">
        <v>713</v>
      </c>
      <c r="H25" s="116" t="s">
        <v>365</v>
      </c>
      <c r="I25" s="116" t="s">
        <v>364</v>
      </c>
      <c r="J25" s="120" t="s">
        <v>280</v>
      </c>
    </row>
    <row r="26" spans="1:10">
      <c r="A26" s="129" t="s">
        <v>1808</v>
      </c>
      <c r="B26" s="132" t="s">
        <v>1884</v>
      </c>
      <c r="C26" s="116" t="s">
        <v>108</v>
      </c>
      <c r="D26" s="116" t="s">
        <v>108</v>
      </c>
      <c r="E26" s="116" t="s">
        <v>132</v>
      </c>
      <c r="F26" s="116" t="s">
        <v>108</v>
      </c>
      <c r="G26" s="116" t="s">
        <v>108</v>
      </c>
      <c r="H26" s="116" t="s">
        <v>108</v>
      </c>
      <c r="I26" s="116" t="s">
        <v>108</v>
      </c>
      <c r="J26" s="120" t="s">
        <v>280</v>
      </c>
    </row>
    <row r="27" spans="1:10" ht="38.25">
      <c r="A27" s="129" t="s">
        <v>1810</v>
      </c>
      <c r="B27" s="132" t="s">
        <v>1885</v>
      </c>
      <c r="C27" s="116" t="s">
        <v>1393</v>
      </c>
      <c r="D27" s="116" t="s">
        <v>108</v>
      </c>
      <c r="E27" s="116" t="s">
        <v>132</v>
      </c>
      <c r="F27" s="116" t="s">
        <v>1886</v>
      </c>
      <c r="G27" s="116" t="s">
        <v>1887</v>
      </c>
      <c r="H27" s="116" t="s">
        <v>365</v>
      </c>
      <c r="I27" s="116" t="s">
        <v>709</v>
      </c>
      <c r="J27" s="120" t="s">
        <v>280</v>
      </c>
    </row>
    <row r="28" spans="1:10" ht="63.75">
      <c r="A28" s="129" t="s">
        <v>1112</v>
      </c>
      <c r="B28" s="132" t="s">
        <v>2482</v>
      </c>
      <c r="C28" s="116" t="s">
        <v>1393</v>
      </c>
      <c r="D28" s="116" t="s">
        <v>2483</v>
      </c>
      <c r="E28" s="116" t="s">
        <v>132</v>
      </c>
      <c r="F28" s="116" t="s">
        <v>108</v>
      </c>
      <c r="G28" s="116" t="s">
        <v>108</v>
      </c>
      <c r="H28" s="116" t="s">
        <v>108</v>
      </c>
      <c r="I28" s="116" t="s">
        <v>709</v>
      </c>
      <c r="J28" s="120" t="s">
        <v>1847</v>
      </c>
    </row>
    <row r="29" spans="1:10" ht="25.5">
      <c r="A29" s="129" t="s">
        <v>1814</v>
      </c>
      <c r="B29" s="132" t="s">
        <v>1888</v>
      </c>
      <c r="C29" s="116" t="s">
        <v>1393</v>
      </c>
      <c r="D29" s="116" t="s">
        <v>108</v>
      </c>
      <c r="E29" s="116" t="s">
        <v>132</v>
      </c>
      <c r="F29" s="116" t="s">
        <v>108</v>
      </c>
      <c r="G29" s="116" t="s">
        <v>713</v>
      </c>
      <c r="H29" s="116" t="s">
        <v>365</v>
      </c>
      <c r="I29" s="116" t="s">
        <v>709</v>
      </c>
      <c r="J29" s="120" t="s">
        <v>280</v>
      </c>
    </row>
    <row r="30" spans="1:10" ht="38.25">
      <c r="A30" s="129" t="s">
        <v>1175</v>
      </c>
      <c r="B30" s="132" t="s">
        <v>1889</v>
      </c>
      <c r="C30" s="116" t="s">
        <v>1740</v>
      </c>
      <c r="D30" s="116" t="s">
        <v>1890</v>
      </c>
      <c r="E30" s="116" t="s">
        <v>132</v>
      </c>
      <c r="F30" s="116" t="s">
        <v>1846</v>
      </c>
      <c r="G30" s="116" t="s">
        <v>713</v>
      </c>
      <c r="H30" s="116" t="s">
        <v>365</v>
      </c>
      <c r="I30" s="116" t="s">
        <v>364</v>
      </c>
      <c r="J30" s="120" t="s">
        <v>280</v>
      </c>
    </row>
    <row r="31" spans="1:10">
      <c r="A31" s="129" t="s">
        <v>1264</v>
      </c>
      <c r="B31" s="132" t="s">
        <v>1891</v>
      </c>
      <c r="C31" s="116" t="s">
        <v>277</v>
      </c>
      <c r="D31" s="116" t="s">
        <v>108</v>
      </c>
      <c r="E31" s="116" t="s">
        <v>132</v>
      </c>
      <c r="F31" s="116" t="s">
        <v>108</v>
      </c>
      <c r="G31" s="116" t="s">
        <v>108</v>
      </c>
      <c r="H31" s="116" t="s">
        <v>108</v>
      </c>
      <c r="I31" s="116" t="s">
        <v>108</v>
      </c>
      <c r="J31" s="120" t="s">
        <v>280</v>
      </c>
    </row>
    <row r="32" spans="1:10" ht="25.5">
      <c r="A32" s="129" t="s">
        <v>1828</v>
      </c>
      <c r="B32" s="132" t="s">
        <v>1892</v>
      </c>
      <c r="C32" s="116" t="s">
        <v>1393</v>
      </c>
      <c r="D32" s="116" t="s">
        <v>108</v>
      </c>
      <c r="E32" s="116" t="s">
        <v>132</v>
      </c>
      <c r="F32" s="116" t="s">
        <v>1846</v>
      </c>
      <c r="G32" s="116" t="s">
        <v>713</v>
      </c>
      <c r="H32" s="116" t="s">
        <v>365</v>
      </c>
      <c r="I32" s="116" t="s">
        <v>709</v>
      </c>
      <c r="J32" s="120" t="s">
        <v>280</v>
      </c>
    </row>
    <row r="33" spans="1:10" ht="26.25" thickBot="1">
      <c r="A33" s="130" t="s">
        <v>1334</v>
      </c>
      <c r="B33" s="133" t="s">
        <v>1893</v>
      </c>
      <c r="C33" s="122" t="s">
        <v>1740</v>
      </c>
      <c r="D33" s="122" t="s">
        <v>1894</v>
      </c>
      <c r="E33" s="122" t="s">
        <v>132</v>
      </c>
      <c r="F33" s="122" t="s">
        <v>1846</v>
      </c>
      <c r="G33" s="122" t="s">
        <v>713</v>
      </c>
      <c r="H33" s="122" t="s">
        <v>365</v>
      </c>
      <c r="I33" s="122" t="s">
        <v>364</v>
      </c>
      <c r="J33" s="123" t="s">
        <v>280</v>
      </c>
    </row>
  </sheetData>
  <autoFilter ref="A3:J33" xr:uid="{F7AC4F16-0267-413D-A361-191F47A8A720}"/>
  <mergeCells count="1">
    <mergeCell ref="A1:J1"/>
  </mergeCells>
  <pageMargins left="0.7" right="0.7" top="0.75" bottom="0.75" header="0.3" footer="0.3"/>
  <pageSetup paperSize="9" orientation="portrait" r:id="rId1"/>
  <ignoredErrors>
    <ignoredError sqref="B5:B7 B9:B16 B18:B27 B29:B33" numberStoredAsText="1"/>
    <ignoredError sqref="B8"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306D0-26D1-42CA-85E9-79DABB2DB12D}">
  <dimension ref="A1:Z39"/>
  <sheetViews>
    <sheetView zoomScale="85" zoomScaleNormal="85" workbookViewId="0">
      <pane xSplit="1" ySplit="5" topLeftCell="B6" activePane="bottomRight" state="frozen"/>
      <selection pane="topRight" activeCell="B1" sqref="B1"/>
      <selection pane="bottomLeft" activeCell="A6" sqref="A6"/>
      <selection pane="bottomRight" sqref="A1:XFD1"/>
    </sheetView>
  </sheetViews>
  <sheetFormatPr defaultColWidth="23.85546875" defaultRowHeight="15"/>
  <cols>
    <col min="1" max="1" width="10.140625" style="48" customWidth="1"/>
    <col min="2" max="2" width="20.42578125" customWidth="1"/>
    <col min="3" max="3" width="18.7109375" customWidth="1"/>
    <col min="4" max="4" width="20.140625" customWidth="1"/>
    <col min="5" max="5" width="21.28515625" customWidth="1"/>
    <col min="6" max="6" width="20.28515625" customWidth="1"/>
    <col min="7" max="7" width="19.42578125" customWidth="1"/>
    <col min="8" max="8" width="16.28515625" customWidth="1"/>
    <col min="9" max="9" width="38.7109375" customWidth="1"/>
    <col min="10" max="10" width="13.7109375" customWidth="1"/>
  </cols>
  <sheetData>
    <row r="1" spans="1:10" s="460" customFormat="1" ht="17.25">
      <c r="A1" s="450" t="s">
        <v>2688</v>
      </c>
      <c r="B1" s="450"/>
      <c r="C1" s="450"/>
      <c r="D1" s="450"/>
      <c r="E1" s="450"/>
      <c r="F1" s="450"/>
      <c r="G1" s="450"/>
      <c r="H1" s="450"/>
      <c r="I1" s="450"/>
      <c r="J1" s="450"/>
    </row>
    <row r="2" spans="1:10">
      <c r="A2" s="138" t="s">
        <v>2268</v>
      </c>
      <c r="B2" s="138"/>
      <c r="C2" s="138"/>
      <c r="D2" s="138"/>
      <c r="E2" s="138"/>
      <c r="F2" s="138"/>
      <c r="G2" s="138"/>
      <c r="H2" s="138"/>
      <c r="I2" s="138"/>
      <c r="J2" s="138"/>
    </row>
    <row r="3" spans="1:10" ht="15.75" thickBot="1">
      <c r="A3" s="138"/>
      <c r="B3" s="138"/>
      <c r="C3" s="138"/>
      <c r="D3" s="138"/>
      <c r="E3" s="138"/>
      <c r="F3" s="138"/>
      <c r="G3" s="138"/>
      <c r="H3" s="138"/>
      <c r="I3" s="138"/>
      <c r="J3" s="138"/>
    </row>
    <row r="4" spans="1:10" ht="26.25" thickBot="1">
      <c r="A4" s="127" t="s">
        <v>1708</v>
      </c>
      <c r="B4" s="125" t="s">
        <v>1709</v>
      </c>
      <c r="C4" s="125" t="s">
        <v>2269</v>
      </c>
      <c r="D4" s="125" t="s">
        <v>2270</v>
      </c>
      <c r="E4" s="125" t="s">
        <v>2271</v>
      </c>
      <c r="F4" s="125" t="s">
        <v>2272</v>
      </c>
      <c r="G4" s="125" t="s">
        <v>2273</v>
      </c>
      <c r="H4" s="125" t="s">
        <v>2274</v>
      </c>
      <c r="I4" s="125" t="s">
        <v>2275</v>
      </c>
      <c r="J4" s="126" t="s">
        <v>2276</v>
      </c>
    </row>
    <row r="5" spans="1:10">
      <c r="A5" s="259">
        <v>1</v>
      </c>
      <c r="B5" s="260" t="s">
        <v>98</v>
      </c>
      <c r="C5" s="260" t="s">
        <v>1131</v>
      </c>
      <c r="D5" s="260" t="s">
        <v>1740</v>
      </c>
      <c r="E5" s="260" t="s">
        <v>108</v>
      </c>
      <c r="F5" s="260" t="s">
        <v>108</v>
      </c>
      <c r="G5" s="260" t="s">
        <v>1132</v>
      </c>
      <c r="H5" s="260" t="s">
        <v>106</v>
      </c>
      <c r="I5" s="260" t="s">
        <v>2277</v>
      </c>
      <c r="J5" s="261" t="s">
        <v>1135</v>
      </c>
    </row>
    <row r="6" spans="1:10">
      <c r="A6" s="262">
        <v>2</v>
      </c>
      <c r="B6" s="263" t="s">
        <v>1726</v>
      </c>
      <c r="C6" s="263" t="s">
        <v>1131</v>
      </c>
      <c r="D6" s="263" t="s">
        <v>2278</v>
      </c>
      <c r="E6" s="263" t="s">
        <v>132</v>
      </c>
      <c r="F6" s="263" t="s">
        <v>108</v>
      </c>
      <c r="G6" s="263" t="s">
        <v>1132</v>
      </c>
      <c r="H6" s="263" t="s">
        <v>106</v>
      </c>
      <c r="I6" s="263" t="s">
        <v>2277</v>
      </c>
      <c r="J6" s="264" t="s">
        <v>1135</v>
      </c>
    </row>
    <row r="7" spans="1:10">
      <c r="A7" s="262">
        <v>3</v>
      </c>
      <c r="B7" s="263" t="s">
        <v>1732</v>
      </c>
      <c r="C7" s="263" t="s">
        <v>108</v>
      </c>
      <c r="D7" s="263" t="s">
        <v>108</v>
      </c>
      <c r="E7" s="263" t="s">
        <v>108</v>
      </c>
      <c r="F7" s="263" t="s">
        <v>108</v>
      </c>
      <c r="G7" s="263" t="s">
        <v>108</v>
      </c>
      <c r="H7" s="263" t="s">
        <v>106</v>
      </c>
      <c r="I7" s="263" t="s">
        <v>129</v>
      </c>
      <c r="J7" s="264" t="s">
        <v>1135</v>
      </c>
    </row>
    <row r="8" spans="1:10">
      <c r="A8" s="262">
        <v>4</v>
      </c>
      <c r="B8" s="263" t="s">
        <v>1737</v>
      </c>
      <c r="C8" s="263" t="s">
        <v>2279</v>
      </c>
      <c r="D8" s="263" t="s">
        <v>108</v>
      </c>
      <c r="E8" s="263" t="s">
        <v>132</v>
      </c>
      <c r="F8" s="263" t="s">
        <v>108</v>
      </c>
      <c r="G8" s="263" t="s">
        <v>129</v>
      </c>
      <c r="H8" s="263" t="s">
        <v>132</v>
      </c>
      <c r="I8" s="263" t="s">
        <v>129</v>
      </c>
      <c r="J8" s="264" t="s">
        <v>1135</v>
      </c>
    </row>
    <row r="9" spans="1:10">
      <c r="A9" s="262">
        <v>5</v>
      </c>
      <c r="B9" s="263" t="s">
        <v>264</v>
      </c>
      <c r="C9" s="263" t="s">
        <v>108</v>
      </c>
      <c r="D9" s="263" t="s">
        <v>108</v>
      </c>
      <c r="E9" s="263" t="s">
        <v>132</v>
      </c>
      <c r="F9" s="263" t="s">
        <v>108</v>
      </c>
      <c r="G9" s="263" t="s">
        <v>1132</v>
      </c>
      <c r="H9" s="263" t="s">
        <v>108</v>
      </c>
      <c r="I9" s="263" t="s">
        <v>2277</v>
      </c>
      <c r="J9" s="264" t="s">
        <v>1135</v>
      </c>
    </row>
    <row r="10" spans="1:10">
      <c r="A10" s="262">
        <v>6</v>
      </c>
      <c r="B10" s="263" t="s">
        <v>294</v>
      </c>
      <c r="C10" s="263" t="s">
        <v>108</v>
      </c>
      <c r="D10" s="263" t="s">
        <v>1740</v>
      </c>
      <c r="E10" s="263" t="s">
        <v>132</v>
      </c>
      <c r="F10" s="263" t="s">
        <v>108</v>
      </c>
      <c r="G10" s="263" t="s">
        <v>129</v>
      </c>
      <c r="H10" s="263" t="s">
        <v>132</v>
      </c>
      <c r="I10" s="263" t="s">
        <v>129</v>
      </c>
      <c r="J10" s="264" t="s">
        <v>1135</v>
      </c>
    </row>
    <row r="11" spans="1:10">
      <c r="A11" s="262">
        <v>7</v>
      </c>
      <c r="B11" s="263" t="s">
        <v>1753</v>
      </c>
      <c r="C11" s="263" t="s">
        <v>108</v>
      </c>
      <c r="D11" s="263" t="s">
        <v>2280</v>
      </c>
      <c r="E11" s="263" t="s">
        <v>2281</v>
      </c>
      <c r="F11" s="263" t="s">
        <v>108</v>
      </c>
      <c r="G11" s="263" t="s">
        <v>1132</v>
      </c>
      <c r="H11" s="263" t="s">
        <v>106</v>
      </c>
      <c r="I11" s="263" t="s">
        <v>2282</v>
      </c>
      <c r="J11" s="264" t="s">
        <v>1135</v>
      </c>
    </row>
    <row r="12" spans="1:10">
      <c r="A12" s="262">
        <v>8</v>
      </c>
      <c r="B12" s="263" t="s">
        <v>1756</v>
      </c>
      <c r="C12" s="263" t="s">
        <v>1131</v>
      </c>
      <c r="D12" s="263" t="s">
        <v>108</v>
      </c>
      <c r="E12" s="263" t="s">
        <v>108</v>
      </c>
      <c r="F12" s="263" t="s">
        <v>108</v>
      </c>
      <c r="G12" s="263" t="s">
        <v>1132</v>
      </c>
      <c r="H12" s="263" t="s">
        <v>108</v>
      </c>
      <c r="I12" s="263" t="s">
        <v>2277</v>
      </c>
      <c r="J12" s="264" t="s">
        <v>129</v>
      </c>
    </row>
    <row r="13" spans="1:10">
      <c r="A13" s="262">
        <v>9</v>
      </c>
      <c r="B13" s="263" t="s">
        <v>435</v>
      </c>
      <c r="C13" s="263" t="s">
        <v>108</v>
      </c>
      <c r="D13" s="263" t="s">
        <v>108</v>
      </c>
      <c r="E13" s="263" t="s">
        <v>108</v>
      </c>
      <c r="F13" s="263" t="s">
        <v>108</v>
      </c>
      <c r="G13" s="263" t="s">
        <v>108</v>
      </c>
      <c r="H13" s="263" t="s">
        <v>108</v>
      </c>
      <c r="I13" s="263" t="s">
        <v>129</v>
      </c>
      <c r="J13" s="264" t="s">
        <v>129</v>
      </c>
    </row>
    <row r="14" spans="1:10">
      <c r="A14" s="262">
        <v>10</v>
      </c>
      <c r="B14" s="263" t="s">
        <v>1762</v>
      </c>
      <c r="C14" s="263" t="s">
        <v>108</v>
      </c>
      <c r="D14" s="263" t="s">
        <v>108</v>
      </c>
      <c r="E14" s="263" t="s">
        <v>108</v>
      </c>
      <c r="F14" s="263" t="s">
        <v>108</v>
      </c>
      <c r="G14" s="263" t="s">
        <v>108</v>
      </c>
      <c r="H14" s="263" t="s">
        <v>108</v>
      </c>
      <c r="I14" s="263" t="s">
        <v>129</v>
      </c>
      <c r="J14" s="264" t="s">
        <v>129</v>
      </c>
    </row>
    <row r="15" spans="1:10">
      <c r="A15" s="262">
        <v>11</v>
      </c>
      <c r="B15" s="263" t="s">
        <v>1764</v>
      </c>
      <c r="C15" s="263" t="s">
        <v>108</v>
      </c>
      <c r="D15" s="263" t="s">
        <v>108</v>
      </c>
      <c r="E15" s="263" t="s">
        <v>132</v>
      </c>
      <c r="F15" s="263" t="s">
        <v>108</v>
      </c>
      <c r="G15" s="263" t="s">
        <v>1132</v>
      </c>
      <c r="H15" s="263" t="s">
        <v>108</v>
      </c>
      <c r="I15" s="263" t="s">
        <v>129</v>
      </c>
      <c r="J15" s="264" t="s">
        <v>129</v>
      </c>
    </row>
    <row r="16" spans="1:10">
      <c r="A16" s="262">
        <v>12</v>
      </c>
      <c r="B16" s="263" t="s">
        <v>1768</v>
      </c>
      <c r="C16" s="263" t="s">
        <v>108</v>
      </c>
      <c r="D16" s="263" t="s">
        <v>108</v>
      </c>
      <c r="E16" s="263" t="s">
        <v>108</v>
      </c>
      <c r="F16" s="263" t="s">
        <v>108</v>
      </c>
      <c r="G16" s="263" t="s">
        <v>1132</v>
      </c>
      <c r="H16" s="263" t="s">
        <v>108</v>
      </c>
      <c r="I16" s="263" t="s">
        <v>129</v>
      </c>
      <c r="J16" s="264" t="s">
        <v>1135</v>
      </c>
    </row>
    <row r="17" spans="1:12">
      <c r="A17" s="262">
        <v>13</v>
      </c>
      <c r="B17" s="263" t="s">
        <v>579</v>
      </c>
      <c r="C17" s="263" t="s">
        <v>108</v>
      </c>
      <c r="D17" s="263" t="s">
        <v>108</v>
      </c>
      <c r="E17" s="263" t="s">
        <v>603</v>
      </c>
      <c r="F17" s="263" t="s">
        <v>108</v>
      </c>
      <c r="G17" s="263" t="s">
        <v>108</v>
      </c>
      <c r="H17" s="263" t="s">
        <v>108</v>
      </c>
      <c r="I17" s="263" t="s">
        <v>129</v>
      </c>
      <c r="J17" s="264" t="s">
        <v>129</v>
      </c>
    </row>
    <row r="18" spans="1:12">
      <c r="A18" s="262">
        <v>14</v>
      </c>
      <c r="B18" s="263" t="s">
        <v>1775</v>
      </c>
      <c r="C18" s="263" t="s">
        <v>1131</v>
      </c>
      <c r="D18" s="263" t="s">
        <v>108</v>
      </c>
      <c r="E18" s="263" t="s">
        <v>2281</v>
      </c>
      <c r="F18" s="263" t="s">
        <v>2283</v>
      </c>
      <c r="G18" s="263" t="s">
        <v>1132</v>
      </c>
      <c r="H18" s="263" t="s">
        <v>108</v>
      </c>
      <c r="I18" s="263" t="s">
        <v>2284</v>
      </c>
      <c r="J18" s="264" t="s">
        <v>1135</v>
      </c>
    </row>
    <row r="19" spans="1:12">
      <c r="A19" s="262">
        <v>15</v>
      </c>
      <c r="B19" s="263" t="s">
        <v>1779</v>
      </c>
      <c r="C19" s="263" t="s">
        <v>108</v>
      </c>
      <c r="D19" s="263" t="s">
        <v>108</v>
      </c>
      <c r="E19" s="263" t="s">
        <v>108</v>
      </c>
      <c r="F19" s="263" t="s">
        <v>108</v>
      </c>
      <c r="G19" s="263" t="s">
        <v>108</v>
      </c>
      <c r="H19" s="263" t="s">
        <v>108</v>
      </c>
      <c r="I19" s="263" t="s">
        <v>129</v>
      </c>
      <c r="J19" s="264" t="s">
        <v>108</v>
      </c>
    </row>
    <row r="20" spans="1:12">
      <c r="A20" s="262">
        <v>16</v>
      </c>
      <c r="B20" s="263" t="s">
        <v>696</v>
      </c>
      <c r="C20" s="263" t="s">
        <v>1131</v>
      </c>
      <c r="D20" s="263" t="s">
        <v>713</v>
      </c>
      <c r="E20" s="263" t="s">
        <v>108</v>
      </c>
      <c r="F20" s="263" t="s">
        <v>108</v>
      </c>
      <c r="G20" s="263" t="s">
        <v>1132</v>
      </c>
      <c r="H20" s="263" t="s">
        <v>106</v>
      </c>
      <c r="I20" s="263" t="s">
        <v>2284</v>
      </c>
      <c r="J20" s="264" t="s">
        <v>129</v>
      </c>
    </row>
    <row r="21" spans="1:12">
      <c r="A21" s="262">
        <v>17</v>
      </c>
      <c r="B21" s="263" t="s">
        <v>98</v>
      </c>
      <c r="C21" s="263" t="s">
        <v>1131</v>
      </c>
      <c r="D21" s="263" t="s">
        <v>108</v>
      </c>
      <c r="E21" s="263" t="s">
        <v>108</v>
      </c>
      <c r="F21" s="263" t="s">
        <v>108</v>
      </c>
      <c r="G21" s="263" t="s">
        <v>1132</v>
      </c>
      <c r="H21" s="263" t="s">
        <v>106</v>
      </c>
      <c r="I21" s="263" t="s">
        <v>2277</v>
      </c>
      <c r="J21" s="264" t="s">
        <v>1135</v>
      </c>
    </row>
    <row r="22" spans="1:12">
      <c r="A22" s="262">
        <v>18</v>
      </c>
      <c r="B22" s="263" t="s">
        <v>778</v>
      </c>
      <c r="C22" s="263" t="s">
        <v>108</v>
      </c>
      <c r="D22" s="263" t="s">
        <v>108</v>
      </c>
      <c r="E22" s="263" t="s">
        <v>108</v>
      </c>
      <c r="F22" s="263" t="s">
        <v>108</v>
      </c>
      <c r="G22" s="263" t="s">
        <v>108</v>
      </c>
      <c r="H22" s="263" t="s">
        <v>106</v>
      </c>
      <c r="I22" s="263" t="s">
        <v>129</v>
      </c>
      <c r="J22" s="264" t="s">
        <v>1135</v>
      </c>
    </row>
    <row r="23" spans="1:12">
      <c r="A23" s="262">
        <v>19</v>
      </c>
      <c r="B23" s="263" t="s">
        <v>828</v>
      </c>
      <c r="C23" s="263" t="s">
        <v>108</v>
      </c>
      <c r="D23" s="263" t="s">
        <v>108</v>
      </c>
      <c r="E23" s="263" t="s">
        <v>132</v>
      </c>
      <c r="F23" s="263" t="s">
        <v>108</v>
      </c>
      <c r="G23" s="263" t="s">
        <v>1132</v>
      </c>
      <c r="H23" s="263" t="s">
        <v>108</v>
      </c>
      <c r="I23" s="263" t="s">
        <v>2277</v>
      </c>
      <c r="J23" s="264" t="s">
        <v>129</v>
      </c>
      <c r="L23" s="258"/>
    </row>
    <row r="24" spans="1:12">
      <c r="A24" s="262">
        <v>20</v>
      </c>
      <c r="B24" s="263" t="s">
        <v>1791</v>
      </c>
      <c r="C24" s="263" t="s">
        <v>108</v>
      </c>
      <c r="D24" s="263" t="s">
        <v>713</v>
      </c>
      <c r="E24" s="263" t="s">
        <v>108</v>
      </c>
      <c r="F24" s="263" t="s">
        <v>108</v>
      </c>
      <c r="G24" s="263" t="s">
        <v>108</v>
      </c>
      <c r="H24" s="263" t="s">
        <v>106</v>
      </c>
      <c r="I24" s="263" t="s">
        <v>129</v>
      </c>
      <c r="J24" s="264" t="s">
        <v>129</v>
      </c>
    </row>
    <row r="25" spans="1:12">
      <c r="A25" s="262">
        <v>21</v>
      </c>
      <c r="B25" s="263" t="s">
        <v>1794</v>
      </c>
      <c r="C25" s="263" t="s">
        <v>108</v>
      </c>
      <c r="D25" s="263" t="s">
        <v>108</v>
      </c>
      <c r="E25" s="263" t="s">
        <v>108</v>
      </c>
      <c r="F25" s="263" t="s">
        <v>108</v>
      </c>
      <c r="G25" s="263" t="s">
        <v>108</v>
      </c>
      <c r="H25" s="263" t="s">
        <v>108</v>
      </c>
      <c r="I25" s="263" t="s">
        <v>129</v>
      </c>
      <c r="J25" s="264" t="s">
        <v>1135</v>
      </c>
    </row>
    <row r="26" spans="1:12">
      <c r="A26" s="262">
        <v>22</v>
      </c>
      <c r="B26" s="263" t="s">
        <v>1775</v>
      </c>
      <c r="C26" s="263" t="s">
        <v>1091</v>
      </c>
      <c r="D26" s="263" t="s">
        <v>108</v>
      </c>
      <c r="E26" s="263" t="s">
        <v>2281</v>
      </c>
      <c r="F26" s="263" t="s">
        <v>108</v>
      </c>
      <c r="G26" s="263" t="s">
        <v>1132</v>
      </c>
      <c r="H26" s="263" t="s">
        <v>106</v>
      </c>
      <c r="I26" s="263" t="s">
        <v>2282</v>
      </c>
      <c r="J26" s="264" t="s">
        <v>129</v>
      </c>
    </row>
    <row r="27" spans="1:12">
      <c r="A27" s="262">
        <v>23</v>
      </c>
      <c r="B27" s="263" t="s">
        <v>1800</v>
      </c>
      <c r="C27" s="263" t="s">
        <v>108</v>
      </c>
      <c r="D27" s="263" t="s">
        <v>108</v>
      </c>
      <c r="E27" s="263" t="s">
        <v>132</v>
      </c>
      <c r="F27" s="263" t="s">
        <v>108</v>
      </c>
      <c r="G27" s="263" t="s">
        <v>1132</v>
      </c>
      <c r="H27" s="263" t="s">
        <v>108</v>
      </c>
      <c r="I27" s="263" t="s">
        <v>129</v>
      </c>
      <c r="J27" s="264" t="s">
        <v>129</v>
      </c>
    </row>
    <row r="28" spans="1:12">
      <c r="A28" s="262">
        <v>24</v>
      </c>
      <c r="B28" s="263" t="s">
        <v>1805</v>
      </c>
      <c r="C28" s="263" t="s">
        <v>1131</v>
      </c>
      <c r="D28" s="263" t="s">
        <v>108</v>
      </c>
      <c r="E28" s="263" t="s">
        <v>132</v>
      </c>
      <c r="F28" s="263" t="s">
        <v>108</v>
      </c>
      <c r="G28" s="263" t="s">
        <v>108</v>
      </c>
      <c r="H28" s="263" t="s">
        <v>108</v>
      </c>
      <c r="I28" s="263" t="s">
        <v>2277</v>
      </c>
      <c r="J28" s="264" t="s">
        <v>2285</v>
      </c>
    </row>
    <row r="29" spans="1:12" ht="27.75" customHeight="1">
      <c r="A29" s="262">
        <v>25</v>
      </c>
      <c r="B29" s="263" t="s">
        <v>1808</v>
      </c>
      <c r="C29" s="263" t="s">
        <v>108</v>
      </c>
      <c r="D29" s="263" t="s">
        <v>108</v>
      </c>
      <c r="E29" s="263" t="s">
        <v>132</v>
      </c>
      <c r="F29" s="263" t="s">
        <v>108</v>
      </c>
      <c r="G29" s="263" t="s">
        <v>1132</v>
      </c>
      <c r="H29" s="263" t="s">
        <v>108</v>
      </c>
      <c r="I29" s="263" t="s">
        <v>2286</v>
      </c>
      <c r="J29" s="264" t="s">
        <v>129</v>
      </c>
    </row>
    <row r="30" spans="1:12">
      <c r="A30" s="262">
        <v>26</v>
      </c>
      <c r="B30" s="263" t="s">
        <v>1810</v>
      </c>
      <c r="C30" s="263" t="s">
        <v>1091</v>
      </c>
      <c r="D30" s="263" t="s">
        <v>108</v>
      </c>
      <c r="E30" s="263" t="s">
        <v>2287</v>
      </c>
      <c r="F30" s="263" t="s">
        <v>2283</v>
      </c>
      <c r="G30" s="263" t="s">
        <v>1132</v>
      </c>
      <c r="H30" s="263" t="s">
        <v>106</v>
      </c>
      <c r="I30" s="263" t="s">
        <v>2284</v>
      </c>
      <c r="J30" s="264" t="s">
        <v>129</v>
      </c>
    </row>
    <row r="31" spans="1:12">
      <c r="A31" s="262">
        <v>27</v>
      </c>
      <c r="B31" s="263" t="s">
        <v>1112</v>
      </c>
      <c r="C31" s="263" t="s">
        <v>108</v>
      </c>
      <c r="D31" s="263" t="s">
        <v>108</v>
      </c>
      <c r="E31" s="263" t="s">
        <v>132</v>
      </c>
      <c r="F31" s="263" t="s">
        <v>108</v>
      </c>
      <c r="G31" s="263" t="s">
        <v>1132</v>
      </c>
      <c r="H31" s="263" t="s">
        <v>106</v>
      </c>
      <c r="I31" s="263" t="s">
        <v>2277</v>
      </c>
      <c r="J31" s="264" t="s">
        <v>1135</v>
      </c>
    </row>
    <row r="32" spans="1:12">
      <c r="A32" s="262">
        <v>28</v>
      </c>
      <c r="B32" s="263" t="s">
        <v>1814</v>
      </c>
      <c r="C32" s="263" t="s">
        <v>1131</v>
      </c>
      <c r="D32" s="263" t="s">
        <v>108</v>
      </c>
      <c r="E32" s="263" t="s">
        <v>132</v>
      </c>
      <c r="F32" s="263" t="s">
        <v>108</v>
      </c>
      <c r="G32" s="263" t="s">
        <v>2288</v>
      </c>
      <c r="H32" s="263" t="s">
        <v>106</v>
      </c>
      <c r="I32" s="263" t="s">
        <v>2277</v>
      </c>
      <c r="J32" s="264" t="s">
        <v>1135</v>
      </c>
    </row>
    <row r="33" spans="1:26">
      <c r="A33" s="262">
        <v>29</v>
      </c>
      <c r="B33" s="263" t="s">
        <v>1175</v>
      </c>
      <c r="C33" s="263" t="s">
        <v>1131</v>
      </c>
      <c r="D33" s="263" t="s">
        <v>713</v>
      </c>
      <c r="E33" s="263" t="s">
        <v>132</v>
      </c>
      <c r="F33" s="263" t="s">
        <v>108</v>
      </c>
      <c r="G33" s="263" t="s">
        <v>1132</v>
      </c>
      <c r="H33" s="263" t="s">
        <v>106</v>
      </c>
      <c r="I33" s="263" t="s">
        <v>2277</v>
      </c>
      <c r="J33" s="264" t="s">
        <v>1135</v>
      </c>
    </row>
    <row r="34" spans="1:26">
      <c r="A34" s="262">
        <v>30</v>
      </c>
      <c r="B34" s="263" t="s">
        <v>264</v>
      </c>
      <c r="C34" s="263" t="s">
        <v>108</v>
      </c>
      <c r="D34" s="263" t="s">
        <v>108</v>
      </c>
      <c r="E34" s="263" t="s">
        <v>132</v>
      </c>
      <c r="F34" s="263" t="s">
        <v>108</v>
      </c>
      <c r="G34" s="263" t="s">
        <v>108</v>
      </c>
      <c r="H34" s="263" t="s">
        <v>106</v>
      </c>
      <c r="I34" s="263" t="s">
        <v>2289</v>
      </c>
      <c r="J34" s="264" t="s">
        <v>1135</v>
      </c>
    </row>
    <row r="35" spans="1:26" ht="25.5">
      <c r="A35" s="262">
        <v>31</v>
      </c>
      <c r="B35" s="263" t="s">
        <v>1264</v>
      </c>
      <c r="C35" s="263" t="s">
        <v>2290</v>
      </c>
      <c r="D35" s="263" t="s">
        <v>108</v>
      </c>
      <c r="E35" s="263" t="s">
        <v>132</v>
      </c>
      <c r="F35" s="263" t="s">
        <v>108</v>
      </c>
      <c r="G35" s="263" t="s">
        <v>2288</v>
      </c>
      <c r="H35" s="263" t="s">
        <v>108</v>
      </c>
      <c r="I35" s="263" t="s">
        <v>2277</v>
      </c>
      <c r="J35" s="264" t="s">
        <v>1135</v>
      </c>
    </row>
    <row r="36" spans="1:26">
      <c r="A36" s="262">
        <v>32</v>
      </c>
      <c r="B36" s="263" t="s">
        <v>1828</v>
      </c>
      <c r="C36" s="263" t="s">
        <v>2291</v>
      </c>
      <c r="D36" s="263" t="s">
        <v>713</v>
      </c>
      <c r="E36" s="263" t="s">
        <v>132</v>
      </c>
      <c r="F36" s="263" t="s">
        <v>108</v>
      </c>
      <c r="G36" s="263" t="s">
        <v>1132</v>
      </c>
      <c r="H36" s="263" t="s">
        <v>106</v>
      </c>
      <c r="I36" s="263" t="s">
        <v>129</v>
      </c>
      <c r="J36" s="264" t="s">
        <v>129</v>
      </c>
    </row>
    <row r="37" spans="1:26">
      <c r="A37" s="262">
        <v>33</v>
      </c>
      <c r="B37" s="263" t="s">
        <v>1334</v>
      </c>
      <c r="C37" s="263" t="s">
        <v>2291</v>
      </c>
      <c r="D37" s="263" t="s">
        <v>108</v>
      </c>
      <c r="E37" s="263" t="s">
        <v>132</v>
      </c>
      <c r="F37" s="263" t="s">
        <v>108</v>
      </c>
      <c r="G37" s="263" t="s">
        <v>129</v>
      </c>
      <c r="H37" s="263" t="s">
        <v>108</v>
      </c>
      <c r="I37" s="263" t="s">
        <v>129</v>
      </c>
      <c r="J37" s="264" t="s">
        <v>129</v>
      </c>
    </row>
    <row r="38" spans="1:26">
      <c r="A38" s="262">
        <v>34</v>
      </c>
      <c r="B38" s="263" t="s">
        <v>98</v>
      </c>
      <c r="C38" s="263" t="s">
        <v>1131</v>
      </c>
      <c r="D38" s="263" t="s">
        <v>713</v>
      </c>
      <c r="E38" s="263" t="s">
        <v>132</v>
      </c>
      <c r="F38" s="263" t="s">
        <v>108</v>
      </c>
      <c r="G38" s="263" t="s">
        <v>108</v>
      </c>
      <c r="H38" s="263" t="s">
        <v>106</v>
      </c>
      <c r="I38" s="263" t="s">
        <v>129</v>
      </c>
      <c r="J38" s="264" t="s">
        <v>1135</v>
      </c>
    </row>
    <row r="39" spans="1:26" s="257" customFormat="1" ht="27.75" thickBot="1">
      <c r="A39" s="265">
        <v>35</v>
      </c>
      <c r="B39" s="266" t="s">
        <v>1112</v>
      </c>
      <c r="C39" s="266" t="s">
        <v>108</v>
      </c>
      <c r="D39" s="266" t="s">
        <v>108</v>
      </c>
      <c r="E39" s="266" t="s">
        <v>132</v>
      </c>
      <c r="F39" s="266" t="s">
        <v>108</v>
      </c>
      <c r="G39" s="266" t="s">
        <v>108</v>
      </c>
      <c r="H39" s="266" t="s">
        <v>106</v>
      </c>
      <c r="I39" s="266" t="s">
        <v>2471</v>
      </c>
      <c r="J39" s="267" t="s">
        <v>1135</v>
      </c>
      <c r="K39" s="256"/>
      <c r="L39" s="256"/>
      <c r="M39" s="256"/>
      <c r="N39" s="256"/>
      <c r="O39" s="256"/>
      <c r="P39" s="256"/>
      <c r="Q39" s="256"/>
      <c r="R39" s="256"/>
      <c r="S39" s="256"/>
      <c r="T39" s="256"/>
      <c r="U39" s="256"/>
      <c r="V39" s="256"/>
      <c r="W39" s="256"/>
      <c r="X39" s="256"/>
      <c r="Y39" s="256"/>
      <c r="Z39" s="256"/>
    </row>
  </sheetData>
  <autoFilter ref="A4:J4" xr:uid="{D6D306D0-26D1-42CA-85E9-79DABB2DB12D}"/>
  <mergeCells count="1">
    <mergeCell ref="A1:J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3F688-8CBE-4981-AA6E-E2ECBB766D18}">
  <dimension ref="A1:R36"/>
  <sheetViews>
    <sheetView zoomScaleNormal="100" workbookViewId="0">
      <pane xSplit="1" ySplit="4" topLeftCell="B5" activePane="bottomRight" state="frozen"/>
      <selection pane="topRight" activeCell="B1" sqref="B1"/>
      <selection pane="bottomLeft" activeCell="A5" sqref="A5"/>
      <selection pane="bottomRight" sqref="A1:XFD1"/>
    </sheetView>
  </sheetViews>
  <sheetFormatPr defaultColWidth="8.7109375" defaultRowHeight="15"/>
  <cols>
    <col min="1" max="1" width="20" customWidth="1"/>
    <col min="2" max="2" width="16" customWidth="1"/>
    <col min="3" max="3" width="11.28515625" customWidth="1"/>
    <col min="4" max="4" width="13.28515625" customWidth="1"/>
    <col min="5" max="5" width="22" customWidth="1"/>
    <col min="6" max="7" width="12" customWidth="1"/>
    <col min="8" max="8" width="18.28515625" customWidth="1"/>
    <col min="9" max="9" width="15.28515625" customWidth="1"/>
    <col min="10" max="10" width="15" customWidth="1"/>
    <col min="11" max="11" width="26.85546875" customWidth="1"/>
  </cols>
  <sheetData>
    <row r="1" spans="1:11" s="460" customFormat="1" ht="15" customHeight="1">
      <c r="A1" s="450" t="s">
        <v>2690</v>
      </c>
      <c r="B1" s="450"/>
      <c r="C1" s="450"/>
      <c r="D1" s="450"/>
      <c r="E1" s="450"/>
      <c r="F1" s="450"/>
      <c r="G1" s="450"/>
      <c r="H1" s="450"/>
      <c r="I1" s="450"/>
      <c r="J1" s="450"/>
      <c r="K1" s="450"/>
    </row>
    <row r="2" spans="1:11" s="145" customFormat="1" ht="15" customHeight="1" thickBot="1">
      <c r="A2" s="143"/>
      <c r="B2" s="143"/>
      <c r="C2" s="143"/>
      <c r="D2" s="143"/>
      <c r="E2" s="143"/>
      <c r="F2" s="143"/>
      <c r="G2" s="143"/>
      <c r="H2" s="143"/>
      <c r="I2" s="143"/>
      <c r="J2" s="143"/>
      <c r="K2" s="143"/>
    </row>
    <row r="3" spans="1:11" ht="25.5">
      <c r="A3" s="124" t="s">
        <v>1833</v>
      </c>
      <c r="B3" s="125" t="s">
        <v>2305</v>
      </c>
      <c r="C3" s="125" t="s">
        <v>2306</v>
      </c>
      <c r="D3" s="125" t="s">
        <v>2307</v>
      </c>
      <c r="E3" s="125" t="s">
        <v>2308</v>
      </c>
      <c r="F3" s="125" t="s">
        <v>2309</v>
      </c>
      <c r="G3" s="125" t="s">
        <v>2310</v>
      </c>
      <c r="H3" s="125" t="s">
        <v>2311</v>
      </c>
      <c r="I3" s="125" t="s">
        <v>2312</v>
      </c>
      <c r="J3" s="125" t="s">
        <v>2313</v>
      </c>
      <c r="K3" s="126" t="s">
        <v>2314</v>
      </c>
    </row>
    <row r="4" spans="1:11" ht="25.5">
      <c r="A4" s="119" t="s">
        <v>98</v>
      </c>
      <c r="B4" s="116" t="s">
        <v>2315</v>
      </c>
      <c r="C4" s="116" t="s">
        <v>106</v>
      </c>
      <c r="D4" s="116" t="s">
        <v>1182</v>
      </c>
      <c r="E4" s="116" t="s">
        <v>130</v>
      </c>
      <c r="F4" s="116" t="s">
        <v>1505</v>
      </c>
      <c r="G4" s="116" t="s">
        <v>132</v>
      </c>
      <c r="H4" s="116" t="s">
        <v>132</v>
      </c>
      <c r="I4" s="116" t="s">
        <v>132</v>
      </c>
      <c r="J4" s="116" t="s">
        <v>545</v>
      </c>
      <c r="K4" s="120" t="s">
        <v>2316</v>
      </c>
    </row>
    <row r="5" spans="1:11">
      <c r="A5" s="119" t="s">
        <v>1726</v>
      </c>
      <c r="B5" s="116" t="s">
        <v>160</v>
      </c>
      <c r="C5" s="116" t="s">
        <v>132</v>
      </c>
      <c r="D5" s="116" t="s">
        <v>132</v>
      </c>
      <c r="E5" s="116" t="s">
        <v>130</v>
      </c>
      <c r="F5" s="116" t="s">
        <v>1505</v>
      </c>
      <c r="G5" s="116" t="s">
        <v>106</v>
      </c>
      <c r="H5" s="116" t="s">
        <v>106</v>
      </c>
      <c r="I5" s="116" t="s">
        <v>106</v>
      </c>
      <c r="J5" s="116" t="s">
        <v>545</v>
      </c>
      <c r="K5" s="120" t="s">
        <v>156</v>
      </c>
    </row>
    <row r="6" spans="1:11">
      <c r="A6" s="119" t="s">
        <v>1732</v>
      </c>
      <c r="B6" s="116" t="s">
        <v>160</v>
      </c>
      <c r="C6" s="116" t="s">
        <v>132</v>
      </c>
      <c r="D6" s="116" t="s">
        <v>132</v>
      </c>
      <c r="E6" s="116" t="s">
        <v>130</v>
      </c>
      <c r="F6" s="116" t="s">
        <v>1505</v>
      </c>
      <c r="G6" s="116" t="s">
        <v>132</v>
      </c>
      <c r="H6" s="116" t="s">
        <v>132</v>
      </c>
      <c r="I6" s="116" t="s">
        <v>108</v>
      </c>
      <c r="J6" s="116" t="s">
        <v>207</v>
      </c>
      <c r="K6" s="120" t="s">
        <v>156</v>
      </c>
    </row>
    <row r="7" spans="1:11">
      <c r="A7" s="119" t="s">
        <v>1737</v>
      </c>
      <c r="B7" s="116" t="s">
        <v>160</v>
      </c>
      <c r="C7" s="116" t="s">
        <v>132</v>
      </c>
      <c r="D7" s="116" t="s">
        <v>132</v>
      </c>
      <c r="E7" s="116" t="s">
        <v>130</v>
      </c>
      <c r="F7" s="116" t="s">
        <v>1505</v>
      </c>
      <c r="G7" s="116" t="s">
        <v>108</v>
      </c>
      <c r="H7" s="116" t="s">
        <v>132</v>
      </c>
      <c r="I7" s="116" t="s">
        <v>132</v>
      </c>
      <c r="J7" s="116" t="s">
        <v>207</v>
      </c>
      <c r="K7" s="120" t="s">
        <v>156</v>
      </c>
    </row>
    <row r="8" spans="1:11">
      <c r="A8" s="119" t="s">
        <v>264</v>
      </c>
      <c r="B8" s="116" t="s">
        <v>160</v>
      </c>
      <c r="C8" s="116" t="s">
        <v>132</v>
      </c>
      <c r="D8" s="116" t="s">
        <v>132</v>
      </c>
      <c r="E8" s="116" t="s">
        <v>130</v>
      </c>
      <c r="F8" s="116" t="s">
        <v>1505</v>
      </c>
      <c r="G8" s="116" t="s">
        <v>132</v>
      </c>
      <c r="H8" s="116" t="s">
        <v>132</v>
      </c>
      <c r="I8" s="116" t="s">
        <v>108</v>
      </c>
      <c r="J8" s="116" t="s">
        <v>207</v>
      </c>
      <c r="K8" s="120" t="s">
        <v>2317</v>
      </c>
    </row>
    <row r="9" spans="1:11">
      <c r="A9" s="119" t="s">
        <v>294</v>
      </c>
      <c r="B9" s="116" t="s">
        <v>160</v>
      </c>
      <c r="C9" s="116" t="s">
        <v>132</v>
      </c>
      <c r="D9" s="116" t="s">
        <v>132</v>
      </c>
      <c r="E9" s="116" t="s">
        <v>130</v>
      </c>
      <c r="F9" s="116" t="s">
        <v>1505</v>
      </c>
      <c r="G9" s="116" t="s">
        <v>132</v>
      </c>
      <c r="H9" s="116" t="s">
        <v>132</v>
      </c>
      <c r="I9" s="116" t="s">
        <v>132</v>
      </c>
      <c r="J9" s="116" t="s">
        <v>207</v>
      </c>
      <c r="K9" s="120" t="s">
        <v>156</v>
      </c>
    </row>
    <row r="10" spans="1:11" ht="25.5">
      <c r="A10" s="119" t="s">
        <v>1753</v>
      </c>
      <c r="B10" s="116" t="s">
        <v>2318</v>
      </c>
      <c r="C10" s="116" t="s">
        <v>106</v>
      </c>
      <c r="D10" s="116" t="s">
        <v>132</v>
      </c>
      <c r="E10" s="116" t="s">
        <v>130</v>
      </c>
      <c r="F10" s="116" t="s">
        <v>1505</v>
      </c>
      <c r="G10" s="116" t="s">
        <v>132</v>
      </c>
      <c r="H10" s="116" t="s">
        <v>106</v>
      </c>
      <c r="I10" s="116" t="s">
        <v>132</v>
      </c>
      <c r="J10" s="116" t="s">
        <v>545</v>
      </c>
      <c r="K10" s="120" t="s">
        <v>1339</v>
      </c>
    </row>
    <row r="11" spans="1:11">
      <c r="A11" s="119" t="s">
        <v>1756</v>
      </c>
      <c r="B11" s="116" t="s">
        <v>160</v>
      </c>
      <c r="C11" s="116" t="s">
        <v>132</v>
      </c>
      <c r="D11" s="116" t="s">
        <v>132</v>
      </c>
      <c r="E11" s="116" t="s">
        <v>2319</v>
      </c>
      <c r="F11" s="116" t="s">
        <v>1505</v>
      </c>
      <c r="G11" s="116" t="s">
        <v>106</v>
      </c>
      <c r="H11" s="116" t="s">
        <v>132</v>
      </c>
      <c r="I11" s="116" t="s">
        <v>108</v>
      </c>
      <c r="J11" s="116" t="s">
        <v>402</v>
      </c>
      <c r="K11" s="120" t="s">
        <v>2277</v>
      </c>
    </row>
    <row r="12" spans="1:11">
      <c r="A12" s="119" t="s">
        <v>435</v>
      </c>
      <c r="B12" s="116" t="s">
        <v>160</v>
      </c>
      <c r="C12" s="116" t="s">
        <v>132</v>
      </c>
      <c r="D12" s="116" t="s">
        <v>132</v>
      </c>
      <c r="E12" s="116" t="s">
        <v>130</v>
      </c>
      <c r="F12" s="116" t="s">
        <v>1505</v>
      </c>
      <c r="G12" s="116" t="s">
        <v>132</v>
      </c>
      <c r="H12" s="116" t="s">
        <v>132</v>
      </c>
      <c r="I12" s="116" t="s">
        <v>108</v>
      </c>
      <c r="J12" s="116" t="s">
        <v>545</v>
      </c>
      <c r="K12" s="120" t="s">
        <v>2317</v>
      </c>
    </row>
    <row r="13" spans="1:11">
      <c r="A13" s="119" t="s">
        <v>1762</v>
      </c>
      <c r="B13" s="116" t="s">
        <v>160</v>
      </c>
      <c r="C13" s="116" t="s">
        <v>132</v>
      </c>
      <c r="D13" s="116" t="s">
        <v>132</v>
      </c>
      <c r="E13" s="116" t="s">
        <v>108</v>
      </c>
      <c r="F13" s="116" t="s">
        <v>108</v>
      </c>
      <c r="G13" s="116" t="s">
        <v>132</v>
      </c>
      <c r="H13" s="116" t="s">
        <v>132</v>
      </c>
      <c r="I13" s="116" t="s">
        <v>108</v>
      </c>
      <c r="J13" s="116" t="s">
        <v>545</v>
      </c>
      <c r="K13" s="120" t="s">
        <v>2317</v>
      </c>
    </row>
    <row r="14" spans="1:11">
      <c r="A14" s="119" t="s">
        <v>1764</v>
      </c>
      <c r="B14" s="116" t="s">
        <v>160</v>
      </c>
      <c r="C14" s="116" t="s">
        <v>132</v>
      </c>
      <c r="D14" s="116" t="s">
        <v>132</v>
      </c>
      <c r="E14" s="116" t="s">
        <v>2320</v>
      </c>
      <c r="F14" s="116" t="s">
        <v>1505</v>
      </c>
      <c r="G14" s="116" t="s">
        <v>106</v>
      </c>
      <c r="H14" s="116" t="s">
        <v>132</v>
      </c>
      <c r="I14" s="116" t="s">
        <v>132</v>
      </c>
      <c r="J14" s="116" t="s">
        <v>207</v>
      </c>
      <c r="K14" s="120" t="s">
        <v>2321</v>
      </c>
    </row>
    <row r="15" spans="1:11">
      <c r="A15" s="119" t="s">
        <v>1768</v>
      </c>
      <c r="B15" s="116" t="s">
        <v>160</v>
      </c>
      <c r="C15" s="116" t="s">
        <v>132</v>
      </c>
      <c r="D15" s="116" t="s">
        <v>132</v>
      </c>
      <c r="E15" s="116" t="s">
        <v>130</v>
      </c>
      <c r="F15" s="116" t="s">
        <v>1505</v>
      </c>
      <c r="G15" s="116" t="s">
        <v>108</v>
      </c>
      <c r="H15" s="116" t="s">
        <v>132</v>
      </c>
      <c r="I15" s="116" t="s">
        <v>108</v>
      </c>
      <c r="J15" s="116" t="s">
        <v>545</v>
      </c>
      <c r="K15" s="120" t="s">
        <v>1339</v>
      </c>
    </row>
    <row r="16" spans="1:11">
      <c r="A16" s="119" t="s">
        <v>579</v>
      </c>
      <c r="B16" s="116" t="s">
        <v>160</v>
      </c>
      <c r="C16" s="116" t="s">
        <v>132</v>
      </c>
      <c r="D16" s="116" t="s">
        <v>132</v>
      </c>
      <c r="E16" s="116" t="s">
        <v>130</v>
      </c>
      <c r="F16" s="116" t="s">
        <v>1505</v>
      </c>
      <c r="G16" s="116" t="s">
        <v>108</v>
      </c>
      <c r="H16" s="116" t="s">
        <v>108</v>
      </c>
      <c r="I16" s="116" t="s">
        <v>132</v>
      </c>
      <c r="J16" s="116" t="s">
        <v>402</v>
      </c>
      <c r="K16" s="120" t="s">
        <v>1339</v>
      </c>
    </row>
    <row r="17" spans="1:11">
      <c r="A17" s="119" t="s">
        <v>1775</v>
      </c>
      <c r="B17" s="116" t="s">
        <v>160</v>
      </c>
      <c r="C17" s="116" t="s">
        <v>132</v>
      </c>
      <c r="D17" s="116" t="s">
        <v>132</v>
      </c>
      <c r="E17" s="116" t="s">
        <v>966</v>
      </c>
      <c r="F17" s="116" t="s">
        <v>1505</v>
      </c>
      <c r="G17" s="116" t="s">
        <v>106</v>
      </c>
      <c r="H17" s="116" t="s">
        <v>108</v>
      </c>
      <c r="I17" s="116" t="s">
        <v>108</v>
      </c>
      <c r="J17" s="116" t="s">
        <v>402</v>
      </c>
      <c r="K17" s="120" t="s">
        <v>2322</v>
      </c>
    </row>
    <row r="18" spans="1:11">
      <c r="A18" s="119" t="s">
        <v>1779</v>
      </c>
      <c r="B18" s="116" t="s">
        <v>160</v>
      </c>
      <c r="C18" s="116" t="s">
        <v>132</v>
      </c>
      <c r="D18" s="116" t="s">
        <v>132</v>
      </c>
      <c r="E18" s="116" t="s">
        <v>130</v>
      </c>
      <c r="F18" s="116" t="s">
        <v>108</v>
      </c>
      <c r="G18" s="116" t="s">
        <v>108</v>
      </c>
      <c r="H18" s="116" t="s">
        <v>132</v>
      </c>
      <c r="I18" s="116" t="s">
        <v>108</v>
      </c>
      <c r="J18" s="116" t="s">
        <v>545</v>
      </c>
      <c r="K18" s="120" t="s">
        <v>2317</v>
      </c>
    </row>
    <row r="19" spans="1:11">
      <c r="A19" s="119" t="s">
        <v>696</v>
      </c>
      <c r="B19" s="116" t="s">
        <v>160</v>
      </c>
      <c r="C19" s="116" t="s">
        <v>132</v>
      </c>
      <c r="D19" s="116" t="s">
        <v>132</v>
      </c>
      <c r="E19" s="116" t="s">
        <v>966</v>
      </c>
      <c r="F19" s="116" t="s">
        <v>1505</v>
      </c>
      <c r="G19" s="116" t="s">
        <v>108</v>
      </c>
      <c r="H19" s="116" t="s">
        <v>132</v>
      </c>
      <c r="I19" s="116" t="s">
        <v>132</v>
      </c>
      <c r="J19" s="116" t="s">
        <v>402</v>
      </c>
      <c r="K19" s="120" t="s">
        <v>156</v>
      </c>
    </row>
    <row r="20" spans="1:11">
      <c r="A20" s="119" t="s">
        <v>778</v>
      </c>
      <c r="B20" s="116" t="s">
        <v>2315</v>
      </c>
      <c r="C20" s="116" t="s">
        <v>106</v>
      </c>
      <c r="D20" s="116" t="s">
        <v>132</v>
      </c>
      <c r="E20" s="116" t="s">
        <v>2323</v>
      </c>
      <c r="F20" s="116" t="s">
        <v>1505</v>
      </c>
      <c r="G20" s="116" t="s">
        <v>106</v>
      </c>
      <c r="H20" s="116" t="s">
        <v>132</v>
      </c>
      <c r="I20" s="116" t="s">
        <v>132</v>
      </c>
      <c r="J20" s="116" t="s">
        <v>545</v>
      </c>
      <c r="K20" s="120" t="s">
        <v>2317</v>
      </c>
    </row>
    <row r="21" spans="1:11">
      <c r="A21" s="119" t="s">
        <v>828</v>
      </c>
      <c r="B21" s="116" t="s">
        <v>160</v>
      </c>
      <c r="C21" s="116" t="s">
        <v>132</v>
      </c>
      <c r="D21" s="116" t="s">
        <v>132</v>
      </c>
      <c r="E21" s="116" t="s">
        <v>855</v>
      </c>
      <c r="F21" s="116" t="s">
        <v>108</v>
      </c>
      <c r="G21" s="116" t="s">
        <v>106</v>
      </c>
      <c r="H21" s="116" t="s">
        <v>132</v>
      </c>
      <c r="I21" s="116" t="s">
        <v>132</v>
      </c>
      <c r="J21" s="116" t="s">
        <v>545</v>
      </c>
      <c r="K21" s="120" t="s">
        <v>834</v>
      </c>
    </row>
    <row r="22" spans="1:11">
      <c r="A22" s="119" t="s">
        <v>1791</v>
      </c>
      <c r="B22" s="116" t="s">
        <v>160</v>
      </c>
      <c r="C22" s="116" t="s">
        <v>132</v>
      </c>
      <c r="D22" s="116" t="s">
        <v>132</v>
      </c>
      <c r="E22" s="116" t="s">
        <v>2319</v>
      </c>
      <c r="F22" s="116" t="s">
        <v>108</v>
      </c>
      <c r="G22" s="116" t="s">
        <v>106</v>
      </c>
      <c r="H22" s="116" t="s">
        <v>132</v>
      </c>
      <c r="I22" s="116" t="s">
        <v>108</v>
      </c>
      <c r="J22" s="116" t="s">
        <v>402</v>
      </c>
      <c r="K22" s="120" t="s">
        <v>2321</v>
      </c>
    </row>
    <row r="23" spans="1:11" ht="25.5">
      <c r="A23" s="119" t="s">
        <v>1794</v>
      </c>
      <c r="B23" s="116" t="s">
        <v>160</v>
      </c>
      <c r="C23" s="116" t="s">
        <v>132</v>
      </c>
      <c r="D23" s="116" t="s">
        <v>132</v>
      </c>
      <c r="E23" s="116" t="s">
        <v>2324</v>
      </c>
      <c r="F23" s="116" t="s">
        <v>2325</v>
      </c>
      <c r="G23" s="116" t="s">
        <v>106</v>
      </c>
      <c r="H23" s="116" t="s">
        <v>106</v>
      </c>
      <c r="I23" s="116" t="s">
        <v>132</v>
      </c>
      <c r="J23" s="116" t="s">
        <v>207</v>
      </c>
      <c r="K23" s="120" t="s">
        <v>156</v>
      </c>
    </row>
    <row r="24" spans="1:11">
      <c r="A24" s="119" t="s">
        <v>1800</v>
      </c>
      <c r="B24" s="116" t="s">
        <v>160</v>
      </c>
      <c r="C24" s="116" t="s">
        <v>132</v>
      </c>
      <c r="D24" s="116" t="s">
        <v>132</v>
      </c>
      <c r="E24" s="116" t="s">
        <v>130</v>
      </c>
      <c r="F24" s="116" t="s">
        <v>1505</v>
      </c>
      <c r="G24" s="116" t="s">
        <v>132</v>
      </c>
      <c r="H24" s="116" t="s">
        <v>132</v>
      </c>
      <c r="I24" s="116" t="s">
        <v>132</v>
      </c>
      <c r="J24" s="116" t="s">
        <v>207</v>
      </c>
      <c r="K24" s="120" t="s">
        <v>991</v>
      </c>
    </row>
    <row r="25" spans="1:11">
      <c r="A25" s="119" t="s">
        <v>1805</v>
      </c>
      <c r="B25" s="116" t="s">
        <v>160</v>
      </c>
      <c r="C25" s="116" t="s">
        <v>132</v>
      </c>
      <c r="D25" s="116" t="s">
        <v>132</v>
      </c>
      <c r="E25" s="116" t="s">
        <v>130</v>
      </c>
      <c r="F25" s="116" t="s">
        <v>1505</v>
      </c>
      <c r="G25" s="116" t="s">
        <v>106</v>
      </c>
      <c r="H25" s="116" t="s">
        <v>132</v>
      </c>
      <c r="I25" s="116" t="s">
        <v>132</v>
      </c>
      <c r="J25" s="116" t="s">
        <v>207</v>
      </c>
      <c r="K25" s="120" t="s">
        <v>156</v>
      </c>
    </row>
    <row r="26" spans="1:11">
      <c r="A26" s="119" t="s">
        <v>1808</v>
      </c>
      <c r="B26" s="116" t="s">
        <v>160</v>
      </c>
      <c r="C26" s="116" t="s">
        <v>132</v>
      </c>
      <c r="D26" s="116" t="s">
        <v>132</v>
      </c>
      <c r="E26" s="116" t="s">
        <v>130</v>
      </c>
      <c r="F26" s="116" t="s">
        <v>1505</v>
      </c>
      <c r="G26" s="116" t="s">
        <v>132</v>
      </c>
      <c r="H26" s="116" t="s">
        <v>132</v>
      </c>
      <c r="I26" s="116" t="s">
        <v>132</v>
      </c>
      <c r="J26" s="116" t="s">
        <v>545</v>
      </c>
      <c r="K26" s="120" t="s">
        <v>156</v>
      </c>
    </row>
    <row r="27" spans="1:11">
      <c r="A27" s="119" t="s">
        <v>1810</v>
      </c>
      <c r="B27" s="116" t="s">
        <v>160</v>
      </c>
      <c r="C27" s="116" t="s">
        <v>132</v>
      </c>
      <c r="D27" s="116" t="s">
        <v>132</v>
      </c>
      <c r="E27" s="116" t="s">
        <v>966</v>
      </c>
      <c r="F27" s="116" t="s">
        <v>1505</v>
      </c>
      <c r="G27" s="116" t="s">
        <v>106</v>
      </c>
      <c r="H27" s="116" t="s">
        <v>132</v>
      </c>
      <c r="I27" s="116" t="s">
        <v>132</v>
      </c>
      <c r="J27" s="116" t="s">
        <v>402</v>
      </c>
      <c r="K27" s="120" t="s">
        <v>1339</v>
      </c>
    </row>
    <row r="28" spans="1:11" ht="25.5">
      <c r="A28" s="119" t="s">
        <v>1112</v>
      </c>
      <c r="B28" s="116" t="s">
        <v>1122</v>
      </c>
      <c r="C28" s="116" t="s">
        <v>106</v>
      </c>
      <c r="D28" s="116" t="s">
        <v>132</v>
      </c>
      <c r="E28" s="116" t="s">
        <v>130</v>
      </c>
      <c r="F28" s="116" t="s">
        <v>1505</v>
      </c>
      <c r="G28" s="116" t="s">
        <v>132</v>
      </c>
      <c r="H28" s="116" t="s">
        <v>106</v>
      </c>
      <c r="I28" s="116" t="s">
        <v>108</v>
      </c>
      <c r="J28" s="116" t="s">
        <v>545</v>
      </c>
      <c r="K28" s="120" t="s">
        <v>1118</v>
      </c>
    </row>
    <row r="29" spans="1:11">
      <c r="A29" s="119" t="s">
        <v>1814</v>
      </c>
      <c r="B29" s="116" t="s">
        <v>160</v>
      </c>
      <c r="C29" s="116" t="s">
        <v>132</v>
      </c>
      <c r="D29" s="116" t="s">
        <v>132</v>
      </c>
      <c r="E29" s="116" t="s">
        <v>130</v>
      </c>
      <c r="F29" s="116" t="s">
        <v>1505</v>
      </c>
      <c r="G29" s="116" t="s">
        <v>132</v>
      </c>
      <c r="H29" s="116" t="s">
        <v>132</v>
      </c>
      <c r="I29" s="116" t="s">
        <v>132</v>
      </c>
      <c r="J29" s="116" t="s">
        <v>545</v>
      </c>
      <c r="K29" s="120" t="s">
        <v>2317</v>
      </c>
    </row>
    <row r="30" spans="1:11">
      <c r="A30" s="119" t="s">
        <v>1175</v>
      </c>
      <c r="B30" s="116" t="s">
        <v>160</v>
      </c>
      <c r="C30" s="116" t="s">
        <v>132</v>
      </c>
      <c r="D30" s="116" t="s">
        <v>132</v>
      </c>
      <c r="E30" s="116" t="s">
        <v>130</v>
      </c>
      <c r="F30" s="116" t="s">
        <v>1505</v>
      </c>
      <c r="G30" s="116" t="s">
        <v>106</v>
      </c>
      <c r="H30" s="116" t="s">
        <v>132</v>
      </c>
      <c r="I30" s="116" t="s">
        <v>132</v>
      </c>
      <c r="J30" s="116" t="s">
        <v>545</v>
      </c>
      <c r="K30" s="120" t="s">
        <v>156</v>
      </c>
    </row>
    <row r="31" spans="1:11" ht="12.75" customHeight="1">
      <c r="A31" s="119" t="s">
        <v>1264</v>
      </c>
      <c r="B31" s="116" t="s">
        <v>160</v>
      </c>
      <c r="C31" s="116" t="s">
        <v>132</v>
      </c>
      <c r="D31" s="116" t="s">
        <v>132</v>
      </c>
      <c r="E31" s="116" t="s">
        <v>130</v>
      </c>
      <c r="F31" s="116" t="s">
        <v>1505</v>
      </c>
      <c r="G31" s="116" t="s">
        <v>132</v>
      </c>
      <c r="H31" s="116" t="s">
        <v>132</v>
      </c>
      <c r="I31" s="116" t="s">
        <v>132</v>
      </c>
      <c r="J31" s="116" t="s">
        <v>545</v>
      </c>
      <c r="K31" s="120" t="s">
        <v>2326</v>
      </c>
    </row>
    <row r="32" spans="1:11">
      <c r="A32" s="119" t="s">
        <v>1828</v>
      </c>
      <c r="B32" s="116" t="s">
        <v>160</v>
      </c>
      <c r="C32" s="116" t="s">
        <v>132</v>
      </c>
      <c r="D32" s="116" t="s">
        <v>132</v>
      </c>
      <c r="E32" s="116" t="s">
        <v>130</v>
      </c>
      <c r="F32" s="116" t="s">
        <v>1505</v>
      </c>
      <c r="G32" s="116" t="s">
        <v>132</v>
      </c>
      <c r="H32" s="116" t="s">
        <v>132</v>
      </c>
      <c r="I32" s="116" t="s">
        <v>132</v>
      </c>
      <c r="J32" s="116" t="s">
        <v>402</v>
      </c>
      <c r="K32" s="120" t="s">
        <v>834</v>
      </c>
    </row>
    <row r="33" spans="1:18" ht="15.75" thickBot="1">
      <c r="A33" s="121" t="s">
        <v>1334</v>
      </c>
      <c r="B33" s="122" t="s">
        <v>160</v>
      </c>
      <c r="C33" s="122" t="s">
        <v>132</v>
      </c>
      <c r="D33" s="122" t="s">
        <v>132</v>
      </c>
      <c r="E33" s="122" t="s">
        <v>966</v>
      </c>
      <c r="F33" s="122" t="s">
        <v>1505</v>
      </c>
      <c r="G33" s="122" t="s">
        <v>106</v>
      </c>
      <c r="H33" s="122" t="s">
        <v>132</v>
      </c>
      <c r="I33" s="122" t="s">
        <v>132</v>
      </c>
      <c r="J33" s="122" t="s">
        <v>545</v>
      </c>
      <c r="K33" s="123" t="s">
        <v>2327</v>
      </c>
    </row>
    <row r="36" spans="1:18" ht="26.25" customHeight="1">
      <c r="A36" s="386"/>
      <c r="B36" s="386"/>
      <c r="C36" s="386"/>
      <c r="D36" s="386"/>
      <c r="E36" s="386"/>
      <c r="F36" s="386"/>
      <c r="G36" s="386"/>
      <c r="H36" s="386"/>
      <c r="I36" s="386"/>
      <c r="J36" s="386"/>
      <c r="K36" s="386"/>
      <c r="L36" s="386"/>
      <c r="M36" s="386"/>
      <c r="N36" s="386"/>
      <c r="O36" s="386"/>
      <c r="P36" s="386"/>
      <c r="Q36" s="386"/>
      <c r="R36" s="386"/>
    </row>
  </sheetData>
  <autoFilter ref="A3:K33" xr:uid="{0043F688-8CBE-4981-AA6E-E2ECBB766D18}"/>
  <mergeCells count="2">
    <mergeCell ref="A36:R36"/>
    <mergeCell ref="A1:K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49126-1D02-4C85-9E6E-D1AE3EB9BFB1}">
  <dimension ref="A1:Z38"/>
  <sheetViews>
    <sheetView zoomScale="85" zoomScaleNormal="85" workbookViewId="0">
      <pane xSplit="1" ySplit="4" topLeftCell="B5" activePane="bottomRight" state="frozen"/>
      <selection pane="topRight" activeCell="B1" sqref="B1"/>
      <selection pane="bottomLeft" activeCell="A5" sqref="A5"/>
      <selection pane="bottomRight" sqref="A1:XFD1"/>
    </sheetView>
  </sheetViews>
  <sheetFormatPr defaultColWidth="8.7109375" defaultRowHeight="15"/>
  <cols>
    <col min="1" max="1" width="9.42578125" style="48" customWidth="1"/>
    <col min="2" max="2" width="20" customWidth="1"/>
    <col min="3" max="3" width="14" customWidth="1"/>
    <col min="4" max="4" width="34.140625" customWidth="1"/>
    <col min="5" max="5" width="15" customWidth="1"/>
    <col min="6" max="6" width="19.85546875" customWidth="1"/>
    <col min="7" max="7" width="19.7109375" customWidth="1"/>
    <col min="8" max="8" width="21.28515625" customWidth="1"/>
    <col min="9" max="9" width="73.28515625" customWidth="1"/>
  </cols>
  <sheetData>
    <row r="1" spans="1:9" s="446" customFormat="1" ht="16.5">
      <c r="A1" s="458" t="s">
        <v>2691</v>
      </c>
      <c r="B1" s="458"/>
      <c r="C1" s="458"/>
      <c r="D1" s="458"/>
      <c r="E1" s="458"/>
      <c r="F1" s="458"/>
      <c r="G1" s="458"/>
      <c r="H1" s="458"/>
      <c r="I1" s="459"/>
    </row>
    <row r="2" spans="1:9" s="144" customFormat="1" ht="16.5">
      <c r="A2" s="143"/>
      <c r="B2" s="143"/>
      <c r="C2" s="143"/>
      <c r="D2" s="143"/>
      <c r="E2" s="143"/>
      <c r="F2" s="143"/>
      <c r="G2" s="143"/>
      <c r="H2" s="143"/>
    </row>
    <row r="3" spans="1:9" ht="30" customHeight="1">
      <c r="A3" s="136" t="s">
        <v>1708</v>
      </c>
      <c r="B3" s="137" t="s">
        <v>1709</v>
      </c>
      <c r="C3" s="137" t="s">
        <v>2292</v>
      </c>
      <c r="D3" s="137" t="s">
        <v>2249</v>
      </c>
      <c r="E3" s="137" t="s">
        <v>2293</v>
      </c>
      <c r="F3" s="137" t="s">
        <v>2294</v>
      </c>
      <c r="G3" s="137" t="s">
        <v>2295</v>
      </c>
      <c r="H3" s="137" t="s">
        <v>2296</v>
      </c>
      <c r="I3" s="178" t="s">
        <v>2297</v>
      </c>
    </row>
    <row r="4" spans="1:9">
      <c r="A4" s="134">
        <v>1</v>
      </c>
      <c r="B4" s="135" t="s">
        <v>98</v>
      </c>
      <c r="C4" s="135" t="s">
        <v>355</v>
      </c>
      <c r="D4" s="135" t="s">
        <v>2250</v>
      </c>
      <c r="E4" s="135" t="s">
        <v>2298</v>
      </c>
      <c r="F4" s="135" t="s">
        <v>132</v>
      </c>
      <c r="G4" s="135" t="s">
        <v>132</v>
      </c>
      <c r="H4" s="135" t="s">
        <v>1182</v>
      </c>
    </row>
    <row r="5" spans="1:9" ht="26.45" customHeight="1">
      <c r="A5" s="134">
        <v>2</v>
      </c>
      <c r="B5" s="135" t="s">
        <v>1726</v>
      </c>
      <c r="C5" s="135" t="s">
        <v>355</v>
      </c>
      <c r="D5" s="135" t="s">
        <v>2251</v>
      </c>
      <c r="E5" s="135" t="s">
        <v>2298</v>
      </c>
      <c r="F5" s="135" t="s">
        <v>106</v>
      </c>
      <c r="G5" s="135" t="s">
        <v>106</v>
      </c>
      <c r="H5" s="135" t="s">
        <v>132</v>
      </c>
      <c r="I5" s="179" t="s">
        <v>2299</v>
      </c>
    </row>
    <row r="6" spans="1:9">
      <c r="A6" s="134">
        <v>3</v>
      </c>
      <c r="B6" s="135" t="s">
        <v>1732</v>
      </c>
      <c r="C6" s="135" t="s">
        <v>364</v>
      </c>
      <c r="D6" s="135" t="s">
        <v>129</v>
      </c>
      <c r="E6" s="135" t="s">
        <v>129</v>
      </c>
      <c r="F6" s="135" t="s">
        <v>108</v>
      </c>
      <c r="G6" s="135" t="s">
        <v>132</v>
      </c>
      <c r="H6" s="135" t="s">
        <v>132</v>
      </c>
    </row>
    <row r="7" spans="1:9">
      <c r="A7" s="134">
        <v>4</v>
      </c>
      <c r="B7" s="135" t="s">
        <v>1737</v>
      </c>
      <c r="C7" s="135" t="s">
        <v>364</v>
      </c>
      <c r="D7" s="135" t="s">
        <v>2253</v>
      </c>
      <c r="E7" s="135" t="s">
        <v>129</v>
      </c>
      <c r="F7" s="135" t="s">
        <v>132</v>
      </c>
      <c r="G7" s="135" t="s">
        <v>106</v>
      </c>
      <c r="H7" s="135" t="s">
        <v>132</v>
      </c>
    </row>
    <row r="8" spans="1:9">
      <c r="A8" s="134">
        <v>5</v>
      </c>
      <c r="B8" s="135" t="s">
        <v>264</v>
      </c>
      <c r="C8" s="135" t="s">
        <v>364</v>
      </c>
      <c r="D8" s="135" t="s">
        <v>2254</v>
      </c>
      <c r="E8" s="135" t="s">
        <v>129</v>
      </c>
      <c r="F8" s="135" t="s">
        <v>106</v>
      </c>
      <c r="G8" s="135" t="s">
        <v>106</v>
      </c>
      <c r="H8" s="135" t="s">
        <v>108</v>
      </c>
    </row>
    <row r="9" spans="1:9">
      <c r="A9" s="134">
        <v>6</v>
      </c>
      <c r="B9" s="135" t="s">
        <v>294</v>
      </c>
      <c r="C9" s="135" t="s">
        <v>355</v>
      </c>
      <c r="D9" s="135" t="s">
        <v>2254</v>
      </c>
      <c r="E9" s="135" t="s">
        <v>129</v>
      </c>
      <c r="F9" s="135" t="s">
        <v>106</v>
      </c>
      <c r="G9" s="135" t="s">
        <v>106</v>
      </c>
      <c r="H9" s="135" t="s">
        <v>132</v>
      </c>
    </row>
    <row r="10" spans="1:9">
      <c r="A10" s="134">
        <v>7</v>
      </c>
      <c r="B10" s="135" t="s">
        <v>1753</v>
      </c>
      <c r="C10" s="135" t="s">
        <v>355</v>
      </c>
      <c r="D10" s="135" t="s">
        <v>108</v>
      </c>
      <c r="E10" s="135" t="s">
        <v>108</v>
      </c>
      <c r="F10" s="135" t="s">
        <v>132</v>
      </c>
      <c r="G10" s="135" t="s">
        <v>132</v>
      </c>
      <c r="H10" s="135" t="s">
        <v>106</v>
      </c>
    </row>
    <row r="11" spans="1:9">
      <c r="A11" s="134">
        <v>8</v>
      </c>
      <c r="B11" s="135" t="s">
        <v>1756</v>
      </c>
      <c r="C11" s="135" t="s">
        <v>355</v>
      </c>
      <c r="D11" s="135" t="s">
        <v>2250</v>
      </c>
      <c r="E11" s="135" t="s">
        <v>2298</v>
      </c>
      <c r="F11" s="135" t="s">
        <v>106</v>
      </c>
      <c r="G11" s="135" t="s">
        <v>106</v>
      </c>
      <c r="H11" s="135" t="s">
        <v>132</v>
      </c>
      <c r="I11" s="180" t="s">
        <v>2300</v>
      </c>
    </row>
    <row r="12" spans="1:9">
      <c r="A12" s="134">
        <v>9</v>
      </c>
      <c r="B12" s="135" t="s">
        <v>435</v>
      </c>
      <c r="C12" s="135" t="s">
        <v>355</v>
      </c>
      <c r="D12" s="135" t="s">
        <v>2250</v>
      </c>
      <c r="E12" s="135" t="s">
        <v>129</v>
      </c>
      <c r="F12" s="135" t="s">
        <v>108</v>
      </c>
      <c r="G12" s="135" t="s">
        <v>106</v>
      </c>
      <c r="H12" s="135" t="s">
        <v>132</v>
      </c>
    </row>
    <row r="13" spans="1:9">
      <c r="A13" s="134">
        <v>10</v>
      </c>
      <c r="B13" s="135" t="s">
        <v>1762</v>
      </c>
      <c r="C13" s="135" t="s">
        <v>355</v>
      </c>
      <c r="D13" s="135" t="s">
        <v>108</v>
      </c>
      <c r="E13" s="135" t="s">
        <v>129</v>
      </c>
      <c r="F13" s="135" t="s">
        <v>108</v>
      </c>
      <c r="G13" s="135" t="s">
        <v>132</v>
      </c>
      <c r="H13" s="135" t="s">
        <v>132</v>
      </c>
    </row>
    <row r="14" spans="1:9">
      <c r="A14" s="134">
        <v>11</v>
      </c>
      <c r="B14" s="135" t="s">
        <v>1764</v>
      </c>
      <c r="C14" s="135" t="s">
        <v>709</v>
      </c>
      <c r="D14" s="135" t="s">
        <v>129</v>
      </c>
      <c r="E14" s="135" t="s">
        <v>129</v>
      </c>
      <c r="F14" s="135" t="s">
        <v>132</v>
      </c>
      <c r="G14" s="135" t="s">
        <v>132</v>
      </c>
      <c r="H14" s="135" t="s">
        <v>132</v>
      </c>
    </row>
    <row r="15" spans="1:9">
      <c r="A15" s="134">
        <v>12</v>
      </c>
      <c r="B15" s="135" t="s">
        <v>1768</v>
      </c>
      <c r="C15" s="135" t="s">
        <v>709</v>
      </c>
      <c r="D15" s="135" t="s">
        <v>108</v>
      </c>
      <c r="E15" s="135" t="s">
        <v>129</v>
      </c>
      <c r="F15" s="135" t="s">
        <v>108</v>
      </c>
      <c r="G15" s="135" t="s">
        <v>108</v>
      </c>
      <c r="H15" s="135" t="s">
        <v>108</v>
      </c>
    </row>
    <row r="16" spans="1:9">
      <c r="A16" s="134">
        <v>13</v>
      </c>
      <c r="B16" s="135" t="s">
        <v>579</v>
      </c>
      <c r="C16" s="135" t="s">
        <v>108</v>
      </c>
      <c r="D16" s="135" t="s">
        <v>2250</v>
      </c>
      <c r="E16" s="135" t="s">
        <v>2298</v>
      </c>
      <c r="F16" s="135" t="s">
        <v>132</v>
      </c>
      <c r="G16" s="135" t="s">
        <v>132</v>
      </c>
      <c r="H16" s="135" t="s">
        <v>132</v>
      </c>
      <c r="I16" s="179" t="s">
        <v>2301</v>
      </c>
    </row>
    <row r="17" spans="1:9">
      <c r="A17" s="134">
        <v>14</v>
      </c>
      <c r="B17" s="135" t="s">
        <v>1775</v>
      </c>
      <c r="C17" s="135" t="s">
        <v>709</v>
      </c>
      <c r="D17" s="135" t="s">
        <v>108</v>
      </c>
      <c r="E17" s="135" t="s">
        <v>108</v>
      </c>
      <c r="F17" s="135" t="s">
        <v>132</v>
      </c>
      <c r="G17" s="135" t="s">
        <v>132</v>
      </c>
      <c r="H17" s="135" t="s">
        <v>132</v>
      </c>
    </row>
    <row r="18" spans="1:9">
      <c r="A18" s="134">
        <v>15</v>
      </c>
      <c r="B18" s="135" t="s">
        <v>1779</v>
      </c>
      <c r="C18" s="135" t="s">
        <v>364</v>
      </c>
      <c r="D18" s="135" t="s">
        <v>2254</v>
      </c>
      <c r="E18" s="135" t="s">
        <v>129</v>
      </c>
      <c r="F18" s="135" t="s">
        <v>108</v>
      </c>
      <c r="G18" s="135" t="s">
        <v>106</v>
      </c>
      <c r="H18" s="135" t="s">
        <v>108</v>
      </c>
    </row>
    <row r="19" spans="1:9">
      <c r="A19" s="134">
        <v>16</v>
      </c>
      <c r="B19" s="135" t="s">
        <v>696</v>
      </c>
      <c r="C19" s="135" t="s">
        <v>709</v>
      </c>
      <c r="D19" s="135" t="s">
        <v>129</v>
      </c>
      <c r="E19" s="135" t="s">
        <v>108</v>
      </c>
      <c r="F19" s="135" t="s">
        <v>132</v>
      </c>
      <c r="G19" s="135" t="s">
        <v>132</v>
      </c>
      <c r="H19" s="135" t="s">
        <v>132</v>
      </c>
    </row>
    <row r="20" spans="1:9">
      <c r="A20" s="134">
        <v>17</v>
      </c>
      <c r="B20" s="135" t="s">
        <v>98</v>
      </c>
      <c r="C20" s="135" t="s">
        <v>355</v>
      </c>
      <c r="D20" s="135" t="s">
        <v>2250</v>
      </c>
      <c r="E20" s="135" t="s">
        <v>2298</v>
      </c>
      <c r="F20" s="135" t="s">
        <v>108</v>
      </c>
      <c r="G20" s="135" t="s">
        <v>132</v>
      </c>
      <c r="H20" s="135" t="s">
        <v>108</v>
      </c>
    </row>
    <row r="21" spans="1:9">
      <c r="A21" s="134">
        <v>18</v>
      </c>
      <c r="B21" s="135" t="s">
        <v>778</v>
      </c>
      <c r="C21" s="135" t="s">
        <v>355</v>
      </c>
      <c r="D21" s="135" t="s">
        <v>2253</v>
      </c>
      <c r="E21" s="135" t="s">
        <v>129</v>
      </c>
      <c r="F21" s="135" t="s">
        <v>132</v>
      </c>
      <c r="G21" s="135" t="s">
        <v>132</v>
      </c>
      <c r="H21" s="135" t="s">
        <v>106</v>
      </c>
    </row>
    <row r="22" spans="1:9">
      <c r="A22" s="134">
        <v>19</v>
      </c>
      <c r="B22" s="135" t="s">
        <v>828</v>
      </c>
      <c r="C22" s="135" t="s">
        <v>709</v>
      </c>
      <c r="D22" s="135" t="s">
        <v>129</v>
      </c>
      <c r="E22" s="135" t="s">
        <v>129</v>
      </c>
      <c r="F22" s="135" t="s">
        <v>132</v>
      </c>
      <c r="G22" s="135" t="s">
        <v>132</v>
      </c>
      <c r="H22" s="135" t="s">
        <v>132</v>
      </c>
    </row>
    <row r="23" spans="1:9">
      <c r="A23" s="134">
        <v>20</v>
      </c>
      <c r="B23" s="135" t="s">
        <v>1791</v>
      </c>
      <c r="C23" s="135" t="s">
        <v>709</v>
      </c>
      <c r="D23" s="135" t="s">
        <v>129</v>
      </c>
      <c r="E23" s="135" t="s">
        <v>129</v>
      </c>
      <c r="F23" s="135" t="s">
        <v>106</v>
      </c>
      <c r="G23" s="135" t="s">
        <v>108</v>
      </c>
      <c r="H23" s="135" t="s">
        <v>106</v>
      </c>
    </row>
    <row r="24" spans="1:9">
      <c r="A24" s="134">
        <v>21</v>
      </c>
      <c r="B24" s="135" t="s">
        <v>1794</v>
      </c>
      <c r="C24" s="135" t="s">
        <v>364</v>
      </c>
      <c r="D24" s="135" t="s">
        <v>108</v>
      </c>
      <c r="E24" s="135" t="s">
        <v>129</v>
      </c>
      <c r="F24" s="135" t="s">
        <v>132</v>
      </c>
      <c r="G24" s="135" t="s">
        <v>132</v>
      </c>
      <c r="H24" s="135" t="s">
        <v>132</v>
      </c>
    </row>
    <row r="25" spans="1:9">
      <c r="A25" s="134">
        <v>22</v>
      </c>
      <c r="B25" s="135" t="s">
        <v>1775</v>
      </c>
      <c r="C25" s="135" t="s">
        <v>355</v>
      </c>
      <c r="D25" s="135" t="s">
        <v>129</v>
      </c>
      <c r="E25" s="135" t="s">
        <v>129</v>
      </c>
      <c r="F25" s="135" t="s">
        <v>132</v>
      </c>
      <c r="G25" s="135" t="s">
        <v>132</v>
      </c>
      <c r="H25" s="135" t="s">
        <v>132</v>
      </c>
    </row>
    <row r="26" spans="1:9">
      <c r="A26" s="134">
        <v>23</v>
      </c>
      <c r="B26" s="135" t="s">
        <v>1800</v>
      </c>
      <c r="C26" s="135" t="s">
        <v>709</v>
      </c>
      <c r="D26" s="135" t="s">
        <v>129</v>
      </c>
      <c r="E26" s="135" t="s">
        <v>129</v>
      </c>
      <c r="F26" s="135" t="s">
        <v>132</v>
      </c>
      <c r="G26" s="135" t="s">
        <v>132</v>
      </c>
      <c r="H26" s="135" t="s">
        <v>132</v>
      </c>
    </row>
    <row r="27" spans="1:9">
      <c r="A27" s="134">
        <v>24</v>
      </c>
      <c r="B27" s="135" t="s">
        <v>1805</v>
      </c>
      <c r="C27" s="135" t="s">
        <v>355</v>
      </c>
      <c r="D27" s="135" t="s">
        <v>129</v>
      </c>
      <c r="E27" s="135" t="s">
        <v>129</v>
      </c>
      <c r="F27" s="135" t="s">
        <v>132</v>
      </c>
      <c r="G27" s="135" t="s">
        <v>132</v>
      </c>
      <c r="H27" s="135" t="s">
        <v>1024</v>
      </c>
    </row>
    <row r="28" spans="1:9">
      <c r="A28" s="134">
        <v>25</v>
      </c>
      <c r="B28" s="135" t="s">
        <v>1808</v>
      </c>
      <c r="C28" s="135" t="s">
        <v>355</v>
      </c>
      <c r="D28" s="135" t="s">
        <v>129</v>
      </c>
      <c r="E28" s="135" t="s">
        <v>129</v>
      </c>
      <c r="F28" s="135" t="s">
        <v>132</v>
      </c>
      <c r="G28" s="135" t="s">
        <v>132</v>
      </c>
      <c r="H28" s="135" t="s">
        <v>132</v>
      </c>
    </row>
    <row r="29" spans="1:9">
      <c r="A29" s="134">
        <v>26</v>
      </c>
      <c r="B29" s="135" t="s">
        <v>1810</v>
      </c>
      <c r="C29" s="135" t="s">
        <v>709</v>
      </c>
      <c r="D29" s="135" t="s">
        <v>129</v>
      </c>
      <c r="E29" s="135" t="s">
        <v>2298</v>
      </c>
      <c r="F29" s="135" t="s">
        <v>108</v>
      </c>
      <c r="G29" s="135" t="s">
        <v>132</v>
      </c>
      <c r="H29" s="135" t="s">
        <v>132</v>
      </c>
    </row>
    <row r="30" spans="1:9">
      <c r="A30" s="134">
        <v>27</v>
      </c>
      <c r="B30" s="135" t="s">
        <v>1112</v>
      </c>
      <c r="C30" s="135" t="s">
        <v>355</v>
      </c>
      <c r="D30" s="135" t="s">
        <v>2260</v>
      </c>
      <c r="E30" s="135" t="s">
        <v>129</v>
      </c>
      <c r="F30" s="135" t="s">
        <v>132</v>
      </c>
      <c r="G30" s="135" t="s">
        <v>132</v>
      </c>
      <c r="H30" s="135" t="s">
        <v>132</v>
      </c>
    </row>
    <row r="31" spans="1:9">
      <c r="A31" s="134">
        <v>28</v>
      </c>
      <c r="B31" s="135" t="s">
        <v>1814</v>
      </c>
      <c r="C31" s="135" t="s">
        <v>709</v>
      </c>
      <c r="D31" s="135" t="s">
        <v>108</v>
      </c>
      <c r="E31" s="135" t="s">
        <v>129</v>
      </c>
      <c r="F31" s="135" t="s">
        <v>132</v>
      </c>
      <c r="G31" s="135" t="s">
        <v>132</v>
      </c>
      <c r="H31" s="135" t="s">
        <v>132</v>
      </c>
    </row>
    <row r="32" spans="1:9" ht="14.25" customHeight="1">
      <c r="A32" s="134">
        <v>29</v>
      </c>
      <c r="B32" s="135" t="s">
        <v>1175</v>
      </c>
      <c r="C32" s="135" t="s">
        <v>364</v>
      </c>
      <c r="D32" s="135" t="s">
        <v>2251</v>
      </c>
      <c r="E32" s="135" t="s">
        <v>2298</v>
      </c>
      <c r="F32" s="135" t="s">
        <v>106</v>
      </c>
      <c r="G32" s="135" t="s">
        <v>106</v>
      </c>
      <c r="H32" s="135" t="s">
        <v>1182</v>
      </c>
      <c r="I32" s="180" t="s">
        <v>2302</v>
      </c>
    </row>
    <row r="33" spans="1:26">
      <c r="A33" s="134">
        <v>30</v>
      </c>
      <c r="B33" s="135" t="s">
        <v>264</v>
      </c>
      <c r="C33" s="135" t="s">
        <v>364</v>
      </c>
      <c r="D33" s="135" t="s">
        <v>2254</v>
      </c>
      <c r="E33" s="135" t="s">
        <v>2298</v>
      </c>
      <c r="F33" s="135" t="s">
        <v>106</v>
      </c>
      <c r="G33" s="135" t="s">
        <v>106</v>
      </c>
      <c r="H33" s="135" t="s">
        <v>106</v>
      </c>
    </row>
    <row r="34" spans="1:26">
      <c r="A34" s="134">
        <v>31</v>
      </c>
      <c r="B34" s="135" t="s">
        <v>1264</v>
      </c>
      <c r="C34" s="135" t="s">
        <v>355</v>
      </c>
      <c r="D34" s="135" t="s">
        <v>108</v>
      </c>
      <c r="E34" s="135" t="s">
        <v>129</v>
      </c>
      <c r="F34" s="135" t="s">
        <v>132</v>
      </c>
      <c r="G34" s="135" t="s">
        <v>132</v>
      </c>
      <c r="H34" s="135" t="s">
        <v>132</v>
      </c>
    </row>
    <row r="35" spans="1:26" ht="14.25" customHeight="1">
      <c r="A35" s="134">
        <v>32</v>
      </c>
      <c r="B35" s="135" t="s">
        <v>1828</v>
      </c>
      <c r="C35" s="135" t="s">
        <v>2303</v>
      </c>
      <c r="D35" s="135" t="s">
        <v>2251</v>
      </c>
      <c r="E35" s="135" t="s">
        <v>129</v>
      </c>
      <c r="F35" s="135" t="s">
        <v>132</v>
      </c>
      <c r="G35" s="135" t="s">
        <v>106</v>
      </c>
      <c r="H35" s="135" t="s">
        <v>132</v>
      </c>
      <c r="I35" s="180" t="s">
        <v>2304</v>
      </c>
    </row>
    <row r="36" spans="1:26">
      <c r="A36" s="134">
        <v>33</v>
      </c>
      <c r="B36" s="135" t="s">
        <v>1334</v>
      </c>
      <c r="C36" s="135" t="s">
        <v>364</v>
      </c>
      <c r="D36" s="135" t="s">
        <v>2260</v>
      </c>
      <c r="E36" s="135" t="s">
        <v>129</v>
      </c>
      <c r="F36" s="135" t="s">
        <v>132</v>
      </c>
      <c r="G36" s="135" t="s">
        <v>132</v>
      </c>
      <c r="H36" s="135" t="s">
        <v>106</v>
      </c>
    </row>
    <row r="37" spans="1:26" ht="12" customHeight="1">
      <c r="A37" s="269">
        <v>34</v>
      </c>
      <c r="B37" s="270" t="s">
        <v>98</v>
      </c>
      <c r="C37" s="270" t="s">
        <v>355</v>
      </c>
      <c r="D37" s="270" t="s">
        <v>2250</v>
      </c>
      <c r="E37" s="270" t="s">
        <v>2298</v>
      </c>
      <c r="F37" s="270" t="s">
        <v>132</v>
      </c>
      <c r="G37" s="270" t="s">
        <v>132</v>
      </c>
      <c r="H37" s="270" t="s">
        <v>106</v>
      </c>
    </row>
    <row r="38" spans="1:26" ht="67.5">
      <c r="A38" s="274">
        <v>35</v>
      </c>
      <c r="B38" s="271" t="s">
        <v>1112</v>
      </c>
      <c r="C38" s="273" t="s">
        <v>364</v>
      </c>
      <c r="D38" s="273" t="s">
        <v>2260</v>
      </c>
      <c r="E38" s="273" t="s">
        <v>129</v>
      </c>
      <c r="F38" s="273" t="s">
        <v>132</v>
      </c>
      <c r="G38" s="273" t="s">
        <v>132</v>
      </c>
      <c r="H38" s="272" t="s">
        <v>1182</v>
      </c>
      <c r="I38" s="268" t="s">
        <v>2484</v>
      </c>
      <c r="J38" s="255"/>
      <c r="K38" s="255"/>
      <c r="L38" s="255"/>
      <c r="M38" s="255"/>
      <c r="N38" s="255"/>
      <c r="O38" s="255"/>
      <c r="P38" s="255"/>
      <c r="Q38" s="255"/>
      <c r="R38" s="255"/>
      <c r="S38" s="255"/>
      <c r="T38" s="255"/>
      <c r="U38" s="255"/>
      <c r="V38" s="255"/>
      <c r="W38" s="255"/>
      <c r="X38" s="255"/>
      <c r="Y38" s="255"/>
      <c r="Z38" s="255"/>
    </row>
  </sheetData>
  <autoFilter ref="A3:H3" xr:uid="{9A649126-1D02-4C85-9E6E-D1AE3EB9BFB1}"/>
  <mergeCells count="1">
    <mergeCell ref="A1:H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818D4-1925-472C-B0CD-521313552ED4}">
  <dimension ref="A1:R51"/>
  <sheetViews>
    <sheetView zoomScale="70" zoomScaleNormal="70" workbookViewId="0">
      <pane xSplit="1" ySplit="3" topLeftCell="B24" activePane="bottomRight" state="frozen"/>
      <selection pane="topRight" activeCell="B1" sqref="B1"/>
      <selection pane="bottomLeft" activeCell="A5" sqref="A5"/>
      <selection pane="bottomRight" sqref="A1:XFD1"/>
    </sheetView>
  </sheetViews>
  <sheetFormatPr defaultColWidth="15.140625" defaultRowHeight="26.25"/>
  <cols>
    <col min="1" max="1" width="7.5703125" style="2" bestFit="1" customWidth="1"/>
    <col min="2" max="2" width="23.140625" style="201" customWidth="1"/>
    <col min="3" max="3" width="10" style="2" customWidth="1"/>
    <col min="4" max="4" width="10.28515625" style="2" customWidth="1"/>
    <col min="5" max="5" width="14.85546875" style="2" customWidth="1"/>
    <col min="6" max="7" width="15" style="2" customWidth="1"/>
    <col min="8" max="8" width="11.42578125" style="2" customWidth="1"/>
    <col min="9" max="9" width="7.5703125" style="100" customWidth="1"/>
    <col min="10" max="10" width="10.85546875" style="2" customWidth="1"/>
    <col min="11" max="11" width="14.42578125" style="2" customWidth="1"/>
    <col min="12" max="12" width="34.42578125" style="2" customWidth="1"/>
    <col min="13" max="16384" width="15.140625" style="2"/>
  </cols>
  <sheetData>
    <row r="1" spans="1:18" s="457" customFormat="1" ht="15.75" customHeight="1">
      <c r="A1" s="454" t="s">
        <v>2692</v>
      </c>
      <c r="B1" s="454"/>
      <c r="C1" s="454"/>
      <c r="D1" s="454"/>
      <c r="E1" s="454"/>
      <c r="F1" s="454"/>
      <c r="G1" s="455"/>
      <c r="H1" s="455"/>
      <c r="I1" s="456"/>
      <c r="J1" s="455"/>
      <c r="K1" s="455"/>
      <c r="L1" s="455"/>
      <c r="M1" s="455"/>
      <c r="N1" s="455"/>
      <c r="O1" s="455"/>
      <c r="P1" s="455"/>
      <c r="Q1" s="455"/>
      <c r="R1" s="455"/>
    </row>
    <row r="2" spans="1:18" ht="21" customHeight="1" thickBot="1">
      <c r="A2" s="387" t="s">
        <v>2238</v>
      </c>
      <c r="B2" s="387"/>
      <c r="C2" s="387"/>
      <c r="D2" s="387"/>
      <c r="E2" s="387"/>
      <c r="F2" s="387"/>
      <c r="G2" s="387"/>
      <c r="H2" s="387"/>
      <c r="I2" s="387"/>
      <c r="J2" s="387"/>
      <c r="K2" s="387"/>
      <c r="L2" s="387"/>
    </row>
    <row r="3" spans="1:18" s="105" customFormat="1" ht="30" customHeight="1" thickBot="1">
      <c r="A3" s="199" t="s">
        <v>2239</v>
      </c>
      <c r="B3" s="205" t="s">
        <v>1710</v>
      </c>
      <c r="C3" s="200" t="s">
        <v>2240</v>
      </c>
      <c r="D3" s="200" t="s">
        <v>2241</v>
      </c>
      <c r="E3" s="200" t="s">
        <v>2242</v>
      </c>
      <c r="F3" s="200" t="s">
        <v>2243</v>
      </c>
      <c r="G3" s="200" t="s">
        <v>2244</v>
      </c>
      <c r="H3" s="200" t="s">
        <v>2245</v>
      </c>
      <c r="I3" s="200" t="s">
        <v>2246</v>
      </c>
      <c r="J3" s="207" t="s">
        <v>2247</v>
      </c>
      <c r="K3" s="208" t="s">
        <v>2248</v>
      </c>
      <c r="L3" s="232" t="s">
        <v>2249</v>
      </c>
    </row>
    <row r="4" spans="1:18" ht="15">
      <c r="A4" s="220">
        <v>1</v>
      </c>
      <c r="B4" s="221" t="s">
        <v>1911</v>
      </c>
      <c r="C4" s="222">
        <v>2</v>
      </c>
      <c r="D4" s="222">
        <v>2</v>
      </c>
      <c r="E4" s="222">
        <v>0</v>
      </c>
      <c r="F4" s="222">
        <v>2</v>
      </c>
      <c r="G4" s="222">
        <v>2</v>
      </c>
      <c r="H4" s="222">
        <v>3</v>
      </c>
      <c r="I4" s="223">
        <f t="shared" ref="I4:I38" si="0">IF(COUNTA(C4,D4,E4,F4,G4,H4)=0,"",SUM(C4,D4,E4,F4,G4,H4))</f>
        <v>11</v>
      </c>
      <c r="J4" s="221" t="str">
        <f>IF(I4="","",LOOKUP(I4,{0,4,8,12,15},{"None","Basic","Moderate","Advanced","Comprehensive"}))</f>
        <v>Moderate</v>
      </c>
      <c r="K4" s="229" t="s">
        <v>1393</v>
      </c>
      <c r="L4" s="233" t="s">
        <v>2250</v>
      </c>
    </row>
    <row r="5" spans="1:18" s="181" customFormat="1" ht="17.25" customHeight="1">
      <c r="A5" s="224">
        <v>2</v>
      </c>
      <c r="B5" s="206" t="s">
        <v>1726</v>
      </c>
      <c r="C5" s="113">
        <v>2</v>
      </c>
      <c r="D5" s="113">
        <v>3</v>
      </c>
      <c r="E5" s="113">
        <v>2</v>
      </c>
      <c r="F5" s="113">
        <v>2</v>
      </c>
      <c r="G5" s="113">
        <v>3</v>
      </c>
      <c r="H5" s="113">
        <v>2</v>
      </c>
      <c r="I5" s="114">
        <f t="shared" si="0"/>
        <v>14</v>
      </c>
      <c r="J5" s="206" t="str">
        <f>IF(I5="","",LOOKUP(I5,{0,4,8,12,15},{"None","Basic","Moderate","Advanced","Comprehensive"}))</f>
        <v>Advanced</v>
      </c>
      <c r="K5" s="230" t="s">
        <v>277</v>
      </c>
      <c r="L5" s="234" t="s">
        <v>2251</v>
      </c>
    </row>
    <row r="6" spans="1:18" ht="15">
      <c r="A6" s="224">
        <v>3</v>
      </c>
      <c r="B6" s="206" t="s">
        <v>1732</v>
      </c>
      <c r="C6" s="115" t="s">
        <v>1928</v>
      </c>
      <c r="D6" s="113">
        <v>1</v>
      </c>
      <c r="E6" s="113">
        <v>0</v>
      </c>
      <c r="F6" s="113">
        <v>0</v>
      </c>
      <c r="G6" s="113">
        <v>1</v>
      </c>
      <c r="H6" s="113">
        <v>0</v>
      </c>
      <c r="I6" s="114">
        <f t="shared" si="0"/>
        <v>2</v>
      </c>
      <c r="J6" s="206" t="str">
        <f>IF(I6="","",LOOKUP(I6,{0,4,8,12,15},{"None","Basic","Moderate","Advanced","Comprehensive"}))</f>
        <v>None</v>
      </c>
      <c r="K6" s="230" t="s">
        <v>277</v>
      </c>
      <c r="L6" s="234" t="s">
        <v>129</v>
      </c>
    </row>
    <row r="7" spans="1:18" ht="19.5" customHeight="1">
      <c r="A7" s="224">
        <v>4</v>
      </c>
      <c r="B7" s="206" t="s">
        <v>2252</v>
      </c>
      <c r="C7" s="113">
        <v>1</v>
      </c>
      <c r="D7" s="113">
        <v>1</v>
      </c>
      <c r="E7" s="113">
        <v>0</v>
      </c>
      <c r="F7" s="113">
        <v>0</v>
      </c>
      <c r="G7" s="113">
        <v>2</v>
      </c>
      <c r="H7" s="113">
        <v>0</v>
      </c>
      <c r="I7" s="114">
        <f t="shared" si="0"/>
        <v>4</v>
      </c>
      <c r="J7" s="206" t="str">
        <f>IF(I7="","",LOOKUP(I7,{0,4,8,12,15},{"None","Basic","Moderate","Advanced","Comprehensive"}))</f>
        <v>Basic</v>
      </c>
      <c r="K7" s="230" t="s">
        <v>1740</v>
      </c>
      <c r="L7" s="234" t="s">
        <v>2253</v>
      </c>
    </row>
    <row r="8" spans="1:18" ht="20.25" customHeight="1">
      <c r="A8" s="224">
        <v>5</v>
      </c>
      <c r="B8" s="206" t="s">
        <v>264</v>
      </c>
      <c r="C8" s="113">
        <v>0</v>
      </c>
      <c r="D8" s="113">
        <v>3</v>
      </c>
      <c r="E8" s="113">
        <v>1</v>
      </c>
      <c r="F8" s="113">
        <v>2</v>
      </c>
      <c r="G8" s="113">
        <v>3</v>
      </c>
      <c r="H8" s="113">
        <v>2</v>
      </c>
      <c r="I8" s="114">
        <f t="shared" si="0"/>
        <v>11</v>
      </c>
      <c r="J8" s="206" t="str">
        <f>IF(I8="","",LOOKUP(I8,{0,4,8,12,15},{"None","Basic","Moderate","Advanced","Comprehensive"}))</f>
        <v>Moderate</v>
      </c>
      <c r="K8" s="230" t="s">
        <v>1393</v>
      </c>
      <c r="L8" s="234" t="s">
        <v>2254</v>
      </c>
    </row>
    <row r="9" spans="1:18" ht="15">
      <c r="A9" s="224">
        <v>6</v>
      </c>
      <c r="B9" s="206" t="s">
        <v>294</v>
      </c>
      <c r="C9" s="113">
        <v>0</v>
      </c>
      <c r="D9" s="113">
        <v>2</v>
      </c>
      <c r="E9" s="113">
        <v>1</v>
      </c>
      <c r="F9" s="113" t="s">
        <v>1954</v>
      </c>
      <c r="G9" s="113">
        <v>1</v>
      </c>
      <c r="H9" s="113">
        <v>0</v>
      </c>
      <c r="I9" s="114">
        <f t="shared" si="0"/>
        <v>4</v>
      </c>
      <c r="J9" s="206" t="str">
        <f>IF(I9="","",LOOKUP(I9,{0,4,8,12,15},{"None","Basic","Moderate","Advanced","Comprehensive"}))</f>
        <v>Basic</v>
      </c>
      <c r="K9" s="230" t="s">
        <v>360</v>
      </c>
      <c r="L9" s="234" t="s">
        <v>2254</v>
      </c>
    </row>
    <row r="10" spans="1:18" ht="15">
      <c r="A10" s="224">
        <v>7</v>
      </c>
      <c r="B10" s="206" t="s">
        <v>1753</v>
      </c>
      <c r="C10" s="113">
        <v>1</v>
      </c>
      <c r="D10" s="113">
        <v>1</v>
      </c>
      <c r="E10" s="113">
        <v>1</v>
      </c>
      <c r="F10" s="113">
        <v>3</v>
      </c>
      <c r="G10" s="113">
        <v>2</v>
      </c>
      <c r="H10" s="113">
        <v>2</v>
      </c>
      <c r="I10" s="114">
        <f t="shared" si="0"/>
        <v>10</v>
      </c>
      <c r="J10" s="206" t="str">
        <f>IF(I10="","",LOOKUP(I10,{0,4,8,12,15},{"None","Basic","Moderate","Advanced","Comprehensive"}))</f>
        <v>Moderate</v>
      </c>
      <c r="K10" s="230" t="s">
        <v>360</v>
      </c>
      <c r="L10" s="234" t="s">
        <v>108</v>
      </c>
    </row>
    <row r="11" spans="1:18" ht="15">
      <c r="A11" s="224">
        <v>8</v>
      </c>
      <c r="B11" s="206" t="s">
        <v>2255</v>
      </c>
      <c r="C11" s="113">
        <v>0</v>
      </c>
      <c r="D11" s="113">
        <v>3</v>
      </c>
      <c r="E11" s="113">
        <v>0</v>
      </c>
      <c r="F11" s="113">
        <v>1</v>
      </c>
      <c r="G11" s="113">
        <v>2</v>
      </c>
      <c r="H11" s="113">
        <v>2</v>
      </c>
      <c r="I11" s="114">
        <f t="shared" si="0"/>
        <v>8</v>
      </c>
      <c r="J11" s="206" t="str">
        <f>IF(I11="","",LOOKUP(I11,{0,4,8,12,15},{"None","Basic","Moderate","Advanced","Comprehensive"}))</f>
        <v>Moderate</v>
      </c>
      <c r="K11" s="230" t="s">
        <v>1393</v>
      </c>
      <c r="L11" s="234" t="s">
        <v>2250</v>
      </c>
    </row>
    <row r="12" spans="1:18" ht="15">
      <c r="A12" s="224">
        <v>9</v>
      </c>
      <c r="B12" s="206" t="s">
        <v>435</v>
      </c>
      <c r="C12" s="113">
        <v>0</v>
      </c>
      <c r="D12" s="113">
        <v>2</v>
      </c>
      <c r="E12" s="113">
        <v>0</v>
      </c>
      <c r="F12" s="113">
        <v>0</v>
      </c>
      <c r="G12" s="113">
        <v>2</v>
      </c>
      <c r="H12" s="113">
        <v>0</v>
      </c>
      <c r="I12" s="114">
        <f t="shared" si="0"/>
        <v>4</v>
      </c>
      <c r="J12" s="206" t="str">
        <f>IF(I12="","",LOOKUP(I12,{0,4,8,12,15},{"None","Basic","Moderate","Advanced","Comprehensive"}))</f>
        <v>Basic</v>
      </c>
      <c r="K12" s="230" t="s">
        <v>1761</v>
      </c>
      <c r="L12" s="234" t="s">
        <v>2250</v>
      </c>
    </row>
    <row r="13" spans="1:18" ht="15">
      <c r="A13" s="224">
        <v>10</v>
      </c>
      <c r="B13" s="206" t="s">
        <v>2173</v>
      </c>
      <c r="C13" s="113">
        <v>0</v>
      </c>
      <c r="D13" s="113">
        <v>2</v>
      </c>
      <c r="E13" s="113">
        <v>0</v>
      </c>
      <c r="F13" s="113">
        <v>0</v>
      </c>
      <c r="G13" s="113">
        <v>2</v>
      </c>
      <c r="H13" s="113">
        <v>0</v>
      </c>
      <c r="I13" s="114">
        <f t="shared" si="0"/>
        <v>4</v>
      </c>
      <c r="J13" s="206" t="str">
        <f>IF(I13="","",LOOKUP(I13,{0,4,8,12,15},{"None","Basic","Moderate","Advanced","Comprehensive"}))</f>
        <v>Basic</v>
      </c>
      <c r="K13" s="230" t="s">
        <v>1761</v>
      </c>
      <c r="L13" s="234" t="s">
        <v>108</v>
      </c>
    </row>
    <row r="14" spans="1:18" ht="15">
      <c r="A14" s="224">
        <v>11</v>
      </c>
      <c r="B14" s="206" t="s">
        <v>2256</v>
      </c>
      <c r="C14" s="113">
        <v>0</v>
      </c>
      <c r="D14" s="113">
        <v>1</v>
      </c>
      <c r="E14" s="113">
        <v>0</v>
      </c>
      <c r="F14" s="113">
        <v>1</v>
      </c>
      <c r="G14" s="113">
        <v>3</v>
      </c>
      <c r="H14" s="113">
        <v>2</v>
      </c>
      <c r="I14" s="114">
        <f t="shared" si="0"/>
        <v>7</v>
      </c>
      <c r="J14" s="206" t="str">
        <f>IF(I14="","",LOOKUP(I14,{0,4,8,12,15},{"None","Basic","Moderate","Advanced","Comprehensive"}))</f>
        <v>Basic</v>
      </c>
      <c r="K14" s="230" t="s">
        <v>360</v>
      </c>
      <c r="L14" s="234" t="s">
        <v>129</v>
      </c>
      <c r="R14" s="219"/>
    </row>
    <row r="15" spans="1:18" ht="15">
      <c r="A15" s="224">
        <v>12</v>
      </c>
      <c r="B15" s="206" t="s">
        <v>1768</v>
      </c>
      <c r="C15" s="113">
        <v>0</v>
      </c>
      <c r="D15" s="113">
        <v>0</v>
      </c>
      <c r="E15" s="113">
        <v>0</v>
      </c>
      <c r="F15" s="113">
        <v>1</v>
      </c>
      <c r="G15" s="113">
        <v>3</v>
      </c>
      <c r="H15" s="113">
        <v>3</v>
      </c>
      <c r="I15" s="114">
        <f t="shared" si="0"/>
        <v>7</v>
      </c>
      <c r="J15" s="206" t="str">
        <f>IF(I15="","",LOOKUP(I15,{0,4,8,12,15},{"None","Basic","Moderate","Advanced","Comprehensive"}))</f>
        <v>Basic</v>
      </c>
      <c r="K15" s="230" t="s">
        <v>360</v>
      </c>
      <c r="L15" s="234" t="s">
        <v>108</v>
      </c>
    </row>
    <row r="16" spans="1:18" ht="15">
      <c r="A16" s="224">
        <v>13</v>
      </c>
      <c r="B16" s="206" t="s">
        <v>579</v>
      </c>
      <c r="C16" s="113">
        <v>0</v>
      </c>
      <c r="D16" s="113">
        <v>2</v>
      </c>
      <c r="E16" s="113">
        <v>0</v>
      </c>
      <c r="F16" s="113">
        <v>0</v>
      </c>
      <c r="G16" s="113">
        <v>1</v>
      </c>
      <c r="H16" s="113">
        <v>0</v>
      </c>
      <c r="I16" s="114">
        <f t="shared" si="0"/>
        <v>3</v>
      </c>
      <c r="J16" s="206" t="str">
        <f>IF(I16="","",LOOKUP(I16,{0,4,8,12,15},{"None","Basic","Moderate","Advanced","Comprehensive"}))</f>
        <v>None</v>
      </c>
      <c r="K16" s="230" t="s">
        <v>1740</v>
      </c>
      <c r="L16" s="234" t="s">
        <v>2250</v>
      </c>
    </row>
    <row r="17" spans="1:15" ht="15">
      <c r="A17" s="224">
        <v>14</v>
      </c>
      <c r="B17" s="206" t="s">
        <v>2257</v>
      </c>
      <c r="C17" s="113">
        <v>2</v>
      </c>
      <c r="D17" s="113">
        <v>2</v>
      </c>
      <c r="E17" s="113">
        <v>1</v>
      </c>
      <c r="F17" s="113">
        <v>2</v>
      </c>
      <c r="G17" s="113">
        <v>2</v>
      </c>
      <c r="H17" s="113">
        <v>2</v>
      </c>
      <c r="I17" s="114">
        <f t="shared" si="0"/>
        <v>11</v>
      </c>
      <c r="J17" s="206" t="str">
        <f>IF(I17="","",LOOKUP(I17,{0,4,8,12,15},{"None","Basic","Moderate","Advanced","Comprehensive"}))</f>
        <v>Moderate</v>
      </c>
      <c r="K17" s="230" t="s">
        <v>1393</v>
      </c>
      <c r="L17" s="234" t="s">
        <v>108</v>
      </c>
    </row>
    <row r="18" spans="1:15" ht="15">
      <c r="A18" s="224">
        <v>15</v>
      </c>
      <c r="B18" s="206" t="s">
        <v>1779</v>
      </c>
      <c r="C18" s="113">
        <v>0</v>
      </c>
      <c r="D18" s="113">
        <v>3</v>
      </c>
      <c r="E18" s="113">
        <v>0</v>
      </c>
      <c r="F18" s="113">
        <v>0</v>
      </c>
      <c r="G18" s="113">
        <v>0</v>
      </c>
      <c r="H18" s="113">
        <v>0</v>
      </c>
      <c r="I18" s="114">
        <f t="shared" si="0"/>
        <v>3</v>
      </c>
      <c r="J18" s="206" t="str">
        <f>IF(I18="","",LOOKUP(I18,{0,4,8,12,15},{"None","Basic","Moderate","Advanced","Comprehensive"}))</f>
        <v>None</v>
      </c>
      <c r="K18" s="230" t="s">
        <v>1740</v>
      </c>
      <c r="L18" s="234" t="s">
        <v>2254</v>
      </c>
    </row>
    <row r="19" spans="1:15" ht="15">
      <c r="A19" s="224">
        <v>16</v>
      </c>
      <c r="B19" s="206" t="s">
        <v>696</v>
      </c>
      <c r="C19" s="113">
        <v>2</v>
      </c>
      <c r="D19" s="113">
        <v>1</v>
      </c>
      <c r="E19" s="113">
        <v>0</v>
      </c>
      <c r="F19" s="113">
        <v>3</v>
      </c>
      <c r="G19" s="113">
        <v>2</v>
      </c>
      <c r="H19" s="113">
        <v>3</v>
      </c>
      <c r="I19" s="114">
        <f t="shared" si="0"/>
        <v>11</v>
      </c>
      <c r="J19" s="206" t="str">
        <f>IF(I19="","",LOOKUP(I19,{0,4,8,12,15},{"None","Basic","Moderate","Advanced","Comprehensive"}))</f>
        <v>Moderate</v>
      </c>
      <c r="K19" s="230" t="s">
        <v>1393</v>
      </c>
      <c r="L19" s="234" t="s">
        <v>129</v>
      </c>
    </row>
    <row r="20" spans="1:15" ht="15">
      <c r="A20" s="224">
        <v>17</v>
      </c>
      <c r="B20" s="206" t="s">
        <v>2032</v>
      </c>
      <c r="C20" s="113">
        <v>2</v>
      </c>
      <c r="D20" s="113">
        <v>3</v>
      </c>
      <c r="E20" s="113">
        <v>1</v>
      </c>
      <c r="F20" s="113">
        <v>2</v>
      </c>
      <c r="G20" s="113">
        <v>2</v>
      </c>
      <c r="H20" s="113">
        <v>2</v>
      </c>
      <c r="I20" s="114">
        <f t="shared" si="0"/>
        <v>12</v>
      </c>
      <c r="J20" s="206" t="str">
        <f>IF(I20="","",LOOKUP(I20,{0,4,8,12,15},{"None","Basic","Moderate","Advanced","Comprehensive"}))</f>
        <v>Advanced</v>
      </c>
      <c r="K20" s="230" t="s">
        <v>1393</v>
      </c>
      <c r="L20" s="234" t="s">
        <v>2250</v>
      </c>
    </row>
    <row r="21" spans="1:15" ht="15">
      <c r="A21" s="224">
        <v>18</v>
      </c>
      <c r="B21" s="206" t="s">
        <v>778</v>
      </c>
      <c r="C21" s="113">
        <v>0</v>
      </c>
      <c r="D21" s="113">
        <v>2</v>
      </c>
      <c r="E21" s="113">
        <v>0</v>
      </c>
      <c r="F21" s="113">
        <v>1</v>
      </c>
      <c r="G21" s="113">
        <v>2</v>
      </c>
      <c r="H21" s="113">
        <v>0</v>
      </c>
      <c r="I21" s="114">
        <f t="shared" si="0"/>
        <v>5</v>
      </c>
      <c r="J21" s="206" t="str">
        <f>IF(I21="","",LOOKUP(I21,{0,4,8,12,15},{"None","Basic","Moderate","Advanced","Comprehensive"}))</f>
        <v>Basic</v>
      </c>
      <c r="K21" s="230" t="s">
        <v>1740</v>
      </c>
      <c r="L21" s="234" t="s">
        <v>2253</v>
      </c>
    </row>
    <row r="22" spans="1:15" ht="15">
      <c r="A22" s="224">
        <v>19</v>
      </c>
      <c r="B22" s="206" t="s">
        <v>2047</v>
      </c>
      <c r="C22" s="113">
        <v>0</v>
      </c>
      <c r="D22" s="113">
        <v>1</v>
      </c>
      <c r="E22" s="113">
        <v>1</v>
      </c>
      <c r="F22" s="113">
        <v>2</v>
      </c>
      <c r="G22" s="113">
        <v>1</v>
      </c>
      <c r="H22" s="113">
        <v>2</v>
      </c>
      <c r="I22" s="114">
        <f t="shared" si="0"/>
        <v>7</v>
      </c>
      <c r="J22" s="206" t="str">
        <f>IF(I22="","",LOOKUP(I22,{0,4,8,12,15},{"None","Basic","Moderate","Advanced","Comprehensive"}))</f>
        <v>Basic</v>
      </c>
      <c r="K22" s="230" t="s">
        <v>1740</v>
      </c>
      <c r="L22" s="234" t="s">
        <v>129</v>
      </c>
      <c r="O22" s="218"/>
    </row>
    <row r="23" spans="1:15" ht="15">
      <c r="A23" s="224">
        <v>20</v>
      </c>
      <c r="B23" s="206" t="s">
        <v>2258</v>
      </c>
      <c r="C23" s="113">
        <v>0</v>
      </c>
      <c r="D23" s="113">
        <v>0</v>
      </c>
      <c r="E23" s="113">
        <v>0</v>
      </c>
      <c r="F23" s="113">
        <v>0</v>
      </c>
      <c r="G23" s="113">
        <v>2</v>
      </c>
      <c r="H23" s="113">
        <v>1</v>
      </c>
      <c r="I23" s="114">
        <f t="shared" si="0"/>
        <v>3</v>
      </c>
      <c r="J23" s="206" t="str">
        <f>IF(I23="","",LOOKUP(I23,{0,4,8,12,15},{"None","Basic","Moderate","Advanced","Comprehensive"}))</f>
        <v>None</v>
      </c>
      <c r="K23" s="230" t="s">
        <v>360</v>
      </c>
      <c r="L23" s="234" t="s">
        <v>129</v>
      </c>
    </row>
    <row r="24" spans="1:15" ht="25.5" customHeight="1">
      <c r="A24" s="224">
        <v>21</v>
      </c>
      <c r="B24" s="206" t="s">
        <v>2062</v>
      </c>
      <c r="C24" s="113">
        <v>1</v>
      </c>
      <c r="D24" s="113">
        <v>1</v>
      </c>
      <c r="E24" s="113">
        <v>0</v>
      </c>
      <c r="F24" s="113">
        <v>0</v>
      </c>
      <c r="G24" s="113">
        <v>3</v>
      </c>
      <c r="H24" s="113">
        <v>0</v>
      </c>
      <c r="I24" s="114">
        <f t="shared" si="0"/>
        <v>5</v>
      </c>
      <c r="J24" s="206" t="str">
        <f>IF(I24="","",LOOKUP(I24,{0,4,8,12,15},{"None","Basic","Moderate","Advanced","Comprehensive"}))</f>
        <v>Basic</v>
      </c>
      <c r="K24" s="230" t="s">
        <v>108</v>
      </c>
      <c r="L24" s="234" t="s">
        <v>108</v>
      </c>
    </row>
    <row r="25" spans="1:15" ht="15">
      <c r="A25" s="224">
        <v>22</v>
      </c>
      <c r="B25" s="206" t="s">
        <v>2069</v>
      </c>
      <c r="C25" s="113">
        <v>2</v>
      </c>
      <c r="D25" s="113">
        <v>2</v>
      </c>
      <c r="E25" s="113">
        <v>1</v>
      </c>
      <c r="F25" s="113">
        <v>3</v>
      </c>
      <c r="G25" s="113">
        <v>2</v>
      </c>
      <c r="H25" s="113">
        <v>4</v>
      </c>
      <c r="I25" s="114">
        <f t="shared" si="0"/>
        <v>14</v>
      </c>
      <c r="J25" s="206" t="str">
        <f>IF(I25="","",LOOKUP(I25,{0,4,8,12,15},{"None","Basic","Moderate","Advanced","Comprehensive"}))</f>
        <v>Advanced</v>
      </c>
      <c r="K25" s="230" t="s">
        <v>1393</v>
      </c>
      <c r="L25" s="234" t="s">
        <v>129</v>
      </c>
    </row>
    <row r="26" spans="1:15" ht="15">
      <c r="A26" s="224">
        <v>23</v>
      </c>
      <c r="B26" s="206" t="s">
        <v>2077</v>
      </c>
      <c r="C26" s="113">
        <v>0</v>
      </c>
      <c r="D26" s="113">
        <v>0</v>
      </c>
      <c r="E26" s="113">
        <v>1</v>
      </c>
      <c r="F26" s="113">
        <v>2</v>
      </c>
      <c r="G26" s="113">
        <v>3</v>
      </c>
      <c r="H26" s="113">
        <v>2</v>
      </c>
      <c r="I26" s="114">
        <f t="shared" si="0"/>
        <v>8</v>
      </c>
      <c r="J26" s="206" t="str">
        <f>IF(I26="","",LOOKUP(I26,{0,4,8,12,15},{"None","Basic","Moderate","Advanced","Comprehensive"}))</f>
        <v>Moderate</v>
      </c>
      <c r="K26" s="230" t="s">
        <v>1393</v>
      </c>
      <c r="L26" s="234" t="s">
        <v>129</v>
      </c>
    </row>
    <row r="27" spans="1:15" ht="15">
      <c r="A27" s="224">
        <v>24</v>
      </c>
      <c r="B27" s="206" t="s">
        <v>1805</v>
      </c>
      <c r="C27" s="113">
        <v>2</v>
      </c>
      <c r="D27" s="113">
        <v>0</v>
      </c>
      <c r="E27" s="113">
        <v>1</v>
      </c>
      <c r="F27" s="113">
        <v>0</v>
      </c>
      <c r="G27" s="113">
        <v>3</v>
      </c>
      <c r="H27" s="113">
        <v>0</v>
      </c>
      <c r="I27" s="114">
        <f t="shared" si="0"/>
        <v>6</v>
      </c>
      <c r="J27" s="206" t="str">
        <f>IF(I27="","",LOOKUP(I27,{0,4,8,12,15},{"None","Basic","Moderate","Advanced","Comprehensive"}))</f>
        <v>Basic</v>
      </c>
      <c r="K27" s="230" t="s">
        <v>360</v>
      </c>
      <c r="L27" s="234" t="s">
        <v>129</v>
      </c>
    </row>
    <row r="28" spans="1:15" ht="15">
      <c r="A28" s="224">
        <v>25</v>
      </c>
      <c r="B28" s="206" t="s">
        <v>1808</v>
      </c>
      <c r="C28" s="113">
        <v>0</v>
      </c>
      <c r="D28" s="113">
        <v>0</v>
      </c>
      <c r="E28" s="113">
        <v>0</v>
      </c>
      <c r="F28" s="113">
        <v>3</v>
      </c>
      <c r="G28" s="113">
        <v>1</v>
      </c>
      <c r="H28" s="113">
        <v>2</v>
      </c>
      <c r="I28" s="114">
        <f t="shared" si="0"/>
        <v>6</v>
      </c>
      <c r="J28" s="206" t="str">
        <f>IF(I28="","",LOOKUP(I28,{0,4,8,12,15},{"None","Basic","Moderate","Advanced","Comprehensive"}))</f>
        <v>Basic</v>
      </c>
      <c r="K28" s="230" t="s">
        <v>108</v>
      </c>
      <c r="L28" s="234" t="s">
        <v>129</v>
      </c>
    </row>
    <row r="29" spans="1:15" ht="15">
      <c r="A29" s="224">
        <v>26</v>
      </c>
      <c r="B29" s="206" t="s">
        <v>2259</v>
      </c>
      <c r="C29" s="113">
        <v>2</v>
      </c>
      <c r="D29" s="113">
        <v>1</v>
      </c>
      <c r="E29" s="113">
        <v>1</v>
      </c>
      <c r="F29" s="113">
        <v>3</v>
      </c>
      <c r="G29" s="113">
        <v>2</v>
      </c>
      <c r="H29" s="113">
        <v>4</v>
      </c>
      <c r="I29" s="114">
        <f t="shared" si="0"/>
        <v>13</v>
      </c>
      <c r="J29" s="206" t="str">
        <f>IF(I29="","",LOOKUP(I29,{0,4,8,12,15},{"None","Basic","Moderate","Advanced","Comprehensive"}))</f>
        <v>Advanced</v>
      </c>
      <c r="K29" s="230" t="s">
        <v>1393</v>
      </c>
      <c r="L29" s="234" t="s">
        <v>129</v>
      </c>
    </row>
    <row r="30" spans="1:15" ht="15">
      <c r="A30" s="224">
        <v>27</v>
      </c>
      <c r="B30" s="206" t="s">
        <v>1112</v>
      </c>
      <c r="C30" s="113">
        <v>1</v>
      </c>
      <c r="D30" s="113">
        <v>2</v>
      </c>
      <c r="E30" s="113">
        <v>0</v>
      </c>
      <c r="F30" s="113">
        <v>1</v>
      </c>
      <c r="G30" s="113">
        <v>3</v>
      </c>
      <c r="H30" s="113">
        <v>2</v>
      </c>
      <c r="I30" s="114">
        <f t="shared" si="0"/>
        <v>9</v>
      </c>
      <c r="J30" s="206" t="str">
        <f>IF(I30="","",LOOKUP(I30,{0,4,8,12,15},{"None","Basic","Moderate","Advanced","Comprehensive"}))</f>
        <v>Moderate</v>
      </c>
      <c r="K30" s="230" t="s">
        <v>1393</v>
      </c>
      <c r="L30" s="234" t="s">
        <v>2260</v>
      </c>
    </row>
    <row r="31" spans="1:15" ht="15">
      <c r="A31" s="224">
        <v>28</v>
      </c>
      <c r="B31" s="206" t="s">
        <v>1814</v>
      </c>
      <c r="C31" s="113">
        <v>2</v>
      </c>
      <c r="D31" s="113">
        <v>0</v>
      </c>
      <c r="E31" s="113">
        <v>1</v>
      </c>
      <c r="F31" s="113">
        <v>1</v>
      </c>
      <c r="G31" s="113">
        <v>3</v>
      </c>
      <c r="H31" s="113">
        <v>1</v>
      </c>
      <c r="I31" s="114">
        <f t="shared" si="0"/>
        <v>8</v>
      </c>
      <c r="J31" s="206" t="str">
        <f>IF(I31="","",LOOKUP(I31,{0,4,8,12,15},{"None","Basic","Moderate","Advanced","Comprehensive"}))</f>
        <v>Moderate</v>
      </c>
      <c r="K31" s="230" t="s">
        <v>1393</v>
      </c>
      <c r="L31" s="234" t="s">
        <v>108</v>
      </c>
    </row>
    <row r="32" spans="1:15" ht="19.5" customHeight="1">
      <c r="A32" s="224">
        <v>29</v>
      </c>
      <c r="B32" s="206" t="s">
        <v>2118</v>
      </c>
      <c r="C32" s="113">
        <v>2</v>
      </c>
      <c r="D32" s="113">
        <v>3</v>
      </c>
      <c r="E32" s="113">
        <v>2</v>
      </c>
      <c r="F32" s="113">
        <v>2</v>
      </c>
      <c r="G32" s="113">
        <v>2</v>
      </c>
      <c r="H32" s="113">
        <v>3</v>
      </c>
      <c r="I32" s="114">
        <f t="shared" si="0"/>
        <v>14</v>
      </c>
      <c r="J32" s="206" t="str">
        <f>IF(I32="","",LOOKUP(I32,{0,4,8,12,15},{"None","Basic","Moderate","Advanced","Comprehensive"}))</f>
        <v>Advanced</v>
      </c>
      <c r="K32" s="230" t="s">
        <v>1740</v>
      </c>
      <c r="L32" s="234" t="s">
        <v>2251</v>
      </c>
    </row>
    <row r="33" spans="1:12" ht="15">
      <c r="A33" s="224">
        <v>30</v>
      </c>
      <c r="B33" s="206" t="s">
        <v>264</v>
      </c>
      <c r="C33" s="113">
        <v>1</v>
      </c>
      <c r="D33" s="113">
        <v>3</v>
      </c>
      <c r="E33" s="113">
        <v>0</v>
      </c>
      <c r="F33" s="113">
        <v>4</v>
      </c>
      <c r="G33" s="113">
        <v>2</v>
      </c>
      <c r="H33" s="113">
        <v>0</v>
      </c>
      <c r="I33" s="114">
        <f t="shared" si="0"/>
        <v>10</v>
      </c>
      <c r="J33" s="206" t="str">
        <f>IF(I33="","",LOOKUP(I33,{0,4,8,12,15},{"None","Basic","Moderate","Advanced","Comprehensive"}))</f>
        <v>Moderate</v>
      </c>
      <c r="K33" s="230" t="s">
        <v>1393</v>
      </c>
      <c r="L33" s="234" t="s">
        <v>2254</v>
      </c>
    </row>
    <row r="34" spans="1:12" ht="15">
      <c r="A34" s="224">
        <v>31</v>
      </c>
      <c r="B34" s="206" t="s">
        <v>1264</v>
      </c>
      <c r="C34" s="113">
        <v>2</v>
      </c>
      <c r="D34" s="113">
        <v>0</v>
      </c>
      <c r="E34" s="113">
        <v>1</v>
      </c>
      <c r="F34" s="113">
        <v>0</v>
      </c>
      <c r="G34" s="113">
        <v>2</v>
      </c>
      <c r="H34" s="113">
        <v>1</v>
      </c>
      <c r="I34" s="114">
        <f t="shared" si="0"/>
        <v>6</v>
      </c>
      <c r="J34" s="206" t="str">
        <f>IF(I34="","",LOOKUP(I34,{0,4,8,12,15},{"None","Basic","Moderate","Advanced","Comprehensive"}))</f>
        <v>Basic</v>
      </c>
      <c r="K34" s="230" t="s">
        <v>277</v>
      </c>
      <c r="L34" s="234" t="s">
        <v>108</v>
      </c>
    </row>
    <row r="35" spans="1:12" ht="18" customHeight="1">
      <c r="A35" s="224">
        <v>32</v>
      </c>
      <c r="B35" s="206" t="s">
        <v>2261</v>
      </c>
      <c r="C35" s="113">
        <v>3</v>
      </c>
      <c r="D35" s="113">
        <v>2</v>
      </c>
      <c r="E35" s="113">
        <v>0</v>
      </c>
      <c r="F35" s="113">
        <v>0</v>
      </c>
      <c r="G35" s="113">
        <v>0</v>
      </c>
      <c r="H35" s="113">
        <v>0</v>
      </c>
      <c r="I35" s="114">
        <f t="shared" si="0"/>
        <v>5</v>
      </c>
      <c r="J35" s="206" t="str">
        <f>IF(I35="","",LOOKUP(I35,{0,4,8,12,15},{"None","Basic","Moderate","Advanced","Comprehensive"}))</f>
        <v>Basic</v>
      </c>
      <c r="K35" s="230" t="s">
        <v>1393</v>
      </c>
      <c r="L35" s="234" t="s">
        <v>2251</v>
      </c>
    </row>
    <row r="36" spans="1:12" ht="15">
      <c r="A36" s="224">
        <v>33</v>
      </c>
      <c r="B36" s="206" t="s">
        <v>1334</v>
      </c>
      <c r="C36" s="113">
        <v>1</v>
      </c>
      <c r="D36" s="113">
        <v>2</v>
      </c>
      <c r="E36" s="113">
        <v>0</v>
      </c>
      <c r="F36" s="113">
        <v>0</v>
      </c>
      <c r="G36" s="113">
        <v>0</v>
      </c>
      <c r="H36" s="113">
        <v>2</v>
      </c>
      <c r="I36" s="114">
        <f t="shared" si="0"/>
        <v>5</v>
      </c>
      <c r="J36" s="206" t="str">
        <f>IF(I36="","",LOOKUP(I36,{0,4,8,12,15},{"None","Basic","Moderate","Advanced","Comprehensive"}))</f>
        <v>Basic</v>
      </c>
      <c r="K36" s="230" t="s">
        <v>1740</v>
      </c>
      <c r="L36" s="234" t="s">
        <v>2260</v>
      </c>
    </row>
    <row r="37" spans="1:12" ht="15">
      <c r="A37" s="224">
        <v>34</v>
      </c>
      <c r="B37" s="206" t="s">
        <v>2032</v>
      </c>
      <c r="C37" s="113">
        <v>0</v>
      </c>
      <c r="D37" s="113">
        <v>2</v>
      </c>
      <c r="E37" s="113">
        <v>0</v>
      </c>
      <c r="F37" s="113">
        <v>0</v>
      </c>
      <c r="G37" s="113">
        <v>3</v>
      </c>
      <c r="H37" s="113">
        <v>0</v>
      </c>
      <c r="I37" s="114">
        <f t="shared" ref="I37" si="1">IF(COUNTA(C37,D37,E37,F37,G37,H37)=0,"",SUM(C37,D37,E37,F37,G37,H37))</f>
        <v>5</v>
      </c>
      <c r="J37" s="206" t="str">
        <f>IF(I37="","",LOOKUP(I37,{0,4,8,12,15},{"None","Basic","Moderate","Advanced","Comprehensive"}))</f>
        <v>Basic</v>
      </c>
      <c r="K37" s="230" t="s">
        <v>1393</v>
      </c>
      <c r="L37" s="234" t="s">
        <v>2250</v>
      </c>
    </row>
    <row r="38" spans="1:12" ht="15.75" thickBot="1">
      <c r="A38" s="225">
        <v>35</v>
      </c>
      <c r="B38" s="226" t="s">
        <v>1112</v>
      </c>
      <c r="C38" s="227">
        <v>0</v>
      </c>
      <c r="D38" s="227">
        <v>2</v>
      </c>
      <c r="E38" s="227">
        <v>0</v>
      </c>
      <c r="F38" s="227">
        <v>2</v>
      </c>
      <c r="G38" s="227">
        <v>3</v>
      </c>
      <c r="H38" s="227">
        <v>0</v>
      </c>
      <c r="I38" s="228">
        <f t="shared" si="0"/>
        <v>7</v>
      </c>
      <c r="J38" s="226" t="str">
        <f>IF(I38="","",LOOKUP(I38,{0,4,8,12,15},{"None","Basic","Moderate","Advanced","Comprehensive"}))</f>
        <v>Basic</v>
      </c>
      <c r="K38" s="231" t="s">
        <v>1393</v>
      </c>
      <c r="L38" s="235" t="s">
        <v>2260</v>
      </c>
    </row>
    <row r="39" spans="1:12" ht="15">
      <c r="A39" s="213"/>
      <c r="B39" s="214"/>
      <c r="C39" s="213"/>
      <c r="D39" s="213"/>
      <c r="E39" s="213"/>
      <c r="F39" s="213"/>
      <c r="G39" s="213"/>
      <c r="H39" s="213"/>
      <c r="I39" s="215"/>
      <c r="J39" s="214"/>
      <c r="K39" s="216"/>
      <c r="L39" s="217"/>
    </row>
    <row r="40" spans="1:12" s="4" customFormat="1" ht="24.75" customHeight="1">
      <c r="B40" s="236" t="s">
        <v>2262</v>
      </c>
      <c r="C40" s="237">
        <f t="shared" ref="C40:I40" si="2">AVERAGEA(C4:C38)</f>
        <v>0.88571428571428568</v>
      </c>
      <c r="D40" s="237">
        <f t="shared" si="2"/>
        <v>1.5714285714285714</v>
      </c>
      <c r="E40" s="237">
        <f t="shared" si="2"/>
        <v>0.45714285714285713</v>
      </c>
      <c r="F40" s="237">
        <f t="shared" si="2"/>
        <v>1.2285714285714286</v>
      </c>
      <c r="G40" s="237">
        <f t="shared" si="2"/>
        <v>2</v>
      </c>
      <c r="H40" s="237">
        <f t="shared" si="2"/>
        <v>1.3428571428571427</v>
      </c>
      <c r="I40" s="237">
        <f t="shared" si="2"/>
        <v>7.4857142857142858</v>
      </c>
      <c r="J40" s="238"/>
      <c r="K40" s="239"/>
    </row>
    <row r="41" spans="1:12" s="4" customFormat="1" ht="18.75" customHeight="1">
      <c r="B41" s="236" t="s">
        <v>2263</v>
      </c>
      <c r="C41" s="237"/>
      <c r="D41" s="237"/>
      <c r="E41" s="237"/>
      <c r="F41" s="237"/>
      <c r="G41" s="237"/>
      <c r="H41" s="237"/>
      <c r="I41" s="237">
        <f>MEDIAN(I4:I38)</f>
        <v>7</v>
      </c>
      <c r="J41" s="238"/>
      <c r="K41" s="239"/>
    </row>
    <row r="42" spans="1:12" ht="27" thickBot="1"/>
    <row r="43" spans="1:12">
      <c r="B43" s="202" t="s">
        <v>2248</v>
      </c>
      <c r="C43" s="172" t="s">
        <v>2264</v>
      </c>
      <c r="D43" s="173" t="s">
        <v>2265</v>
      </c>
    </row>
    <row r="44" spans="1:12" ht="19.5" customHeight="1">
      <c r="B44" s="203" t="s">
        <v>1393</v>
      </c>
      <c r="C44" s="152">
        <f>COUNTIF(K:K,"Rule-based")</f>
        <v>15</v>
      </c>
      <c r="D44" s="174" cm="1">
        <f t="array" ref="D44">MEDIAN(IF($K$4:$K$38="Rule-based",$I$4:$I$38))</f>
        <v>10</v>
      </c>
    </row>
    <row r="45" spans="1:12" ht="14.25" customHeight="1">
      <c r="B45" s="203" t="s">
        <v>1740</v>
      </c>
      <c r="C45" s="152">
        <f>COUNTIF(K:K,"LLM")</f>
        <v>6</v>
      </c>
      <c r="D45" s="174" cm="1">
        <f t="array" ref="D45">MEDIAN(IF($K$4:$K$38="Hybrid",$I$4:$I$38))</f>
        <v>5</v>
      </c>
    </row>
    <row r="46" spans="1:12" ht="14.25" customHeight="1">
      <c r="B46" s="203" t="s">
        <v>360</v>
      </c>
      <c r="C46" s="152">
        <f>COUNTIF(K:K,"Hybrid")</f>
        <v>7</v>
      </c>
      <c r="D46" s="174" cm="1">
        <f t="array" ref="D46">MEDIAN(IF($K$4:$K$38="LLM",$I$4:$I$38))</f>
        <v>6.5</v>
      </c>
    </row>
    <row r="47" spans="1:12" ht="21" customHeight="1">
      <c r="B47" s="203" t="s">
        <v>1761</v>
      </c>
      <c r="C47" s="152">
        <f>COUNTIF(K:K,"Classical ML")</f>
        <v>2</v>
      </c>
      <c r="D47" s="174" cm="1">
        <f t="array" ref="D47">MEDIAN(IF($K$4:$K$38="Classical ML",$I$4:$I$38))</f>
        <v>4</v>
      </c>
    </row>
    <row r="48" spans="1:12" ht="18.75" customHeight="1">
      <c r="B48" s="203" t="s">
        <v>277</v>
      </c>
      <c r="C48" s="152">
        <f>COUNTIF(K:K,"Unspecified AI")</f>
        <v>3</v>
      </c>
      <c r="D48" s="174" cm="1">
        <f t="array" ref="D48">MEDIAN(IF($K$4:$K$38="Unspecified AI",$I$4:$I$38))</f>
        <v>6</v>
      </c>
    </row>
    <row r="49" spans="2:4" ht="21" customHeight="1">
      <c r="B49" s="203" t="s">
        <v>108</v>
      </c>
      <c r="C49" s="152">
        <f>COUNTIF(K:K,"Not reported")</f>
        <v>2</v>
      </c>
      <c r="D49" s="174" cm="1">
        <f t="array" ref="D49">MEDIAN(IF($K$4:$K$38="Not reported",$I$4:$I$38))</f>
        <v>5.5</v>
      </c>
    </row>
    <row r="50" spans="2:4" ht="20.25" customHeight="1">
      <c r="B50" s="203" t="s">
        <v>2266</v>
      </c>
      <c r="C50" s="152">
        <f>COUNTIF(K4:K38,"Hybrid")+COUNTIF(K4:K38,"LLM")</f>
        <v>13</v>
      </c>
      <c r="D50" s="174" cm="1">
        <f t="array" ref="D50">MEDIAN(IF(($K$4:$K$38="LLM")+($K$4:$K$38="Hybrid"),$I$4:$I$38))</f>
        <v>5</v>
      </c>
    </row>
    <row r="51" spans="2:4" ht="27" thickBot="1">
      <c r="B51" s="204"/>
      <c r="C51" s="175">
        <f>SUM(C44:C49)</f>
        <v>35</v>
      </c>
      <c r="D51" s="176"/>
    </row>
  </sheetData>
  <autoFilter ref="A3:J41" xr:uid="{05B945B7-0D69-42CB-8753-DCE20801F2FE}"/>
  <mergeCells count="2">
    <mergeCell ref="A2:L2"/>
    <mergeCell ref="A1:F1"/>
  </mergeCells>
  <pageMargins left="0.7" right="0.7" top="0.75" bottom="0.75" header="0.3" footer="0.3"/>
  <pageSetup paperSize="9" orientation="portrait" r:id="rId1"/>
  <ignoredErrors>
    <ignoredError sqref="C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945B7-0D69-42CB-8753-DCE20801F2FE}">
  <dimension ref="A1:Q37"/>
  <sheetViews>
    <sheetView zoomScale="70" zoomScaleNormal="70" workbookViewId="0">
      <pane xSplit="3" ySplit="2" topLeftCell="D36" activePane="bottomRight" state="frozen"/>
      <selection pane="topRight"/>
      <selection pane="bottomLeft"/>
      <selection pane="bottomRight" sqref="A1:XFD1"/>
    </sheetView>
  </sheetViews>
  <sheetFormatPr defaultColWidth="9.140625" defaultRowHeight="26.25"/>
  <cols>
    <col min="1" max="1" width="6.5703125" style="2" customWidth="1"/>
    <col min="2" max="2" width="14.85546875" style="2" customWidth="1"/>
    <col min="3" max="3" width="11.140625" style="2" customWidth="1"/>
    <col min="4" max="4" width="28.7109375" style="2" customWidth="1"/>
    <col min="5" max="5" width="11.85546875" style="2" customWidth="1"/>
    <col min="6" max="6" width="26.7109375" style="2" customWidth="1"/>
    <col min="7" max="7" width="13" style="2" customWidth="1"/>
    <col min="8" max="8" width="22" style="2" customWidth="1"/>
    <col min="9" max="9" width="13.42578125" style="2" customWidth="1"/>
    <col min="10" max="10" width="23.28515625" style="2" customWidth="1"/>
    <col min="11" max="11" width="14.140625" style="2" customWidth="1"/>
    <col min="12" max="12" width="24.28515625" style="2" bestFit="1" customWidth="1"/>
    <col min="13" max="13" width="15.28515625" style="2" customWidth="1"/>
    <col min="14" max="14" width="21.28515625" style="2" customWidth="1"/>
    <col min="15" max="15" width="20.7109375" style="100" customWidth="1"/>
    <col min="16" max="16" width="22.7109375" style="2" customWidth="1"/>
    <col min="17" max="17" width="86.85546875" style="2" customWidth="1"/>
    <col min="18" max="16384" width="9.140625" style="2"/>
  </cols>
  <sheetData>
    <row r="1" spans="1:17" s="453" customFormat="1" ht="33" customHeight="1" thickBot="1">
      <c r="A1" s="452" t="s">
        <v>2693</v>
      </c>
      <c r="B1" s="452"/>
      <c r="C1" s="452"/>
      <c r="D1" s="452"/>
      <c r="E1" s="452"/>
      <c r="F1" s="452"/>
      <c r="G1" s="452"/>
      <c r="H1" s="452"/>
      <c r="I1" s="452"/>
      <c r="J1" s="452"/>
      <c r="K1" s="452"/>
      <c r="L1" s="452"/>
      <c r="M1" s="452"/>
      <c r="N1" s="452"/>
      <c r="O1" s="452"/>
      <c r="P1" s="452"/>
      <c r="Q1" s="452"/>
    </row>
    <row r="2" spans="1:17" ht="47.25" customHeight="1" thickBot="1">
      <c r="A2" s="51" t="s">
        <v>1708</v>
      </c>
      <c r="B2" s="52" t="s">
        <v>1895</v>
      </c>
      <c r="C2" s="53" t="s">
        <v>1896</v>
      </c>
      <c r="D2" s="54" t="s">
        <v>1897</v>
      </c>
      <c r="E2" s="55" t="s">
        <v>1898</v>
      </c>
      <c r="F2" s="56" t="s">
        <v>1899</v>
      </c>
      <c r="G2" s="57" t="s">
        <v>1900</v>
      </c>
      <c r="H2" s="58" t="s">
        <v>1901</v>
      </c>
      <c r="I2" s="59" t="s">
        <v>1902</v>
      </c>
      <c r="J2" s="60" t="s">
        <v>1903</v>
      </c>
      <c r="K2" s="61" t="s">
        <v>1904</v>
      </c>
      <c r="L2" s="62" t="s">
        <v>1905</v>
      </c>
      <c r="M2" s="63" t="s">
        <v>1906</v>
      </c>
      <c r="N2" s="64" t="s">
        <v>1907</v>
      </c>
      <c r="O2" s="101" t="s">
        <v>1908</v>
      </c>
      <c r="P2" s="65" t="s">
        <v>1909</v>
      </c>
      <c r="Q2" s="98" t="s">
        <v>1910</v>
      </c>
    </row>
    <row r="3" spans="1:17" ht="198.75" customHeight="1">
      <c r="A3" s="66">
        <v>1</v>
      </c>
      <c r="B3" s="67" t="s">
        <v>1911</v>
      </c>
      <c r="C3" s="68">
        <v>2</v>
      </c>
      <c r="D3" s="69" t="s">
        <v>1912</v>
      </c>
      <c r="E3" s="70">
        <v>2</v>
      </c>
      <c r="F3" s="71" t="s">
        <v>1913</v>
      </c>
      <c r="G3" s="72">
        <v>0</v>
      </c>
      <c r="H3" s="73" t="s">
        <v>1914</v>
      </c>
      <c r="I3" s="74">
        <v>2</v>
      </c>
      <c r="J3" s="75" t="s">
        <v>1915</v>
      </c>
      <c r="K3" s="76">
        <v>2</v>
      </c>
      <c r="L3" s="77" t="s">
        <v>1916</v>
      </c>
      <c r="M3" s="78">
        <v>3</v>
      </c>
      <c r="N3" s="50" t="s">
        <v>1917</v>
      </c>
      <c r="O3" s="102">
        <f>IF(COUNTA(C3,E3,G3,I3,K3,M3)=0,"",SUM(C3,E3,G3,I3,K3,M3))</f>
        <v>11</v>
      </c>
      <c r="P3" s="95" t="str">
        <f>IF(O3="","",LOOKUP(O3,{0,4,8,12,15},{"None","Basic","Moderate","Advanced","Comprehensive"}))</f>
        <v>Moderate</v>
      </c>
      <c r="Q3" s="96" t="s">
        <v>1918</v>
      </c>
    </row>
    <row r="4" spans="1:17" ht="330">
      <c r="A4" s="66">
        <v>2</v>
      </c>
      <c r="B4" s="67" t="s">
        <v>1919</v>
      </c>
      <c r="C4" s="68">
        <v>2</v>
      </c>
      <c r="D4" s="69" t="s">
        <v>1920</v>
      </c>
      <c r="E4" s="70">
        <v>3</v>
      </c>
      <c r="F4" s="71" t="s">
        <v>1921</v>
      </c>
      <c r="G4" s="72">
        <v>2</v>
      </c>
      <c r="H4" s="73" t="s">
        <v>1922</v>
      </c>
      <c r="I4" s="74">
        <v>2</v>
      </c>
      <c r="J4" s="75" t="s">
        <v>1923</v>
      </c>
      <c r="K4" s="76">
        <v>3</v>
      </c>
      <c r="L4" s="77" t="s">
        <v>1924</v>
      </c>
      <c r="M4" s="78">
        <v>2</v>
      </c>
      <c r="N4" s="50" t="s">
        <v>1925</v>
      </c>
      <c r="O4" s="102">
        <f>IF(COUNTA(C4,E4,G4,I4,K4,M4)=0,"",SUM(C4,E4,G4,I4,K4,M4))</f>
        <v>14</v>
      </c>
      <c r="P4" s="95" t="str">
        <f>IF(O4="","",LOOKUP(O4,{0,4,8,12,15},{"None","Basic","Moderate","Advanced","Comprehensive"}))</f>
        <v>Advanced</v>
      </c>
      <c r="Q4" s="97" t="s">
        <v>1926</v>
      </c>
    </row>
    <row r="5" spans="1:17" ht="277.5" customHeight="1">
      <c r="A5" s="66">
        <v>3</v>
      </c>
      <c r="B5" s="67" t="s">
        <v>1927</v>
      </c>
      <c r="C5" s="104" t="s">
        <v>1928</v>
      </c>
      <c r="D5" s="69" t="s">
        <v>1929</v>
      </c>
      <c r="E5" s="70">
        <v>1</v>
      </c>
      <c r="F5" s="71" t="s">
        <v>1930</v>
      </c>
      <c r="G5" s="72">
        <v>0</v>
      </c>
      <c r="H5" s="73" t="s">
        <v>1931</v>
      </c>
      <c r="I5" s="74">
        <v>0</v>
      </c>
      <c r="J5" s="75" t="s">
        <v>1932</v>
      </c>
      <c r="K5" s="76">
        <v>1</v>
      </c>
      <c r="L5" s="77" t="s">
        <v>1933</v>
      </c>
      <c r="M5" s="78">
        <v>0</v>
      </c>
      <c r="N5" s="50" t="s">
        <v>1934</v>
      </c>
      <c r="O5" s="102">
        <f t="shared" ref="O5:O35" si="0">IF(COUNTA(C5,E5,G5,I5,K5,M5)=0,"",SUM(C5,E5,G5,I5,K5,M5))</f>
        <v>2</v>
      </c>
      <c r="P5" s="95" t="str">
        <f>IF(O5="","",LOOKUP(O5,{0,4,8,12,15},{"None","Basic","Moderate","Advanced","Comprehensive"}))</f>
        <v>None</v>
      </c>
      <c r="Q5" s="97" t="s">
        <v>1935</v>
      </c>
    </row>
    <row r="6" spans="1:17" ht="270">
      <c r="A6" s="66">
        <v>4</v>
      </c>
      <c r="B6" s="67" t="s">
        <v>1936</v>
      </c>
      <c r="C6" s="68">
        <v>1</v>
      </c>
      <c r="D6" s="69" t="s">
        <v>1937</v>
      </c>
      <c r="E6" s="70">
        <v>1</v>
      </c>
      <c r="F6" s="71" t="s">
        <v>1938</v>
      </c>
      <c r="G6" s="72">
        <v>0</v>
      </c>
      <c r="H6" s="73" t="s">
        <v>1939</v>
      </c>
      <c r="I6" s="74">
        <v>0</v>
      </c>
      <c r="J6" s="75" t="s">
        <v>1940</v>
      </c>
      <c r="K6" s="76">
        <v>2</v>
      </c>
      <c r="L6" s="77" t="s">
        <v>1941</v>
      </c>
      <c r="M6" s="78">
        <v>0</v>
      </c>
      <c r="N6" s="50" t="s">
        <v>1942</v>
      </c>
      <c r="O6" s="102">
        <f>IF(COUNTA(C6,E6,G6,I6,K6,M6)=0,"",SUM(C6,E6,G6,I6,K6,M6))</f>
        <v>4</v>
      </c>
      <c r="P6" s="95" t="str">
        <f>IF(O6="","",LOOKUP(O6,{0,4,8,12,15},{"None","Basic","Moderate","Advanced","Comprehensive"}))</f>
        <v>Basic</v>
      </c>
      <c r="Q6" s="97" t="s">
        <v>1943</v>
      </c>
    </row>
    <row r="7" spans="1:17" ht="315">
      <c r="A7" s="66">
        <v>5</v>
      </c>
      <c r="B7" s="67" t="s">
        <v>264</v>
      </c>
      <c r="C7" s="68">
        <v>0</v>
      </c>
      <c r="D7" s="69" t="s">
        <v>1944</v>
      </c>
      <c r="E7" s="70">
        <v>3</v>
      </c>
      <c r="F7" s="71" t="s">
        <v>1945</v>
      </c>
      <c r="G7" s="72">
        <v>1</v>
      </c>
      <c r="H7" s="73" t="s">
        <v>1946</v>
      </c>
      <c r="I7" s="74">
        <v>2</v>
      </c>
      <c r="J7" s="75" t="s">
        <v>1947</v>
      </c>
      <c r="K7" s="76">
        <v>3</v>
      </c>
      <c r="L7" s="77" t="s">
        <v>1948</v>
      </c>
      <c r="M7" s="78">
        <v>2</v>
      </c>
      <c r="N7" s="50" t="s">
        <v>1949</v>
      </c>
      <c r="O7" s="102">
        <f t="shared" si="0"/>
        <v>11</v>
      </c>
      <c r="P7" s="95" t="str">
        <f>IF(O7="","",LOOKUP(O7,{0,4,8,12,15},{"None","Basic","Moderate","Advanced","Comprehensive"}))</f>
        <v>Moderate</v>
      </c>
      <c r="Q7" s="97" t="s">
        <v>1950</v>
      </c>
    </row>
    <row r="8" spans="1:17" ht="408.75" customHeight="1">
      <c r="A8" s="66">
        <v>6</v>
      </c>
      <c r="B8" s="67" t="s">
        <v>294</v>
      </c>
      <c r="C8" s="68">
        <v>0</v>
      </c>
      <c r="D8" s="69" t="s">
        <v>1951</v>
      </c>
      <c r="E8" s="70">
        <v>2</v>
      </c>
      <c r="F8" s="71" t="s">
        <v>1952</v>
      </c>
      <c r="G8" s="72">
        <v>1</v>
      </c>
      <c r="H8" s="73" t="s">
        <v>1953</v>
      </c>
      <c r="I8" s="74" t="s">
        <v>1954</v>
      </c>
      <c r="J8" s="75" t="s">
        <v>1955</v>
      </c>
      <c r="K8" s="76">
        <v>1</v>
      </c>
      <c r="L8" s="77" t="s">
        <v>1956</v>
      </c>
      <c r="M8" s="78">
        <v>0</v>
      </c>
      <c r="N8" s="50" t="s">
        <v>1957</v>
      </c>
      <c r="O8" s="102">
        <f>IF(COUNTA(C8,E8,G8,I8,K8,M8)=0,"",SUM(C8,E8,G8,I8,K8,M8))</f>
        <v>4</v>
      </c>
      <c r="P8" s="95" t="str">
        <f>IF(O8="","",LOOKUP(O8,{0,4,8,12,15},{"None","Basic","Moderate","Advanced","Comprehensive"}))</f>
        <v>Basic</v>
      </c>
      <c r="Q8" s="97" t="s">
        <v>1958</v>
      </c>
    </row>
    <row r="9" spans="1:17" ht="330">
      <c r="A9" s="66">
        <v>7</v>
      </c>
      <c r="B9" s="67" t="s">
        <v>1753</v>
      </c>
      <c r="C9" s="68">
        <v>1</v>
      </c>
      <c r="D9" s="69" t="s">
        <v>1959</v>
      </c>
      <c r="E9" s="70">
        <v>1</v>
      </c>
      <c r="F9" s="71" t="s">
        <v>1960</v>
      </c>
      <c r="G9" s="72">
        <v>1</v>
      </c>
      <c r="H9" s="73" t="s">
        <v>1961</v>
      </c>
      <c r="I9" s="74">
        <v>3</v>
      </c>
      <c r="J9" s="75" t="s">
        <v>1962</v>
      </c>
      <c r="K9" s="76">
        <v>2</v>
      </c>
      <c r="L9" s="77" t="s">
        <v>1963</v>
      </c>
      <c r="M9" s="78">
        <v>2</v>
      </c>
      <c r="N9" s="50" t="s">
        <v>1964</v>
      </c>
      <c r="O9" s="102">
        <f t="shared" si="0"/>
        <v>10</v>
      </c>
      <c r="P9" s="95" t="str">
        <f>IF(O9="","",LOOKUP(O9,{0,4,8,12,15},{"None","Basic","Moderate","Advanced","Comprehensive"}))</f>
        <v>Moderate</v>
      </c>
      <c r="Q9" s="97" t="s">
        <v>1965</v>
      </c>
    </row>
    <row r="10" spans="1:17" ht="315">
      <c r="A10" s="66">
        <v>8</v>
      </c>
      <c r="B10" s="67" t="s">
        <v>1966</v>
      </c>
      <c r="C10" s="68">
        <v>0</v>
      </c>
      <c r="D10" s="69" t="s">
        <v>1967</v>
      </c>
      <c r="E10" s="70">
        <v>3</v>
      </c>
      <c r="F10" s="71" t="s">
        <v>1968</v>
      </c>
      <c r="G10" s="72">
        <v>0</v>
      </c>
      <c r="H10" s="73" t="s">
        <v>1969</v>
      </c>
      <c r="I10" s="74">
        <v>1</v>
      </c>
      <c r="J10" s="75" t="s">
        <v>1970</v>
      </c>
      <c r="K10" s="76">
        <v>2</v>
      </c>
      <c r="L10" s="77" t="s">
        <v>1971</v>
      </c>
      <c r="M10" s="78">
        <v>2</v>
      </c>
      <c r="N10" s="50" t="s">
        <v>1972</v>
      </c>
      <c r="O10" s="102">
        <f t="shared" si="0"/>
        <v>8</v>
      </c>
      <c r="P10" s="95" t="str">
        <f>IF(O10="","",LOOKUP(O10,{0,4,8,12,15},{"None","Basic","Moderate","Advanced","Comprehensive"}))</f>
        <v>Moderate</v>
      </c>
      <c r="Q10" s="97" t="s">
        <v>1973</v>
      </c>
    </row>
    <row r="11" spans="1:17" ht="195">
      <c r="A11" s="66">
        <v>9</v>
      </c>
      <c r="B11" s="67" t="s">
        <v>1974</v>
      </c>
      <c r="C11" s="68">
        <v>0</v>
      </c>
      <c r="D11" s="69" t="s">
        <v>1975</v>
      </c>
      <c r="E11" s="70">
        <v>2</v>
      </c>
      <c r="F11" s="71" t="s">
        <v>1976</v>
      </c>
      <c r="G11" s="72">
        <v>0</v>
      </c>
      <c r="H11" s="73" t="s">
        <v>1977</v>
      </c>
      <c r="I11" s="74">
        <v>0</v>
      </c>
      <c r="J11" s="75" t="s">
        <v>1978</v>
      </c>
      <c r="K11" s="76">
        <v>2</v>
      </c>
      <c r="L11" s="77" t="s">
        <v>1979</v>
      </c>
      <c r="M11" s="78">
        <v>0</v>
      </c>
      <c r="N11" s="50" t="s">
        <v>1980</v>
      </c>
      <c r="O11" s="102">
        <f>IF(COUNTA(C11,E11,G11,I11,K11,M11)=0,"",SUM(C11,E11,G11,I11,K11,M11))</f>
        <v>4</v>
      </c>
      <c r="P11" s="95" t="str">
        <f>IF(O11="","",LOOKUP(O11,{0,4,8,12,15},{"None","Basic","Moderate","Advanced","Comprehensive"}))</f>
        <v>Basic</v>
      </c>
      <c r="Q11" s="97" t="s">
        <v>1981</v>
      </c>
    </row>
    <row r="12" spans="1:17" ht="180">
      <c r="A12" s="66">
        <v>10</v>
      </c>
      <c r="B12" s="67" t="s">
        <v>1982</v>
      </c>
      <c r="C12" s="68">
        <v>0</v>
      </c>
      <c r="D12" s="69" t="s">
        <v>1983</v>
      </c>
      <c r="E12" s="70">
        <v>2</v>
      </c>
      <c r="F12" s="71" t="s">
        <v>1984</v>
      </c>
      <c r="G12" s="72">
        <v>0</v>
      </c>
      <c r="H12" s="73" t="s">
        <v>1985</v>
      </c>
      <c r="I12" s="74">
        <v>0</v>
      </c>
      <c r="J12" s="75" t="s">
        <v>1986</v>
      </c>
      <c r="K12" s="76">
        <v>2</v>
      </c>
      <c r="L12" s="77" t="s">
        <v>1987</v>
      </c>
      <c r="M12" s="78">
        <v>0</v>
      </c>
      <c r="N12" s="50" t="s">
        <v>1980</v>
      </c>
      <c r="O12" s="102">
        <f t="shared" si="0"/>
        <v>4</v>
      </c>
      <c r="P12" s="95" t="str">
        <f>IF(O12="","",LOOKUP(O12,{0,4,8,12,15},{"None","Basic","Moderate","Advanced","Comprehensive"}))</f>
        <v>Basic</v>
      </c>
      <c r="Q12" s="97" t="s">
        <v>1988</v>
      </c>
    </row>
    <row r="13" spans="1:17" ht="240">
      <c r="A13" s="66">
        <v>11</v>
      </c>
      <c r="B13" s="67" t="s">
        <v>1989</v>
      </c>
      <c r="C13" s="68">
        <v>0</v>
      </c>
      <c r="D13" s="69" t="s">
        <v>1990</v>
      </c>
      <c r="E13" s="70">
        <v>1</v>
      </c>
      <c r="F13" s="71" t="s">
        <v>1991</v>
      </c>
      <c r="G13" s="72">
        <v>0</v>
      </c>
      <c r="H13" s="73" t="s">
        <v>1992</v>
      </c>
      <c r="I13" s="74">
        <v>1</v>
      </c>
      <c r="J13" s="75" t="s">
        <v>1993</v>
      </c>
      <c r="K13" s="76">
        <v>3</v>
      </c>
      <c r="L13" s="77" t="s">
        <v>1994</v>
      </c>
      <c r="M13" s="78">
        <v>2</v>
      </c>
      <c r="N13" s="50" t="s">
        <v>1995</v>
      </c>
      <c r="O13" s="102">
        <f t="shared" si="0"/>
        <v>7</v>
      </c>
      <c r="P13" s="95" t="str">
        <f>IF(O13="","",LOOKUP(O13,{0,4,8,12,15},{"None","Basic","Moderate","Advanced","Comprehensive"}))</f>
        <v>Basic</v>
      </c>
      <c r="Q13" s="97" t="s">
        <v>1996</v>
      </c>
    </row>
    <row r="14" spans="1:17" ht="300">
      <c r="A14" s="66">
        <v>12</v>
      </c>
      <c r="B14" s="67" t="s">
        <v>1997</v>
      </c>
      <c r="C14" s="68">
        <v>0</v>
      </c>
      <c r="D14" s="69" t="s">
        <v>1998</v>
      </c>
      <c r="E14" s="70">
        <v>0</v>
      </c>
      <c r="F14" s="71" t="s">
        <v>1999</v>
      </c>
      <c r="G14" s="72">
        <v>0</v>
      </c>
      <c r="H14" s="73" t="s">
        <v>2696</v>
      </c>
      <c r="I14" s="74">
        <v>1</v>
      </c>
      <c r="J14" s="75" t="s">
        <v>2000</v>
      </c>
      <c r="K14" s="76">
        <v>3</v>
      </c>
      <c r="L14" s="77" t="s">
        <v>2001</v>
      </c>
      <c r="M14" s="78">
        <v>3</v>
      </c>
      <c r="N14" s="50" t="s">
        <v>2002</v>
      </c>
      <c r="O14" s="102">
        <f t="shared" si="0"/>
        <v>7</v>
      </c>
      <c r="P14" s="95" t="str">
        <f>IF(O14="","",LOOKUP(O14,{0,4,8,12,15},{"None","Basic","Moderate","Advanced","Comprehensive"}))</f>
        <v>Basic</v>
      </c>
      <c r="Q14" s="97" t="s">
        <v>2003</v>
      </c>
    </row>
    <row r="15" spans="1:17" ht="291.75" customHeight="1">
      <c r="A15" s="66">
        <v>13</v>
      </c>
      <c r="B15" s="67" t="s">
        <v>579</v>
      </c>
      <c r="C15" s="68">
        <v>0</v>
      </c>
      <c r="D15" s="69" t="s">
        <v>2004</v>
      </c>
      <c r="E15" s="70">
        <v>2</v>
      </c>
      <c r="F15" s="71" t="s">
        <v>2697</v>
      </c>
      <c r="G15" s="72">
        <v>0</v>
      </c>
      <c r="H15" s="73" t="s">
        <v>2005</v>
      </c>
      <c r="I15" s="74">
        <v>0</v>
      </c>
      <c r="J15" s="75" t="s">
        <v>2006</v>
      </c>
      <c r="K15" s="76">
        <v>1</v>
      </c>
      <c r="L15" s="77" t="s">
        <v>2007</v>
      </c>
      <c r="M15" s="78">
        <v>0</v>
      </c>
      <c r="N15" s="50" t="s">
        <v>2008</v>
      </c>
      <c r="O15" s="102">
        <f t="shared" si="0"/>
        <v>3</v>
      </c>
      <c r="P15" s="95" t="str">
        <f>IF(O15="","",LOOKUP(O15,{0,4,8,12,15},{"None","Basic","Moderate","Advanced","Comprehensive"}))</f>
        <v>None</v>
      </c>
      <c r="Q15" s="97" t="s">
        <v>2009</v>
      </c>
    </row>
    <row r="16" spans="1:17" ht="326.25" customHeight="1">
      <c r="A16" s="66">
        <v>14</v>
      </c>
      <c r="B16" s="67" t="s">
        <v>2010</v>
      </c>
      <c r="C16" s="68">
        <v>2</v>
      </c>
      <c r="D16" s="69" t="s">
        <v>2011</v>
      </c>
      <c r="E16" s="70">
        <v>2</v>
      </c>
      <c r="F16" s="71" t="s">
        <v>2012</v>
      </c>
      <c r="G16" s="72">
        <v>1</v>
      </c>
      <c r="H16" s="73" t="s">
        <v>2013</v>
      </c>
      <c r="I16" s="74">
        <v>2</v>
      </c>
      <c r="J16" s="75" t="s">
        <v>2014</v>
      </c>
      <c r="K16" s="76">
        <v>2</v>
      </c>
      <c r="L16" s="77" t="s">
        <v>2015</v>
      </c>
      <c r="M16" s="78">
        <v>2</v>
      </c>
      <c r="N16" s="50" t="s">
        <v>2016</v>
      </c>
      <c r="O16" s="102">
        <f t="shared" si="0"/>
        <v>11</v>
      </c>
      <c r="P16" s="95" t="str">
        <f>IF(O16="","",LOOKUP(O16,{0,4,8,12,15},{"None","Basic","Moderate","Advanced","Comprehensive"}))</f>
        <v>Moderate</v>
      </c>
      <c r="Q16" s="97" t="s">
        <v>2017</v>
      </c>
    </row>
    <row r="17" spans="1:17" ht="180">
      <c r="A17" s="66">
        <v>15</v>
      </c>
      <c r="B17" s="67" t="s">
        <v>1779</v>
      </c>
      <c r="C17" s="68">
        <v>0</v>
      </c>
      <c r="D17" s="69" t="s">
        <v>2018</v>
      </c>
      <c r="E17" s="70">
        <v>3</v>
      </c>
      <c r="F17" s="71" t="s">
        <v>2019</v>
      </c>
      <c r="G17" s="72">
        <v>0</v>
      </c>
      <c r="H17" s="73" t="s">
        <v>2020</v>
      </c>
      <c r="I17" s="74">
        <v>0</v>
      </c>
      <c r="J17" s="75" t="s">
        <v>2021</v>
      </c>
      <c r="K17" s="76">
        <v>0</v>
      </c>
      <c r="L17" s="77" t="s">
        <v>2022</v>
      </c>
      <c r="M17" s="78">
        <v>0</v>
      </c>
      <c r="N17" s="50" t="s">
        <v>2023</v>
      </c>
      <c r="O17" s="102">
        <f t="shared" si="0"/>
        <v>3</v>
      </c>
      <c r="P17" s="95" t="str">
        <f>IF(O17="","",LOOKUP(O17,{0,4,8,12,15},{"None","Basic","Moderate","Advanced","Comprehensive"}))</f>
        <v>None</v>
      </c>
      <c r="Q17" s="97" t="s">
        <v>2024</v>
      </c>
    </row>
    <row r="18" spans="1:17" ht="240">
      <c r="A18" s="66">
        <v>16</v>
      </c>
      <c r="B18" s="67" t="s">
        <v>696</v>
      </c>
      <c r="C18" s="68">
        <v>2</v>
      </c>
      <c r="D18" s="69" t="s">
        <v>2025</v>
      </c>
      <c r="E18" s="70">
        <v>1</v>
      </c>
      <c r="F18" s="71" t="s">
        <v>2026</v>
      </c>
      <c r="G18" s="72">
        <v>0</v>
      </c>
      <c r="H18" s="73" t="s">
        <v>2027</v>
      </c>
      <c r="I18" s="74">
        <v>3</v>
      </c>
      <c r="J18" s="75" t="s">
        <v>2028</v>
      </c>
      <c r="K18" s="76">
        <v>2</v>
      </c>
      <c r="L18" s="77" t="s">
        <v>2029</v>
      </c>
      <c r="M18" s="78">
        <v>3</v>
      </c>
      <c r="N18" s="50" t="s">
        <v>2030</v>
      </c>
      <c r="O18" s="102">
        <f t="shared" si="0"/>
        <v>11</v>
      </c>
      <c r="P18" s="95" t="str">
        <f>IF(O18="","",LOOKUP(O18,{0,4,8,12,15},{"None","Basic","Moderate","Advanced","Comprehensive"}))</f>
        <v>Moderate</v>
      </c>
      <c r="Q18" s="97" t="s">
        <v>2031</v>
      </c>
    </row>
    <row r="19" spans="1:17" ht="321" customHeight="1">
      <c r="A19" s="66">
        <v>17</v>
      </c>
      <c r="B19" s="67" t="s">
        <v>2032</v>
      </c>
      <c r="C19" s="68">
        <v>2</v>
      </c>
      <c r="D19" s="69" t="s">
        <v>2033</v>
      </c>
      <c r="E19" s="70">
        <v>3</v>
      </c>
      <c r="F19" s="71" t="s">
        <v>2034</v>
      </c>
      <c r="G19" s="72">
        <v>1</v>
      </c>
      <c r="H19" s="73" t="s">
        <v>2035</v>
      </c>
      <c r="I19" s="74">
        <v>2</v>
      </c>
      <c r="J19" s="75" t="s">
        <v>2036</v>
      </c>
      <c r="K19" s="76">
        <v>2</v>
      </c>
      <c r="L19" s="77" t="s">
        <v>2037</v>
      </c>
      <c r="M19" s="78">
        <v>2</v>
      </c>
      <c r="N19" s="50" t="s">
        <v>2038</v>
      </c>
      <c r="O19" s="102">
        <f t="shared" si="0"/>
        <v>12</v>
      </c>
      <c r="P19" s="95" t="str">
        <f>IF(O19="","",LOOKUP(O19,{0,4,8,12,15},{"None","Basic","Moderate","Advanced","Comprehensive"}))</f>
        <v>Advanced</v>
      </c>
      <c r="Q19" s="97" t="s">
        <v>2039</v>
      </c>
    </row>
    <row r="20" spans="1:17" ht="300">
      <c r="A20" s="66">
        <v>18</v>
      </c>
      <c r="B20" s="67" t="s">
        <v>778</v>
      </c>
      <c r="C20" s="68">
        <v>0</v>
      </c>
      <c r="D20" s="69" t="s">
        <v>2040</v>
      </c>
      <c r="E20" s="70">
        <v>2</v>
      </c>
      <c r="F20" s="71" t="s">
        <v>2041</v>
      </c>
      <c r="G20" s="72">
        <v>0</v>
      </c>
      <c r="H20" s="73" t="s">
        <v>2042</v>
      </c>
      <c r="I20" s="74">
        <v>1</v>
      </c>
      <c r="J20" s="75" t="s">
        <v>2043</v>
      </c>
      <c r="K20" s="76">
        <v>2</v>
      </c>
      <c r="L20" s="77" t="s">
        <v>2044</v>
      </c>
      <c r="M20" s="78">
        <v>0</v>
      </c>
      <c r="N20" s="50" t="s">
        <v>2045</v>
      </c>
      <c r="O20" s="102">
        <f t="shared" si="0"/>
        <v>5</v>
      </c>
      <c r="P20" s="95" t="str">
        <f>IF(O20="","",LOOKUP(O20,{0,4,8,12,15},{"None","Basic","Moderate","Advanced","Comprehensive"}))</f>
        <v>Basic</v>
      </c>
      <c r="Q20" s="97" t="s">
        <v>2046</v>
      </c>
    </row>
    <row r="21" spans="1:17" ht="285">
      <c r="A21" s="66">
        <v>19</v>
      </c>
      <c r="B21" s="67" t="s">
        <v>2047</v>
      </c>
      <c r="C21" s="68">
        <v>0</v>
      </c>
      <c r="D21" s="69" t="s">
        <v>2048</v>
      </c>
      <c r="E21" s="70">
        <v>1</v>
      </c>
      <c r="F21" s="71" t="s">
        <v>2049</v>
      </c>
      <c r="G21" s="72">
        <v>1</v>
      </c>
      <c r="H21" s="73" t="s">
        <v>2050</v>
      </c>
      <c r="I21" s="74">
        <v>2</v>
      </c>
      <c r="J21" s="75" t="s">
        <v>2051</v>
      </c>
      <c r="K21" s="76">
        <v>1</v>
      </c>
      <c r="L21" s="77" t="s">
        <v>2052</v>
      </c>
      <c r="M21" s="78">
        <v>2</v>
      </c>
      <c r="N21" s="50" t="s">
        <v>2053</v>
      </c>
      <c r="O21" s="102">
        <f t="shared" si="0"/>
        <v>7</v>
      </c>
      <c r="P21" s="95" t="str">
        <f>IF(O21="","",LOOKUP(O21,{0,4,8,12,15},{"None","Basic","Moderate","Advanced","Comprehensive"}))</f>
        <v>Basic</v>
      </c>
      <c r="Q21" s="97" t="s">
        <v>2054</v>
      </c>
    </row>
    <row r="22" spans="1:17" ht="315">
      <c r="A22" s="66">
        <v>20</v>
      </c>
      <c r="B22" s="67" t="s">
        <v>2055</v>
      </c>
      <c r="C22" s="68">
        <v>0</v>
      </c>
      <c r="D22" s="69" t="s">
        <v>2702</v>
      </c>
      <c r="E22" s="70">
        <v>0</v>
      </c>
      <c r="F22" s="71" t="s">
        <v>2056</v>
      </c>
      <c r="G22" s="72">
        <v>0</v>
      </c>
      <c r="H22" s="73" t="s">
        <v>2057</v>
      </c>
      <c r="I22" s="74">
        <v>0</v>
      </c>
      <c r="J22" s="75" t="s">
        <v>2058</v>
      </c>
      <c r="K22" s="76">
        <v>2</v>
      </c>
      <c r="L22" s="77" t="s">
        <v>2059</v>
      </c>
      <c r="M22" s="78">
        <v>1</v>
      </c>
      <c r="N22" s="50" t="s">
        <v>2060</v>
      </c>
      <c r="O22" s="102">
        <f t="shared" si="0"/>
        <v>3</v>
      </c>
      <c r="P22" s="95" t="str">
        <f>IF(O22="","",LOOKUP(O22,{0,4,8,12,15},{"None","Basic","Moderate","Advanced","Comprehensive"}))</f>
        <v>None</v>
      </c>
      <c r="Q22" s="97" t="s">
        <v>2061</v>
      </c>
    </row>
    <row r="23" spans="1:17" ht="231.6" customHeight="1">
      <c r="A23" s="66">
        <v>21</v>
      </c>
      <c r="B23" s="67" t="s">
        <v>2062</v>
      </c>
      <c r="C23" s="68">
        <v>1</v>
      </c>
      <c r="D23" s="69" t="s">
        <v>2063</v>
      </c>
      <c r="E23" s="70">
        <v>1</v>
      </c>
      <c r="F23" s="71" t="s">
        <v>2064</v>
      </c>
      <c r="G23" s="72">
        <v>0</v>
      </c>
      <c r="H23" s="73" t="s">
        <v>2065</v>
      </c>
      <c r="I23" s="74">
        <v>0</v>
      </c>
      <c r="J23" s="75" t="s">
        <v>2006</v>
      </c>
      <c r="K23" s="76">
        <v>3</v>
      </c>
      <c r="L23" s="77" t="s">
        <v>2066</v>
      </c>
      <c r="M23" s="78">
        <v>0</v>
      </c>
      <c r="N23" s="50" t="s">
        <v>2067</v>
      </c>
      <c r="O23" s="102">
        <f t="shared" si="0"/>
        <v>5</v>
      </c>
      <c r="P23" s="95" t="str">
        <f>IF(O23="","",LOOKUP(O23,{0,4,8,12,15},{"None","Basic","Moderate","Advanced","Comprehensive"}))</f>
        <v>Basic</v>
      </c>
      <c r="Q23" s="97" t="s">
        <v>2068</v>
      </c>
    </row>
    <row r="24" spans="1:17" ht="360" customHeight="1">
      <c r="A24" s="66">
        <v>22</v>
      </c>
      <c r="B24" s="67" t="s">
        <v>2069</v>
      </c>
      <c r="C24" s="68">
        <v>2</v>
      </c>
      <c r="D24" s="69" t="s">
        <v>2070</v>
      </c>
      <c r="E24" s="70">
        <v>2</v>
      </c>
      <c r="F24" s="71" t="s">
        <v>2071</v>
      </c>
      <c r="G24" s="72">
        <v>1</v>
      </c>
      <c r="H24" s="73" t="s">
        <v>2072</v>
      </c>
      <c r="I24" s="74">
        <v>3</v>
      </c>
      <c r="J24" s="75" t="s">
        <v>2073</v>
      </c>
      <c r="K24" s="76">
        <v>2</v>
      </c>
      <c r="L24" s="77" t="s">
        <v>2074</v>
      </c>
      <c r="M24" s="78">
        <v>4</v>
      </c>
      <c r="N24" s="50" t="s">
        <v>2075</v>
      </c>
      <c r="O24" s="102">
        <f t="shared" si="0"/>
        <v>14</v>
      </c>
      <c r="P24" s="95" t="str">
        <f>IF(O24="","",LOOKUP(O24,{0,4,8,12,15},{"None","Basic","Moderate","Advanced","Comprehensive"}))</f>
        <v>Advanced</v>
      </c>
      <c r="Q24" s="97" t="s">
        <v>2076</v>
      </c>
    </row>
    <row r="25" spans="1:17" ht="309.75" customHeight="1">
      <c r="A25" s="66">
        <v>23</v>
      </c>
      <c r="B25" s="67" t="s">
        <v>2077</v>
      </c>
      <c r="C25" s="68">
        <v>0</v>
      </c>
      <c r="D25" s="69" t="s">
        <v>2078</v>
      </c>
      <c r="E25" s="70">
        <v>0</v>
      </c>
      <c r="F25" s="71" t="s">
        <v>2079</v>
      </c>
      <c r="G25" s="72">
        <v>1</v>
      </c>
      <c r="H25" s="73" t="s">
        <v>2080</v>
      </c>
      <c r="I25" s="74">
        <v>2</v>
      </c>
      <c r="J25" s="75" t="s">
        <v>2081</v>
      </c>
      <c r="K25" s="76">
        <v>3</v>
      </c>
      <c r="L25" s="77" t="s">
        <v>2082</v>
      </c>
      <c r="M25" s="78">
        <v>2</v>
      </c>
      <c r="N25" s="50" t="s">
        <v>2083</v>
      </c>
      <c r="O25" s="102">
        <f t="shared" si="0"/>
        <v>8</v>
      </c>
      <c r="P25" s="95" t="str">
        <f>IF(O25="","",LOOKUP(O25,{0,4,8,12,15},{"None","Basic","Moderate","Advanced","Comprehensive"}))</f>
        <v>Moderate</v>
      </c>
      <c r="Q25" s="97" t="s">
        <v>2084</v>
      </c>
    </row>
    <row r="26" spans="1:17" ht="345">
      <c r="A26" s="66">
        <v>24</v>
      </c>
      <c r="B26" s="67" t="s">
        <v>2085</v>
      </c>
      <c r="C26" s="68">
        <v>2</v>
      </c>
      <c r="D26" s="69" t="s">
        <v>2086</v>
      </c>
      <c r="E26" s="70">
        <v>0</v>
      </c>
      <c r="F26" s="71" t="s">
        <v>2087</v>
      </c>
      <c r="G26" s="72">
        <v>1</v>
      </c>
      <c r="H26" s="73" t="s">
        <v>2088</v>
      </c>
      <c r="I26" s="74">
        <v>0</v>
      </c>
      <c r="J26" s="75" t="s">
        <v>2089</v>
      </c>
      <c r="K26" s="76">
        <v>3</v>
      </c>
      <c r="L26" s="77" t="s">
        <v>2090</v>
      </c>
      <c r="M26" s="78">
        <v>0</v>
      </c>
      <c r="N26" s="50" t="s">
        <v>2091</v>
      </c>
      <c r="O26" s="102">
        <f t="shared" si="0"/>
        <v>6</v>
      </c>
      <c r="P26" s="95" t="str">
        <f>IF(O26="","",LOOKUP(O26,{0,4,8,12,15},{"None","Basic","Moderate","Advanced","Comprehensive"}))</f>
        <v>Basic</v>
      </c>
      <c r="Q26" s="97" t="s">
        <v>2092</v>
      </c>
    </row>
    <row r="27" spans="1:17" ht="322.5" customHeight="1">
      <c r="A27" s="66">
        <v>25</v>
      </c>
      <c r="B27" s="67" t="s">
        <v>1808</v>
      </c>
      <c r="C27" s="68">
        <v>0</v>
      </c>
      <c r="D27" s="69" t="s">
        <v>2093</v>
      </c>
      <c r="E27" s="70">
        <v>0</v>
      </c>
      <c r="F27" s="71" t="s">
        <v>2094</v>
      </c>
      <c r="G27" s="72">
        <v>0</v>
      </c>
      <c r="H27" s="73" t="s">
        <v>2095</v>
      </c>
      <c r="I27" s="74">
        <v>3</v>
      </c>
      <c r="J27" s="75" t="s">
        <v>2698</v>
      </c>
      <c r="K27" s="76">
        <v>1</v>
      </c>
      <c r="L27" s="77" t="s">
        <v>2096</v>
      </c>
      <c r="M27" s="78">
        <v>2</v>
      </c>
      <c r="N27" s="50" t="s">
        <v>2097</v>
      </c>
      <c r="O27" s="102">
        <f>IF(COUNTA(C27,E27,G27,I27,K27,M27)=Q270,"",SUM(C27,E27,G27,I27,K27,M27))</f>
        <v>6</v>
      </c>
      <c r="P27" s="95" t="str">
        <f>IF(O27="","",LOOKUP(O27,{0,4,8,12,15},{"None","Basic","Moderate","Advanced","Comprehensive"}))</f>
        <v>Basic</v>
      </c>
      <c r="Q27" s="97" t="s">
        <v>2098</v>
      </c>
    </row>
    <row r="28" spans="1:17" ht="409.5" customHeight="1">
      <c r="A28" s="66">
        <v>26</v>
      </c>
      <c r="B28" s="67" t="s">
        <v>2099</v>
      </c>
      <c r="C28" s="68">
        <v>2</v>
      </c>
      <c r="D28" s="69" t="s">
        <v>2100</v>
      </c>
      <c r="E28" s="70">
        <v>1</v>
      </c>
      <c r="F28" s="71" t="s">
        <v>2101</v>
      </c>
      <c r="G28" s="72">
        <v>1</v>
      </c>
      <c r="H28" s="73" t="s">
        <v>2102</v>
      </c>
      <c r="I28" s="74">
        <v>3</v>
      </c>
      <c r="J28" s="75" t="s">
        <v>2103</v>
      </c>
      <c r="K28" s="76">
        <v>2</v>
      </c>
      <c r="L28" s="77" t="s">
        <v>2104</v>
      </c>
      <c r="M28" s="78">
        <v>4</v>
      </c>
      <c r="N28" s="50" t="s">
        <v>2105</v>
      </c>
      <c r="O28" s="102">
        <f t="shared" si="0"/>
        <v>13</v>
      </c>
      <c r="P28" s="95" t="str">
        <f>IF(O28="","",LOOKUP(O28,{0,4,8,12,15},{"None","Basic","Moderate","Advanced","Comprehensive"}))</f>
        <v>Advanced</v>
      </c>
      <c r="Q28" s="97" t="s">
        <v>2106</v>
      </c>
    </row>
    <row r="29" spans="1:17" ht="354.75" customHeight="1">
      <c r="A29" s="66">
        <v>27</v>
      </c>
      <c r="B29" s="67" t="s">
        <v>1112</v>
      </c>
      <c r="C29" s="68">
        <v>1</v>
      </c>
      <c r="D29" s="69" t="s">
        <v>2107</v>
      </c>
      <c r="E29" s="70">
        <v>2</v>
      </c>
      <c r="F29" s="71" t="s">
        <v>2108</v>
      </c>
      <c r="G29" s="72">
        <v>0</v>
      </c>
      <c r="H29" s="73" t="s">
        <v>2109</v>
      </c>
      <c r="I29" s="74">
        <v>1</v>
      </c>
      <c r="J29" s="75" t="s">
        <v>2110</v>
      </c>
      <c r="K29" s="76">
        <v>3</v>
      </c>
      <c r="L29" s="77" t="s">
        <v>2111</v>
      </c>
      <c r="M29" s="78">
        <v>2</v>
      </c>
      <c r="N29" s="50" t="s">
        <v>2112</v>
      </c>
      <c r="O29" s="102">
        <f t="shared" si="0"/>
        <v>9</v>
      </c>
      <c r="P29" s="95" t="str">
        <f>IF(O29="","",LOOKUP(O29,{0,4,8,12,15},{"None","Basic","Moderate","Advanced","Comprehensive"}))</f>
        <v>Moderate</v>
      </c>
      <c r="Q29" s="97" t="s">
        <v>2113</v>
      </c>
    </row>
    <row r="30" spans="1:17" ht="408.75" customHeight="1">
      <c r="A30" s="66">
        <v>28</v>
      </c>
      <c r="B30" s="67" t="s">
        <v>1814</v>
      </c>
      <c r="C30" s="68">
        <v>2</v>
      </c>
      <c r="D30" s="69" t="s">
        <v>2114</v>
      </c>
      <c r="E30" s="70">
        <v>0</v>
      </c>
      <c r="F30" s="71" t="s">
        <v>2115</v>
      </c>
      <c r="G30" s="72">
        <v>1</v>
      </c>
      <c r="H30" s="73" t="s">
        <v>2699</v>
      </c>
      <c r="I30" s="74">
        <v>1</v>
      </c>
      <c r="J30" s="75" t="s">
        <v>2116</v>
      </c>
      <c r="K30" s="76">
        <v>3</v>
      </c>
      <c r="L30" s="77" t="s">
        <v>2430</v>
      </c>
      <c r="M30" s="78">
        <v>1</v>
      </c>
      <c r="N30" s="50" t="s">
        <v>2701</v>
      </c>
      <c r="O30" s="102">
        <f t="shared" si="0"/>
        <v>8</v>
      </c>
      <c r="P30" s="95" t="str">
        <f>IF(O30="","",LOOKUP(O30,{0,4,8,12,15},{"None","Basic","Moderate","Advanced","Comprehensive"}))</f>
        <v>Moderate</v>
      </c>
      <c r="Q30" s="97" t="s">
        <v>2117</v>
      </c>
    </row>
    <row r="31" spans="1:17" ht="315">
      <c r="A31" s="66">
        <v>29</v>
      </c>
      <c r="B31" s="67" t="s">
        <v>2118</v>
      </c>
      <c r="C31" s="68">
        <v>2</v>
      </c>
      <c r="D31" s="69" t="s">
        <v>2119</v>
      </c>
      <c r="E31" s="70">
        <v>3</v>
      </c>
      <c r="F31" s="71" t="s">
        <v>2120</v>
      </c>
      <c r="G31" s="72">
        <v>2</v>
      </c>
      <c r="H31" s="73" t="s">
        <v>2700</v>
      </c>
      <c r="I31" s="74">
        <v>2</v>
      </c>
      <c r="J31" s="75" t="s">
        <v>2121</v>
      </c>
      <c r="K31" s="76">
        <v>2</v>
      </c>
      <c r="L31" s="77" t="s">
        <v>2122</v>
      </c>
      <c r="M31" s="78">
        <v>3</v>
      </c>
      <c r="N31" s="50" t="s">
        <v>2123</v>
      </c>
      <c r="O31" s="102">
        <f t="shared" si="0"/>
        <v>14</v>
      </c>
      <c r="P31" s="95" t="str">
        <f>IF(O31="","",LOOKUP(O31,{0,4,8,12,15},{"None","Basic","Moderate","Advanced","Comprehensive"}))</f>
        <v>Advanced</v>
      </c>
      <c r="Q31" s="97" t="s">
        <v>2124</v>
      </c>
    </row>
    <row r="32" spans="1:17" ht="300">
      <c r="A32" s="66">
        <v>30</v>
      </c>
      <c r="B32" s="67" t="s">
        <v>2125</v>
      </c>
      <c r="C32" s="68">
        <v>1</v>
      </c>
      <c r="D32" s="69" t="s">
        <v>2126</v>
      </c>
      <c r="E32" s="70">
        <v>3</v>
      </c>
      <c r="F32" s="71" t="s">
        <v>2127</v>
      </c>
      <c r="G32" s="72">
        <v>0</v>
      </c>
      <c r="H32" s="73" t="s">
        <v>2128</v>
      </c>
      <c r="I32" s="74">
        <v>4</v>
      </c>
      <c r="J32" s="75" t="s">
        <v>2129</v>
      </c>
      <c r="K32" s="76">
        <v>2</v>
      </c>
      <c r="L32" s="77" t="s">
        <v>2130</v>
      </c>
      <c r="M32" s="78">
        <v>0</v>
      </c>
      <c r="N32" s="50" t="s">
        <v>2131</v>
      </c>
      <c r="O32" s="102">
        <f>IF(COUNTA(C32,E32,G32,I32,K32,M32)=0,"",SUM(C32,E32,G32,I32,K32,M32))</f>
        <v>10</v>
      </c>
      <c r="P32" s="95" t="str">
        <f>IF(O32="","",LOOKUP(O32,{0,4,8,12,15},{"None","Basic","Moderate","Advanced","Comprehensive"}))</f>
        <v>Moderate</v>
      </c>
      <c r="Q32" s="97" t="s">
        <v>2132</v>
      </c>
    </row>
    <row r="33" spans="1:17" ht="345">
      <c r="A33" s="66">
        <v>31</v>
      </c>
      <c r="B33" s="67" t="s">
        <v>1264</v>
      </c>
      <c r="C33" s="68">
        <v>2</v>
      </c>
      <c r="D33" s="69" t="s">
        <v>2133</v>
      </c>
      <c r="E33" s="70">
        <v>0</v>
      </c>
      <c r="F33" s="71" t="s">
        <v>2133</v>
      </c>
      <c r="G33" s="72">
        <v>1</v>
      </c>
      <c r="H33" s="73" t="s">
        <v>2134</v>
      </c>
      <c r="I33" s="74">
        <v>0</v>
      </c>
      <c r="J33" s="75" t="s">
        <v>2135</v>
      </c>
      <c r="K33" s="76">
        <v>2</v>
      </c>
      <c r="L33" s="77" t="s">
        <v>2136</v>
      </c>
      <c r="M33" s="78">
        <v>1</v>
      </c>
      <c r="N33" s="50" t="s">
        <v>2137</v>
      </c>
      <c r="O33" s="102">
        <f t="shared" si="0"/>
        <v>6</v>
      </c>
      <c r="P33" s="95" t="str">
        <f>IF(O33="","",LOOKUP(O33,{0,4,8,12,15},{"None","Basic","Moderate","Advanced","Comprehensive"}))</f>
        <v>Basic</v>
      </c>
      <c r="Q33" s="97" t="s">
        <v>2138</v>
      </c>
    </row>
    <row r="34" spans="1:17" ht="270.75" thickBot="1">
      <c r="A34" s="66">
        <v>32</v>
      </c>
      <c r="B34" s="67" t="s">
        <v>2139</v>
      </c>
      <c r="C34" s="68">
        <v>3</v>
      </c>
      <c r="D34" s="69" t="s">
        <v>2140</v>
      </c>
      <c r="E34" s="70">
        <v>2</v>
      </c>
      <c r="F34" s="71" t="s">
        <v>2141</v>
      </c>
      <c r="G34" s="72">
        <v>0</v>
      </c>
      <c r="H34" s="73" t="s">
        <v>2142</v>
      </c>
      <c r="I34" s="74">
        <v>0</v>
      </c>
      <c r="J34" s="75" t="s">
        <v>2143</v>
      </c>
      <c r="K34" s="76">
        <v>0</v>
      </c>
      <c r="L34" s="77" t="s">
        <v>2144</v>
      </c>
      <c r="M34" s="78">
        <v>0</v>
      </c>
      <c r="N34" s="50" t="s">
        <v>2145</v>
      </c>
      <c r="O34" s="102">
        <f t="shared" si="0"/>
        <v>5</v>
      </c>
      <c r="P34" s="95" t="str">
        <f>IF(O34="","",LOOKUP(O34,{0,4,8,12,15},{"None","Basic","Moderate","Advanced","Comprehensive"}))</f>
        <v>Basic</v>
      </c>
      <c r="Q34" s="99" t="s">
        <v>2146</v>
      </c>
    </row>
    <row r="35" spans="1:17" ht="315.75" thickBot="1">
      <c r="A35" s="80">
        <v>33</v>
      </c>
      <c r="B35" s="81" t="s">
        <v>1334</v>
      </c>
      <c r="C35" s="68">
        <v>1</v>
      </c>
      <c r="D35" s="83" t="s">
        <v>2147</v>
      </c>
      <c r="E35" s="84">
        <v>2</v>
      </c>
      <c r="F35" s="85" t="s">
        <v>2148</v>
      </c>
      <c r="G35" s="86">
        <v>0</v>
      </c>
      <c r="H35" s="87" t="s">
        <v>2149</v>
      </c>
      <c r="I35" s="88">
        <v>0</v>
      </c>
      <c r="J35" s="89" t="s">
        <v>2150</v>
      </c>
      <c r="K35" s="90">
        <v>0</v>
      </c>
      <c r="L35" s="91" t="s">
        <v>2151</v>
      </c>
      <c r="M35" s="92">
        <v>2</v>
      </c>
      <c r="N35" s="93" t="s">
        <v>2152</v>
      </c>
      <c r="O35" s="102">
        <f t="shared" si="0"/>
        <v>5</v>
      </c>
      <c r="P35" s="95" t="str">
        <f>IF(O35="","",LOOKUP(O35,{0,4,8,12,15},{"None","Basic","Moderate","Advanced","Comprehensive"}))</f>
        <v>Basic</v>
      </c>
      <c r="Q35" s="1" t="s">
        <v>2153</v>
      </c>
    </row>
    <row r="36" spans="1:17" ht="377.1" customHeight="1" thickBot="1">
      <c r="A36" s="80">
        <v>34</v>
      </c>
      <c r="B36" s="81" t="s">
        <v>2032</v>
      </c>
      <c r="C36" s="82">
        <v>0</v>
      </c>
      <c r="D36" s="83" t="s">
        <v>2154</v>
      </c>
      <c r="E36" s="84">
        <v>2</v>
      </c>
      <c r="F36" s="85" t="s">
        <v>2155</v>
      </c>
      <c r="G36" s="86">
        <v>0</v>
      </c>
      <c r="H36" s="87" t="s">
        <v>2156</v>
      </c>
      <c r="I36" s="88">
        <v>0</v>
      </c>
      <c r="J36" s="89" t="s">
        <v>2157</v>
      </c>
      <c r="K36" s="90">
        <v>3</v>
      </c>
      <c r="L36" s="91" t="s">
        <v>2158</v>
      </c>
      <c r="M36" s="92">
        <v>0</v>
      </c>
      <c r="N36" s="93" t="s">
        <v>2656</v>
      </c>
      <c r="O36" s="102">
        <f>IF(COUNTA(C36,E36,G36,I36,K36,M36)=0,"",SUM(C36,E36,G36,I36,K36,M36))</f>
        <v>5</v>
      </c>
      <c r="P36" s="79" t="str">
        <f>IF(O36="","",LOOKUP(O36,{0,4,8,12,15},{"None","Basic","Moderate","Advanced","Comprehensive"}))</f>
        <v>Basic</v>
      </c>
      <c r="Q36" s="94" t="s">
        <v>2159</v>
      </c>
    </row>
    <row r="37" spans="1:17" ht="377.1" customHeight="1" thickBot="1">
      <c r="A37" s="80">
        <v>35</v>
      </c>
      <c r="B37" s="81" t="s">
        <v>1112</v>
      </c>
      <c r="C37" s="82">
        <v>0</v>
      </c>
      <c r="D37" s="83" t="s">
        <v>2431</v>
      </c>
      <c r="E37" s="84">
        <v>2</v>
      </c>
      <c r="F37" s="85" t="s">
        <v>2432</v>
      </c>
      <c r="G37" s="86">
        <v>0</v>
      </c>
      <c r="H37" s="87" t="s">
        <v>2433</v>
      </c>
      <c r="I37" s="88">
        <v>2</v>
      </c>
      <c r="J37" s="89" t="s">
        <v>2434</v>
      </c>
      <c r="K37" s="90">
        <v>3</v>
      </c>
      <c r="L37" s="91" t="s">
        <v>2435</v>
      </c>
      <c r="M37" s="92">
        <v>0</v>
      </c>
      <c r="N37" s="93" t="s">
        <v>2436</v>
      </c>
      <c r="O37" s="102">
        <f>IF(COUNTA(C37,E37,G37,I37,K37,M37)=0,"",SUM(C37,E37,G37,I37,K37,M37))</f>
        <v>7</v>
      </c>
      <c r="P37" s="79" t="str">
        <f>IF(O37="","",LOOKUP(O37,{0,4,8,12,15},{"None","Basic","Moderate","Advanced","Comprehensive"}))</f>
        <v>Basic</v>
      </c>
      <c r="Q37" s="94" t="s">
        <v>2437</v>
      </c>
    </row>
  </sheetData>
  <autoFilter ref="A2:Q36" xr:uid="{05B945B7-0D69-42CB-8753-DCE20801F2FE}"/>
  <mergeCells count="1">
    <mergeCell ref="A1:Q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8F95B-785A-4FCA-8D19-DFEACAB45D35}">
  <dimension ref="A1:K16"/>
  <sheetViews>
    <sheetView workbookViewId="0">
      <selection sqref="A1:XFD1"/>
    </sheetView>
  </sheetViews>
  <sheetFormatPr defaultColWidth="9.140625" defaultRowHeight="15"/>
  <cols>
    <col min="1" max="1" width="32.85546875" style="280" customWidth="1"/>
    <col min="2" max="2" width="21.42578125" style="280" customWidth="1"/>
    <col min="3" max="3" width="12.7109375" style="280" customWidth="1"/>
    <col min="4" max="4" width="16.140625" style="280" customWidth="1"/>
    <col min="5" max="5" width="18.42578125" style="280" customWidth="1"/>
    <col min="6" max="16384" width="9.140625" style="280"/>
  </cols>
  <sheetData>
    <row r="1" spans="1:11" s="451" customFormat="1" ht="17.25" thickBot="1">
      <c r="A1" s="450" t="s">
        <v>2694</v>
      </c>
      <c r="B1" s="450"/>
      <c r="C1" s="450"/>
      <c r="D1" s="450"/>
      <c r="E1" s="450"/>
      <c r="F1" s="450"/>
      <c r="G1" s="450"/>
      <c r="H1" s="450"/>
      <c r="I1" s="450"/>
      <c r="J1" s="450"/>
      <c r="K1" s="450"/>
    </row>
    <row r="2" spans="1:11" ht="21.75" customHeight="1" thickBot="1">
      <c r="A2" s="295" t="s">
        <v>2516</v>
      </c>
      <c r="B2" s="293" t="s">
        <v>2502</v>
      </c>
      <c r="C2" s="294" t="s">
        <v>2503</v>
      </c>
      <c r="D2" s="293" t="s">
        <v>2504</v>
      </c>
      <c r="E2" s="292" t="s">
        <v>2505</v>
      </c>
    </row>
    <row r="3" spans="1:11">
      <c r="A3" s="289" t="s">
        <v>2506</v>
      </c>
      <c r="B3" s="290" t="s">
        <v>2517</v>
      </c>
      <c r="C3" s="290" t="s">
        <v>2518</v>
      </c>
      <c r="D3" s="290" t="s">
        <v>2519</v>
      </c>
      <c r="E3" s="291" t="s">
        <v>2507</v>
      </c>
    </row>
    <row r="4" spans="1:11">
      <c r="A4" s="284" t="s">
        <v>2510</v>
      </c>
      <c r="B4" s="282" t="s">
        <v>2520</v>
      </c>
      <c r="C4" s="282" t="s">
        <v>2518</v>
      </c>
      <c r="D4" s="282" t="s">
        <v>2521</v>
      </c>
      <c r="E4" s="285" t="s">
        <v>2507</v>
      </c>
    </row>
    <row r="5" spans="1:11">
      <c r="A5" s="284" t="s">
        <v>2293</v>
      </c>
      <c r="B5" s="282" t="s">
        <v>2522</v>
      </c>
      <c r="C5" s="282" t="s">
        <v>2518</v>
      </c>
      <c r="D5" s="282" t="s">
        <v>2512</v>
      </c>
      <c r="E5" s="285" t="s">
        <v>2507</v>
      </c>
    </row>
    <row r="6" spans="1:11" ht="17.100000000000001" customHeight="1">
      <c r="A6" s="284" t="s">
        <v>2513</v>
      </c>
      <c r="B6" s="282" t="s">
        <v>2523</v>
      </c>
      <c r="C6" s="282" t="s">
        <v>2518</v>
      </c>
      <c r="D6" s="282" t="s">
        <v>2512</v>
      </c>
      <c r="E6" s="285" t="s">
        <v>2524</v>
      </c>
    </row>
    <row r="7" spans="1:11">
      <c r="A7" s="284" t="s">
        <v>2508</v>
      </c>
      <c r="B7" s="282" t="s">
        <v>2525</v>
      </c>
      <c r="C7" s="282" t="s">
        <v>2509</v>
      </c>
      <c r="D7" s="282" t="s">
        <v>2521</v>
      </c>
      <c r="E7" s="285" t="s">
        <v>2507</v>
      </c>
    </row>
    <row r="8" spans="1:11">
      <c r="A8" s="284" t="s">
        <v>2511</v>
      </c>
      <c r="B8" s="282" t="s">
        <v>2525</v>
      </c>
      <c r="C8" s="282" t="s">
        <v>2526</v>
      </c>
      <c r="D8" s="282" t="s">
        <v>2519</v>
      </c>
      <c r="E8" s="285" t="s">
        <v>2507</v>
      </c>
    </row>
    <row r="9" spans="1:11">
      <c r="A9" s="284" t="s">
        <v>2514</v>
      </c>
      <c r="B9" s="282" t="s">
        <v>2525</v>
      </c>
      <c r="C9" s="282" t="s">
        <v>2527</v>
      </c>
      <c r="D9" s="282" t="s">
        <v>2528</v>
      </c>
      <c r="E9" s="285" t="s">
        <v>2507</v>
      </c>
    </row>
    <row r="10" spans="1:11">
      <c r="A10" s="284" t="s">
        <v>2515</v>
      </c>
      <c r="B10" s="282" t="s">
        <v>2529</v>
      </c>
      <c r="C10" s="282" t="s">
        <v>2527</v>
      </c>
      <c r="D10" s="282" t="s">
        <v>2530</v>
      </c>
      <c r="E10" s="285" t="s">
        <v>2507</v>
      </c>
    </row>
    <row r="11" spans="1:11" ht="15.75" thickBot="1">
      <c r="A11" s="286" t="s">
        <v>2295</v>
      </c>
      <c r="B11" s="287" t="s">
        <v>2525</v>
      </c>
      <c r="C11" s="287" t="s">
        <v>2527</v>
      </c>
      <c r="D11" s="287" t="s">
        <v>2521</v>
      </c>
      <c r="E11" s="288" t="s">
        <v>2524</v>
      </c>
    </row>
    <row r="15" spans="1:11" ht="15.75" thickBot="1">
      <c r="A15" s="281"/>
    </row>
    <row r="16" spans="1:11" ht="15.75" thickBot="1">
      <c r="B16" s="283"/>
    </row>
  </sheetData>
  <mergeCells count="1">
    <mergeCell ref="A1:K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F0548-18A9-4260-A369-796B5D6CE861}">
  <dimension ref="A1:Z38"/>
  <sheetViews>
    <sheetView zoomScale="85" zoomScaleNormal="85" workbookViewId="0">
      <pane xSplit="2" ySplit="4" topLeftCell="C5" activePane="bottomRight" state="frozen"/>
      <selection pane="topRight" activeCell="C1" sqref="C1"/>
      <selection pane="bottomLeft" activeCell="A5" sqref="A5"/>
      <selection pane="bottomRight" sqref="A1:XFD1"/>
    </sheetView>
  </sheetViews>
  <sheetFormatPr defaultColWidth="21.28515625" defaultRowHeight="15"/>
  <cols>
    <col min="1" max="1" width="10.7109375" style="48" customWidth="1"/>
    <col min="3" max="3" width="21.28515625" customWidth="1"/>
  </cols>
  <sheetData>
    <row r="1" spans="1:8" s="447" customFormat="1" ht="15" customHeight="1">
      <c r="A1" s="450" t="s">
        <v>2695</v>
      </c>
      <c r="B1" s="450"/>
      <c r="C1" s="450"/>
      <c r="D1" s="450"/>
      <c r="E1" s="450"/>
      <c r="F1" s="450"/>
      <c r="G1" s="450"/>
      <c r="H1" s="450"/>
    </row>
    <row r="2" spans="1:8" ht="15" customHeight="1" thickBot="1">
      <c r="A2" s="151"/>
      <c r="B2" s="138"/>
      <c r="C2" s="138"/>
      <c r="D2" s="138"/>
      <c r="E2" s="138"/>
      <c r="F2" s="138"/>
      <c r="G2" s="138"/>
      <c r="H2" s="138"/>
    </row>
    <row r="3" spans="1:8" ht="27.75" customHeight="1">
      <c r="A3" s="167" t="s">
        <v>1708</v>
      </c>
      <c r="B3" s="168" t="s">
        <v>1709</v>
      </c>
      <c r="C3" s="168" t="s">
        <v>1716</v>
      </c>
      <c r="D3" s="168" t="s">
        <v>1717</v>
      </c>
      <c r="E3" s="168" t="s">
        <v>2328</v>
      </c>
      <c r="F3" s="168" t="s">
        <v>2329</v>
      </c>
      <c r="G3" s="168" t="s">
        <v>2330</v>
      </c>
      <c r="H3" s="169" t="s">
        <v>2331</v>
      </c>
    </row>
    <row r="4" spans="1:8" ht="38.25">
      <c r="A4" s="170">
        <v>1</v>
      </c>
      <c r="B4" s="116" t="s">
        <v>98</v>
      </c>
      <c r="C4" s="116" t="s">
        <v>1724</v>
      </c>
      <c r="D4" s="116" t="s">
        <v>989</v>
      </c>
      <c r="E4" s="116" t="s">
        <v>2317</v>
      </c>
      <c r="F4" s="116" t="s">
        <v>2317</v>
      </c>
      <c r="G4" s="116" t="s">
        <v>106</v>
      </c>
      <c r="H4" s="171" t="s">
        <v>106</v>
      </c>
    </row>
    <row r="5" spans="1:8">
      <c r="A5" s="170">
        <v>2</v>
      </c>
      <c r="B5" s="116" t="s">
        <v>1726</v>
      </c>
      <c r="C5" s="116" t="s">
        <v>1730</v>
      </c>
      <c r="D5" s="116" t="s">
        <v>989</v>
      </c>
      <c r="E5" s="116" t="s">
        <v>2317</v>
      </c>
      <c r="F5" s="116" t="s">
        <v>2317</v>
      </c>
      <c r="G5" s="116" t="s">
        <v>106</v>
      </c>
      <c r="H5" s="171" t="s">
        <v>106</v>
      </c>
    </row>
    <row r="6" spans="1:8">
      <c r="A6" s="170">
        <v>3</v>
      </c>
      <c r="B6" s="116" t="s">
        <v>1732</v>
      </c>
      <c r="C6" s="116" t="s">
        <v>461</v>
      </c>
      <c r="D6" s="116" t="s">
        <v>1734</v>
      </c>
      <c r="E6" s="116" t="s">
        <v>461</v>
      </c>
      <c r="F6" s="116" t="s">
        <v>2317</v>
      </c>
      <c r="G6" s="116" t="s">
        <v>132</v>
      </c>
      <c r="H6" s="171" t="s">
        <v>132</v>
      </c>
    </row>
    <row r="7" spans="1:8">
      <c r="A7" s="170">
        <v>4</v>
      </c>
      <c r="B7" s="116" t="s">
        <v>1737</v>
      </c>
      <c r="C7" s="116" t="s">
        <v>461</v>
      </c>
      <c r="D7" s="116" t="s">
        <v>1739</v>
      </c>
      <c r="E7" s="116" t="s">
        <v>461</v>
      </c>
      <c r="F7" s="116" t="s">
        <v>462</v>
      </c>
      <c r="G7" s="116" t="s">
        <v>108</v>
      </c>
      <c r="H7" s="171" t="s">
        <v>132</v>
      </c>
    </row>
    <row r="8" spans="1:8">
      <c r="A8" s="170">
        <v>5</v>
      </c>
      <c r="B8" s="116" t="s">
        <v>264</v>
      </c>
      <c r="C8" s="116" t="s">
        <v>1743</v>
      </c>
      <c r="D8" s="116" t="s">
        <v>989</v>
      </c>
      <c r="E8" s="116" t="s">
        <v>2317</v>
      </c>
      <c r="F8" s="116" t="s">
        <v>2317</v>
      </c>
      <c r="G8" s="116" t="s">
        <v>106</v>
      </c>
      <c r="H8" s="171" t="s">
        <v>106</v>
      </c>
    </row>
    <row r="9" spans="1:8">
      <c r="A9" s="170">
        <v>6</v>
      </c>
      <c r="B9" s="116" t="s">
        <v>294</v>
      </c>
      <c r="C9" s="116" t="s">
        <v>1748</v>
      </c>
      <c r="D9" s="116" t="s">
        <v>1749</v>
      </c>
      <c r="E9" s="116" t="s">
        <v>2317</v>
      </c>
      <c r="F9" s="116" t="s">
        <v>2317</v>
      </c>
      <c r="G9" s="116" t="s">
        <v>132</v>
      </c>
      <c r="H9" s="171" t="s">
        <v>132</v>
      </c>
    </row>
    <row r="10" spans="1:8">
      <c r="A10" s="170">
        <v>7</v>
      </c>
      <c r="B10" s="116" t="s">
        <v>1753</v>
      </c>
      <c r="C10" s="116" t="s">
        <v>1748</v>
      </c>
      <c r="D10" s="116" t="s">
        <v>1749</v>
      </c>
      <c r="E10" s="116" t="s">
        <v>382</v>
      </c>
      <c r="F10" s="116" t="s">
        <v>2317</v>
      </c>
      <c r="G10" s="116" t="s">
        <v>132</v>
      </c>
      <c r="H10" s="171" t="s">
        <v>132</v>
      </c>
    </row>
    <row r="11" spans="1:8">
      <c r="A11" s="170">
        <v>8</v>
      </c>
      <c r="B11" s="116" t="s">
        <v>1756</v>
      </c>
      <c r="C11" s="116" t="s">
        <v>1758</v>
      </c>
      <c r="D11" s="116" t="s">
        <v>1739</v>
      </c>
      <c r="E11" s="116" t="s">
        <v>108</v>
      </c>
      <c r="F11" s="116" t="s">
        <v>108</v>
      </c>
      <c r="G11" s="116" t="s">
        <v>132</v>
      </c>
      <c r="H11" s="171" t="s">
        <v>108</v>
      </c>
    </row>
    <row r="12" spans="1:8">
      <c r="A12" s="170">
        <v>9</v>
      </c>
      <c r="B12" s="116" t="s">
        <v>435</v>
      </c>
      <c r="C12" s="116" t="s">
        <v>461</v>
      </c>
      <c r="D12" s="116" t="s">
        <v>1739</v>
      </c>
      <c r="E12" s="116" t="s">
        <v>461</v>
      </c>
      <c r="F12" s="116" t="s">
        <v>462</v>
      </c>
      <c r="G12" s="116" t="s">
        <v>106</v>
      </c>
      <c r="H12" s="171" t="s">
        <v>132</v>
      </c>
    </row>
    <row r="13" spans="1:8">
      <c r="A13" s="170">
        <v>10</v>
      </c>
      <c r="B13" s="116" t="s">
        <v>1762</v>
      </c>
      <c r="C13" s="116" t="s">
        <v>461</v>
      </c>
      <c r="D13" s="116" t="s">
        <v>1739</v>
      </c>
      <c r="E13" s="116" t="s">
        <v>461</v>
      </c>
      <c r="F13" s="116" t="s">
        <v>462</v>
      </c>
      <c r="G13" s="116" t="s">
        <v>106</v>
      </c>
      <c r="H13" s="171" t="s">
        <v>132</v>
      </c>
    </row>
    <row r="14" spans="1:8">
      <c r="A14" s="170">
        <v>11</v>
      </c>
      <c r="B14" s="116" t="s">
        <v>1764</v>
      </c>
      <c r="C14" s="116" t="s">
        <v>1766</v>
      </c>
      <c r="D14" s="116" t="s">
        <v>989</v>
      </c>
      <c r="E14" s="116" t="s">
        <v>2317</v>
      </c>
      <c r="F14" s="116" t="s">
        <v>2332</v>
      </c>
      <c r="G14" s="116" t="s">
        <v>106</v>
      </c>
      <c r="H14" s="171" t="s">
        <v>106</v>
      </c>
    </row>
    <row r="15" spans="1:8">
      <c r="A15" s="170">
        <v>12</v>
      </c>
      <c r="B15" s="116" t="s">
        <v>1768</v>
      </c>
      <c r="C15" s="116" t="s">
        <v>1770</v>
      </c>
      <c r="D15" s="116" t="s">
        <v>989</v>
      </c>
      <c r="E15" s="116" t="s">
        <v>108</v>
      </c>
      <c r="F15" s="116" t="s">
        <v>2317</v>
      </c>
      <c r="G15" s="116" t="s">
        <v>132</v>
      </c>
      <c r="H15" s="171" t="s">
        <v>132</v>
      </c>
    </row>
    <row r="16" spans="1:8">
      <c r="A16" s="170">
        <v>13</v>
      </c>
      <c r="B16" s="116" t="s">
        <v>579</v>
      </c>
      <c r="C16" s="116" t="s">
        <v>461</v>
      </c>
      <c r="D16" s="116" t="s">
        <v>1739</v>
      </c>
      <c r="E16" s="116" t="s">
        <v>461</v>
      </c>
      <c r="F16" s="116" t="s">
        <v>462</v>
      </c>
      <c r="G16" s="116" t="s">
        <v>132</v>
      </c>
      <c r="H16" s="171" t="s">
        <v>132</v>
      </c>
    </row>
    <row r="17" spans="1:8">
      <c r="A17" s="170">
        <v>14</v>
      </c>
      <c r="B17" s="116" t="s">
        <v>1775</v>
      </c>
      <c r="C17" s="116" t="s">
        <v>1777</v>
      </c>
      <c r="D17" s="116" t="s">
        <v>1749</v>
      </c>
      <c r="E17" s="116" t="s">
        <v>2333</v>
      </c>
      <c r="F17" s="116" t="s">
        <v>2317</v>
      </c>
      <c r="G17" s="116" t="s">
        <v>108</v>
      </c>
      <c r="H17" s="171" t="s">
        <v>132</v>
      </c>
    </row>
    <row r="18" spans="1:8">
      <c r="A18" s="170">
        <v>15</v>
      </c>
      <c r="B18" s="116" t="s">
        <v>1779</v>
      </c>
      <c r="C18" s="116" t="s">
        <v>461</v>
      </c>
      <c r="D18" s="116" t="s">
        <v>1739</v>
      </c>
      <c r="E18" s="116" t="s">
        <v>461</v>
      </c>
      <c r="F18" s="116" t="s">
        <v>462</v>
      </c>
      <c r="G18" s="116" t="s">
        <v>106</v>
      </c>
      <c r="H18" s="171" t="s">
        <v>132</v>
      </c>
    </row>
    <row r="19" spans="1:8">
      <c r="A19" s="170">
        <v>16</v>
      </c>
      <c r="B19" s="116" t="s">
        <v>696</v>
      </c>
      <c r="C19" s="116" t="s">
        <v>1748</v>
      </c>
      <c r="D19" s="116" t="s">
        <v>1749</v>
      </c>
      <c r="E19" s="116" t="s">
        <v>382</v>
      </c>
      <c r="F19" s="116" t="s">
        <v>2317</v>
      </c>
      <c r="G19" s="116" t="s">
        <v>106</v>
      </c>
      <c r="H19" s="171" t="s">
        <v>132</v>
      </c>
    </row>
    <row r="20" spans="1:8">
      <c r="A20" s="170">
        <v>17</v>
      </c>
      <c r="B20" s="116" t="s">
        <v>98</v>
      </c>
      <c r="C20" s="116" t="s">
        <v>1743</v>
      </c>
      <c r="D20" s="116" t="s">
        <v>989</v>
      </c>
      <c r="E20" s="116" t="s">
        <v>2332</v>
      </c>
      <c r="F20" s="116" t="s">
        <v>2332</v>
      </c>
      <c r="G20" s="116" t="s">
        <v>106</v>
      </c>
      <c r="H20" s="171" t="s">
        <v>106</v>
      </c>
    </row>
    <row r="21" spans="1:8">
      <c r="A21" s="170">
        <v>18</v>
      </c>
      <c r="B21" s="116" t="s">
        <v>778</v>
      </c>
      <c r="C21" s="116" t="s">
        <v>1748</v>
      </c>
      <c r="D21" s="116" t="s">
        <v>989</v>
      </c>
      <c r="E21" s="116" t="s">
        <v>382</v>
      </c>
      <c r="F21" s="116" t="s">
        <v>429</v>
      </c>
      <c r="G21" s="116" t="s">
        <v>106</v>
      </c>
      <c r="H21" s="171" t="s">
        <v>132</v>
      </c>
    </row>
    <row r="22" spans="1:8" ht="29.25" customHeight="1">
      <c r="A22" s="170">
        <v>19</v>
      </c>
      <c r="B22" s="116" t="s">
        <v>828</v>
      </c>
      <c r="C22" s="116" t="s">
        <v>1789</v>
      </c>
      <c r="D22" s="116" t="s">
        <v>989</v>
      </c>
      <c r="E22" s="116" t="s">
        <v>382</v>
      </c>
      <c r="F22" s="116" t="s">
        <v>2317</v>
      </c>
      <c r="G22" s="116" t="s">
        <v>2334</v>
      </c>
      <c r="H22" s="171" t="s">
        <v>132</v>
      </c>
    </row>
    <row r="23" spans="1:8">
      <c r="A23" s="170">
        <v>20</v>
      </c>
      <c r="B23" s="116" t="s">
        <v>1791</v>
      </c>
      <c r="C23" s="116" t="s">
        <v>1743</v>
      </c>
      <c r="D23" s="116" t="s">
        <v>989</v>
      </c>
      <c r="E23" s="116" t="s">
        <v>382</v>
      </c>
      <c r="F23" s="116" t="s">
        <v>2317</v>
      </c>
      <c r="G23" s="116" t="s">
        <v>106</v>
      </c>
      <c r="H23" s="171" t="s">
        <v>106</v>
      </c>
    </row>
    <row r="24" spans="1:8" ht="27.75" customHeight="1">
      <c r="A24" s="170">
        <v>21</v>
      </c>
      <c r="B24" s="116" t="s">
        <v>1794</v>
      </c>
      <c r="C24" s="116" t="s">
        <v>1748</v>
      </c>
      <c r="D24" s="116" t="s">
        <v>1749</v>
      </c>
      <c r="E24" s="116" t="s">
        <v>382</v>
      </c>
      <c r="F24" s="116" t="s">
        <v>2317</v>
      </c>
      <c r="G24" s="116" t="s">
        <v>2335</v>
      </c>
      <c r="H24" s="171" t="s">
        <v>132</v>
      </c>
    </row>
    <row r="25" spans="1:8" ht="25.5">
      <c r="A25" s="170">
        <v>22</v>
      </c>
      <c r="B25" s="116" t="s">
        <v>1775</v>
      </c>
      <c r="C25" s="116" t="s">
        <v>1798</v>
      </c>
      <c r="D25" s="116" t="s">
        <v>989</v>
      </c>
      <c r="E25" s="116" t="s">
        <v>382</v>
      </c>
      <c r="F25" s="116" t="s">
        <v>2317</v>
      </c>
      <c r="G25" s="116" t="s">
        <v>106</v>
      </c>
      <c r="H25" s="171" t="s">
        <v>108</v>
      </c>
    </row>
    <row r="26" spans="1:8">
      <c r="A26" s="170">
        <v>23</v>
      </c>
      <c r="B26" s="116" t="s">
        <v>1800</v>
      </c>
      <c r="C26" s="116" t="s">
        <v>1758</v>
      </c>
      <c r="D26" s="116" t="s">
        <v>989</v>
      </c>
      <c r="E26" s="116" t="s">
        <v>382</v>
      </c>
      <c r="F26" s="116" t="s">
        <v>2317</v>
      </c>
      <c r="G26" s="116" t="s">
        <v>132</v>
      </c>
      <c r="H26" s="171" t="s">
        <v>132</v>
      </c>
    </row>
    <row r="27" spans="1:8">
      <c r="A27" s="170">
        <v>24</v>
      </c>
      <c r="B27" s="116" t="s">
        <v>1805</v>
      </c>
      <c r="C27" s="116" t="s">
        <v>461</v>
      </c>
      <c r="D27" s="116" t="s">
        <v>1739</v>
      </c>
      <c r="E27" s="116" t="s">
        <v>461</v>
      </c>
      <c r="F27" s="116" t="s">
        <v>462</v>
      </c>
      <c r="G27" s="116" t="s">
        <v>132</v>
      </c>
      <c r="H27" s="171" t="s">
        <v>108</v>
      </c>
    </row>
    <row r="28" spans="1:8">
      <c r="A28" s="170">
        <v>25</v>
      </c>
      <c r="B28" s="116" t="s">
        <v>1808</v>
      </c>
      <c r="C28" s="116" t="s">
        <v>1730</v>
      </c>
      <c r="D28" s="116" t="s">
        <v>1739</v>
      </c>
      <c r="E28" s="116" t="s">
        <v>2333</v>
      </c>
      <c r="F28" s="116" t="s">
        <v>2317</v>
      </c>
      <c r="G28" s="116" t="s">
        <v>132</v>
      </c>
      <c r="H28" s="171" t="s">
        <v>132</v>
      </c>
    </row>
    <row r="29" spans="1:8">
      <c r="A29" s="170">
        <v>26</v>
      </c>
      <c r="B29" s="116" t="s">
        <v>1810</v>
      </c>
      <c r="C29" s="116" t="s">
        <v>1811</v>
      </c>
      <c r="D29" s="116" t="s">
        <v>989</v>
      </c>
      <c r="E29" s="116" t="s">
        <v>382</v>
      </c>
      <c r="F29" s="116" t="s">
        <v>2317</v>
      </c>
      <c r="G29" s="116" t="s">
        <v>106</v>
      </c>
      <c r="H29" s="171" t="s">
        <v>132</v>
      </c>
    </row>
    <row r="30" spans="1:8">
      <c r="A30" s="170">
        <v>27</v>
      </c>
      <c r="B30" s="116" t="s">
        <v>1112</v>
      </c>
      <c r="C30" s="116" t="s">
        <v>1748</v>
      </c>
      <c r="D30" s="116" t="s">
        <v>989</v>
      </c>
      <c r="E30" s="116" t="s">
        <v>382</v>
      </c>
      <c r="F30" s="116" t="s">
        <v>429</v>
      </c>
      <c r="G30" s="116" t="s">
        <v>106</v>
      </c>
      <c r="H30" s="171" t="s">
        <v>132</v>
      </c>
    </row>
    <row r="31" spans="1:8">
      <c r="A31" s="170">
        <v>28</v>
      </c>
      <c r="B31" s="116" t="s">
        <v>1814</v>
      </c>
      <c r="C31" s="116" t="s">
        <v>1748</v>
      </c>
      <c r="D31" s="116" t="s">
        <v>1749</v>
      </c>
      <c r="E31" s="116" t="s">
        <v>382</v>
      </c>
      <c r="F31" s="116" t="s">
        <v>429</v>
      </c>
      <c r="G31" s="116" t="s">
        <v>132</v>
      </c>
      <c r="H31" s="171" t="s">
        <v>132</v>
      </c>
    </row>
    <row r="32" spans="1:8">
      <c r="A32" s="170">
        <v>29</v>
      </c>
      <c r="B32" s="116" t="s">
        <v>1175</v>
      </c>
      <c r="C32" s="116" t="s">
        <v>1818</v>
      </c>
      <c r="D32" s="116" t="s">
        <v>989</v>
      </c>
      <c r="E32" s="116" t="s">
        <v>382</v>
      </c>
      <c r="F32" s="116" t="s">
        <v>2317</v>
      </c>
      <c r="G32" s="116" t="s">
        <v>106</v>
      </c>
      <c r="H32" s="171" t="s">
        <v>106</v>
      </c>
    </row>
    <row r="33" spans="1:26" ht="28.5" customHeight="1">
      <c r="A33" s="170">
        <v>30</v>
      </c>
      <c r="B33" s="116" t="s">
        <v>264</v>
      </c>
      <c r="C33" s="116" t="s">
        <v>1821</v>
      </c>
      <c r="D33" s="116" t="s">
        <v>989</v>
      </c>
      <c r="E33" s="116" t="s">
        <v>2317</v>
      </c>
      <c r="F33" s="116" t="s">
        <v>2317</v>
      </c>
      <c r="G33" s="116" t="s">
        <v>106</v>
      </c>
      <c r="H33" s="171" t="s">
        <v>106</v>
      </c>
    </row>
    <row r="34" spans="1:26" ht="14.25" customHeight="1">
      <c r="A34" s="170">
        <v>31</v>
      </c>
      <c r="B34" s="116" t="s">
        <v>1264</v>
      </c>
      <c r="C34" s="116" t="s">
        <v>1748</v>
      </c>
      <c r="D34" s="116" t="s">
        <v>1826</v>
      </c>
      <c r="E34" s="116" t="s">
        <v>382</v>
      </c>
      <c r="F34" s="116" t="s">
        <v>2317</v>
      </c>
      <c r="G34" s="116" t="s">
        <v>106</v>
      </c>
      <c r="H34" s="171" t="s">
        <v>106</v>
      </c>
    </row>
    <row r="35" spans="1:26">
      <c r="A35" s="170">
        <v>32</v>
      </c>
      <c r="B35" s="116" t="s">
        <v>1828</v>
      </c>
      <c r="C35" s="116" t="s">
        <v>1730</v>
      </c>
      <c r="D35" s="116" t="s">
        <v>1749</v>
      </c>
      <c r="E35" s="116" t="s">
        <v>2317</v>
      </c>
      <c r="F35" s="116" t="s">
        <v>2317</v>
      </c>
      <c r="G35" s="116" t="s">
        <v>132</v>
      </c>
      <c r="H35" s="171" t="s">
        <v>132</v>
      </c>
    </row>
    <row r="36" spans="1:26">
      <c r="A36" s="170">
        <v>33</v>
      </c>
      <c r="B36" s="116" t="s">
        <v>1334</v>
      </c>
      <c r="C36" s="116" t="s">
        <v>461</v>
      </c>
      <c r="D36" s="116" t="s">
        <v>1739</v>
      </c>
      <c r="E36" s="116" t="s">
        <v>461</v>
      </c>
      <c r="F36" s="116" t="s">
        <v>462</v>
      </c>
      <c r="G36" s="116" t="s">
        <v>132</v>
      </c>
      <c r="H36" s="171" t="s">
        <v>132</v>
      </c>
    </row>
    <row r="37" spans="1:26">
      <c r="A37" s="170">
        <v>34</v>
      </c>
      <c r="B37" s="116" t="s">
        <v>98</v>
      </c>
      <c r="C37" s="116" t="s">
        <v>1748</v>
      </c>
      <c r="D37" s="116" t="s">
        <v>1749</v>
      </c>
      <c r="E37" s="116" t="s">
        <v>382</v>
      </c>
      <c r="F37" s="116" t="s">
        <v>2317</v>
      </c>
      <c r="G37" s="116" t="s">
        <v>132</v>
      </c>
      <c r="H37" s="171" t="s">
        <v>132</v>
      </c>
    </row>
    <row r="38" spans="1:26" ht="41.25" thickBot="1">
      <c r="A38" s="275">
        <v>35</v>
      </c>
      <c r="B38" s="276" t="s">
        <v>1112</v>
      </c>
      <c r="C38" s="276" t="s">
        <v>2439</v>
      </c>
      <c r="D38" s="276" t="s">
        <v>989</v>
      </c>
      <c r="E38" s="276" t="s">
        <v>382</v>
      </c>
      <c r="F38" s="276" t="s">
        <v>2332</v>
      </c>
      <c r="G38" s="276" t="s">
        <v>106</v>
      </c>
      <c r="H38" s="277" t="s">
        <v>106</v>
      </c>
      <c r="I38" s="255"/>
      <c r="J38" s="255"/>
      <c r="K38" s="255"/>
      <c r="L38" s="255"/>
      <c r="M38" s="255"/>
      <c r="N38" s="255"/>
      <c r="O38" s="255"/>
      <c r="P38" s="255"/>
      <c r="Q38" s="255"/>
      <c r="R38" s="255"/>
      <c r="S38" s="255"/>
      <c r="T38" s="255"/>
      <c r="U38" s="255"/>
      <c r="V38" s="255"/>
      <c r="W38" s="255"/>
      <c r="X38" s="255"/>
      <c r="Y38" s="255"/>
      <c r="Z38" s="255"/>
    </row>
  </sheetData>
  <autoFilter ref="A3:H3" xr:uid="{E2AF0548-18A9-4260-A369-796B5D6CE861}"/>
  <mergeCells count="1">
    <mergeCell ref="A1:H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8BE83-F4A5-4342-8839-60C52044095A}">
  <dimension ref="A1:CM39"/>
  <sheetViews>
    <sheetView zoomScale="85" zoomScaleNormal="85" workbookViewId="0">
      <pane xSplit="2" ySplit="4" topLeftCell="C9" activePane="bottomRight" state="frozen"/>
      <selection pane="topRight" activeCell="C1" sqref="C1"/>
      <selection pane="bottomLeft" activeCell="A5" sqref="A5"/>
      <selection pane="bottomRight" sqref="A1:XFD1"/>
    </sheetView>
  </sheetViews>
  <sheetFormatPr defaultColWidth="53.5703125" defaultRowHeight="188.1" customHeight="1"/>
  <cols>
    <col min="1" max="1" width="8.7109375" style="3" bestFit="1" customWidth="1"/>
    <col min="2" max="2" width="18.140625" style="3" customWidth="1"/>
    <col min="3" max="3" width="13.28515625" style="3" customWidth="1"/>
    <col min="4" max="4" width="7.42578125" style="3" customWidth="1"/>
    <col min="5" max="5" width="15.140625" style="3" customWidth="1"/>
    <col min="6" max="6" width="11.42578125" style="3" customWidth="1"/>
    <col min="7" max="7" width="11.7109375" style="3" customWidth="1"/>
    <col min="8" max="8" width="28.85546875" style="3" customWidth="1"/>
    <col min="9" max="9" width="20.42578125" style="3" customWidth="1"/>
    <col min="10" max="10" width="20.85546875" style="3" customWidth="1"/>
    <col min="11" max="11" width="15.5703125" style="3" customWidth="1"/>
    <col min="12" max="12" width="18.5703125" style="3" customWidth="1"/>
    <col min="13" max="13" width="21.140625" style="3" customWidth="1"/>
    <col min="14" max="14" width="30.42578125" style="3" customWidth="1"/>
    <col min="15" max="15" width="40.42578125" style="3" customWidth="1"/>
    <col min="16" max="16" width="39.42578125" style="3" customWidth="1"/>
    <col min="17" max="17" width="21.5703125" style="3" customWidth="1"/>
    <col min="18" max="18" width="22.140625" style="3" customWidth="1"/>
    <col min="19" max="19" width="44.85546875" style="3" customWidth="1"/>
    <col min="20" max="20" width="35.5703125" style="3" customWidth="1"/>
    <col min="21" max="21" width="39" style="309" customWidth="1"/>
    <col min="22" max="22" width="16.140625" style="307" customWidth="1"/>
    <col min="23" max="23" width="19.5703125" style="3" customWidth="1"/>
    <col min="24" max="24" width="20.28515625" style="3" customWidth="1"/>
    <col min="25" max="25" width="13.5703125" style="3" customWidth="1"/>
    <col min="26" max="26" width="21" style="3" customWidth="1"/>
    <col min="27" max="27" width="17.28515625" style="3" customWidth="1"/>
    <col min="28" max="29" width="15.140625" style="3" customWidth="1"/>
    <col min="30" max="30" width="24.5703125" style="3" customWidth="1"/>
    <col min="31" max="31" width="29.28515625" style="3" customWidth="1"/>
    <col min="32" max="32" width="25.85546875" style="3" customWidth="1"/>
    <col min="33" max="33" width="53.5703125" style="3" bestFit="1" customWidth="1"/>
    <col min="34" max="34" width="53.5703125" style="3"/>
    <col min="35" max="35" width="53.5703125" style="3" bestFit="1" customWidth="1"/>
    <col min="36" max="36" width="53.42578125" style="3" bestFit="1" customWidth="1"/>
    <col min="37" max="37" width="51.5703125" style="3" bestFit="1" customWidth="1"/>
    <col min="38" max="38" width="52.28515625" style="3" bestFit="1" customWidth="1"/>
    <col min="39" max="39" width="52.5703125" style="3" bestFit="1" customWidth="1"/>
    <col min="40" max="40" width="52.28515625" style="3" bestFit="1" customWidth="1"/>
    <col min="41" max="42" width="53.42578125" style="3" bestFit="1" customWidth="1"/>
    <col min="43" max="44" width="53.5703125" style="3" bestFit="1" customWidth="1"/>
    <col min="45" max="45" width="52.85546875" style="3" bestFit="1" customWidth="1"/>
    <col min="46" max="46" width="52.140625" style="3" bestFit="1" customWidth="1"/>
    <col min="47" max="47" width="53.5703125" style="3" bestFit="1" customWidth="1"/>
    <col min="48" max="48" width="53.42578125" style="3" bestFit="1" customWidth="1"/>
    <col min="49" max="49" width="53.5703125" style="3"/>
    <col min="50" max="50" width="53.140625" style="3" bestFit="1" customWidth="1"/>
    <col min="51" max="51" width="53.42578125" style="3" bestFit="1" customWidth="1"/>
    <col min="52" max="52" width="53.140625" style="3" bestFit="1" customWidth="1"/>
    <col min="53" max="53" width="48.140625" style="3" bestFit="1" customWidth="1"/>
    <col min="54" max="54" width="53.5703125" style="3" bestFit="1" customWidth="1"/>
    <col min="55" max="55" width="52.5703125" style="3" bestFit="1" customWidth="1"/>
    <col min="56" max="56" width="53.28515625" style="3" bestFit="1" customWidth="1"/>
    <col min="57" max="57" width="53.5703125" style="3" bestFit="1" customWidth="1"/>
    <col min="58" max="58" width="52.42578125" style="3" bestFit="1" customWidth="1"/>
    <col min="59" max="59" width="53.5703125" style="3"/>
    <col min="60" max="60" width="53" style="3" bestFit="1" customWidth="1"/>
    <col min="61" max="61" width="53.5703125" style="3" bestFit="1" customWidth="1"/>
    <col min="62" max="62" width="53.42578125" style="3" bestFit="1" customWidth="1"/>
    <col min="63" max="63" width="53" style="3" bestFit="1" customWidth="1"/>
    <col min="64" max="64" width="53.5703125" style="3"/>
    <col min="65" max="65" width="53.28515625" style="3" bestFit="1" customWidth="1"/>
    <col min="66" max="66" width="52.28515625" style="3" bestFit="1" customWidth="1"/>
    <col min="67" max="67" width="52.85546875" style="3" bestFit="1" customWidth="1"/>
    <col min="68" max="68" width="53.7109375" style="3" bestFit="1" customWidth="1"/>
    <col min="69" max="69" width="53.5703125" style="3"/>
    <col min="70" max="70" width="53.42578125" style="3" bestFit="1" customWidth="1"/>
    <col min="71" max="71" width="53.140625" style="3" bestFit="1" customWidth="1"/>
    <col min="72" max="72" width="53.42578125" style="3" bestFit="1" customWidth="1"/>
    <col min="73" max="73" width="48.42578125" style="3" bestFit="1" customWidth="1"/>
    <col min="74" max="74" width="53.42578125" style="3" bestFit="1" customWidth="1"/>
    <col min="75" max="75" width="53.28515625" style="3" bestFit="1" customWidth="1"/>
    <col min="76" max="77" width="53.5703125" style="3" bestFit="1" customWidth="1"/>
    <col min="78" max="78" width="49.5703125" style="3" bestFit="1" customWidth="1"/>
    <col min="79" max="79" width="38.5703125" style="3" bestFit="1" customWidth="1"/>
    <col min="80" max="82" width="53.28515625" style="3" bestFit="1" customWidth="1"/>
    <col min="83" max="83" width="51.85546875" style="3" bestFit="1" customWidth="1"/>
    <col min="84" max="84" width="53.5703125" style="3"/>
    <col min="85" max="85" width="52" style="3" bestFit="1" customWidth="1"/>
    <col min="86" max="86" width="53.42578125" style="3" bestFit="1" customWidth="1"/>
    <col min="87" max="87" width="53.140625" style="3" bestFit="1" customWidth="1"/>
    <col min="88" max="88" width="53.5703125" style="3" bestFit="1" customWidth="1"/>
    <col min="89" max="90" width="53.5703125" style="3"/>
    <col min="91" max="91" width="62" style="3" bestFit="1" customWidth="1"/>
    <col min="92" max="16384" width="53.5703125" style="3"/>
  </cols>
  <sheetData>
    <row r="1" spans="1:91" s="449" customFormat="1" ht="30" customHeight="1">
      <c r="A1" s="448" t="s">
        <v>2811</v>
      </c>
      <c r="B1" s="448"/>
      <c r="C1" s="448"/>
      <c r="D1" s="448"/>
      <c r="E1" s="448"/>
      <c r="F1" s="448"/>
      <c r="G1" s="448"/>
      <c r="H1" s="448"/>
      <c r="I1" s="448"/>
      <c r="J1" s="448"/>
      <c r="K1" s="448"/>
      <c r="L1" s="448"/>
      <c r="M1" s="448"/>
      <c r="N1" s="448"/>
      <c r="O1" s="448"/>
      <c r="P1" s="448"/>
      <c r="Q1" s="448"/>
      <c r="R1" s="448"/>
      <c r="S1" s="448"/>
      <c r="T1" s="448"/>
      <c r="U1" s="448"/>
      <c r="V1" s="448"/>
      <c r="W1" s="448"/>
      <c r="X1" s="448"/>
      <c r="Y1" s="448"/>
      <c r="Z1" s="448"/>
      <c r="AA1" s="448"/>
      <c r="AB1" s="448"/>
      <c r="AC1" s="448"/>
      <c r="AD1" s="448"/>
      <c r="AE1" s="448"/>
      <c r="AF1" s="448"/>
      <c r="AG1" s="448"/>
      <c r="AH1" s="448"/>
      <c r="AI1" s="448"/>
      <c r="AJ1" s="448"/>
      <c r="AK1" s="448"/>
      <c r="AL1" s="448"/>
      <c r="AM1" s="448"/>
      <c r="AN1" s="448"/>
      <c r="AO1" s="448"/>
      <c r="AP1" s="448"/>
      <c r="AQ1" s="448"/>
      <c r="AR1" s="448"/>
      <c r="AS1" s="448"/>
      <c r="AT1" s="448"/>
      <c r="AU1" s="448"/>
      <c r="AV1" s="448"/>
      <c r="AW1" s="448"/>
      <c r="AX1" s="448"/>
      <c r="AY1" s="448"/>
      <c r="AZ1" s="448"/>
      <c r="BA1" s="448"/>
      <c r="BB1" s="448"/>
      <c r="BC1" s="448"/>
      <c r="BD1" s="448"/>
      <c r="BE1" s="448"/>
      <c r="BF1" s="448"/>
      <c r="BG1" s="448"/>
      <c r="BH1" s="448"/>
      <c r="BI1" s="448"/>
      <c r="BJ1" s="448"/>
      <c r="BK1" s="448"/>
      <c r="BL1" s="448"/>
      <c r="BM1" s="448"/>
      <c r="BN1" s="448"/>
      <c r="BO1" s="448"/>
      <c r="BP1" s="448"/>
      <c r="BQ1" s="448"/>
      <c r="BR1" s="448"/>
      <c r="BS1" s="448"/>
      <c r="BT1" s="448"/>
      <c r="BU1" s="448"/>
      <c r="BV1" s="448"/>
      <c r="BW1" s="448"/>
      <c r="BX1" s="448"/>
      <c r="BY1" s="448"/>
      <c r="BZ1" s="448"/>
      <c r="CA1" s="448"/>
      <c r="CB1" s="448"/>
      <c r="CC1" s="448"/>
      <c r="CD1" s="448"/>
      <c r="CE1" s="448"/>
      <c r="CF1" s="448"/>
      <c r="CG1" s="448"/>
      <c r="CH1" s="448"/>
      <c r="CI1" s="448"/>
      <c r="CJ1" s="448"/>
      <c r="CK1" s="448"/>
      <c r="CL1" s="448"/>
      <c r="CM1" s="448"/>
    </row>
    <row r="2" spans="1:91" ht="26.25" customHeight="1">
      <c r="A2" s="8"/>
      <c r="B2" s="399" t="s">
        <v>0</v>
      </c>
      <c r="C2" s="399"/>
      <c r="D2" s="399"/>
      <c r="E2" s="399"/>
      <c r="F2" s="399"/>
      <c r="G2" s="399"/>
      <c r="H2" s="399"/>
      <c r="I2" s="399"/>
      <c r="J2" s="399"/>
      <c r="K2" s="399" t="s">
        <v>1</v>
      </c>
      <c r="L2" s="399"/>
      <c r="M2" s="399"/>
      <c r="N2" s="399"/>
      <c r="O2" s="399"/>
      <c r="P2" s="399"/>
      <c r="Q2" s="399"/>
      <c r="R2" s="399"/>
      <c r="S2" s="399"/>
      <c r="T2" s="399"/>
      <c r="U2" s="399"/>
      <c r="V2" s="399"/>
      <c r="W2" s="399"/>
      <c r="X2" s="21"/>
      <c r="Y2" s="21"/>
      <c r="Z2" s="21"/>
      <c r="AA2" s="21"/>
      <c r="AB2" s="21"/>
      <c r="AC2" s="21"/>
      <c r="AD2" s="21"/>
      <c r="AE2" s="21"/>
      <c r="AF2" s="21"/>
      <c r="AG2" s="21"/>
      <c r="AH2" s="21"/>
      <c r="AI2" s="21"/>
      <c r="AJ2" s="21"/>
      <c r="AK2" s="400" t="s">
        <v>2</v>
      </c>
      <c r="AL2" s="400"/>
      <c r="AM2" s="400"/>
      <c r="AN2" s="400"/>
      <c r="AO2" s="400"/>
      <c r="AP2" s="400"/>
      <c r="AQ2" s="401" t="s">
        <v>3</v>
      </c>
      <c r="AR2" s="401"/>
      <c r="AS2" s="401"/>
      <c r="AT2" s="401"/>
      <c r="AU2" s="401"/>
      <c r="AV2" s="401"/>
      <c r="AW2" s="401"/>
      <c r="AX2" s="401"/>
      <c r="AY2" s="401"/>
      <c r="AZ2" s="401"/>
      <c r="BA2" s="401"/>
      <c r="BB2" s="401"/>
      <c r="BC2" s="401"/>
      <c r="BD2" s="401"/>
      <c r="BE2" s="393" t="s">
        <v>4</v>
      </c>
      <c r="BF2" s="393"/>
      <c r="BG2" s="393"/>
      <c r="BH2" s="393"/>
      <c r="BI2" s="393"/>
      <c r="BJ2" s="393"/>
      <c r="BK2" s="393"/>
      <c r="BL2" s="393"/>
      <c r="BM2" s="393"/>
      <c r="BN2" s="393"/>
      <c r="BO2" s="393"/>
      <c r="BP2" s="393"/>
      <c r="BQ2" s="393"/>
      <c r="BR2" s="393"/>
      <c r="BS2" s="393" t="s">
        <v>5</v>
      </c>
      <c r="BT2" s="393"/>
      <c r="BU2" s="393"/>
      <c r="BV2" s="393"/>
      <c r="BW2" s="393"/>
      <c r="BX2" s="393"/>
      <c r="BY2" s="393"/>
      <c r="BZ2" s="393"/>
      <c r="CA2" s="393"/>
      <c r="CB2" s="393"/>
      <c r="CC2" s="394" t="s">
        <v>6</v>
      </c>
      <c r="CD2" s="394"/>
      <c r="CE2" s="394"/>
      <c r="CF2" s="394"/>
      <c r="CG2" s="394"/>
      <c r="CH2" s="394"/>
      <c r="CI2" s="394"/>
      <c r="CJ2" s="394"/>
      <c r="CK2" s="22"/>
      <c r="CL2" s="22"/>
      <c r="CM2" s="395" t="s">
        <v>1426</v>
      </c>
    </row>
    <row r="3" spans="1:91" ht="27.95" customHeight="1">
      <c r="A3" s="9"/>
      <c r="B3" s="396" t="s">
        <v>7</v>
      </c>
      <c r="C3" s="396"/>
      <c r="D3" s="396"/>
      <c r="E3" s="396"/>
      <c r="F3" s="396"/>
      <c r="G3" s="396"/>
      <c r="H3" s="396"/>
      <c r="I3" s="396"/>
      <c r="J3" s="396"/>
      <c r="K3" s="397" t="s">
        <v>8</v>
      </c>
      <c r="L3" s="397"/>
      <c r="M3" s="397"/>
      <c r="N3" s="397"/>
      <c r="O3" s="397"/>
      <c r="P3" s="397"/>
      <c r="Q3" s="398" t="s">
        <v>9</v>
      </c>
      <c r="R3" s="398"/>
      <c r="S3" s="398"/>
      <c r="T3" s="398"/>
      <c r="U3" s="398"/>
      <c r="V3" s="398"/>
      <c r="W3" s="398"/>
      <c r="X3" s="403" t="s">
        <v>10</v>
      </c>
      <c r="Y3" s="403"/>
      <c r="Z3" s="403"/>
      <c r="AA3" s="403"/>
      <c r="AB3" s="403"/>
      <c r="AC3" s="403"/>
      <c r="AD3" s="392" t="s">
        <v>11</v>
      </c>
      <c r="AE3" s="392"/>
      <c r="AF3" s="392"/>
      <c r="AG3" s="392"/>
      <c r="AH3" s="392"/>
      <c r="AI3" s="392"/>
      <c r="AJ3" s="392"/>
      <c r="AK3" s="397"/>
      <c r="AL3" s="397"/>
      <c r="AM3" s="397"/>
      <c r="AN3" s="397"/>
      <c r="AO3" s="397"/>
      <c r="AP3" s="397"/>
      <c r="AQ3" s="389" t="s">
        <v>12</v>
      </c>
      <c r="AR3" s="389"/>
      <c r="AS3" s="389"/>
      <c r="AT3" s="389"/>
      <c r="AU3" s="389"/>
      <c r="AV3" s="389"/>
      <c r="AW3" s="389" t="s">
        <v>13</v>
      </c>
      <c r="AX3" s="389"/>
      <c r="AY3" s="389"/>
      <c r="AZ3" s="389"/>
      <c r="BA3" s="389"/>
      <c r="BB3" s="389" t="s">
        <v>14</v>
      </c>
      <c r="BC3" s="389"/>
      <c r="BD3" s="389"/>
      <c r="BE3" s="390" t="s">
        <v>15</v>
      </c>
      <c r="BF3" s="390"/>
      <c r="BG3" s="390"/>
      <c r="BH3" s="390"/>
      <c r="BI3" s="390"/>
      <c r="BJ3" s="23"/>
      <c r="BK3" s="391" t="s">
        <v>16</v>
      </c>
      <c r="BL3" s="391"/>
      <c r="BM3" s="391"/>
      <c r="BN3" s="391"/>
      <c r="BO3" s="392" t="s">
        <v>17</v>
      </c>
      <c r="BP3" s="392"/>
      <c r="BQ3" s="392"/>
      <c r="BR3" s="392"/>
      <c r="BS3" s="392" t="s">
        <v>18</v>
      </c>
      <c r="BT3" s="392"/>
      <c r="BU3" s="392"/>
      <c r="BV3" s="392"/>
      <c r="BW3" s="392"/>
      <c r="BX3" s="392"/>
      <c r="BY3" s="402" t="s">
        <v>19</v>
      </c>
      <c r="BZ3" s="402"/>
      <c r="CA3" s="402"/>
      <c r="CB3" s="402"/>
      <c r="CC3" s="388" t="s">
        <v>20</v>
      </c>
      <c r="CD3" s="388"/>
      <c r="CE3" s="388"/>
      <c r="CF3" s="388"/>
      <c r="CG3" s="388"/>
      <c r="CH3" s="388" t="s">
        <v>21</v>
      </c>
      <c r="CI3" s="388"/>
      <c r="CJ3" s="388"/>
      <c r="CK3" s="24" t="s">
        <v>22</v>
      </c>
      <c r="CL3" s="24" t="s">
        <v>23</v>
      </c>
      <c r="CM3" s="395"/>
    </row>
    <row r="4" spans="1:91" ht="116.1" customHeight="1">
      <c r="A4" s="10" t="s">
        <v>24</v>
      </c>
      <c r="B4" s="7" t="s">
        <v>25</v>
      </c>
      <c r="C4" s="7" t="s">
        <v>26</v>
      </c>
      <c r="D4" s="7" t="s">
        <v>27</v>
      </c>
      <c r="E4" s="25" t="s">
        <v>1427</v>
      </c>
      <c r="F4" s="25" t="s">
        <v>28</v>
      </c>
      <c r="G4" s="25" t="s">
        <v>29</v>
      </c>
      <c r="H4" s="25" t="s">
        <v>30</v>
      </c>
      <c r="I4" s="25" t="s">
        <v>31</v>
      </c>
      <c r="J4" s="25" t="s">
        <v>32</v>
      </c>
      <c r="K4" s="106" t="s">
        <v>1428</v>
      </c>
      <c r="L4" s="26" t="s">
        <v>1429</v>
      </c>
      <c r="M4" s="26" t="s">
        <v>1430</v>
      </c>
      <c r="N4" s="26" t="s">
        <v>33</v>
      </c>
      <c r="O4" s="26" t="s">
        <v>34</v>
      </c>
      <c r="P4" s="26" t="s">
        <v>35</v>
      </c>
      <c r="Q4" s="27" t="s">
        <v>36</v>
      </c>
      <c r="R4" s="27" t="s">
        <v>37</v>
      </c>
      <c r="S4" s="27" t="s">
        <v>38</v>
      </c>
      <c r="T4" s="27" t="s">
        <v>1431</v>
      </c>
      <c r="U4" s="308" t="s">
        <v>2579</v>
      </c>
      <c r="V4" s="299" t="s">
        <v>39</v>
      </c>
      <c r="W4" s="27" t="s">
        <v>40</v>
      </c>
      <c r="X4" s="28" t="s">
        <v>1432</v>
      </c>
      <c r="Y4" s="28" t="s">
        <v>41</v>
      </c>
      <c r="Z4" s="28" t="s">
        <v>1433</v>
      </c>
      <c r="AA4" s="28" t="s">
        <v>42</v>
      </c>
      <c r="AB4" s="28" t="s">
        <v>43</v>
      </c>
      <c r="AC4" s="28" t="s">
        <v>44</v>
      </c>
      <c r="AD4" s="29" t="s">
        <v>1434</v>
      </c>
      <c r="AE4" s="29" t="s">
        <v>45</v>
      </c>
      <c r="AF4" s="29" t="s">
        <v>46</v>
      </c>
      <c r="AG4" s="29" t="s">
        <v>47</v>
      </c>
      <c r="AH4" s="29" t="s">
        <v>48</v>
      </c>
      <c r="AI4" s="29" t="s">
        <v>49</v>
      </c>
      <c r="AJ4" s="29" t="s">
        <v>1435</v>
      </c>
      <c r="AK4" s="26" t="s">
        <v>50</v>
      </c>
      <c r="AL4" s="26" t="s">
        <v>51</v>
      </c>
      <c r="AM4" s="26" t="s">
        <v>1436</v>
      </c>
      <c r="AN4" s="26" t="s">
        <v>52</v>
      </c>
      <c r="AO4" s="26" t="s">
        <v>53</v>
      </c>
      <c r="AP4" s="26" t="s">
        <v>1437</v>
      </c>
      <c r="AQ4" s="25" t="s">
        <v>1438</v>
      </c>
      <c r="AR4" s="7" t="s">
        <v>54</v>
      </c>
      <c r="AS4" s="7" t="s">
        <v>55</v>
      </c>
      <c r="AT4" s="7" t="s">
        <v>56</v>
      </c>
      <c r="AU4" s="7" t="s">
        <v>57</v>
      </c>
      <c r="AV4" s="7" t="s">
        <v>1439</v>
      </c>
      <c r="AW4" s="7" t="s">
        <v>58</v>
      </c>
      <c r="AX4" s="7" t="s">
        <v>59</v>
      </c>
      <c r="AY4" s="7" t="s">
        <v>60</v>
      </c>
      <c r="AZ4" s="7" t="s">
        <v>61</v>
      </c>
      <c r="BA4" s="7" t="s">
        <v>1440</v>
      </c>
      <c r="BB4" s="7" t="s">
        <v>62</v>
      </c>
      <c r="BC4" s="7" t="s">
        <v>63</v>
      </c>
      <c r="BD4" s="7" t="s">
        <v>1441</v>
      </c>
      <c r="BE4" s="30" t="s">
        <v>64</v>
      </c>
      <c r="BF4" s="30" t="s">
        <v>1442</v>
      </c>
      <c r="BG4" s="30" t="s">
        <v>65</v>
      </c>
      <c r="BH4" s="30" t="s">
        <v>66</v>
      </c>
      <c r="BI4" s="30" t="s">
        <v>67</v>
      </c>
      <c r="BJ4" s="30" t="s">
        <v>1443</v>
      </c>
      <c r="BK4" s="31" t="s">
        <v>68</v>
      </c>
      <c r="BL4" s="31" t="s">
        <v>1444</v>
      </c>
      <c r="BM4" s="31" t="s">
        <v>69</v>
      </c>
      <c r="BN4" s="31" t="s">
        <v>70</v>
      </c>
      <c r="BO4" s="29" t="s">
        <v>71</v>
      </c>
      <c r="BP4" s="29" t="s">
        <v>72</v>
      </c>
      <c r="BQ4" s="29" t="s">
        <v>73</v>
      </c>
      <c r="BR4" s="29" t="s">
        <v>74</v>
      </c>
      <c r="BS4" s="7" t="s">
        <v>1445</v>
      </c>
      <c r="BT4" s="7" t="s">
        <v>1446</v>
      </c>
      <c r="BU4" s="7" t="s">
        <v>75</v>
      </c>
      <c r="BV4" s="29" t="s">
        <v>76</v>
      </c>
      <c r="BW4" s="29" t="s">
        <v>77</v>
      </c>
      <c r="BX4" s="29" t="s">
        <v>78</v>
      </c>
      <c r="BY4" s="29" t="s">
        <v>79</v>
      </c>
      <c r="BZ4" s="29" t="s">
        <v>80</v>
      </c>
      <c r="CA4" s="29" t="s">
        <v>81</v>
      </c>
      <c r="CB4" s="29" t="s">
        <v>82</v>
      </c>
      <c r="CC4" s="32" t="s">
        <v>83</v>
      </c>
      <c r="CD4" s="32" t="s">
        <v>84</v>
      </c>
      <c r="CE4" s="32" t="s">
        <v>85</v>
      </c>
      <c r="CF4" s="32" t="s">
        <v>86</v>
      </c>
      <c r="CG4" s="32" t="s">
        <v>87</v>
      </c>
      <c r="CH4" s="32" t="s">
        <v>88</v>
      </c>
      <c r="CI4" s="32" t="s">
        <v>89</v>
      </c>
      <c r="CJ4" s="32" t="s">
        <v>90</v>
      </c>
      <c r="CK4" s="24" t="s">
        <v>22</v>
      </c>
      <c r="CL4" s="24" t="s">
        <v>91</v>
      </c>
      <c r="CM4" s="33" t="s">
        <v>1426</v>
      </c>
    </row>
    <row r="5" spans="1:91" ht="188.1" customHeight="1">
      <c r="A5" s="18">
        <v>1</v>
      </c>
      <c r="B5" s="6" t="s">
        <v>92</v>
      </c>
      <c r="C5" s="6" t="s">
        <v>93</v>
      </c>
      <c r="D5" s="6">
        <v>2025</v>
      </c>
      <c r="E5" s="6" t="s">
        <v>94</v>
      </c>
      <c r="F5" s="6" t="s">
        <v>95</v>
      </c>
      <c r="G5" s="6" t="s">
        <v>95</v>
      </c>
      <c r="H5" s="6" t="s">
        <v>96</v>
      </c>
      <c r="I5" s="6" t="s">
        <v>97</v>
      </c>
      <c r="J5" s="5" t="s">
        <v>1447</v>
      </c>
      <c r="K5" s="107" t="s">
        <v>98</v>
      </c>
      <c r="L5" s="6" t="s">
        <v>99</v>
      </c>
      <c r="M5" s="6" t="s">
        <v>100</v>
      </c>
      <c r="N5" s="6" t="s">
        <v>1448</v>
      </c>
      <c r="O5" s="6" t="s">
        <v>989</v>
      </c>
      <c r="P5" s="6" t="s">
        <v>1449</v>
      </c>
      <c r="Q5" s="6" t="s">
        <v>101</v>
      </c>
      <c r="R5" s="5" t="s">
        <v>102</v>
      </c>
      <c r="S5" s="6" t="s">
        <v>1450</v>
      </c>
      <c r="T5" s="6" t="s">
        <v>1451</v>
      </c>
      <c r="U5" s="107" t="s">
        <v>2532</v>
      </c>
      <c r="V5" s="300" t="s">
        <v>104</v>
      </c>
      <c r="W5" s="5" t="s">
        <v>105</v>
      </c>
      <c r="X5" s="6" t="s">
        <v>1452</v>
      </c>
      <c r="Y5" s="6" t="s">
        <v>106</v>
      </c>
      <c r="Z5" s="5" t="s">
        <v>1453</v>
      </c>
      <c r="AA5" s="5" t="s">
        <v>107</v>
      </c>
      <c r="AB5" s="6" t="s">
        <v>106</v>
      </c>
      <c r="AC5" s="6" t="s">
        <v>108</v>
      </c>
      <c r="AD5" s="5" t="s">
        <v>1454</v>
      </c>
      <c r="AE5" s="6" t="s">
        <v>109</v>
      </c>
      <c r="AF5" s="5" t="s">
        <v>110</v>
      </c>
      <c r="AG5" s="5" t="s">
        <v>111</v>
      </c>
      <c r="AH5" s="5" t="s">
        <v>112</v>
      </c>
      <c r="AI5" s="5" t="s">
        <v>1455</v>
      </c>
      <c r="AJ5" s="6" t="s">
        <v>1456</v>
      </c>
      <c r="AK5" s="6" t="s">
        <v>114</v>
      </c>
      <c r="AL5" s="6" t="s">
        <v>115</v>
      </c>
      <c r="AM5" s="6" t="s">
        <v>116</v>
      </c>
      <c r="AN5" s="6" t="s">
        <v>113</v>
      </c>
      <c r="AO5" s="6" t="s">
        <v>1457</v>
      </c>
      <c r="AP5" s="6" t="s">
        <v>1458</v>
      </c>
      <c r="AQ5" s="110" t="s">
        <v>117</v>
      </c>
      <c r="AR5" s="6" t="s">
        <v>113</v>
      </c>
      <c r="AS5" s="6" t="s">
        <v>132</v>
      </c>
      <c r="AT5" s="6" t="s">
        <v>113</v>
      </c>
      <c r="AU5" s="6" t="s">
        <v>113</v>
      </c>
      <c r="AV5" s="5" t="s">
        <v>118</v>
      </c>
      <c r="AW5" s="6" t="s">
        <v>113</v>
      </c>
      <c r="AX5" s="5" t="s">
        <v>119</v>
      </c>
      <c r="AY5" s="6" t="s">
        <v>108</v>
      </c>
      <c r="AZ5" s="6" t="s">
        <v>108</v>
      </c>
      <c r="BA5" s="6" t="s">
        <v>108</v>
      </c>
      <c r="BB5" s="5" t="s">
        <v>108</v>
      </c>
      <c r="BC5" s="6" t="s">
        <v>280</v>
      </c>
      <c r="BD5" s="6" t="s">
        <v>121</v>
      </c>
      <c r="BE5" s="6" t="s">
        <v>108</v>
      </c>
      <c r="BF5" s="6" t="s">
        <v>122</v>
      </c>
      <c r="BG5" s="6" t="s">
        <v>106</v>
      </c>
      <c r="BH5" s="6" t="s">
        <v>1459</v>
      </c>
      <c r="BI5" s="5" t="s">
        <v>1460</v>
      </c>
      <c r="BJ5" s="5" t="s">
        <v>123</v>
      </c>
      <c r="BK5" s="5" t="s">
        <v>124</v>
      </c>
      <c r="BL5" s="5" t="s">
        <v>125</v>
      </c>
      <c r="BM5" s="6" t="s">
        <v>108</v>
      </c>
      <c r="BN5" s="6" t="s">
        <v>108</v>
      </c>
      <c r="BO5" s="5" t="s">
        <v>126</v>
      </c>
      <c r="BP5" s="5" t="s">
        <v>127</v>
      </c>
      <c r="BQ5" s="5" t="s">
        <v>128</v>
      </c>
      <c r="BR5" s="5" t="s">
        <v>1461</v>
      </c>
      <c r="BS5" s="103" t="s">
        <v>130</v>
      </c>
      <c r="BT5" s="103" t="s">
        <v>1462</v>
      </c>
      <c r="BU5" s="103" t="s">
        <v>564</v>
      </c>
      <c r="BV5" s="6" t="s">
        <v>1463</v>
      </c>
      <c r="BW5" s="6" t="s">
        <v>129</v>
      </c>
      <c r="BX5" s="5" t="s">
        <v>131</v>
      </c>
      <c r="BY5" s="6" t="s">
        <v>132</v>
      </c>
      <c r="BZ5" s="5" t="s">
        <v>133</v>
      </c>
      <c r="CA5" s="5" t="s">
        <v>132</v>
      </c>
      <c r="CB5" s="5" t="s">
        <v>1464</v>
      </c>
      <c r="CC5" s="6" t="s">
        <v>1465</v>
      </c>
      <c r="CD5" s="5" t="s">
        <v>134</v>
      </c>
      <c r="CE5" s="5" t="s">
        <v>135</v>
      </c>
      <c r="CF5" s="5" t="s">
        <v>136</v>
      </c>
      <c r="CG5" s="5" t="s">
        <v>137</v>
      </c>
      <c r="CH5" s="6" t="s">
        <v>108</v>
      </c>
      <c r="CI5" s="6" t="s">
        <v>138</v>
      </c>
      <c r="CJ5" s="6" t="s">
        <v>139</v>
      </c>
      <c r="CK5" s="6" t="s">
        <v>140</v>
      </c>
      <c r="CL5" s="6" t="s">
        <v>141</v>
      </c>
      <c r="CM5" s="6" t="s">
        <v>142</v>
      </c>
    </row>
    <row r="6" spans="1:91" ht="188.1" customHeight="1">
      <c r="A6" s="18">
        <v>2</v>
      </c>
      <c r="B6" s="6" t="s">
        <v>143</v>
      </c>
      <c r="C6" s="6" t="s">
        <v>144</v>
      </c>
      <c r="D6" s="6">
        <v>2020</v>
      </c>
      <c r="E6" s="6" t="s">
        <v>1466</v>
      </c>
      <c r="F6" s="6" t="s">
        <v>145</v>
      </c>
      <c r="G6" s="6" t="s">
        <v>146</v>
      </c>
      <c r="H6" s="6" t="s">
        <v>147</v>
      </c>
      <c r="I6" s="5" t="s">
        <v>148</v>
      </c>
      <c r="J6" s="6" t="s">
        <v>149</v>
      </c>
      <c r="K6" s="109" t="s">
        <v>150</v>
      </c>
      <c r="L6" s="6" t="s">
        <v>151</v>
      </c>
      <c r="M6" s="6" t="s">
        <v>152</v>
      </c>
      <c r="N6" s="6" t="s">
        <v>153</v>
      </c>
      <c r="O6" s="6" t="s">
        <v>154</v>
      </c>
      <c r="P6" s="6" t="s">
        <v>155</v>
      </c>
      <c r="Q6" s="6" t="s">
        <v>156</v>
      </c>
      <c r="R6" s="5" t="s">
        <v>157</v>
      </c>
      <c r="S6" s="6" t="s">
        <v>158</v>
      </c>
      <c r="T6" s="6" t="s">
        <v>1467</v>
      </c>
      <c r="U6" s="107" t="s">
        <v>2533</v>
      </c>
      <c r="V6" s="301" t="s">
        <v>108</v>
      </c>
      <c r="W6" s="5" t="s">
        <v>159</v>
      </c>
      <c r="X6" s="6" t="s">
        <v>160</v>
      </c>
      <c r="Y6" s="6" t="s">
        <v>132</v>
      </c>
      <c r="Z6" s="6" t="s">
        <v>132</v>
      </c>
      <c r="AA6" s="6" t="s">
        <v>1468</v>
      </c>
      <c r="AB6" s="6" t="s">
        <v>161</v>
      </c>
      <c r="AC6" s="6" t="s">
        <v>132</v>
      </c>
      <c r="AD6" s="5" t="s">
        <v>1469</v>
      </c>
      <c r="AE6" s="5" t="s">
        <v>1470</v>
      </c>
      <c r="AF6" s="5" t="s">
        <v>162</v>
      </c>
      <c r="AG6" s="6" t="s">
        <v>1471</v>
      </c>
      <c r="AH6" s="6" t="s">
        <v>108</v>
      </c>
      <c r="AI6" s="6" t="s">
        <v>1472</v>
      </c>
      <c r="AJ6" s="6" t="s">
        <v>163</v>
      </c>
      <c r="AK6" s="6" t="s">
        <v>114</v>
      </c>
      <c r="AL6" s="6" t="s">
        <v>164</v>
      </c>
      <c r="AM6" s="6" t="s">
        <v>116</v>
      </c>
      <c r="AN6" s="6" t="s">
        <v>165</v>
      </c>
      <c r="AO6" s="6" t="s">
        <v>166</v>
      </c>
      <c r="AP6" s="6" t="s">
        <v>167</v>
      </c>
      <c r="AQ6" s="110" t="s">
        <v>1473</v>
      </c>
      <c r="AR6" s="6" t="s">
        <v>113</v>
      </c>
      <c r="AS6" s="6" t="s">
        <v>132</v>
      </c>
      <c r="AT6" s="6" t="s">
        <v>113</v>
      </c>
      <c r="AU6" s="6" t="s">
        <v>113</v>
      </c>
      <c r="AV6" s="6" t="s">
        <v>168</v>
      </c>
      <c r="AW6" s="6" t="s">
        <v>113</v>
      </c>
      <c r="AX6" s="6" t="s">
        <v>108</v>
      </c>
      <c r="AY6" s="6" t="s">
        <v>108</v>
      </c>
      <c r="AZ6" s="6" t="s">
        <v>108</v>
      </c>
      <c r="BA6" s="6" t="s">
        <v>169</v>
      </c>
      <c r="BB6" s="6" t="s">
        <v>129</v>
      </c>
      <c r="BC6" s="6" t="s">
        <v>1474</v>
      </c>
      <c r="BD6" s="6" t="s">
        <v>132</v>
      </c>
      <c r="BE6" s="6" t="s">
        <v>1475</v>
      </c>
      <c r="BF6" s="6" t="s">
        <v>170</v>
      </c>
      <c r="BG6" s="6" t="s">
        <v>171</v>
      </c>
      <c r="BH6" s="6" t="s">
        <v>172</v>
      </c>
      <c r="BI6" s="5" t="s">
        <v>173</v>
      </c>
      <c r="BJ6" s="5" t="s">
        <v>1476</v>
      </c>
      <c r="BK6" s="5" t="s">
        <v>174</v>
      </c>
      <c r="BL6" s="5" t="s">
        <v>175</v>
      </c>
      <c r="BM6" s="6" t="s">
        <v>132</v>
      </c>
      <c r="BN6" s="6" t="s">
        <v>108</v>
      </c>
      <c r="BO6" s="5" t="s">
        <v>177</v>
      </c>
      <c r="BP6" s="5" t="s">
        <v>178</v>
      </c>
      <c r="BQ6" s="6" t="s">
        <v>179</v>
      </c>
      <c r="BR6" s="5" t="s">
        <v>180</v>
      </c>
      <c r="BS6" s="103" t="s">
        <v>130</v>
      </c>
      <c r="BT6" s="103" t="s">
        <v>1477</v>
      </c>
      <c r="BU6" s="103" t="s">
        <v>564</v>
      </c>
      <c r="BV6" s="6" t="s">
        <v>181</v>
      </c>
      <c r="BW6" s="6" t="s">
        <v>182</v>
      </c>
      <c r="BX6" s="5" t="s">
        <v>183</v>
      </c>
      <c r="BY6" s="6" t="s">
        <v>184</v>
      </c>
      <c r="BZ6" s="5" t="s">
        <v>185</v>
      </c>
      <c r="CA6" s="5" t="s">
        <v>186</v>
      </c>
      <c r="CB6" s="5" t="s">
        <v>187</v>
      </c>
      <c r="CC6" s="5" t="s">
        <v>188</v>
      </c>
      <c r="CD6" s="5" t="s">
        <v>189</v>
      </c>
      <c r="CE6" s="5" t="s">
        <v>190</v>
      </c>
      <c r="CF6" s="5" t="s">
        <v>191</v>
      </c>
      <c r="CG6" s="5" t="s">
        <v>192</v>
      </c>
      <c r="CH6" s="6" t="s">
        <v>108</v>
      </c>
      <c r="CI6" s="6" t="s">
        <v>193</v>
      </c>
      <c r="CJ6" s="6" t="s">
        <v>194</v>
      </c>
      <c r="CK6" s="6" t="s">
        <v>195</v>
      </c>
      <c r="CL6" s="6" t="s">
        <v>196</v>
      </c>
      <c r="CM6" s="6" t="s">
        <v>197</v>
      </c>
    </row>
    <row r="7" spans="1:91" ht="188.1" customHeight="1">
      <c r="A7" s="18">
        <v>3</v>
      </c>
      <c r="B7" s="6" t="s">
        <v>198</v>
      </c>
      <c r="C7" s="6" t="s">
        <v>199</v>
      </c>
      <c r="D7" s="6">
        <v>2021</v>
      </c>
      <c r="E7" s="6" t="s">
        <v>1466</v>
      </c>
      <c r="F7" s="6" t="s">
        <v>145</v>
      </c>
      <c r="G7" s="6" t="s">
        <v>200</v>
      </c>
      <c r="H7" s="6" t="s">
        <v>96</v>
      </c>
      <c r="I7" s="6" t="s">
        <v>201</v>
      </c>
      <c r="J7" s="6" t="s">
        <v>108</v>
      </c>
      <c r="K7" s="107" t="s">
        <v>1478</v>
      </c>
      <c r="L7" s="6" t="s">
        <v>202</v>
      </c>
      <c r="M7" s="6" t="s">
        <v>203</v>
      </c>
      <c r="N7" s="6" t="s">
        <v>204</v>
      </c>
      <c r="O7" s="6" t="s">
        <v>205</v>
      </c>
      <c r="P7" s="6" t="s">
        <v>206</v>
      </c>
      <c r="Q7" s="6" t="s">
        <v>156</v>
      </c>
      <c r="R7" s="6" t="s">
        <v>207</v>
      </c>
      <c r="S7" s="6" t="s">
        <v>208</v>
      </c>
      <c r="T7" s="6" t="s">
        <v>129</v>
      </c>
      <c r="U7" s="107" t="s">
        <v>2534</v>
      </c>
      <c r="V7" s="301" t="s">
        <v>2535</v>
      </c>
      <c r="W7" s="6" t="s">
        <v>129</v>
      </c>
      <c r="X7" s="6" t="s">
        <v>160</v>
      </c>
      <c r="Y7" s="6" t="s">
        <v>132</v>
      </c>
      <c r="Z7" s="6" t="s">
        <v>132</v>
      </c>
      <c r="AA7" s="6" t="s">
        <v>129</v>
      </c>
      <c r="AB7" s="6" t="s">
        <v>132</v>
      </c>
      <c r="AC7" s="6" t="s">
        <v>108</v>
      </c>
      <c r="AD7" s="5" t="s">
        <v>1479</v>
      </c>
      <c r="AE7" s="6" t="s">
        <v>129</v>
      </c>
      <c r="AF7" s="6" t="s">
        <v>129</v>
      </c>
      <c r="AG7" s="6" t="s">
        <v>108</v>
      </c>
      <c r="AH7" s="6" t="s">
        <v>209</v>
      </c>
      <c r="AI7" s="6" t="s">
        <v>132</v>
      </c>
      <c r="AJ7" s="6" t="s">
        <v>163</v>
      </c>
      <c r="AK7" s="6" t="s">
        <v>210</v>
      </c>
      <c r="AL7" s="6" t="s">
        <v>115</v>
      </c>
      <c r="AM7" s="6" t="s">
        <v>211</v>
      </c>
      <c r="AN7" s="6" t="s">
        <v>212</v>
      </c>
      <c r="AO7" s="6" t="s">
        <v>213</v>
      </c>
      <c r="AP7" s="6" t="s">
        <v>129</v>
      </c>
      <c r="AQ7" s="110" t="s">
        <v>1480</v>
      </c>
      <c r="AR7" s="6" t="s">
        <v>108</v>
      </c>
      <c r="AS7" s="6" t="s">
        <v>132</v>
      </c>
      <c r="AT7" s="6" t="s">
        <v>108</v>
      </c>
      <c r="AU7" s="6" t="s">
        <v>129</v>
      </c>
      <c r="AV7" s="6" t="s">
        <v>108</v>
      </c>
      <c r="AW7" s="6" t="s">
        <v>108</v>
      </c>
      <c r="AX7" s="6" t="s">
        <v>108</v>
      </c>
      <c r="AY7" s="6" t="s">
        <v>214</v>
      </c>
      <c r="AZ7" s="6" t="s">
        <v>108</v>
      </c>
      <c r="BA7" s="6" t="s">
        <v>108</v>
      </c>
      <c r="BB7" s="6" t="s">
        <v>129</v>
      </c>
      <c r="BC7" s="6" t="s">
        <v>120</v>
      </c>
      <c r="BD7" s="6" t="s">
        <v>1481</v>
      </c>
      <c r="BE7" s="6" t="s">
        <v>108</v>
      </c>
      <c r="BF7" s="6" t="s">
        <v>1482</v>
      </c>
      <c r="BG7" s="6" t="s">
        <v>132</v>
      </c>
      <c r="BH7" s="6" t="s">
        <v>215</v>
      </c>
      <c r="BI7" s="5" t="s">
        <v>216</v>
      </c>
      <c r="BJ7" s="5" t="s">
        <v>132</v>
      </c>
      <c r="BK7" s="6" t="s">
        <v>108</v>
      </c>
      <c r="BL7" s="6" t="s">
        <v>108</v>
      </c>
      <c r="BM7" s="6" t="s">
        <v>132</v>
      </c>
      <c r="BN7" s="6" t="s">
        <v>108</v>
      </c>
      <c r="BO7" s="6" t="s">
        <v>129</v>
      </c>
      <c r="BP7" s="6" t="s">
        <v>217</v>
      </c>
      <c r="BQ7" s="6" t="s">
        <v>129</v>
      </c>
      <c r="BR7" s="6" t="s">
        <v>218</v>
      </c>
      <c r="BS7" s="103" t="s">
        <v>1483</v>
      </c>
      <c r="BT7" s="103" t="s">
        <v>1462</v>
      </c>
      <c r="BU7" s="103" t="s">
        <v>564</v>
      </c>
      <c r="BV7" s="6" t="s">
        <v>132</v>
      </c>
      <c r="BW7" s="6" t="s">
        <v>221</v>
      </c>
      <c r="BX7" s="6" t="s">
        <v>222</v>
      </c>
      <c r="BY7" s="6" t="s">
        <v>132</v>
      </c>
      <c r="BZ7" s="6" t="s">
        <v>108</v>
      </c>
      <c r="CA7" s="6" t="s">
        <v>108</v>
      </c>
      <c r="CB7" s="5" t="s">
        <v>223</v>
      </c>
      <c r="CC7" s="5" t="s">
        <v>224</v>
      </c>
      <c r="CD7" s="5" t="s">
        <v>225</v>
      </c>
      <c r="CE7" s="6" t="s">
        <v>132</v>
      </c>
      <c r="CF7" s="6" t="s">
        <v>132</v>
      </c>
      <c r="CG7" s="6" t="s">
        <v>132</v>
      </c>
      <c r="CH7" s="6" t="s">
        <v>1484</v>
      </c>
      <c r="CI7" s="6" t="s">
        <v>108</v>
      </c>
      <c r="CJ7" s="6" t="s">
        <v>108</v>
      </c>
      <c r="CK7" s="6" t="s">
        <v>226</v>
      </c>
      <c r="CL7" s="6" t="s">
        <v>227</v>
      </c>
      <c r="CM7" s="6" t="s">
        <v>228</v>
      </c>
    </row>
    <row r="8" spans="1:91" ht="188.1" customHeight="1">
      <c r="A8" s="18">
        <v>4</v>
      </c>
      <c r="B8" s="6" t="s">
        <v>229</v>
      </c>
      <c r="C8" s="6" t="s">
        <v>230</v>
      </c>
      <c r="D8" s="6">
        <v>2025</v>
      </c>
      <c r="E8" s="6" t="s">
        <v>94</v>
      </c>
      <c r="F8" s="6" t="s">
        <v>231</v>
      </c>
      <c r="G8" s="6" t="s">
        <v>108</v>
      </c>
      <c r="H8" s="6" t="s">
        <v>96</v>
      </c>
      <c r="I8" s="6" t="s">
        <v>232</v>
      </c>
      <c r="J8" s="5" t="s">
        <v>233</v>
      </c>
      <c r="K8" s="107" t="s">
        <v>1485</v>
      </c>
      <c r="L8" s="6" t="s">
        <v>1486</v>
      </c>
      <c r="M8" s="6" t="s">
        <v>1487</v>
      </c>
      <c r="N8" s="6" t="s">
        <v>234</v>
      </c>
      <c r="O8" s="6" t="s">
        <v>235</v>
      </c>
      <c r="P8" s="5" t="s">
        <v>236</v>
      </c>
      <c r="Q8" s="6" t="s">
        <v>156</v>
      </c>
      <c r="R8" s="6" t="s">
        <v>1488</v>
      </c>
      <c r="S8" s="6" t="s">
        <v>237</v>
      </c>
      <c r="T8" s="6" t="s">
        <v>1489</v>
      </c>
      <c r="U8" s="107" t="s">
        <v>2536</v>
      </c>
      <c r="V8" s="300" t="s">
        <v>2537</v>
      </c>
      <c r="W8" s="5" t="s">
        <v>238</v>
      </c>
      <c r="X8" s="6" t="s">
        <v>239</v>
      </c>
      <c r="Y8" s="6" t="s">
        <v>132</v>
      </c>
      <c r="Z8" s="6" t="s">
        <v>132</v>
      </c>
      <c r="AA8" s="6" t="s">
        <v>240</v>
      </c>
      <c r="AB8" s="6" t="s">
        <v>241</v>
      </c>
      <c r="AC8" s="6" t="s">
        <v>132</v>
      </c>
      <c r="AD8" s="5" t="s">
        <v>1490</v>
      </c>
      <c r="AE8" s="6" t="s">
        <v>1491</v>
      </c>
      <c r="AF8" s="5" t="s">
        <v>1492</v>
      </c>
      <c r="AG8" s="6" t="s">
        <v>242</v>
      </c>
      <c r="AH8" s="6" t="s">
        <v>242</v>
      </c>
      <c r="AI8" s="5" t="s">
        <v>1493</v>
      </c>
      <c r="AJ8" s="6" t="s">
        <v>132</v>
      </c>
      <c r="AK8" s="6" t="s">
        <v>243</v>
      </c>
      <c r="AL8" s="6" t="s">
        <v>244</v>
      </c>
      <c r="AM8" s="6" t="s">
        <v>245</v>
      </c>
      <c r="AN8" s="6" t="s">
        <v>246</v>
      </c>
      <c r="AO8" s="6" t="s">
        <v>247</v>
      </c>
      <c r="AP8" s="6" t="s">
        <v>129</v>
      </c>
      <c r="AQ8" s="110" t="s">
        <v>1494</v>
      </c>
      <c r="AR8" s="6" t="s">
        <v>1495</v>
      </c>
      <c r="AS8" s="6" t="s">
        <v>132</v>
      </c>
      <c r="AT8" s="6" t="s">
        <v>1496</v>
      </c>
      <c r="AU8" s="6" t="s">
        <v>248</v>
      </c>
      <c r="AV8" s="5" t="s">
        <v>249</v>
      </c>
      <c r="AW8" s="6" t="s">
        <v>108</v>
      </c>
      <c r="AX8" s="5" t="s">
        <v>1497</v>
      </c>
      <c r="AY8" s="6" t="s">
        <v>1498</v>
      </c>
      <c r="AZ8" s="6" t="s">
        <v>250</v>
      </c>
      <c r="BA8" s="6" t="s">
        <v>251</v>
      </c>
      <c r="BB8" s="5" t="s">
        <v>252</v>
      </c>
      <c r="BC8" s="18" t="s">
        <v>253</v>
      </c>
      <c r="BD8" s="6" t="s">
        <v>254</v>
      </c>
      <c r="BE8" s="6" t="s">
        <v>1499</v>
      </c>
      <c r="BF8" s="6" t="s">
        <v>1500</v>
      </c>
      <c r="BG8" s="6" t="s">
        <v>132</v>
      </c>
      <c r="BH8" s="6" t="s">
        <v>255</v>
      </c>
      <c r="BI8" s="5" t="s">
        <v>256</v>
      </c>
      <c r="BJ8" s="5" t="s">
        <v>1501</v>
      </c>
      <c r="BK8" s="5" t="s">
        <v>1502</v>
      </c>
      <c r="BL8" s="6" t="s">
        <v>1503</v>
      </c>
      <c r="BM8" s="6" t="s">
        <v>132</v>
      </c>
      <c r="BN8" s="6" t="s">
        <v>108</v>
      </c>
      <c r="BO8" s="6" t="s">
        <v>129</v>
      </c>
      <c r="BP8" s="6" t="s">
        <v>132</v>
      </c>
      <c r="BQ8" s="6" t="s">
        <v>129</v>
      </c>
      <c r="BR8" s="6" t="s">
        <v>1504</v>
      </c>
      <c r="BS8" s="103" t="s">
        <v>219</v>
      </c>
      <c r="BT8" s="103" t="s">
        <v>1505</v>
      </c>
      <c r="BU8" s="103" t="s">
        <v>108</v>
      </c>
      <c r="BV8" s="6" t="s">
        <v>108</v>
      </c>
      <c r="BW8" s="6" t="s">
        <v>129</v>
      </c>
      <c r="BX8" s="6" t="s">
        <v>1506</v>
      </c>
      <c r="BY8" s="6" t="s">
        <v>132</v>
      </c>
      <c r="BZ8" s="5" t="s">
        <v>257</v>
      </c>
      <c r="CA8" s="6" t="s">
        <v>132</v>
      </c>
      <c r="CB8" s="5" t="s">
        <v>258</v>
      </c>
      <c r="CC8" s="5" t="s">
        <v>224</v>
      </c>
      <c r="CD8" s="5" t="s">
        <v>259</v>
      </c>
      <c r="CE8" s="6" t="s">
        <v>108</v>
      </c>
      <c r="CF8" s="6" t="s">
        <v>108</v>
      </c>
      <c r="CG8" s="6" t="s">
        <v>132</v>
      </c>
      <c r="CH8" s="6" t="s">
        <v>1507</v>
      </c>
      <c r="CI8" s="6" t="s">
        <v>108</v>
      </c>
      <c r="CJ8" s="6" t="s">
        <v>108</v>
      </c>
      <c r="CK8" s="6" t="s">
        <v>1508</v>
      </c>
      <c r="CL8" s="6" t="s">
        <v>1509</v>
      </c>
      <c r="CM8" s="6" t="s">
        <v>260</v>
      </c>
    </row>
    <row r="9" spans="1:91" ht="188.1" customHeight="1">
      <c r="A9" s="18">
        <v>5</v>
      </c>
      <c r="B9" s="6" t="s">
        <v>261</v>
      </c>
      <c r="C9" s="6" t="s">
        <v>1510</v>
      </c>
      <c r="D9" s="6">
        <v>2023</v>
      </c>
      <c r="E9" s="6" t="s">
        <v>94</v>
      </c>
      <c r="F9" s="6" t="s">
        <v>145</v>
      </c>
      <c r="G9" s="6" t="s">
        <v>262</v>
      </c>
      <c r="H9" s="6" t="s">
        <v>96</v>
      </c>
      <c r="I9" s="6" t="s">
        <v>1511</v>
      </c>
      <c r="J9" s="5" t="s">
        <v>263</v>
      </c>
      <c r="K9" s="107" t="s">
        <v>264</v>
      </c>
      <c r="L9" s="6" t="s">
        <v>265</v>
      </c>
      <c r="M9" s="6" t="s">
        <v>1512</v>
      </c>
      <c r="N9" s="6" t="s">
        <v>266</v>
      </c>
      <c r="O9" s="6" t="s">
        <v>267</v>
      </c>
      <c r="P9" s="6" t="s">
        <v>268</v>
      </c>
      <c r="Q9" s="6" t="s">
        <v>269</v>
      </c>
      <c r="R9" s="6" t="s">
        <v>270</v>
      </c>
      <c r="S9" s="5" t="s">
        <v>1513</v>
      </c>
      <c r="T9" s="6" t="s">
        <v>1514</v>
      </c>
      <c r="U9" s="107" t="s">
        <v>2538</v>
      </c>
      <c r="V9" s="300" t="s">
        <v>2542</v>
      </c>
      <c r="W9" s="5" t="s">
        <v>271</v>
      </c>
      <c r="X9" s="6" t="s">
        <v>160</v>
      </c>
      <c r="Y9" s="6" t="s">
        <v>132</v>
      </c>
      <c r="Z9" s="6" t="s">
        <v>132</v>
      </c>
      <c r="AA9" s="5" t="s">
        <v>1515</v>
      </c>
      <c r="AB9" s="6" t="s">
        <v>272</v>
      </c>
      <c r="AC9" s="6" t="s">
        <v>108</v>
      </c>
      <c r="AD9" s="5" t="s">
        <v>1516</v>
      </c>
      <c r="AE9" s="6" t="s">
        <v>1517</v>
      </c>
      <c r="AF9" s="5" t="s">
        <v>1518</v>
      </c>
      <c r="AG9" s="5" t="s">
        <v>273</v>
      </c>
      <c r="AH9" s="5" t="s">
        <v>132</v>
      </c>
      <c r="AI9" s="5" t="s">
        <v>274</v>
      </c>
      <c r="AJ9" s="6" t="s">
        <v>108</v>
      </c>
      <c r="AK9" s="6" t="s">
        <v>114</v>
      </c>
      <c r="AL9" s="6" t="s">
        <v>115</v>
      </c>
      <c r="AM9" s="6" t="s">
        <v>116</v>
      </c>
      <c r="AN9" s="6" t="s">
        <v>108</v>
      </c>
      <c r="AO9" s="6" t="s">
        <v>275</v>
      </c>
      <c r="AP9" s="6" t="s">
        <v>276</v>
      </c>
      <c r="AQ9" s="110" t="s">
        <v>277</v>
      </c>
      <c r="AR9" s="6" t="s">
        <v>108</v>
      </c>
      <c r="AS9" s="6" t="s">
        <v>132</v>
      </c>
      <c r="AT9" s="6" t="s">
        <v>108</v>
      </c>
      <c r="AU9" s="6" t="s">
        <v>108</v>
      </c>
      <c r="AV9" s="5" t="s">
        <v>108</v>
      </c>
      <c r="AW9" s="6" t="s">
        <v>108</v>
      </c>
      <c r="AX9" s="5" t="s">
        <v>278</v>
      </c>
      <c r="AY9" s="6" t="s">
        <v>108</v>
      </c>
      <c r="AZ9" s="6" t="s">
        <v>108</v>
      </c>
      <c r="BA9" s="6" t="s">
        <v>108</v>
      </c>
      <c r="BB9" s="5" t="s">
        <v>279</v>
      </c>
      <c r="BC9" s="6" t="s">
        <v>280</v>
      </c>
      <c r="BD9" s="6" t="s">
        <v>132</v>
      </c>
      <c r="BE9" s="6" t="s">
        <v>1519</v>
      </c>
      <c r="BF9" s="6" t="s">
        <v>132</v>
      </c>
      <c r="BG9" s="6" t="s">
        <v>171</v>
      </c>
      <c r="BH9" s="6" t="s">
        <v>281</v>
      </c>
      <c r="BI9" s="6" t="s">
        <v>282</v>
      </c>
      <c r="BJ9" s="6" t="s">
        <v>1520</v>
      </c>
      <c r="BK9" s="6" t="s">
        <v>108</v>
      </c>
      <c r="BL9" s="6" t="s">
        <v>108</v>
      </c>
      <c r="BM9" s="6" t="s">
        <v>132</v>
      </c>
      <c r="BN9" s="6" t="s">
        <v>108</v>
      </c>
      <c r="BO9" s="5" t="s">
        <v>283</v>
      </c>
      <c r="BP9" s="6" t="s">
        <v>108</v>
      </c>
      <c r="BQ9" s="5" t="s">
        <v>1521</v>
      </c>
      <c r="BR9" s="5" t="s">
        <v>284</v>
      </c>
      <c r="BS9" s="103" t="s">
        <v>130</v>
      </c>
      <c r="BT9" s="103" t="s">
        <v>1505</v>
      </c>
      <c r="BU9" s="103" t="s">
        <v>564</v>
      </c>
      <c r="BV9" s="6" t="s">
        <v>132</v>
      </c>
      <c r="BW9" s="6" t="s">
        <v>129</v>
      </c>
      <c r="BX9" s="5" t="s">
        <v>285</v>
      </c>
      <c r="BY9" s="6" t="s">
        <v>132</v>
      </c>
      <c r="BZ9" s="5" t="s">
        <v>108</v>
      </c>
      <c r="CA9" s="5" t="s">
        <v>108</v>
      </c>
      <c r="CB9" s="5" t="s">
        <v>286</v>
      </c>
      <c r="CC9" s="5" t="s">
        <v>287</v>
      </c>
      <c r="CD9" s="5" t="s">
        <v>288</v>
      </c>
      <c r="CE9" s="5" t="s">
        <v>289</v>
      </c>
      <c r="CF9" s="5" t="s">
        <v>132</v>
      </c>
      <c r="CG9" s="5" t="s">
        <v>290</v>
      </c>
      <c r="CH9" s="6" t="s">
        <v>108</v>
      </c>
      <c r="CI9" s="6" t="s">
        <v>1522</v>
      </c>
      <c r="CJ9" s="6" t="s">
        <v>1523</v>
      </c>
      <c r="CK9" s="6" t="s">
        <v>291</v>
      </c>
      <c r="CL9" s="6" t="s">
        <v>1524</v>
      </c>
      <c r="CM9" s="6" t="s">
        <v>1525</v>
      </c>
    </row>
    <row r="10" spans="1:91" ht="188.1" customHeight="1">
      <c r="A10" s="18">
        <v>6</v>
      </c>
      <c r="B10" s="11" t="s">
        <v>292</v>
      </c>
      <c r="C10" s="11" t="s">
        <v>293</v>
      </c>
      <c r="D10" s="11">
        <v>2025</v>
      </c>
      <c r="E10" s="11" t="s">
        <v>94</v>
      </c>
      <c r="F10" s="11" t="s">
        <v>145</v>
      </c>
      <c r="G10" s="11" t="s">
        <v>108</v>
      </c>
      <c r="H10" s="11" t="s">
        <v>96</v>
      </c>
      <c r="I10" s="11" t="s">
        <v>2654</v>
      </c>
      <c r="J10" s="11" t="s">
        <v>108</v>
      </c>
      <c r="K10" s="12" t="s">
        <v>294</v>
      </c>
      <c r="L10" s="11" t="s">
        <v>295</v>
      </c>
      <c r="M10" s="11" t="s">
        <v>296</v>
      </c>
      <c r="N10" s="11" t="s">
        <v>297</v>
      </c>
      <c r="O10" s="11" t="s">
        <v>298</v>
      </c>
      <c r="P10" s="11" t="s">
        <v>299</v>
      </c>
      <c r="Q10" s="11" t="s">
        <v>156</v>
      </c>
      <c r="R10" s="11" t="s">
        <v>207</v>
      </c>
      <c r="S10" s="11" t="s">
        <v>1526</v>
      </c>
      <c r="T10" s="11" t="s">
        <v>129</v>
      </c>
      <c r="U10" s="12" t="s">
        <v>2539</v>
      </c>
      <c r="V10" s="302" t="s">
        <v>132</v>
      </c>
      <c r="W10" s="11" t="s">
        <v>300</v>
      </c>
      <c r="X10" s="11" t="s">
        <v>301</v>
      </c>
      <c r="Y10" s="11" t="s">
        <v>132</v>
      </c>
      <c r="Z10" s="11" t="s">
        <v>132</v>
      </c>
      <c r="AA10" s="11" t="s">
        <v>129</v>
      </c>
      <c r="AB10" s="11" t="s">
        <v>132</v>
      </c>
      <c r="AC10" s="11" t="s">
        <v>132</v>
      </c>
      <c r="AD10" s="11" t="s">
        <v>1527</v>
      </c>
      <c r="AE10" s="11" t="s">
        <v>302</v>
      </c>
      <c r="AF10" s="11" t="s">
        <v>303</v>
      </c>
      <c r="AG10" s="11" t="s">
        <v>304</v>
      </c>
      <c r="AH10" s="11" t="s">
        <v>305</v>
      </c>
      <c r="AI10" s="11" t="s">
        <v>306</v>
      </c>
      <c r="AJ10" s="11" t="s">
        <v>307</v>
      </c>
      <c r="AK10" s="11" t="s">
        <v>308</v>
      </c>
      <c r="AL10" s="11" t="s">
        <v>309</v>
      </c>
      <c r="AM10" s="11" t="s">
        <v>108</v>
      </c>
      <c r="AN10" s="11" t="s">
        <v>310</v>
      </c>
      <c r="AO10" s="11" t="s">
        <v>311</v>
      </c>
      <c r="AP10" s="11" t="s">
        <v>312</v>
      </c>
      <c r="AQ10" s="111" t="s">
        <v>1528</v>
      </c>
      <c r="AR10" s="11" t="s">
        <v>313</v>
      </c>
      <c r="AS10" s="11" t="s">
        <v>314</v>
      </c>
      <c r="AT10" s="11" t="s">
        <v>315</v>
      </c>
      <c r="AU10" s="11" t="s">
        <v>316</v>
      </c>
      <c r="AV10" s="11" t="s">
        <v>317</v>
      </c>
      <c r="AW10" s="11" t="s">
        <v>318</v>
      </c>
      <c r="AX10" s="11" t="s">
        <v>319</v>
      </c>
      <c r="AY10" s="11" t="s">
        <v>320</v>
      </c>
      <c r="AZ10" s="11" t="s">
        <v>321</v>
      </c>
      <c r="BA10" s="11" t="s">
        <v>1529</v>
      </c>
      <c r="BB10" s="11" t="s">
        <v>322</v>
      </c>
      <c r="BC10" s="11" t="s">
        <v>120</v>
      </c>
      <c r="BD10" s="11" t="s">
        <v>323</v>
      </c>
      <c r="BE10" s="11" t="s">
        <v>1530</v>
      </c>
      <c r="BF10" s="11" t="s">
        <v>1531</v>
      </c>
      <c r="BG10" s="11" t="s">
        <v>132</v>
      </c>
      <c r="BH10" s="34" t="s">
        <v>324</v>
      </c>
      <c r="BI10" s="11" t="s">
        <v>325</v>
      </c>
      <c r="BJ10" s="11" t="s">
        <v>1532</v>
      </c>
      <c r="BK10" s="11" t="s">
        <v>326</v>
      </c>
      <c r="BL10" s="11" t="s">
        <v>108</v>
      </c>
      <c r="BM10" s="11" t="s">
        <v>132</v>
      </c>
      <c r="BN10" s="11" t="s">
        <v>108</v>
      </c>
      <c r="BO10" s="11" t="s">
        <v>129</v>
      </c>
      <c r="BP10" s="11" t="s">
        <v>132</v>
      </c>
      <c r="BQ10" s="11" t="s">
        <v>327</v>
      </c>
      <c r="BR10" s="11" t="s">
        <v>1533</v>
      </c>
      <c r="BS10" s="16" t="s">
        <v>130</v>
      </c>
      <c r="BT10" s="16" t="s">
        <v>1505</v>
      </c>
      <c r="BU10" s="16" t="s">
        <v>564</v>
      </c>
      <c r="BV10" s="11" t="s">
        <v>328</v>
      </c>
      <c r="BW10" s="11" t="s">
        <v>329</v>
      </c>
      <c r="BX10" s="11" t="s">
        <v>330</v>
      </c>
      <c r="BY10" s="11" t="s">
        <v>132</v>
      </c>
      <c r="BZ10" s="11" t="s">
        <v>331</v>
      </c>
      <c r="CA10" s="11" t="s">
        <v>132</v>
      </c>
      <c r="CB10" s="11" t="s">
        <v>332</v>
      </c>
      <c r="CC10" s="11" t="s">
        <v>333</v>
      </c>
      <c r="CD10" s="11" t="s">
        <v>334</v>
      </c>
      <c r="CE10" s="11" t="s">
        <v>132</v>
      </c>
      <c r="CF10" s="11" t="s">
        <v>132</v>
      </c>
      <c r="CG10" s="11" t="s">
        <v>132</v>
      </c>
      <c r="CH10" s="11" t="s">
        <v>335</v>
      </c>
      <c r="CI10" s="11" t="s">
        <v>129</v>
      </c>
      <c r="CJ10" s="11" t="s">
        <v>336</v>
      </c>
      <c r="CK10" s="11" t="s">
        <v>337</v>
      </c>
      <c r="CL10" s="11" t="s">
        <v>338</v>
      </c>
      <c r="CM10" s="11" t="s">
        <v>339</v>
      </c>
    </row>
    <row r="11" spans="1:91" ht="188.1" customHeight="1">
      <c r="A11" s="35">
        <v>7</v>
      </c>
      <c r="B11" s="13" t="s">
        <v>340</v>
      </c>
      <c r="C11" s="13" t="s">
        <v>1534</v>
      </c>
      <c r="D11" s="13">
        <v>2025</v>
      </c>
      <c r="E11" s="13" t="s">
        <v>94</v>
      </c>
      <c r="F11" s="13" t="s">
        <v>341</v>
      </c>
      <c r="G11" s="13" t="s">
        <v>341</v>
      </c>
      <c r="H11" s="13" t="s">
        <v>342</v>
      </c>
      <c r="I11" s="13" t="s">
        <v>1535</v>
      </c>
      <c r="J11" s="13" t="s">
        <v>343</v>
      </c>
      <c r="K11" s="12" t="s">
        <v>344</v>
      </c>
      <c r="L11" s="13" t="s">
        <v>345</v>
      </c>
      <c r="M11" s="13" t="s">
        <v>346</v>
      </c>
      <c r="N11" s="13" t="s">
        <v>347</v>
      </c>
      <c r="O11" s="13" t="s">
        <v>348</v>
      </c>
      <c r="P11" s="13" t="s">
        <v>349</v>
      </c>
      <c r="Q11" s="13" t="s">
        <v>350</v>
      </c>
      <c r="R11" s="13" t="s">
        <v>351</v>
      </c>
      <c r="S11" s="13" t="s">
        <v>1536</v>
      </c>
      <c r="T11" s="13" t="s">
        <v>1537</v>
      </c>
      <c r="U11" s="12" t="s">
        <v>2540</v>
      </c>
      <c r="V11" s="302" t="s">
        <v>108</v>
      </c>
      <c r="W11" s="13" t="s">
        <v>129</v>
      </c>
      <c r="X11" s="13" t="s">
        <v>1538</v>
      </c>
      <c r="Y11" s="13" t="s">
        <v>352</v>
      </c>
      <c r="Z11" s="13" t="s">
        <v>1539</v>
      </c>
      <c r="AA11" s="13" t="s">
        <v>353</v>
      </c>
      <c r="AB11" s="13" t="s">
        <v>354</v>
      </c>
      <c r="AC11" s="13" t="s">
        <v>132</v>
      </c>
      <c r="AD11" s="13" t="s">
        <v>355</v>
      </c>
      <c r="AE11" s="13" t="s">
        <v>108</v>
      </c>
      <c r="AF11" s="13" t="s">
        <v>108</v>
      </c>
      <c r="AG11" s="13" t="s">
        <v>132</v>
      </c>
      <c r="AH11" s="13" t="s">
        <v>132</v>
      </c>
      <c r="AI11" s="13" t="s">
        <v>132</v>
      </c>
      <c r="AJ11" s="13" t="s">
        <v>356</v>
      </c>
      <c r="AK11" s="13" t="s">
        <v>114</v>
      </c>
      <c r="AL11" s="13" t="s">
        <v>357</v>
      </c>
      <c r="AM11" s="13" t="s">
        <v>116</v>
      </c>
      <c r="AN11" s="13" t="s">
        <v>358</v>
      </c>
      <c r="AO11" s="13" t="s">
        <v>359</v>
      </c>
      <c r="AP11" s="13" t="s">
        <v>108</v>
      </c>
      <c r="AQ11" s="111" t="s">
        <v>360</v>
      </c>
      <c r="AR11" s="13" t="s">
        <v>361</v>
      </c>
      <c r="AS11" s="13" t="s">
        <v>132</v>
      </c>
      <c r="AT11" s="13" t="s">
        <v>108</v>
      </c>
      <c r="AU11" s="13" t="s">
        <v>362</v>
      </c>
      <c r="AV11" s="13" t="s">
        <v>363</v>
      </c>
      <c r="AW11" s="13" t="s">
        <v>132</v>
      </c>
      <c r="AX11" s="13" t="s">
        <v>364</v>
      </c>
      <c r="AY11" s="13" t="s">
        <v>108</v>
      </c>
      <c r="AZ11" s="13" t="s">
        <v>365</v>
      </c>
      <c r="BA11" s="13" t="s">
        <v>366</v>
      </c>
      <c r="BB11" s="13" t="s">
        <v>129</v>
      </c>
      <c r="BC11" s="13" t="s">
        <v>367</v>
      </c>
      <c r="BD11" s="13" t="s">
        <v>368</v>
      </c>
      <c r="BE11" s="13" t="s">
        <v>369</v>
      </c>
      <c r="BF11" s="13" t="s">
        <v>132</v>
      </c>
      <c r="BG11" s="13" t="s">
        <v>106</v>
      </c>
      <c r="BH11" s="36" t="s">
        <v>370</v>
      </c>
      <c r="BI11" s="13" t="s">
        <v>371</v>
      </c>
      <c r="BJ11" s="13" t="s">
        <v>372</v>
      </c>
      <c r="BK11" s="13" t="s">
        <v>373</v>
      </c>
      <c r="BL11" s="13" t="s">
        <v>108</v>
      </c>
      <c r="BM11" s="13" t="s">
        <v>374</v>
      </c>
      <c r="BN11" s="13" t="s">
        <v>108</v>
      </c>
      <c r="BO11" s="13" t="s">
        <v>375</v>
      </c>
      <c r="BP11" s="13" t="s">
        <v>1540</v>
      </c>
      <c r="BQ11" s="13" t="s">
        <v>376</v>
      </c>
      <c r="BR11" s="13" t="s">
        <v>377</v>
      </c>
      <c r="BS11" s="16" t="s">
        <v>130</v>
      </c>
      <c r="BT11" s="16" t="s">
        <v>1505</v>
      </c>
      <c r="BU11" s="16" t="s">
        <v>378</v>
      </c>
      <c r="BV11" s="13" t="s">
        <v>132</v>
      </c>
      <c r="BW11" s="13" t="s">
        <v>129</v>
      </c>
      <c r="BX11" s="13" t="s">
        <v>379</v>
      </c>
      <c r="BY11" s="13" t="s">
        <v>380</v>
      </c>
      <c r="BZ11" s="13" t="s">
        <v>106</v>
      </c>
      <c r="CA11" s="13" t="s">
        <v>132</v>
      </c>
      <c r="CB11" s="13" t="s">
        <v>381</v>
      </c>
      <c r="CC11" s="13" t="s">
        <v>382</v>
      </c>
      <c r="CD11" s="13" t="s">
        <v>383</v>
      </c>
      <c r="CE11" s="13" t="s">
        <v>132</v>
      </c>
      <c r="CF11" s="13" t="s">
        <v>384</v>
      </c>
      <c r="CG11" s="13" t="s">
        <v>163</v>
      </c>
      <c r="CH11" s="13" t="s">
        <v>108</v>
      </c>
      <c r="CI11" s="13" t="s">
        <v>108</v>
      </c>
      <c r="CJ11" s="13" t="s">
        <v>385</v>
      </c>
      <c r="CK11" s="13" t="s">
        <v>386</v>
      </c>
      <c r="CL11" s="13" t="s">
        <v>387</v>
      </c>
      <c r="CM11" s="13" t="s">
        <v>388</v>
      </c>
    </row>
    <row r="12" spans="1:91" ht="188.1" customHeight="1">
      <c r="A12" s="37">
        <v>8</v>
      </c>
      <c r="B12" s="38" t="s">
        <v>389</v>
      </c>
      <c r="C12" s="38" t="s">
        <v>390</v>
      </c>
      <c r="D12" s="38">
        <v>2022</v>
      </c>
      <c r="E12" s="38" t="s">
        <v>611</v>
      </c>
      <c r="F12" s="38" t="s">
        <v>391</v>
      </c>
      <c r="G12" s="38" t="s">
        <v>392</v>
      </c>
      <c r="H12" s="38" t="s">
        <v>393</v>
      </c>
      <c r="I12" s="38" t="s">
        <v>1541</v>
      </c>
      <c r="J12" s="38" t="s">
        <v>394</v>
      </c>
      <c r="K12" s="12" t="s">
        <v>395</v>
      </c>
      <c r="L12" s="38" t="s">
        <v>396</v>
      </c>
      <c r="M12" s="38" t="s">
        <v>397</v>
      </c>
      <c r="N12" s="38" t="s">
        <v>398</v>
      </c>
      <c r="O12" s="38" t="s">
        <v>399</v>
      </c>
      <c r="P12" s="38" t="s">
        <v>400</v>
      </c>
      <c r="Q12" s="38" t="s">
        <v>401</v>
      </c>
      <c r="R12" s="38" t="s">
        <v>402</v>
      </c>
      <c r="S12" s="38" t="s">
        <v>403</v>
      </c>
      <c r="T12" s="38" t="s">
        <v>404</v>
      </c>
      <c r="U12" s="12" t="s">
        <v>2541</v>
      </c>
      <c r="V12" s="303" t="s">
        <v>2580</v>
      </c>
      <c r="W12" s="38" t="s">
        <v>405</v>
      </c>
      <c r="X12" s="38" t="s">
        <v>406</v>
      </c>
      <c r="Y12" s="38" t="s">
        <v>132</v>
      </c>
      <c r="Z12" s="38" t="s">
        <v>132</v>
      </c>
      <c r="AA12" s="39" t="s">
        <v>129</v>
      </c>
      <c r="AB12" s="38" t="s">
        <v>407</v>
      </c>
      <c r="AC12" s="38" t="s">
        <v>132</v>
      </c>
      <c r="AD12" s="38" t="s">
        <v>408</v>
      </c>
      <c r="AE12" s="38" t="s">
        <v>409</v>
      </c>
      <c r="AF12" s="38" t="s">
        <v>410</v>
      </c>
      <c r="AG12" s="38" t="s">
        <v>411</v>
      </c>
      <c r="AH12" s="38" t="s">
        <v>108</v>
      </c>
      <c r="AI12" s="38" t="s">
        <v>412</v>
      </c>
      <c r="AJ12" s="38" t="s">
        <v>132</v>
      </c>
      <c r="AK12" s="38" t="s">
        <v>114</v>
      </c>
      <c r="AL12" s="38" t="s">
        <v>115</v>
      </c>
      <c r="AM12" s="38" t="s">
        <v>413</v>
      </c>
      <c r="AN12" s="38" t="s">
        <v>108</v>
      </c>
      <c r="AO12" s="38" t="s">
        <v>414</v>
      </c>
      <c r="AP12" s="38" t="s">
        <v>415</v>
      </c>
      <c r="AQ12" s="111" t="s">
        <v>1542</v>
      </c>
      <c r="AR12" s="38" t="s">
        <v>1543</v>
      </c>
      <c r="AS12" s="38" t="s">
        <v>132</v>
      </c>
      <c r="AT12" s="38" t="s">
        <v>108</v>
      </c>
      <c r="AU12" s="38" t="s">
        <v>416</v>
      </c>
      <c r="AV12" s="38" t="s">
        <v>417</v>
      </c>
      <c r="AW12" s="38" t="s">
        <v>108</v>
      </c>
      <c r="AX12" s="38" t="s">
        <v>418</v>
      </c>
      <c r="AY12" s="38" t="s">
        <v>108</v>
      </c>
      <c r="AZ12" s="38" t="s">
        <v>108</v>
      </c>
      <c r="BA12" s="38" t="s">
        <v>108</v>
      </c>
      <c r="BB12" s="38" t="s">
        <v>108</v>
      </c>
      <c r="BC12" s="38" t="s">
        <v>132</v>
      </c>
      <c r="BD12" s="38" t="s">
        <v>419</v>
      </c>
      <c r="BE12" s="38" t="s">
        <v>420</v>
      </c>
      <c r="BF12" s="38" t="s">
        <v>421</v>
      </c>
      <c r="BG12" s="38" t="s">
        <v>422</v>
      </c>
      <c r="BH12" s="40" t="s">
        <v>1544</v>
      </c>
      <c r="BI12" s="38" t="s">
        <v>423</v>
      </c>
      <c r="BJ12" s="38" t="s">
        <v>1545</v>
      </c>
      <c r="BK12" s="38" t="s">
        <v>108</v>
      </c>
      <c r="BL12" s="38" t="s">
        <v>424</v>
      </c>
      <c r="BM12" s="38" t="s">
        <v>108</v>
      </c>
      <c r="BN12" s="38" t="s">
        <v>108</v>
      </c>
      <c r="BO12" s="38" t="s">
        <v>425</v>
      </c>
      <c r="BP12" s="38" t="s">
        <v>108</v>
      </c>
      <c r="BQ12" s="38" t="s">
        <v>426</v>
      </c>
      <c r="BR12" s="38" t="s">
        <v>129</v>
      </c>
      <c r="BS12" s="16" t="s">
        <v>1546</v>
      </c>
      <c r="BT12" s="16" t="s">
        <v>1505</v>
      </c>
      <c r="BU12" s="16" t="s">
        <v>1547</v>
      </c>
      <c r="BV12" s="38" t="s">
        <v>427</v>
      </c>
      <c r="BW12" s="38" t="s">
        <v>129</v>
      </c>
      <c r="BX12" s="38" t="s">
        <v>213</v>
      </c>
      <c r="BY12" s="38" t="s">
        <v>132</v>
      </c>
      <c r="BZ12" s="38" t="s">
        <v>108</v>
      </c>
      <c r="CA12" s="38" t="s">
        <v>108</v>
      </c>
      <c r="CB12" s="38" t="s">
        <v>428</v>
      </c>
      <c r="CC12" s="38" t="s">
        <v>1548</v>
      </c>
      <c r="CD12" s="38" t="s">
        <v>1548</v>
      </c>
      <c r="CE12" s="38" t="s">
        <v>132</v>
      </c>
      <c r="CF12" s="38" t="s">
        <v>108</v>
      </c>
      <c r="CG12" s="38" t="s">
        <v>108</v>
      </c>
      <c r="CH12" s="38" t="s">
        <v>108</v>
      </c>
      <c r="CI12" s="38" t="s">
        <v>108</v>
      </c>
      <c r="CJ12" s="38" t="s">
        <v>108</v>
      </c>
      <c r="CK12" s="38" t="s">
        <v>430</v>
      </c>
      <c r="CL12" s="38" t="s">
        <v>431</v>
      </c>
      <c r="CM12" s="38" t="s">
        <v>1549</v>
      </c>
    </row>
    <row r="13" spans="1:91" ht="188.1" customHeight="1">
      <c r="A13" s="41">
        <v>9</v>
      </c>
      <c r="B13" s="14" t="s">
        <v>432</v>
      </c>
      <c r="C13" s="14" t="s">
        <v>433</v>
      </c>
      <c r="D13" s="14">
        <v>2020</v>
      </c>
      <c r="E13" s="14" t="s">
        <v>1550</v>
      </c>
      <c r="F13" s="14" t="s">
        <v>341</v>
      </c>
      <c r="G13" s="14" t="s">
        <v>108</v>
      </c>
      <c r="H13" s="14" t="s">
        <v>96</v>
      </c>
      <c r="I13" s="14" t="s">
        <v>434</v>
      </c>
      <c r="J13" s="14" t="s">
        <v>108</v>
      </c>
      <c r="K13" s="12" t="s">
        <v>435</v>
      </c>
      <c r="L13" s="14" t="s">
        <v>436</v>
      </c>
      <c r="M13" s="14" t="s">
        <v>437</v>
      </c>
      <c r="N13" s="14" t="s">
        <v>438</v>
      </c>
      <c r="O13" s="14" t="s">
        <v>439</v>
      </c>
      <c r="P13" s="14" t="s">
        <v>440</v>
      </c>
      <c r="Q13" s="14" t="s">
        <v>441</v>
      </c>
      <c r="R13" s="14" t="s">
        <v>442</v>
      </c>
      <c r="S13" s="14" t="s">
        <v>443</v>
      </c>
      <c r="T13" s="14" t="s">
        <v>444</v>
      </c>
      <c r="U13" s="12" t="s">
        <v>2543</v>
      </c>
      <c r="V13" s="302" t="s">
        <v>2544</v>
      </c>
      <c r="W13" s="14" t="s">
        <v>445</v>
      </c>
      <c r="X13" s="14" t="s">
        <v>160</v>
      </c>
      <c r="Y13" s="14" t="s">
        <v>132</v>
      </c>
      <c r="Z13" s="14" t="s">
        <v>132</v>
      </c>
      <c r="AA13" s="14" t="s">
        <v>129</v>
      </c>
      <c r="AB13" s="14" t="s">
        <v>132</v>
      </c>
      <c r="AC13" s="14" t="s">
        <v>132</v>
      </c>
      <c r="AD13" s="14" t="s">
        <v>446</v>
      </c>
      <c r="AE13" s="14" t="s">
        <v>1551</v>
      </c>
      <c r="AF13" s="14" t="s">
        <v>129</v>
      </c>
      <c r="AG13" s="14" t="s">
        <v>108</v>
      </c>
      <c r="AH13" s="14" t="s">
        <v>108</v>
      </c>
      <c r="AI13" s="14" t="s">
        <v>1552</v>
      </c>
      <c r="AJ13" s="14" t="s">
        <v>132</v>
      </c>
      <c r="AK13" s="14" t="s">
        <v>114</v>
      </c>
      <c r="AL13" s="14" t="s">
        <v>108</v>
      </c>
      <c r="AM13" s="14" t="s">
        <v>108</v>
      </c>
      <c r="AN13" s="14" t="s">
        <v>1553</v>
      </c>
      <c r="AO13" s="14" t="s">
        <v>447</v>
      </c>
      <c r="AP13" s="14" t="s">
        <v>108</v>
      </c>
      <c r="AQ13" s="111" t="s">
        <v>448</v>
      </c>
      <c r="AR13" s="14" t="s">
        <v>449</v>
      </c>
      <c r="AS13" s="14" t="s">
        <v>132</v>
      </c>
      <c r="AT13" s="14" t="s">
        <v>450</v>
      </c>
      <c r="AU13" s="14" t="s">
        <v>1554</v>
      </c>
      <c r="AV13" s="14" t="s">
        <v>451</v>
      </c>
      <c r="AW13" s="14" t="s">
        <v>452</v>
      </c>
      <c r="AX13" s="14" t="s">
        <v>453</v>
      </c>
      <c r="AY13" s="14" t="s">
        <v>108</v>
      </c>
      <c r="AZ13" s="14" t="s">
        <v>108</v>
      </c>
      <c r="BA13" s="14" t="s">
        <v>108</v>
      </c>
      <c r="BB13" s="14" t="s">
        <v>454</v>
      </c>
      <c r="BC13" s="14" t="s">
        <v>367</v>
      </c>
      <c r="BD13" s="14" t="s">
        <v>163</v>
      </c>
      <c r="BE13" s="14" t="s">
        <v>455</v>
      </c>
      <c r="BF13" s="14" t="s">
        <v>456</v>
      </c>
      <c r="BG13" s="14" t="s">
        <v>132</v>
      </c>
      <c r="BH13" s="42" t="s">
        <v>457</v>
      </c>
      <c r="BI13" s="14" t="s">
        <v>458</v>
      </c>
      <c r="BJ13" s="14" t="s">
        <v>459</v>
      </c>
      <c r="BK13" s="14" t="s">
        <v>108</v>
      </c>
      <c r="BL13" s="14" t="s">
        <v>108</v>
      </c>
      <c r="BM13" s="14" t="s">
        <v>108</v>
      </c>
      <c r="BN13" s="14" t="s">
        <v>108</v>
      </c>
      <c r="BO13" s="14" t="s">
        <v>108</v>
      </c>
      <c r="BP13" s="14" t="s">
        <v>108</v>
      </c>
      <c r="BQ13" s="14" t="s">
        <v>129</v>
      </c>
      <c r="BR13" s="14" t="s">
        <v>129</v>
      </c>
      <c r="BS13" s="16" t="s">
        <v>1483</v>
      </c>
      <c r="BT13" s="16" t="s">
        <v>1505</v>
      </c>
      <c r="BU13" s="16" t="s">
        <v>108</v>
      </c>
      <c r="BV13" s="14" t="s">
        <v>460</v>
      </c>
      <c r="BW13" s="14" t="s">
        <v>129</v>
      </c>
      <c r="BX13" s="14" t="s">
        <v>108</v>
      </c>
      <c r="BY13" s="14" t="s">
        <v>132</v>
      </c>
      <c r="BZ13" s="14" t="s">
        <v>108</v>
      </c>
      <c r="CA13" s="14" t="s">
        <v>108</v>
      </c>
      <c r="CB13" s="14" t="s">
        <v>108</v>
      </c>
      <c r="CC13" s="14" t="s">
        <v>461</v>
      </c>
      <c r="CD13" s="14" t="s">
        <v>462</v>
      </c>
      <c r="CE13" s="14" t="s">
        <v>463</v>
      </c>
      <c r="CF13" s="14" t="s">
        <v>132</v>
      </c>
      <c r="CG13" s="14" t="s">
        <v>132</v>
      </c>
      <c r="CH13" s="14" t="s">
        <v>464</v>
      </c>
      <c r="CI13" s="14" t="s">
        <v>465</v>
      </c>
      <c r="CJ13" s="14" t="s">
        <v>108</v>
      </c>
      <c r="CK13" s="14" t="s">
        <v>466</v>
      </c>
      <c r="CL13" s="14" t="s">
        <v>467</v>
      </c>
      <c r="CM13" s="14" t="s">
        <v>468</v>
      </c>
    </row>
    <row r="14" spans="1:91" ht="188.1" customHeight="1">
      <c r="A14" s="41">
        <v>10</v>
      </c>
      <c r="B14" s="14" t="s">
        <v>469</v>
      </c>
      <c r="C14" s="14" t="s">
        <v>470</v>
      </c>
      <c r="D14" s="14">
        <v>2024</v>
      </c>
      <c r="E14" s="14" t="s">
        <v>94</v>
      </c>
      <c r="F14" s="14" t="s">
        <v>471</v>
      </c>
      <c r="G14" s="14" t="s">
        <v>108</v>
      </c>
      <c r="H14" s="14" t="s">
        <v>472</v>
      </c>
      <c r="I14" s="14" t="s">
        <v>473</v>
      </c>
      <c r="J14" s="14" t="s">
        <v>108</v>
      </c>
      <c r="K14" s="12" t="s">
        <v>474</v>
      </c>
      <c r="L14" s="14" t="s">
        <v>475</v>
      </c>
      <c r="M14" s="14" t="s">
        <v>476</v>
      </c>
      <c r="N14" s="14" t="s">
        <v>438</v>
      </c>
      <c r="O14" s="14" t="s">
        <v>477</v>
      </c>
      <c r="P14" s="14" t="s">
        <v>440</v>
      </c>
      <c r="Q14" s="14" t="s">
        <v>441</v>
      </c>
      <c r="R14" s="14" t="s">
        <v>478</v>
      </c>
      <c r="S14" s="14" t="s">
        <v>479</v>
      </c>
      <c r="T14" s="14" t="s">
        <v>480</v>
      </c>
      <c r="U14" s="12" t="s">
        <v>2545</v>
      </c>
      <c r="V14" s="302" t="s">
        <v>2546</v>
      </c>
      <c r="W14" s="14" t="s">
        <v>445</v>
      </c>
      <c r="X14" s="14" t="s">
        <v>160</v>
      </c>
      <c r="Y14" s="14" t="s">
        <v>132</v>
      </c>
      <c r="Z14" s="14" t="s">
        <v>132</v>
      </c>
      <c r="AA14" s="14" t="s">
        <v>129</v>
      </c>
      <c r="AB14" s="14" t="s">
        <v>132</v>
      </c>
      <c r="AC14" s="14" t="s">
        <v>481</v>
      </c>
      <c r="AD14" s="14" t="s">
        <v>446</v>
      </c>
      <c r="AE14" s="14" t="s">
        <v>108</v>
      </c>
      <c r="AF14" s="14" t="s">
        <v>129</v>
      </c>
      <c r="AG14" s="14" t="s">
        <v>108</v>
      </c>
      <c r="AH14" s="14" t="s">
        <v>108</v>
      </c>
      <c r="AI14" s="14" t="s">
        <v>132</v>
      </c>
      <c r="AJ14" s="14" t="s">
        <v>132</v>
      </c>
      <c r="AK14" s="14" t="s">
        <v>114</v>
      </c>
      <c r="AL14" s="14" t="s">
        <v>108</v>
      </c>
      <c r="AM14" s="14" t="s">
        <v>108</v>
      </c>
      <c r="AN14" s="14" t="s">
        <v>482</v>
      </c>
      <c r="AO14" s="14" t="s">
        <v>447</v>
      </c>
      <c r="AP14" s="14" t="s">
        <v>108</v>
      </c>
      <c r="AQ14" s="111" t="s">
        <v>448</v>
      </c>
      <c r="AR14" s="14" t="s">
        <v>449</v>
      </c>
      <c r="AS14" s="14" t="s">
        <v>132</v>
      </c>
      <c r="AT14" s="14" t="s">
        <v>483</v>
      </c>
      <c r="AU14" s="14" t="s">
        <v>108</v>
      </c>
      <c r="AV14" s="14" t="s">
        <v>451</v>
      </c>
      <c r="AW14" s="14" t="s">
        <v>452</v>
      </c>
      <c r="AX14" s="14" t="s">
        <v>453</v>
      </c>
      <c r="AY14" s="14" t="s">
        <v>108</v>
      </c>
      <c r="AZ14" s="14" t="s">
        <v>108</v>
      </c>
      <c r="BA14" s="14" t="s">
        <v>108</v>
      </c>
      <c r="BB14" s="14" t="s">
        <v>454</v>
      </c>
      <c r="BC14" s="14" t="s">
        <v>367</v>
      </c>
      <c r="BD14" s="14" t="s">
        <v>163</v>
      </c>
      <c r="BE14" s="14" t="s">
        <v>455</v>
      </c>
      <c r="BF14" s="14" t="s">
        <v>456</v>
      </c>
      <c r="BG14" s="14" t="s">
        <v>132</v>
      </c>
      <c r="BH14" s="42" t="s">
        <v>457</v>
      </c>
      <c r="BI14" s="14" t="s">
        <v>458</v>
      </c>
      <c r="BJ14" s="14" t="s">
        <v>459</v>
      </c>
      <c r="BK14" s="14" t="s">
        <v>108</v>
      </c>
      <c r="BL14" s="14" t="s">
        <v>108</v>
      </c>
      <c r="BM14" s="14" t="s">
        <v>108</v>
      </c>
      <c r="BN14" s="14" t="s">
        <v>108</v>
      </c>
      <c r="BO14" s="14" t="s">
        <v>108</v>
      </c>
      <c r="BP14" s="14" t="s">
        <v>108</v>
      </c>
      <c r="BQ14" s="14" t="s">
        <v>129</v>
      </c>
      <c r="BR14" s="14" t="s">
        <v>129</v>
      </c>
      <c r="BS14" s="16" t="s">
        <v>108</v>
      </c>
      <c r="BT14" s="16" t="s">
        <v>108</v>
      </c>
      <c r="BU14" s="16" t="s">
        <v>108</v>
      </c>
      <c r="BV14" s="14" t="s">
        <v>460</v>
      </c>
      <c r="BW14" s="14" t="s">
        <v>129</v>
      </c>
      <c r="BX14" s="14" t="s">
        <v>108</v>
      </c>
      <c r="BY14" s="14" t="s">
        <v>132</v>
      </c>
      <c r="BZ14" s="14" t="s">
        <v>108</v>
      </c>
      <c r="CA14" s="14" t="s">
        <v>108</v>
      </c>
      <c r="CB14" s="14" t="s">
        <v>108</v>
      </c>
      <c r="CC14" s="14" t="s">
        <v>461</v>
      </c>
      <c r="CD14" s="14" t="s">
        <v>462</v>
      </c>
      <c r="CE14" s="14" t="s">
        <v>463</v>
      </c>
      <c r="CF14" s="14" t="s">
        <v>132</v>
      </c>
      <c r="CG14" s="14" t="s">
        <v>132</v>
      </c>
      <c r="CH14" s="14" t="s">
        <v>464</v>
      </c>
      <c r="CI14" s="14" t="s">
        <v>465</v>
      </c>
      <c r="CJ14" s="14" t="s">
        <v>108</v>
      </c>
      <c r="CK14" s="14" t="s">
        <v>466</v>
      </c>
      <c r="CL14" s="14" t="s">
        <v>467</v>
      </c>
      <c r="CM14" s="14" t="s">
        <v>484</v>
      </c>
    </row>
    <row r="15" spans="1:91" ht="188.1" customHeight="1">
      <c r="A15" s="20">
        <v>11</v>
      </c>
      <c r="B15" s="15" t="s">
        <v>485</v>
      </c>
      <c r="C15" s="15" t="s">
        <v>486</v>
      </c>
      <c r="D15" s="15">
        <v>2025</v>
      </c>
      <c r="E15" s="15" t="s">
        <v>94</v>
      </c>
      <c r="F15" s="15" t="s">
        <v>487</v>
      </c>
      <c r="G15" s="15" t="s">
        <v>487</v>
      </c>
      <c r="H15" s="15" t="s">
        <v>393</v>
      </c>
      <c r="I15" s="15" t="s">
        <v>488</v>
      </c>
      <c r="J15" s="15" t="s">
        <v>129</v>
      </c>
      <c r="K15" s="12" t="s">
        <v>474</v>
      </c>
      <c r="L15" s="15" t="s">
        <v>489</v>
      </c>
      <c r="M15" s="15" t="s">
        <v>490</v>
      </c>
      <c r="N15" s="15" t="s">
        <v>491</v>
      </c>
      <c r="O15" s="15" t="s">
        <v>492</v>
      </c>
      <c r="P15" s="15" t="s">
        <v>493</v>
      </c>
      <c r="Q15" s="15" t="s">
        <v>494</v>
      </c>
      <c r="R15" s="15" t="s">
        <v>495</v>
      </c>
      <c r="S15" s="15" t="s">
        <v>496</v>
      </c>
      <c r="T15" s="15" t="s">
        <v>497</v>
      </c>
      <c r="U15" s="12" t="s">
        <v>2547</v>
      </c>
      <c r="V15" s="302" t="s">
        <v>2548</v>
      </c>
      <c r="W15" s="15" t="s">
        <v>498</v>
      </c>
      <c r="X15" s="15" t="s">
        <v>160</v>
      </c>
      <c r="Y15" s="15" t="s">
        <v>132</v>
      </c>
      <c r="Z15" s="15" t="s">
        <v>132</v>
      </c>
      <c r="AA15" s="15" t="s">
        <v>499</v>
      </c>
      <c r="AB15" s="15" t="s">
        <v>500</v>
      </c>
      <c r="AC15" s="15" t="s">
        <v>132</v>
      </c>
      <c r="AD15" s="15" t="s">
        <v>501</v>
      </c>
      <c r="AE15" s="15" t="s">
        <v>213</v>
      </c>
      <c r="AF15" s="15" t="s">
        <v>502</v>
      </c>
      <c r="AG15" s="15" t="s">
        <v>132</v>
      </c>
      <c r="AH15" s="15" t="s">
        <v>132</v>
      </c>
      <c r="AI15" s="15" t="s">
        <v>132</v>
      </c>
      <c r="AJ15" s="15" t="s">
        <v>132</v>
      </c>
      <c r="AK15" s="15" t="s">
        <v>114</v>
      </c>
      <c r="AL15" s="15" t="s">
        <v>503</v>
      </c>
      <c r="AM15" s="15" t="s">
        <v>504</v>
      </c>
      <c r="AN15" s="15" t="s">
        <v>108</v>
      </c>
      <c r="AO15" s="15" t="s">
        <v>505</v>
      </c>
      <c r="AP15" s="15" t="s">
        <v>108</v>
      </c>
      <c r="AQ15" s="111" t="s">
        <v>506</v>
      </c>
      <c r="AR15" s="15" t="s">
        <v>507</v>
      </c>
      <c r="AS15" s="15" t="s">
        <v>108</v>
      </c>
      <c r="AT15" s="15" t="s">
        <v>508</v>
      </c>
      <c r="AU15" s="15" t="s">
        <v>509</v>
      </c>
      <c r="AV15" s="15" t="s">
        <v>108</v>
      </c>
      <c r="AW15" s="15" t="s">
        <v>510</v>
      </c>
      <c r="AX15" s="15" t="s">
        <v>364</v>
      </c>
      <c r="AY15" s="15" t="s">
        <v>511</v>
      </c>
      <c r="AZ15" s="15" t="s">
        <v>365</v>
      </c>
      <c r="BA15" s="15" t="s">
        <v>512</v>
      </c>
      <c r="BB15" s="15" t="s">
        <v>108</v>
      </c>
      <c r="BC15" s="15" t="s">
        <v>367</v>
      </c>
      <c r="BD15" s="15" t="s">
        <v>513</v>
      </c>
      <c r="BE15" s="15" t="s">
        <v>514</v>
      </c>
      <c r="BF15" s="15" t="s">
        <v>515</v>
      </c>
      <c r="BG15" s="15" t="s">
        <v>106</v>
      </c>
      <c r="BH15" s="17" t="s">
        <v>516</v>
      </c>
      <c r="BI15" s="15" t="s">
        <v>517</v>
      </c>
      <c r="BJ15" s="15" t="s">
        <v>518</v>
      </c>
      <c r="BK15" s="15" t="s">
        <v>108</v>
      </c>
      <c r="BL15" s="15" t="s">
        <v>108</v>
      </c>
      <c r="BM15" s="15" t="s">
        <v>132</v>
      </c>
      <c r="BN15" s="15" t="s">
        <v>108</v>
      </c>
      <c r="BO15" s="15" t="s">
        <v>519</v>
      </c>
      <c r="BP15" s="15" t="s">
        <v>108</v>
      </c>
      <c r="BQ15" s="15" t="s">
        <v>520</v>
      </c>
      <c r="BR15" s="15" t="s">
        <v>129</v>
      </c>
      <c r="BS15" s="16" t="s">
        <v>1555</v>
      </c>
      <c r="BT15" s="16" t="s">
        <v>1505</v>
      </c>
      <c r="BU15" s="16" t="s">
        <v>1556</v>
      </c>
      <c r="BV15" s="15" t="s">
        <v>522</v>
      </c>
      <c r="BW15" s="15" t="s">
        <v>129</v>
      </c>
      <c r="BX15" s="15" t="s">
        <v>521</v>
      </c>
      <c r="BY15" s="15" t="s">
        <v>132</v>
      </c>
      <c r="BZ15" s="15" t="s">
        <v>108</v>
      </c>
      <c r="CA15" s="15" t="s">
        <v>523</v>
      </c>
      <c r="CB15" s="15" t="s">
        <v>524</v>
      </c>
      <c r="CC15" s="15" t="s">
        <v>525</v>
      </c>
      <c r="CD15" s="15" t="s">
        <v>526</v>
      </c>
      <c r="CE15" s="15" t="s">
        <v>527</v>
      </c>
      <c r="CF15" s="15" t="s">
        <v>528</v>
      </c>
      <c r="CG15" s="15" t="s">
        <v>106</v>
      </c>
      <c r="CH15" s="15" t="s">
        <v>108</v>
      </c>
      <c r="CI15" s="15" t="s">
        <v>529</v>
      </c>
      <c r="CJ15" s="15" t="s">
        <v>530</v>
      </c>
      <c r="CK15" s="15" t="s">
        <v>531</v>
      </c>
      <c r="CL15" s="15" t="s">
        <v>532</v>
      </c>
      <c r="CM15" s="15" t="s">
        <v>533</v>
      </c>
    </row>
    <row r="16" spans="1:91" ht="188.1" customHeight="1">
      <c r="A16" s="43">
        <v>12</v>
      </c>
      <c r="B16" s="16" t="s">
        <v>534</v>
      </c>
      <c r="C16" s="16" t="s">
        <v>535</v>
      </c>
      <c r="D16" s="16">
        <v>2025</v>
      </c>
      <c r="E16" s="16" t="s">
        <v>94</v>
      </c>
      <c r="F16" s="16" t="s">
        <v>471</v>
      </c>
      <c r="G16" s="16" t="s">
        <v>471</v>
      </c>
      <c r="H16" s="16" t="s">
        <v>472</v>
      </c>
      <c r="I16" s="16" t="s">
        <v>536</v>
      </c>
      <c r="J16" s="16" t="s">
        <v>537</v>
      </c>
      <c r="K16" s="12" t="s">
        <v>538</v>
      </c>
      <c r="L16" s="16" t="s">
        <v>539</v>
      </c>
      <c r="M16" s="16" t="s">
        <v>540</v>
      </c>
      <c r="N16" s="16" t="s">
        <v>541</v>
      </c>
      <c r="O16" s="16" t="s">
        <v>542</v>
      </c>
      <c r="P16" s="16" t="s">
        <v>543</v>
      </c>
      <c r="Q16" s="16" t="s">
        <v>544</v>
      </c>
      <c r="R16" s="16" t="s">
        <v>545</v>
      </c>
      <c r="S16" s="16" t="s">
        <v>546</v>
      </c>
      <c r="T16" s="16" t="s">
        <v>547</v>
      </c>
      <c r="U16" s="12" t="s">
        <v>2549</v>
      </c>
      <c r="V16" s="302" t="s">
        <v>2550</v>
      </c>
      <c r="W16" s="16" t="s">
        <v>548</v>
      </c>
      <c r="X16" s="16" t="s">
        <v>549</v>
      </c>
      <c r="Y16" s="16" t="s">
        <v>132</v>
      </c>
      <c r="Z16" s="16" t="s">
        <v>132</v>
      </c>
      <c r="AA16" s="16" t="s">
        <v>550</v>
      </c>
      <c r="AB16" s="16" t="s">
        <v>551</v>
      </c>
      <c r="AC16" s="16" t="s">
        <v>132</v>
      </c>
      <c r="AD16" s="16" t="s">
        <v>552</v>
      </c>
      <c r="AE16" s="16" t="s">
        <v>108</v>
      </c>
      <c r="AF16" s="16" t="s">
        <v>129</v>
      </c>
      <c r="AG16" s="16" t="s">
        <v>108</v>
      </c>
      <c r="AH16" s="16" t="s">
        <v>108</v>
      </c>
      <c r="AI16" s="16" t="s">
        <v>108</v>
      </c>
      <c r="AJ16" s="16" t="s">
        <v>108</v>
      </c>
      <c r="AK16" s="16" t="s">
        <v>114</v>
      </c>
      <c r="AL16" s="16" t="s">
        <v>108</v>
      </c>
      <c r="AM16" s="16" t="s">
        <v>108</v>
      </c>
      <c r="AN16" s="16" t="s">
        <v>108</v>
      </c>
      <c r="AO16" s="16" t="s">
        <v>129</v>
      </c>
      <c r="AP16" s="16" t="s">
        <v>108</v>
      </c>
      <c r="AQ16" s="111" t="s">
        <v>553</v>
      </c>
      <c r="AR16" s="16" t="s">
        <v>108</v>
      </c>
      <c r="AS16" s="16" t="s">
        <v>554</v>
      </c>
      <c r="AT16" s="16" t="s">
        <v>108</v>
      </c>
      <c r="AU16" s="16" t="s">
        <v>129</v>
      </c>
      <c r="AV16" s="16" t="s">
        <v>108</v>
      </c>
      <c r="AW16" s="16" t="s">
        <v>108</v>
      </c>
      <c r="AX16" s="16" t="s">
        <v>555</v>
      </c>
      <c r="AY16" s="16" t="s">
        <v>108</v>
      </c>
      <c r="AZ16" s="16" t="s">
        <v>108</v>
      </c>
      <c r="BA16" s="16" t="s">
        <v>108</v>
      </c>
      <c r="BB16" s="16" t="s">
        <v>108</v>
      </c>
      <c r="BC16" s="16" t="s">
        <v>108</v>
      </c>
      <c r="BD16" s="16" t="s">
        <v>132</v>
      </c>
      <c r="BE16" s="16" t="s">
        <v>556</v>
      </c>
      <c r="BF16" s="16" t="s">
        <v>108</v>
      </c>
      <c r="BG16" s="16" t="s">
        <v>557</v>
      </c>
      <c r="BH16" s="44" t="s">
        <v>558</v>
      </c>
      <c r="BI16" s="16" t="s">
        <v>108</v>
      </c>
      <c r="BJ16" s="16" t="s">
        <v>559</v>
      </c>
      <c r="BK16" s="16" t="s">
        <v>108</v>
      </c>
      <c r="BL16" s="16" t="s">
        <v>108</v>
      </c>
      <c r="BM16" s="16" t="s">
        <v>108</v>
      </c>
      <c r="BN16" s="16" t="s">
        <v>108</v>
      </c>
      <c r="BO16" s="16" t="s">
        <v>560</v>
      </c>
      <c r="BP16" s="16" t="s">
        <v>108</v>
      </c>
      <c r="BQ16" s="16" t="s">
        <v>561</v>
      </c>
      <c r="BR16" s="16" t="s">
        <v>562</v>
      </c>
      <c r="BS16" s="16" t="s">
        <v>563</v>
      </c>
      <c r="BT16" s="16" t="s">
        <v>1505</v>
      </c>
      <c r="BU16" s="16" t="s">
        <v>564</v>
      </c>
      <c r="BV16" s="16" t="s">
        <v>108</v>
      </c>
      <c r="BW16" s="16" t="s">
        <v>108</v>
      </c>
      <c r="BX16" s="16" t="s">
        <v>565</v>
      </c>
      <c r="BY16" s="16" t="s">
        <v>132</v>
      </c>
      <c r="BZ16" s="16" t="s">
        <v>566</v>
      </c>
      <c r="CA16" s="16" t="s">
        <v>108</v>
      </c>
      <c r="CB16" s="16" t="s">
        <v>567</v>
      </c>
      <c r="CC16" s="16" t="s">
        <v>108</v>
      </c>
      <c r="CD16" s="16" t="s">
        <v>568</v>
      </c>
      <c r="CE16" s="16" t="s">
        <v>569</v>
      </c>
      <c r="CF16" s="16" t="s">
        <v>570</v>
      </c>
      <c r="CG16" s="16" t="s">
        <v>132</v>
      </c>
      <c r="CH16" s="16" t="s">
        <v>108</v>
      </c>
      <c r="CI16" s="16" t="s">
        <v>213</v>
      </c>
      <c r="CJ16" s="16" t="s">
        <v>482</v>
      </c>
      <c r="CK16" s="16" t="s">
        <v>571</v>
      </c>
      <c r="CL16" s="16" t="s">
        <v>572</v>
      </c>
      <c r="CM16" s="16" t="s">
        <v>573</v>
      </c>
    </row>
    <row r="17" spans="1:91" ht="188.1" customHeight="1">
      <c r="A17" s="19">
        <v>13</v>
      </c>
      <c r="B17" s="15" t="s">
        <v>574</v>
      </c>
      <c r="C17" s="15" t="s">
        <v>575</v>
      </c>
      <c r="D17" s="15">
        <v>2024</v>
      </c>
      <c r="E17" s="15" t="s">
        <v>94</v>
      </c>
      <c r="F17" s="15" t="s">
        <v>576</v>
      </c>
      <c r="G17" s="15" t="s">
        <v>577</v>
      </c>
      <c r="H17" s="15" t="s">
        <v>472</v>
      </c>
      <c r="I17" s="15" t="s">
        <v>578</v>
      </c>
      <c r="J17" s="15" t="s">
        <v>129</v>
      </c>
      <c r="K17" s="12" t="s">
        <v>579</v>
      </c>
      <c r="L17" s="15" t="s">
        <v>580</v>
      </c>
      <c r="M17" s="15" t="s">
        <v>1557</v>
      </c>
      <c r="N17" s="15" t="s">
        <v>581</v>
      </c>
      <c r="O17" s="15" t="s">
        <v>477</v>
      </c>
      <c r="P17" s="15" t="s">
        <v>582</v>
      </c>
      <c r="Q17" s="15" t="s">
        <v>583</v>
      </c>
      <c r="R17" s="15" t="s">
        <v>584</v>
      </c>
      <c r="S17" s="15" t="s">
        <v>585</v>
      </c>
      <c r="T17" s="15" t="s">
        <v>213</v>
      </c>
      <c r="U17" s="12" t="s">
        <v>2551</v>
      </c>
      <c r="V17" s="302" t="s">
        <v>586</v>
      </c>
      <c r="W17" s="15" t="s">
        <v>445</v>
      </c>
      <c r="X17" s="15" t="s">
        <v>160</v>
      </c>
      <c r="Y17" s="15" t="s">
        <v>132</v>
      </c>
      <c r="Z17" s="15" t="s">
        <v>132</v>
      </c>
      <c r="AA17" s="15" t="s">
        <v>129</v>
      </c>
      <c r="AB17" s="15" t="s">
        <v>132</v>
      </c>
      <c r="AC17" s="15" t="s">
        <v>132</v>
      </c>
      <c r="AD17" s="15" t="s">
        <v>108</v>
      </c>
      <c r="AE17" s="15" t="s">
        <v>1558</v>
      </c>
      <c r="AF17" s="15" t="s">
        <v>1559</v>
      </c>
      <c r="AG17" s="15" t="s">
        <v>132</v>
      </c>
      <c r="AH17" s="15" t="s">
        <v>132</v>
      </c>
      <c r="AI17" s="15" t="s">
        <v>587</v>
      </c>
      <c r="AJ17" s="15" t="s">
        <v>132</v>
      </c>
      <c r="AK17" s="15" t="s">
        <v>588</v>
      </c>
      <c r="AL17" s="15" t="s">
        <v>589</v>
      </c>
      <c r="AM17" s="15" t="s">
        <v>590</v>
      </c>
      <c r="AN17" s="15" t="s">
        <v>108</v>
      </c>
      <c r="AO17" s="15" t="s">
        <v>591</v>
      </c>
      <c r="AP17" s="15" t="s">
        <v>521</v>
      </c>
      <c r="AQ17" s="111" t="s">
        <v>1560</v>
      </c>
      <c r="AR17" s="15" t="s">
        <v>592</v>
      </c>
      <c r="AS17" s="15" t="s">
        <v>132</v>
      </c>
      <c r="AT17" s="15" t="s">
        <v>450</v>
      </c>
      <c r="AU17" s="15" t="s">
        <v>593</v>
      </c>
      <c r="AV17" s="15" t="s">
        <v>594</v>
      </c>
      <c r="AW17" s="15" t="s">
        <v>452</v>
      </c>
      <c r="AX17" s="15" t="s">
        <v>595</v>
      </c>
      <c r="AY17" s="15" t="s">
        <v>596</v>
      </c>
      <c r="AZ17" s="15" t="s">
        <v>597</v>
      </c>
      <c r="BA17" s="15" t="s">
        <v>132</v>
      </c>
      <c r="BB17" s="15" t="s">
        <v>598</v>
      </c>
      <c r="BC17" s="15" t="s">
        <v>367</v>
      </c>
      <c r="BD17" s="15" t="s">
        <v>599</v>
      </c>
      <c r="BE17" s="15" t="s">
        <v>600</v>
      </c>
      <c r="BF17" s="15" t="s">
        <v>106</v>
      </c>
      <c r="BG17" s="15" t="s">
        <v>1561</v>
      </c>
      <c r="BH17" s="17" t="s">
        <v>108</v>
      </c>
      <c r="BI17" s="15" t="s">
        <v>601</v>
      </c>
      <c r="BJ17" s="15" t="s">
        <v>602</v>
      </c>
      <c r="BK17" s="15" t="s">
        <v>108</v>
      </c>
      <c r="BL17" s="15" t="s">
        <v>521</v>
      </c>
      <c r="BM17" s="15" t="s">
        <v>603</v>
      </c>
      <c r="BN17" s="15" t="s">
        <v>108</v>
      </c>
      <c r="BO17" s="15" t="s">
        <v>108</v>
      </c>
      <c r="BP17" s="15" t="s">
        <v>108</v>
      </c>
      <c r="BQ17" s="15" t="s">
        <v>129</v>
      </c>
      <c r="BR17" s="15" t="s">
        <v>129</v>
      </c>
      <c r="BS17" s="16" t="s">
        <v>1562</v>
      </c>
      <c r="BT17" s="16" t="s">
        <v>1462</v>
      </c>
      <c r="BU17" s="16" t="s">
        <v>108</v>
      </c>
      <c r="BV17" s="15" t="s">
        <v>108</v>
      </c>
      <c r="BW17" s="15" t="s">
        <v>129</v>
      </c>
      <c r="BX17" s="15" t="s">
        <v>108</v>
      </c>
      <c r="BY17" s="15" t="s">
        <v>108</v>
      </c>
      <c r="BZ17" s="15" t="s">
        <v>108</v>
      </c>
      <c r="CA17" s="15" t="s">
        <v>132</v>
      </c>
      <c r="CB17" s="15" t="s">
        <v>604</v>
      </c>
      <c r="CC17" s="15" t="s">
        <v>605</v>
      </c>
      <c r="CD17" s="15" t="s">
        <v>606</v>
      </c>
      <c r="CE17" s="15" t="s">
        <v>132</v>
      </c>
      <c r="CF17" s="15" t="s">
        <v>132</v>
      </c>
      <c r="CG17" s="15" t="s">
        <v>132</v>
      </c>
      <c r="CH17" s="15" t="s">
        <v>108</v>
      </c>
      <c r="CI17" s="15" t="s">
        <v>108</v>
      </c>
      <c r="CJ17" s="15" t="s">
        <v>108</v>
      </c>
      <c r="CK17" s="15" t="s">
        <v>108</v>
      </c>
      <c r="CL17" s="15" t="s">
        <v>607</v>
      </c>
      <c r="CM17" s="15" t="s">
        <v>608</v>
      </c>
    </row>
    <row r="18" spans="1:91" ht="188.1" customHeight="1">
      <c r="A18" s="20">
        <v>14</v>
      </c>
      <c r="B18" s="15" t="s">
        <v>609</v>
      </c>
      <c r="C18" s="15" t="s">
        <v>610</v>
      </c>
      <c r="D18" s="15">
        <v>2025</v>
      </c>
      <c r="E18" s="15" t="s">
        <v>611</v>
      </c>
      <c r="F18" s="15" t="s">
        <v>612</v>
      </c>
      <c r="G18" s="15"/>
      <c r="H18" s="15" t="s">
        <v>342</v>
      </c>
      <c r="I18" s="15" t="s">
        <v>613</v>
      </c>
      <c r="J18" s="15" t="s">
        <v>614</v>
      </c>
      <c r="K18" s="12" t="s">
        <v>615</v>
      </c>
      <c r="L18" s="15" t="s">
        <v>616</v>
      </c>
      <c r="M18" s="15" t="s">
        <v>617</v>
      </c>
      <c r="N18" s="15" t="s">
        <v>618</v>
      </c>
      <c r="O18" s="15" t="s">
        <v>619</v>
      </c>
      <c r="P18" s="15" t="s">
        <v>620</v>
      </c>
      <c r="Q18" s="15" t="s">
        <v>621</v>
      </c>
      <c r="R18" s="15" t="s">
        <v>622</v>
      </c>
      <c r="S18" s="15" t="s">
        <v>623</v>
      </c>
      <c r="T18" s="15" t="s">
        <v>1563</v>
      </c>
      <c r="U18" s="12" t="s">
        <v>2552</v>
      </c>
      <c r="V18" s="302" t="s">
        <v>624</v>
      </c>
      <c r="W18" s="15" t="s">
        <v>625</v>
      </c>
      <c r="X18" s="15" t="s">
        <v>626</v>
      </c>
      <c r="Y18" s="15" t="s">
        <v>132</v>
      </c>
      <c r="Z18" s="15" t="s">
        <v>132</v>
      </c>
      <c r="AA18" s="15" t="s">
        <v>627</v>
      </c>
      <c r="AB18" s="15" t="s">
        <v>132</v>
      </c>
      <c r="AC18" s="15" t="s">
        <v>132</v>
      </c>
      <c r="AD18" s="15" t="s">
        <v>628</v>
      </c>
      <c r="AE18" s="15" t="s">
        <v>108</v>
      </c>
      <c r="AF18" s="15" t="s">
        <v>108</v>
      </c>
      <c r="AG18" s="15" t="s">
        <v>132</v>
      </c>
      <c r="AH18" s="15" t="s">
        <v>132</v>
      </c>
      <c r="AI18" s="15" t="s">
        <v>132</v>
      </c>
      <c r="AJ18" s="15" t="s">
        <v>132</v>
      </c>
      <c r="AK18" s="15" t="s">
        <v>243</v>
      </c>
      <c r="AL18" s="15" t="s">
        <v>629</v>
      </c>
      <c r="AM18" s="15" t="s">
        <v>116</v>
      </c>
      <c r="AN18" s="15" t="s">
        <v>108</v>
      </c>
      <c r="AO18" s="15" t="s">
        <v>630</v>
      </c>
      <c r="AP18" s="15" t="s">
        <v>631</v>
      </c>
      <c r="AQ18" s="111" t="s">
        <v>632</v>
      </c>
      <c r="AR18" s="15" t="s">
        <v>633</v>
      </c>
      <c r="AS18" s="15" t="s">
        <v>132</v>
      </c>
      <c r="AT18" s="15" t="s">
        <v>634</v>
      </c>
      <c r="AU18" s="15" t="s">
        <v>635</v>
      </c>
      <c r="AV18" s="15" t="s">
        <v>636</v>
      </c>
      <c r="AW18" s="15" t="s">
        <v>521</v>
      </c>
      <c r="AX18" s="15" t="s">
        <v>637</v>
      </c>
      <c r="AY18" s="15" t="s">
        <v>108</v>
      </c>
      <c r="AZ18" s="15" t="s">
        <v>638</v>
      </c>
      <c r="BA18" s="15" t="s">
        <v>482</v>
      </c>
      <c r="BB18" s="15" t="s">
        <v>129</v>
      </c>
      <c r="BC18" s="15" t="s">
        <v>120</v>
      </c>
      <c r="BD18" s="15" t="s">
        <v>108</v>
      </c>
      <c r="BE18" s="15" t="s">
        <v>639</v>
      </c>
      <c r="BF18" s="15" t="s">
        <v>132</v>
      </c>
      <c r="BG18" s="15" t="s">
        <v>108</v>
      </c>
      <c r="BH18" s="17" t="s">
        <v>132</v>
      </c>
      <c r="BI18" s="15" t="s">
        <v>640</v>
      </c>
      <c r="BJ18" s="15" t="s">
        <v>641</v>
      </c>
      <c r="BK18" s="15" t="s">
        <v>108</v>
      </c>
      <c r="BL18" s="15" t="s">
        <v>642</v>
      </c>
      <c r="BM18" s="15" t="s">
        <v>643</v>
      </c>
      <c r="BN18" s="15" t="s">
        <v>644</v>
      </c>
      <c r="BO18" s="15" t="s">
        <v>645</v>
      </c>
      <c r="BP18" s="15" t="s">
        <v>521</v>
      </c>
      <c r="BQ18" s="15" t="s">
        <v>646</v>
      </c>
      <c r="BR18" s="15" t="s">
        <v>647</v>
      </c>
      <c r="BS18" s="16" t="s">
        <v>648</v>
      </c>
      <c r="BT18" s="16" t="s">
        <v>1564</v>
      </c>
      <c r="BU18" s="16" t="s">
        <v>108</v>
      </c>
      <c r="BV18" s="15" t="s">
        <v>649</v>
      </c>
      <c r="BW18" s="15" t="s">
        <v>108</v>
      </c>
      <c r="BX18" s="15" t="s">
        <v>650</v>
      </c>
      <c r="BY18" s="15" t="s">
        <v>108</v>
      </c>
      <c r="BZ18" s="15" t="s">
        <v>651</v>
      </c>
      <c r="CA18" s="15" t="s">
        <v>108</v>
      </c>
      <c r="CB18" s="15" t="s">
        <v>652</v>
      </c>
      <c r="CC18" s="15" t="s">
        <v>653</v>
      </c>
      <c r="CD18" s="15" t="s">
        <v>654</v>
      </c>
      <c r="CE18" s="15" t="s">
        <v>482</v>
      </c>
      <c r="CF18" s="15" t="s">
        <v>108</v>
      </c>
      <c r="CG18" s="15" t="s">
        <v>655</v>
      </c>
      <c r="CH18" s="15" t="s">
        <v>521</v>
      </c>
      <c r="CI18" s="15" t="s">
        <v>521</v>
      </c>
      <c r="CJ18" s="15" t="s">
        <v>521</v>
      </c>
      <c r="CK18" s="15" t="s">
        <v>656</v>
      </c>
      <c r="CL18" s="15" t="s">
        <v>657</v>
      </c>
      <c r="CM18" s="15" t="s">
        <v>658</v>
      </c>
    </row>
    <row r="19" spans="1:91" ht="188.1" customHeight="1">
      <c r="A19" s="20">
        <v>15</v>
      </c>
      <c r="B19" s="15" t="s">
        <v>659</v>
      </c>
      <c r="C19" s="15" t="s">
        <v>660</v>
      </c>
      <c r="D19" s="15">
        <v>2025</v>
      </c>
      <c r="E19" s="15" t="s">
        <v>94</v>
      </c>
      <c r="F19" s="15" t="s">
        <v>576</v>
      </c>
      <c r="G19" s="15" t="s">
        <v>521</v>
      </c>
      <c r="H19" s="15" t="s">
        <v>472</v>
      </c>
      <c r="I19" s="15" t="s">
        <v>661</v>
      </c>
      <c r="J19" s="15" t="s">
        <v>108</v>
      </c>
      <c r="K19" s="12" t="s">
        <v>662</v>
      </c>
      <c r="L19" s="15" t="s">
        <v>663</v>
      </c>
      <c r="M19" s="15" t="s">
        <v>664</v>
      </c>
      <c r="N19" s="15" t="s">
        <v>665</v>
      </c>
      <c r="O19" s="15" t="s">
        <v>477</v>
      </c>
      <c r="P19" s="15" t="s">
        <v>666</v>
      </c>
      <c r="Q19" s="15" t="s">
        <v>667</v>
      </c>
      <c r="R19" s="15" t="s">
        <v>668</v>
      </c>
      <c r="S19" s="15" t="s">
        <v>669</v>
      </c>
      <c r="T19" s="15" t="s">
        <v>670</v>
      </c>
      <c r="U19" s="12" t="s">
        <v>2553</v>
      </c>
      <c r="V19" s="302" t="s">
        <v>1565</v>
      </c>
      <c r="W19" s="15" t="s">
        <v>445</v>
      </c>
      <c r="X19" s="15" t="s">
        <v>160</v>
      </c>
      <c r="Y19" s="15" t="s">
        <v>132</v>
      </c>
      <c r="Z19" s="15" t="s">
        <v>132</v>
      </c>
      <c r="AA19" s="15" t="s">
        <v>129</v>
      </c>
      <c r="AB19" s="15" t="s">
        <v>132</v>
      </c>
      <c r="AC19" s="15" t="s">
        <v>132</v>
      </c>
      <c r="AD19" s="15" t="s">
        <v>671</v>
      </c>
      <c r="AE19" s="15" t="s">
        <v>672</v>
      </c>
      <c r="AF19" s="15" t="s">
        <v>598</v>
      </c>
      <c r="AG19" s="15" t="s">
        <v>108</v>
      </c>
      <c r="AH19" s="15" t="s">
        <v>108</v>
      </c>
      <c r="AI19" s="15" t="s">
        <v>673</v>
      </c>
      <c r="AJ19" s="15" t="s">
        <v>521</v>
      </c>
      <c r="AK19" s="15" t="s">
        <v>114</v>
      </c>
      <c r="AL19" s="15" t="s">
        <v>589</v>
      </c>
      <c r="AM19" s="15" t="s">
        <v>116</v>
      </c>
      <c r="AN19" s="15" t="s">
        <v>521</v>
      </c>
      <c r="AO19" s="15" t="s">
        <v>674</v>
      </c>
      <c r="AP19" s="15" t="s">
        <v>598</v>
      </c>
      <c r="AQ19" s="111" t="s">
        <v>675</v>
      </c>
      <c r="AR19" s="15" t="s">
        <v>676</v>
      </c>
      <c r="AS19" s="15" t="s">
        <v>523</v>
      </c>
      <c r="AT19" s="15" t="s">
        <v>677</v>
      </c>
      <c r="AU19" s="15" t="s">
        <v>678</v>
      </c>
      <c r="AV19" s="15" t="s">
        <v>108</v>
      </c>
      <c r="AW19" s="15" t="s">
        <v>452</v>
      </c>
      <c r="AX19" s="15" t="s">
        <v>595</v>
      </c>
      <c r="AY19" s="15" t="s">
        <v>108</v>
      </c>
      <c r="AZ19" s="15" t="s">
        <v>108</v>
      </c>
      <c r="BA19" s="15" t="s">
        <v>679</v>
      </c>
      <c r="BB19" s="15" t="s">
        <v>129</v>
      </c>
      <c r="BC19" s="15" t="s">
        <v>367</v>
      </c>
      <c r="BD19" s="15" t="s">
        <v>680</v>
      </c>
      <c r="BE19" s="15" t="s">
        <v>681</v>
      </c>
      <c r="BF19" s="15" t="s">
        <v>106</v>
      </c>
      <c r="BG19" s="15" t="s">
        <v>1566</v>
      </c>
      <c r="BH19" s="17" t="s">
        <v>682</v>
      </c>
      <c r="BI19" s="15" t="s">
        <v>682</v>
      </c>
      <c r="BJ19" s="15" t="s">
        <v>683</v>
      </c>
      <c r="BK19" s="15" t="s">
        <v>521</v>
      </c>
      <c r="BL19" s="15" t="s">
        <v>521</v>
      </c>
      <c r="BM19" s="15" t="s">
        <v>108</v>
      </c>
      <c r="BN19" s="15" t="s">
        <v>108</v>
      </c>
      <c r="BO19" s="15" t="s">
        <v>108</v>
      </c>
      <c r="BP19" s="15" t="s">
        <v>108</v>
      </c>
      <c r="BQ19" s="15" t="s">
        <v>129</v>
      </c>
      <c r="BR19" s="15" t="s">
        <v>108</v>
      </c>
      <c r="BS19" s="16" t="s">
        <v>130</v>
      </c>
      <c r="BT19" s="16" t="s">
        <v>521</v>
      </c>
      <c r="BU19" s="16" t="s">
        <v>108</v>
      </c>
      <c r="BV19" s="15" t="s">
        <v>521</v>
      </c>
      <c r="BW19" s="15" t="s">
        <v>521</v>
      </c>
      <c r="BX19" s="15" t="s">
        <v>521</v>
      </c>
      <c r="BY19" s="15" t="s">
        <v>132</v>
      </c>
      <c r="BZ19" s="15" t="s">
        <v>684</v>
      </c>
      <c r="CA19" s="15" t="s">
        <v>108</v>
      </c>
      <c r="CB19" s="15" t="s">
        <v>685</v>
      </c>
      <c r="CC19" s="15" t="s">
        <v>686</v>
      </c>
      <c r="CD19" s="15" t="s">
        <v>687</v>
      </c>
      <c r="CE19" s="15" t="s">
        <v>688</v>
      </c>
      <c r="CF19" s="15" t="s">
        <v>163</v>
      </c>
      <c r="CG19" s="15" t="s">
        <v>163</v>
      </c>
      <c r="CH19" s="15" t="s">
        <v>689</v>
      </c>
      <c r="CI19" s="15" t="s">
        <v>690</v>
      </c>
      <c r="CJ19" s="15" t="s">
        <v>521</v>
      </c>
      <c r="CK19" s="15" t="s">
        <v>521</v>
      </c>
      <c r="CL19" s="15" t="s">
        <v>691</v>
      </c>
      <c r="CM19" s="15" t="s">
        <v>692</v>
      </c>
    </row>
    <row r="20" spans="1:91" ht="188.1" customHeight="1">
      <c r="A20" s="20">
        <v>16</v>
      </c>
      <c r="B20" s="15" t="s">
        <v>693</v>
      </c>
      <c r="C20" s="15" t="s">
        <v>694</v>
      </c>
      <c r="D20" s="15">
        <v>2024</v>
      </c>
      <c r="E20" s="15" t="s">
        <v>611</v>
      </c>
      <c r="F20" s="15" t="s">
        <v>612</v>
      </c>
      <c r="G20" s="15" t="s">
        <v>612</v>
      </c>
      <c r="H20" s="15" t="s">
        <v>342</v>
      </c>
      <c r="I20" s="15" t="s">
        <v>695</v>
      </c>
      <c r="J20" s="15" t="s">
        <v>108</v>
      </c>
      <c r="K20" s="12" t="s">
        <v>696</v>
      </c>
      <c r="L20" s="15" t="s">
        <v>697</v>
      </c>
      <c r="M20" s="15" t="s">
        <v>698</v>
      </c>
      <c r="N20" s="15" t="s">
        <v>699</v>
      </c>
      <c r="O20" s="15" t="s">
        <v>700</v>
      </c>
      <c r="P20" s="15" t="s">
        <v>701</v>
      </c>
      <c r="Q20" s="15" t="s">
        <v>702</v>
      </c>
      <c r="R20" s="15" t="s">
        <v>703</v>
      </c>
      <c r="S20" s="15" t="s">
        <v>704</v>
      </c>
      <c r="T20" s="15" t="s">
        <v>705</v>
      </c>
      <c r="U20" s="12" t="s">
        <v>2554</v>
      </c>
      <c r="V20" s="302" t="s">
        <v>2555</v>
      </c>
      <c r="W20" s="15" t="s">
        <v>129</v>
      </c>
      <c r="X20" s="15" t="s">
        <v>706</v>
      </c>
      <c r="Y20" s="15" t="s">
        <v>132</v>
      </c>
      <c r="Z20" s="15" t="s">
        <v>132</v>
      </c>
      <c r="AA20" s="15" t="s">
        <v>707</v>
      </c>
      <c r="AB20" s="15" t="s">
        <v>708</v>
      </c>
      <c r="AC20" s="15" t="s">
        <v>108</v>
      </c>
      <c r="AD20" s="15" t="s">
        <v>709</v>
      </c>
      <c r="AE20" s="15" t="s">
        <v>129</v>
      </c>
      <c r="AF20" s="15" t="s">
        <v>108</v>
      </c>
      <c r="AG20" s="15" t="s">
        <v>163</v>
      </c>
      <c r="AH20" s="15" t="s">
        <v>132</v>
      </c>
      <c r="AI20" s="15" t="s">
        <v>132</v>
      </c>
      <c r="AJ20" s="15" t="s">
        <v>132</v>
      </c>
      <c r="AK20" s="15" t="s">
        <v>114</v>
      </c>
      <c r="AL20" s="15" t="s">
        <v>710</v>
      </c>
      <c r="AM20" s="15" t="s">
        <v>116</v>
      </c>
      <c r="AN20" s="15" t="s">
        <v>711</v>
      </c>
      <c r="AO20" s="15" t="s">
        <v>213</v>
      </c>
      <c r="AP20" s="15" t="s">
        <v>129</v>
      </c>
      <c r="AQ20" s="111" t="s">
        <v>712</v>
      </c>
      <c r="AR20" s="15" t="s">
        <v>108</v>
      </c>
      <c r="AS20" s="15" t="s">
        <v>132</v>
      </c>
      <c r="AT20" s="15" t="s">
        <v>108</v>
      </c>
      <c r="AU20" s="15" t="s">
        <v>129</v>
      </c>
      <c r="AV20" s="15" t="s">
        <v>108</v>
      </c>
      <c r="AW20" s="15" t="s">
        <v>108</v>
      </c>
      <c r="AX20" s="15" t="s">
        <v>709</v>
      </c>
      <c r="AY20" s="15" t="s">
        <v>713</v>
      </c>
      <c r="AZ20" s="15" t="s">
        <v>597</v>
      </c>
      <c r="BA20" s="15" t="s">
        <v>714</v>
      </c>
      <c r="BB20" s="15" t="s">
        <v>129</v>
      </c>
      <c r="BC20" s="15" t="s">
        <v>367</v>
      </c>
      <c r="BD20" s="15" t="s">
        <v>715</v>
      </c>
      <c r="BE20" s="15" t="s">
        <v>132</v>
      </c>
      <c r="BF20" s="15" t="s">
        <v>106</v>
      </c>
      <c r="BG20" s="15" t="s">
        <v>106</v>
      </c>
      <c r="BH20" s="17" t="s">
        <v>716</v>
      </c>
      <c r="BI20" s="15" t="s">
        <v>717</v>
      </c>
      <c r="BJ20" s="15" t="s">
        <v>718</v>
      </c>
      <c r="BK20" s="15" t="s">
        <v>719</v>
      </c>
      <c r="BL20" s="15" t="s">
        <v>720</v>
      </c>
      <c r="BM20" s="15" t="s">
        <v>521</v>
      </c>
      <c r="BN20" s="15" t="s">
        <v>521</v>
      </c>
      <c r="BO20" s="15" t="s">
        <v>721</v>
      </c>
      <c r="BP20" s="15" t="s">
        <v>722</v>
      </c>
      <c r="BQ20" s="15" t="s">
        <v>723</v>
      </c>
      <c r="BR20" s="15" t="s">
        <v>598</v>
      </c>
      <c r="BS20" s="16" t="s">
        <v>1567</v>
      </c>
      <c r="BT20" s="16" t="s">
        <v>1505</v>
      </c>
      <c r="BU20" s="16" t="s">
        <v>220</v>
      </c>
      <c r="BV20" s="15" t="s">
        <v>521</v>
      </c>
      <c r="BW20" s="15" t="s">
        <v>598</v>
      </c>
      <c r="BX20" s="15" t="s">
        <v>724</v>
      </c>
      <c r="BY20" s="15" t="s">
        <v>523</v>
      </c>
      <c r="BZ20" s="15" t="s">
        <v>521</v>
      </c>
      <c r="CA20" s="15" t="s">
        <v>523</v>
      </c>
      <c r="CB20" s="15" t="s">
        <v>725</v>
      </c>
      <c r="CC20" s="15" t="s">
        <v>382</v>
      </c>
      <c r="CD20" s="15" t="s">
        <v>726</v>
      </c>
      <c r="CE20" s="15" t="s">
        <v>727</v>
      </c>
      <c r="CF20" s="15" t="s">
        <v>132</v>
      </c>
      <c r="CG20" s="15" t="s">
        <v>132</v>
      </c>
      <c r="CH20" s="15" t="s">
        <v>108</v>
      </c>
      <c r="CI20" s="15" t="s">
        <v>728</v>
      </c>
      <c r="CJ20" s="15" t="s">
        <v>729</v>
      </c>
      <c r="CK20" s="15" t="s">
        <v>730</v>
      </c>
      <c r="CL20" s="15" t="s">
        <v>731</v>
      </c>
      <c r="CM20" s="15" t="s">
        <v>732</v>
      </c>
    </row>
    <row r="21" spans="1:91" ht="188.1" customHeight="1">
      <c r="A21" s="20">
        <v>17</v>
      </c>
      <c r="B21" s="15" t="s">
        <v>733</v>
      </c>
      <c r="C21" s="15" t="s">
        <v>734</v>
      </c>
      <c r="D21" s="15">
        <v>2024</v>
      </c>
      <c r="E21" s="15" t="s">
        <v>611</v>
      </c>
      <c r="F21" s="15" t="s">
        <v>95</v>
      </c>
      <c r="G21" s="15" t="s">
        <v>95</v>
      </c>
      <c r="H21" s="15" t="s">
        <v>342</v>
      </c>
      <c r="I21" s="15" t="s">
        <v>735</v>
      </c>
      <c r="J21" s="15" t="s">
        <v>1568</v>
      </c>
      <c r="K21" s="12" t="s">
        <v>736</v>
      </c>
      <c r="L21" s="15" t="s">
        <v>737</v>
      </c>
      <c r="M21" s="15" t="s">
        <v>738</v>
      </c>
      <c r="N21" s="15" t="s">
        <v>739</v>
      </c>
      <c r="O21" s="15" t="s">
        <v>740</v>
      </c>
      <c r="P21" s="15" t="s">
        <v>741</v>
      </c>
      <c r="Q21" s="15" t="s">
        <v>742</v>
      </c>
      <c r="R21" s="15" t="s">
        <v>743</v>
      </c>
      <c r="S21" s="15" t="s">
        <v>1569</v>
      </c>
      <c r="T21" s="15" t="s">
        <v>744</v>
      </c>
      <c r="U21" s="12" t="s">
        <v>2532</v>
      </c>
      <c r="V21" s="302" t="s">
        <v>2556</v>
      </c>
      <c r="W21" s="15" t="s">
        <v>1570</v>
      </c>
      <c r="X21" s="15" t="s">
        <v>1571</v>
      </c>
      <c r="Y21" s="15" t="s">
        <v>745</v>
      </c>
      <c r="Z21" s="15" t="s">
        <v>1572</v>
      </c>
      <c r="AA21" s="15" t="s">
        <v>746</v>
      </c>
      <c r="AB21" s="15" t="s">
        <v>747</v>
      </c>
      <c r="AC21" s="15" t="s">
        <v>521</v>
      </c>
      <c r="AD21" s="15" t="s">
        <v>355</v>
      </c>
      <c r="AE21" s="15" t="s">
        <v>1573</v>
      </c>
      <c r="AF21" s="15" t="s">
        <v>748</v>
      </c>
      <c r="AG21" s="15" t="s">
        <v>108</v>
      </c>
      <c r="AH21" s="15" t="s">
        <v>132</v>
      </c>
      <c r="AI21" s="15" t="s">
        <v>1574</v>
      </c>
      <c r="AJ21" s="15" t="s">
        <v>108</v>
      </c>
      <c r="AK21" s="15" t="s">
        <v>749</v>
      </c>
      <c r="AL21" s="15" t="s">
        <v>115</v>
      </c>
      <c r="AM21" s="15" t="s">
        <v>116</v>
      </c>
      <c r="AN21" s="15" t="s">
        <v>108</v>
      </c>
      <c r="AO21" s="15" t="s">
        <v>750</v>
      </c>
      <c r="AP21" s="15" t="s">
        <v>751</v>
      </c>
      <c r="AQ21" s="111" t="s">
        <v>712</v>
      </c>
      <c r="AR21" s="15" t="s">
        <v>108</v>
      </c>
      <c r="AS21" s="15" t="s">
        <v>132</v>
      </c>
      <c r="AT21" s="15" t="s">
        <v>108</v>
      </c>
      <c r="AU21" s="15" t="s">
        <v>752</v>
      </c>
      <c r="AV21" s="15" t="s">
        <v>1159</v>
      </c>
      <c r="AW21" s="15" t="s">
        <v>108</v>
      </c>
      <c r="AX21" s="15" t="s">
        <v>709</v>
      </c>
      <c r="AY21" s="15" t="s">
        <v>108</v>
      </c>
      <c r="AZ21" s="15" t="s">
        <v>108</v>
      </c>
      <c r="BA21" s="15" t="s">
        <v>108</v>
      </c>
      <c r="BB21" s="15" t="s">
        <v>129</v>
      </c>
      <c r="BC21" s="15" t="s">
        <v>367</v>
      </c>
      <c r="BD21" s="15" t="s">
        <v>108</v>
      </c>
      <c r="BE21" s="15" t="s">
        <v>753</v>
      </c>
      <c r="BF21" s="15" t="s">
        <v>132</v>
      </c>
      <c r="BG21" s="15" t="s">
        <v>745</v>
      </c>
      <c r="BH21" s="17" t="s">
        <v>754</v>
      </c>
      <c r="BI21" s="15" t="s">
        <v>1575</v>
      </c>
      <c r="BJ21" s="15" t="s">
        <v>755</v>
      </c>
      <c r="BK21" s="15" t="s">
        <v>521</v>
      </c>
      <c r="BL21" s="15" t="s">
        <v>756</v>
      </c>
      <c r="BM21" s="15" t="s">
        <v>108</v>
      </c>
      <c r="BN21" s="15" t="s">
        <v>521</v>
      </c>
      <c r="BO21" s="15" t="s">
        <v>757</v>
      </c>
      <c r="BP21" s="15" t="s">
        <v>758</v>
      </c>
      <c r="BQ21" s="15" t="s">
        <v>759</v>
      </c>
      <c r="BR21" s="15" t="s">
        <v>760</v>
      </c>
      <c r="BS21" s="16" t="s">
        <v>1576</v>
      </c>
      <c r="BT21" s="16" t="s">
        <v>1462</v>
      </c>
      <c r="BU21" s="16" t="s">
        <v>564</v>
      </c>
      <c r="BV21" s="15" t="s">
        <v>521</v>
      </c>
      <c r="BW21" s="15" t="s">
        <v>761</v>
      </c>
      <c r="BX21" s="15" t="s">
        <v>762</v>
      </c>
      <c r="BY21" s="15" t="s">
        <v>132</v>
      </c>
      <c r="BZ21" s="15" t="s">
        <v>1577</v>
      </c>
      <c r="CA21" s="15" t="s">
        <v>132</v>
      </c>
      <c r="CB21" s="15" t="s">
        <v>355</v>
      </c>
      <c r="CC21" s="15" t="s">
        <v>763</v>
      </c>
      <c r="CD21" s="15" t="s">
        <v>764</v>
      </c>
      <c r="CE21" s="15" t="s">
        <v>765</v>
      </c>
      <c r="CF21" s="15" t="s">
        <v>766</v>
      </c>
      <c r="CG21" s="15" t="s">
        <v>767</v>
      </c>
      <c r="CH21" s="15" t="s">
        <v>521</v>
      </c>
      <c r="CI21" s="15" t="s">
        <v>768</v>
      </c>
      <c r="CJ21" s="15" t="s">
        <v>769</v>
      </c>
      <c r="CK21" s="15" t="s">
        <v>770</v>
      </c>
      <c r="CL21" s="15" t="s">
        <v>771</v>
      </c>
      <c r="CM21" s="15" t="s">
        <v>772</v>
      </c>
    </row>
    <row r="22" spans="1:91" ht="188.1" customHeight="1">
      <c r="A22" s="20">
        <v>18</v>
      </c>
      <c r="B22" s="15" t="s">
        <v>773</v>
      </c>
      <c r="C22" s="15" t="s">
        <v>774</v>
      </c>
      <c r="D22" s="15">
        <v>2021</v>
      </c>
      <c r="E22" s="15" t="s">
        <v>1466</v>
      </c>
      <c r="F22" s="15" t="s">
        <v>775</v>
      </c>
      <c r="G22" s="15" t="s">
        <v>775</v>
      </c>
      <c r="H22" s="15" t="s">
        <v>342</v>
      </c>
      <c r="I22" s="15" t="s">
        <v>776</v>
      </c>
      <c r="J22" s="15" t="s">
        <v>777</v>
      </c>
      <c r="K22" s="12" t="s">
        <v>778</v>
      </c>
      <c r="L22" s="15" t="s">
        <v>779</v>
      </c>
      <c r="M22" s="15" t="s">
        <v>780</v>
      </c>
      <c r="N22" s="15" t="s">
        <v>781</v>
      </c>
      <c r="O22" s="15" t="s">
        <v>782</v>
      </c>
      <c r="P22" s="15" t="s">
        <v>783</v>
      </c>
      <c r="Q22" s="15" t="s">
        <v>784</v>
      </c>
      <c r="R22" s="15" t="s">
        <v>785</v>
      </c>
      <c r="S22" s="15" t="s">
        <v>786</v>
      </c>
      <c r="T22" s="15" t="s">
        <v>787</v>
      </c>
      <c r="U22" s="12" t="s">
        <v>2557</v>
      </c>
      <c r="V22" s="302" t="s">
        <v>2558</v>
      </c>
      <c r="W22" s="15" t="s">
        <v>129</v>
      </c>
      <c r="X22" s="15" t="s">
        <v>788</v>
      </c>
      <c r="Y22" s="15" t="s">
        <v>789</v>
      </c>
      <c r="Z22" s="15" t="s">
        <v>790</v>
      </c>
      <c r="AA22" s="15" t="s">
        <v>791</v>
      </c>
      <c r="AB22" s="15" t="s">
        <v>792</v>
      </c>
      <c r="AC22" s="15" t="s">
        <v>108</v>
      </c>
      <c r="AD22" s="15" t="s">
        <v>793</v>
      </c>
      <c r="AE22" s="15" t="s">
        <v>1578</v>
      </c>
      <c r="AF22" s="15" t="s">
        <v>129</v>
      </c>
      <c r="AG22" s="15" t="s">
        <v>132</v>
      </c>
      <c r="AH22" s="15" t="s">
        <v>132</v>
      </c>
      <c r="AI22" s="15" t="s">
        <v>132</v>
      </c>
      <c r="AJ22" s="15" t="s">
        <v>794</v>
      </c>
      <c r="AK22" s="15" t="s">
        <v>243</v>
      </c>
      <c r="AL22" s="15" t="s">
        <v>115</v>
      </c>
      <c r="AM22" s="15" t="s">
        <v>116</v>
      </c>
      <c r="AN22" s="15" t="s">
        <v>482</v>
      </c>
      <c r="AO22" s="15" t="s">
        <v>129</v>
      </c>
      <c r="AP22" s="15" t="s">
        <v>213</v>
      </c>
      <c r="AQ22" s="111" t="s">
        <v>795</v>
      </c>
      <c r="AR22" s="15" t="s">
        <v>796</v>
      </c>
      <c r="AS22" s="15" t="s">
        <v>797</v>
      </c>
      <c r="AT22" s="15" t="s">
        <v>108</v>
      </c>
      <c r="AU22" s="15" t="s">
        <v>598</v>
      </c>
      <c r="AV22" s="15" t="s">
        <v>798</v>
      </c>
      <c r="AW22" s="15" t="s">
        <v>108</v>
      </c>
      <c r="AX22" s="15" t="s">
        <v>799</v>
      </c>
      <c r="AY22" s="15" t="s">
        <v>800</v>
      </c>
      <c r="AZ22" s="15" t="s">
        <v>801</v>
      </c>
      <c r="BA22" s="15" t="s">
        <v>802</v>
      </c>
      <c r="BB22" s="15" t="s">
        <v>213</v>
      </c>
      <c r="BC22" s="15" t="s">
        <v>803</v>
      </c>
      <c r="BD22" s="15" t="s">
        <v>804</v>
      </c>
      <c r="BE22" s="15" t="s">
        <v>805</v>
      </c>
      <c r="BF22" s="15" t="s">
        <v>806</v>
      </c>
      <c r="BG22" s="15" t="s">
        <v>106</v>
      </c>
      <c r="BH22" s="17" t="s">
        <v>807</v>
      </c>
      <c r="BI22" s="15" t="s">
        <v>808</v>
      </c>
      <c r="BJ22" s="15" t="s">
        <v>809</v>
      </c>
      <c r="BK22" s="15" t="s">
        <v>108</v>
      </c>
      <c r="BL22" s="15" t="s">
        <v>108</v>
      </c>
      <c r="BM22" s="15" t="s">
        <v>108</v>
      </c>
      <c r="BN22" s="15" t="s">
        <v>108</v>
      </c>
      <c r="BO22" s="15" t="s">
        <v>108</v>
      </c>
      <c r="BP22" s="15" t="s">
        <v>810</v>
      </c>
      <c r="BQ22" s="15" t="s">
        <v>129</v>
      </c>
      <c r="BR22" s="15"/>
      <c r="BS22" s="16" t="s">
        <v>1579</v>
      </c>
      <c r="BT22" s="16" t="s">
        <v>811</v>
      </c>
      <c r="BU22" s="16" t="s">
        <v>1580</v>
      </c>
      <c r="BV22" s="15" t="s">
        <v>812</v>
      </c>
      <c r="BW22" s="15" t="s">
        <v>129</v>
      </c>
      <c r="BX22" s="15" t="s">
        <v>813</v>
      </c>
      <c r="BY22" s="15" t="s">
        <v>132</v>
      </c>
      <c r="BZ22" s="15" t="s">
        <v>482</v>
      </c>
      <c r="CA22" s="15" t="s">
        <v>814</v>
      </c>
      <c r="CB22" s="15" t="s">
        <v>815</v>
      </c>
      <c r="CC22" s="15" t="s">
        <v>816</v>
      </c>
      <c r="CD22" s="15" t="s">
        <v>817</v>
      </c>
      <c r="CE22" s="15" t="s">
        <v>818</v>
      </c>
      <c r="CF22" s="15" t="s">
        <v>163</v>
      </c>
      <c r="CG22" s="15" t="s">
        <v>163</v>
      </c>
      <c r="CH22" s="15" t="s">
        <v>108</v>
      </c>
      <c r="CI22" s="15" t="s">
        <v>108</v>
      </c>
      <c r="CJ22" s="15" t="s">
        <v>819</v>
      </c>
      <c r="CK22" s="15" t="s">
        <v>820</v>
      </c>
      <c r="CL22" s="15" t="s">
        <v>821</v>
      </c>
      <c r="CM22" s="15" t="s">
        <v>822</v>
      </c>
    </row>
    <row r="23" spans="1:91" ht="188.1" customHeight="1">
      <c r="A23" s="43">
        <v>19</v>
      </c>
      <c r="B23" s="16" t="s">
        <v>823</v>
      </c>
      <c r="C23" s="16" t="s">
        <v>824</v>
      </c>
      <c r="D23" s="16">
        <v>2022</v>
      </c>
      <c r="E23" s="16" t="s">
        <v>611</v>
      </c>
      <c r="F23" s="16" t="s">
        <v>825</v>
      </c>
      <c r="G23" s="16" t="s">
        <v>825</v>
      </c>
      <c r="H23" s="16" t="s">
        <v>393</v>
      </c>
      <c r="I23" s="16" t="s">
        <v>826</v>
      </c>
      <c r="J23" s="16" t="s">
        <v>827</v>
      </c>
      <c r="K23" s="12" t="s">
        <v>828</v>
      </c>
      <c r="L23" s="16" t="s">
        <v>829</v>
      </c>
      <c r="M23" s="16" t="s">
        <v>830</v>
      </c>
      <c r="N23" s="16" t="s">
        <v>831</v>
      </c>
      <c r="O23" s="16" t="s">
        <v>832</v>
      </c>
      <c r="P23" s="16" t="s">
        <v>833</v>
      </c>
      <c r="Q23" s="16" t="s">
        <v>834</v>
      </c>
      <c r="R23" s="16" t="s">
        <v>835</v>
      </c>
      <c r="S23" s="16" t="s">
        <v>836</v>
      </c>
      <c r="T23" s="16" t="s">
        <v>837</v>
      </c>
      <c r="U23" s="12" t="s">
        <v>2559</v>
      </c>
      <c r="V23" s="302" t="s">
        <v>2560</v>
      </c>
      <c r="W23" s="16" t="s">
        <v>129</v>
      </c>
      <c r="X23" s="16" t="s">
        <v>706</v>
      </c>
      <c r="Y23" s="16" t="s">
        <v>132</v>
      </c>
      <c r="Z23" s="16" t="s">
        <v>132</v>
      </c>
      <c r="AA23" s="16" t="s">
        <v>129</v>
      </c>
      <c r="AB23" s="16" t="s">
        <v>838</v>
      </c>
      <c r="AC23" s="16" t="s">
        <v>132</v>
      </c>
      <c r="AD23" s="16" t="s">
        <v>839</v>
      </c>
      <c r="AE23" s="16" t="s">
        <v>129</v>
      </c>
      <c r="AF23" s="16" t="s">
        <v>129</v>
      </c>
      <c r="AG23" s="16" t="s">
        <v>132</v>
      </c>
      <c r="AH23" s="16" t="s">
        <v>132</v>
      </c>
      <c r="AI23" s="16" t="s">
        <v>132</v>
      </c>
      <c r="AJ23" s="16" t="s">
        <v>132</v>
      </c>
      <c r="AK23" s="16" t="s">
        <v>114</v>
      </c>
      <c r="AL23" s="16" t="s">
        <v>840</v>
      </c>
      <c r="AM23" s="16" t="s">
        <v>841</v>
      </c>
      <c r="AN23" s="16" t="s">
        <v>108</v>
      </c>
      <c r="AO23" s="16" t="s">
        <v>129</v>
      </c>
      <c r="AP23" s="16" t="s">
        <v>129</v>
      </c>
      <c r="AQ23" s="111" t="s">
        <v>842</v>
      </c>
      <c r="AR23" s="16" t="s">
        <v>843</v>
      </c>
      <c r="AS23" s="16" t="s">
        <v>132</v>
      </c>
      <c r="AT23" s="16" t="s">
        <v>844</v>
      </c>
      <c r="AU23" s="16" t="s">
        <v>845</v>
      </c>
      <c r="AV23" s="16" t="s">
        <v>108</v>
      </c>
      <c r="AW23" s="16" t="s">
        <v>108</v>
      </c>
      <c r="AX23" s="16" t="s">
        <v>846</v>
      </c>
      <c r="AY23" s="16" t="s">
        <v>847</v>
      </c>
      <c r="AZ23" s="16" t="s">
        <v>848</v>
      </c>
      <c r="BA23" s="16" t="s">
        <v>849</v>
      </c>
      <c r="BB23" s="16" t="s">
        <v>129</v>
      </c>
      <c r="BC23" s="16" t="s">
        <v>120</v>
      </c>
      <c r="BD23" s="16" t="s">
        <v>132</v>
      </c>
      <c r="BE23" s="16" t="s">
        <v>850</v>
      </c>
      <c r="BF23" s="16" t="s">
        <v>106</v>
      </c>
      <c r="BG23" s="16" t="s">
        <v>106</v>
      </c>
      <c r="BH23" s="44" t="s">
        <v>851</v>
      </c>
      <c r="BI23" s="16" t="s">
        <v>852</v>
      </c>
      <c r="BJ23" s="16" t="s">
        <v>853</v>
      </c>
      <c r="BK23" s="16" t="s">
        <v>108</v>
      </c>
      <c r="BL23" s="16" t="s">
        <v>108</v>
      </c>
      <c r="BM23" s="16" t="s">
        <v>163</v>
      </c>
      <c r="BN23" s="16" t="s">
        <v>108</v>
      </c>
      <c r="BO23" s="16" t="s">
        <v>1581</v>
      </c>
      <c r="BP23" s="16" t="s">
        <v>108</v>
      </c>
      <c r="BQ23" s="16" t="s">
        <v>854</v>
      </c>
      <c r="BR23" s="16" t="s">
        <v>129</v>
      </c>
      <c r="BS23" s="16" t="s">
        <v>855</v>
      </c>
      <c r="BT23" s="16" t="s">
        <v>108</v>
      </c>
      <c r="BU23" s="16" t="s">
        <v>108</v>
      </c>
      <c r="BV23" s="16" t="s">
        <v>745</v>
      </c>
      <c r="BW23" s="16" t="s">
        <v>129</v>
      </c>
      <c r="BX23" s="16" t="s">
        <v>856</v>
      </c>
      <c r="BY23" s="16" t="s">
        <v>132</v>
      </c>
      <c r="BZ23" s="16" t="s">
        <v>106</v>
      </c>
      <c r="CA23" s="16" t="s">
        <v>857</v>
      </c>
      <c r="CB23" s="16" t="s">
        <v>858</v>
      </c>
      <c r="CC23" s="16" t="s">
        <v>859</v>
      </c>
      <c r="CD23" s="16" t="s">
        <v>860</v>
      </c>
      <c r="CE23" s="16" t="s">
        <v>861</v>
      </c>
      <c r="CF23" s="16" t="s">
        <v>745</v>
      </c>
      <c r="CG23" s="16" t="s">
        <v>132</v>
      </c>
      <c r="CH23" s="16" t="s">
        <v>521</v>
      </c>
      <c r="CI23" s="16" t="s">
        <v>108</v>
      </c>
      <c r="CJ23" s="16" t="s">
        <v>862</v>
      </c>
      <c r="CK23" s="16" t="s">
        <v>863</v>
      </c>
      <c r="CL23" s="16" t="s">
        <v>864</v>
      </c>
      <c r="CM23" s="16" t="s">
        <v>865</v>
      </c>
    </row>
    <row r="24" spans="1:91" ht="188.1" customHeight="1">
      <c r="A24" s="20">
        <v>20</v>
      </c>
      <c r="B24" s="15" t="s">
        <v>866</v>
      </c>
      <c r="C24" s="15" t="s">
        <v>867</v>
      </c>
      <c r="D24" s="15">
        <v>2025</v>
      </c>
      <c r="E24" s="15" t="s">
        <v>611</v>
      </c>
      <c r="F24" s="15" t="s">
        <v>868</v>
      </c>
      <c r="G24" s="15" t="s">
        <v>869</v>
      </c>
      <c r="H24" s="15" t="s">
        <v>393</v>
      </c>
      <c r="I24" s="15" t="s">
        <v>870</v>
      </c>
      <c r="J24" s="15" t="s">
        <v>129</v>
      </c>
      <c r="K24" s="12" t="s">
        <v>871</v>
      </c>
      <c r="L24" s="15" t="s">
        <v>872</v>
      </c>
      <c r="M24" s="15" t="s">
        <v>873</v>
      </c>
      <c r="N24" s="15" t="s">
        <v>874</v>
      </c>
      <c r="O24" s="15" t="s">
        <v>492</v>
      </c>
      <c r="P24" s="15" t="s">
        <v>875</v>
      </c>
      <c r="Q24" s="15" t="s">
        <v>876</v>
      </c>
      <c r="R24" s="15" t="s">
        <v>402</v>
      </c>
      <c r="S24" s="15" t="s">
        <v>836</v>
      </c>
      <c r="T24" s="15" t="s">
        <v>103</v>
      </c>
      <c r="U24" s="12" t="s">
        <v>2561</v>
      </c>
      <c r="V24" s="302" t="s">
        <v>2562</v>
      </c>
      <c r="W24" s="15" t="s">
        <v>598</v>
      </c>
      <c r="X24" s="15" t="s">
        <v>160</v>
      </c>
      <c r="Y24" s="15" t="s">
        <v>132</v>
      </c>
      <c r="Z24" s="15" t="s">
        <v>132</v>
      </c>
      <c r="AA24" s="15" t="s">
        <v>877</v>
      </c>
      <c r="AB24" s="15" t="s">
        <v>878</v>
      </c>
      <c r="AC24" s="15" t="s">
        <v>521</v>
      </c>
      <c r="AD24" s="15" t="s">
        <v>879</v>
      </c>
      <c r="AE24" s="15" t="s">
        <v>129</v>
      </c>
      <c r="AF24" s="15" t="s">
        <v>598</v>
      </c>
      <c r="AG24" s="15" t="s">
        <v>106</v>
      </c>
      <c r="AH24" s="15" t="s">
        <v>132</v>
      </c>
      <c r="AI24" s="15" t="s">
        <v>108</v>
      </c>
      <c r="AJ24" s="15" t="s">
        <v>171</v>
      </c>
      <c r="AK24" s="15" t="s">
        <v>521</v>
      </c>
      <c r="AL24" s="15" t="s">
        <v>521</v>
      </c>
      <c r="AM24" s="15" t="s">
        <v>880</v>
      </c>
      <c r="AN24" s="15" t="s">
        <v>521</v>
      </c>
      <c r="AO24" s="15" t="s">
        <v>881</v>
      </c>
      <c r="AP24" s="15" t="s">
        <v>521</v>
      </c>
      <c r="AQ24" s="111" t="s">
        <v>360</v>
      </c>
      <c r="AR24" s="15" t="s">
        <v>882</v>
      </c>
      <c r="AS24" s="15" t="s">
        <v>132</v>
      </c>
      <c r="AT24" s="15" t="s">
        <v>108</v>
      </c>
      <c r="AU24" s="15" t="s">
        <v>108</v>
      </c>
      <c r="AV24" s="15" t="s">
        <v>108</v>
      </c>
      <c r="AW24" s="15" t="s">
        <v>108</v>
      </c>
      <c r="AX24" s="15" t="s">
        <v>883</v>
      </c>
      <c r="AY24" s="15" t="s">
        <v>884</v>
      </c>
      <c r="AZ24" s="15" t="s">
        <v>365</v>
      </c>
      <c r="BA24" s="15" t="s">
        <v>366</v>
      </c>
      <c r="BB24" s="15" t="s">
        <v>482</v>
      </c>
      <c r="BC24" s="15" t="s">
        <v>120</v>
      </c>
      <c r="BD24" s="15" t="s">
        <v>132</v>
      </c>
      <c r="BE24" s="15" t="s">
        <v>108</v>
      </c>
      <c r="BF24" s="15" t="s">
        <v>108</v>
      </c>
      <c r="BG24" s="15" t="s">
        <v>106</v>
      </c>
      <c r="BH24" s="17" t="s">
        <v>885</v>
      </c>
      <c r="BI24" s="15" t="s">
        <v>886</v>
      </c>
      <c r="BJ24" s="15" t="s">
        <v>887</v>
      </c>
      <c r="BK24" s="15" t="s">
        <v>713</v>
      </c>
      <c r="BL24" s="15" t="s">
        <v>108</v>
      </c>
      <c r="BM24" s="15" t="s">
        <v>108</v>
      </c>
      <c r="BN24" s="15" t="s">
        <v>108</v>
      </c>
      <c r="BO24" s="15" t="s">
        <v>108</v>
      </c>
      <c r="BP24" s="15" t="s">
        <v>888</v>
      </c>
      <c r="BQ24" s="15" t="s">
        <v>129</v>
      </c>
      <c r="BR24" s="15" t="s">
        <v>129</v>
      </c>
      <c r="BS24" s="16" t="s">
        <v>1546</v>
      </c>
      <c r="BT24" s="16" t="s">
        <v>108</v>
      </c>
      <c r="BU24" s="16" t="s">
        <v>108</v>
      </c>
      <c r="BV24" s="15" t="s">
        <v>106</v>
      </c>
      <c r="BW24" s="15" t="s">
        <v>598</v>
      </c>
      <c r="BX24" s="15" t="s">
        <v>521</v>
      </c>
      <c r="BY24" s="15" t="s">
        <v>132</v>
      </c>
      <c r="BZ24" s="15" t="s">
        <v>521</v>
      </c>
      <c r="CA24" s="15" t="s">
        <v>521</v>
      </c>
      <c r="CB24" s="15" t="s">
        <v>521</v>
      </c>
      <c r="CC24" s="15" t="s">
        <v>382</v>
      </c>
      <c r="CD24" s="15" t="s">
        <v>890</v>
      </c>
      <c r="CE24" s="15" t="s">
        <v>1582</v>
      </c>
      <c r="CF24" s="15" t="s">
        <v>523</v>
      </c>
      <c r="CG24" s="15" t="s">
        <v>1583</v>
      </c>
      <c r="CH24" s="15" t="s">
        <v>521</v>
      </c>
      <c r="CI24" s="15" t="s">
        <v>891</v>
      </c>
      <c r="CJ24" s="15" t="s">
        <v>892</v>
      </c>
      <c r="CK24" s="15" t="s">
        <v>893</v>
      </c>
      <c r="CL24" s="15" t="s">
        <v>894</v>
      </c>
      <c r="CM24" s="15" t="s">
        <v>895</v>
      </c>
    </row>
    <row r="25" spans="1:91" ht="188.1" customHeight="1">
      <c r="A25" s="20">
        <v>21</v>
      </c>
      <c r="B25" s="15" t="s">
        <v>896</v>
      </c>
      <c r="C25" s="15" t="s">
        <v>1584</v>
      </c>
      <c r="D25" s="15">
        <v>2023</v>
      </c>
      <c r="E25" s="15" t="s">
        <v>611</v>
      </c>
      <c r="F25" s="15" t="s">
        <v>897</v>
      </c>
      <c r="G25" s="15" t="s">
        <v>897</v>
      </c>
      <c r="H25" s="15" t="s">
        <v>472</v>
      </c>
      <c r="I25" s="15" t="s">
        <v>898</v>
      </c>
      <c r="J25" s="15" t="s">
        <v>108</v>
      </c>
      <c r="K25" s="12" t="s">
        <v>899</v>
      </c>
      <c r="L25" s="15" t="s">
        <v>900</v>
      </c>
      <c r="M25" s="15" t="s">
        <v>901</v>
      </c>
      <c r="N25" s="15" t="s">
        <v>902</v>
      </c>
      <c r="O25" s="15" t="s">
        <v>903</v>
      </c>
      <c r="P25" s="15" t="s">
        <v>904</v>
      </c>
      <c r="Q25" s="15" t="s">
        <v>156</v>
      </c>
      <c r="R25" s="15" t="s">
        <v>207</v>
      </c>
      <c r="S25" s="15" t="s">
        <v>905</v>
      </c>
      <c r="T25" s="15" t="s">
        <v>906</v>
      </c>
      <c r="U25" s="12" t="s">
        <v>2563</v>
      </c>
      <c r="V25" s="302" t="s">
        <v>2564</v>
      </c>
      <c r="W25" s="15" t="s">
        <v>445</v>
      </c>
      <c r="X25" s="15" t="s">
        <v>160</v>
      </c>
      <c r="Y25" s="15" t="s">
        <v>132</v>
      </c>
      <c r="Z25" s="15" t="s">
        <v>132</v>
      </c>
      <c r="AA25" s="15" t="s">
        <v>907</v>
      </c>
      <c r="AB25" s="15" t="s">
        <v>908</v>
      </c>
      <c r="AC25" s="15" t="s">
        <v>523</v>
      </c>
      <c r="AD25" s="15" t="s">
        <v>909</v>
      </c>
      <c r="AE25" s="15" t="s">
        <v>521</v>
      </c>
      <c r="AF25" s="15" t="s">
        <v>129</v>
      </c>
      <c r="AG25" s="15" t="s">
        <v>132</v>
      </c>
      <c r="AH25" s="15" t="s">
        <v>132</v>
      </c>
      <c r="AI25" s="15" t="s">
        <v>132</v>
      </c>
      <c r="AJ25" s="15" t="s">
        <v>132</v>
      </c>
      <c r="AK25" s="15" t="s">
        <v>910</v>
      </c>
      <c r="AL25" s="15" t="s">
        <v>911</v>
      </c>
      <c r="AM25" s="15" t="s">
        <v>912</v>
      </c>
      <c r="AN25" s="15" t="s">
        <v>108</v>
      </c>
      <c r="AO25" s="15" t="s">
        <v>108</v>
      </c>
      <c r="AP25" s="15" t="s">
        <v>108</v>
      </c>
      <c r="AQ25" s="111" t="s">
        <v>108</v>
      </c>
      <c r="AR25" s="15" t="s">
        <v>108</v>
      </c>
      <c r="AS25" s="15" t="s">
        <v>108</v>
      </c>
      <c r="AT25" s="15" t="s">
        <v>108</v>
      </c>
      <c r="AU25" s="15" t="s">
        <v>108</v>
      </c>
      <c r="AV25" s="15" t="s">
        <v>108</v>
      </c>
      <c r="AW25" s="15" t="s">
        <v>108</v>
      </c>
      <c r="AX25" s="15" t="s">
        <v>108</v>
      </c>
      <c r="AY25" s="15" t="s">
        <v>108</v>
      </c>
      <c r="AZ25" s="15" t="s">
        <v>108</v>
      </c>
      <c r="BA25" s="15" t="s">
        <v>108</v>
      </c>
      <c r="BB25" s="15" t="s">
        <v>108</v>
      </c>
      <c r="BC25" s="15" t="s">
        <v>120</v>
      </c>
      <c r="BD25" s="15" t="s">
        <v>132</v>
      </c>
      <c r="BE25" s="15" t="s">
        <v>913</v>
      </c>
      <c r="BF25" s="15" t="s">
        <v>482</v>
      </c>
      <c r="BG25" s="15" t="s">
        <v>914</v>
      </c>
      <c r="BH25" s="17" t="s">
        <v>915</v>
      </c>
      <c r="BI25" s="15" t="s">
        <v>916</v>
      </c>
      <c r="BJ25" s="15" t="s">
        <v>917</v>
      </c>
      <c r="BK25" s="15" t="s">
        <v>108</v>
      </c>
      <c r="BL25" s="15" t="s">
        <v>108</v>
      </c>
      <c r="BM25" s="15" t="s">
        <v>132</v>
      </c>
      <c r="BN25" s="15" t="s">
        <v>108</v>
      </c>
      <c r="BO25" s="15" t="s">
        <v>108</v>
      </c>
      <c r="BP25" s="15" t="s">
        <v>108</v>
      </c>
      <c r="BQ25" s="15" t="s">
        <v>598</v>
      </c>
      <c r="BR25" s="15" t="s">
        <v>918</v>
      </c>
      <c r="BS25" s="16" t="s">
        <v>1585</v>
      </c>
      <c r="BT25" s="16" t="s">
        <v>1586</v>
      </c>
      <c r="BU25" s="16" t="s">
        <v>1587</v>
      </c>
      <c r="BV25" s="15" t="s">
        <v>919</v>
      </c>
      <c r="BW25" s="15" t="s">
        <v>920</v>
      </c>
      <c r="BX25" s="15" t="s">
        <v>921</v>
      </c>
      <c r="BY25" s="15" t="s">
        <v>922</v>
      </c>
      <c r="BZ25" s="15" t="s">
        <v>108</v>
      </c>
      <c r="CA25" s="15" t="s">
        <v>132</v>
      </c>
      <c r="CB25" s="15" t="s">
        <v>108</v>
      </c>
      <c r="CC25" s="15" t="s">
        <v>923</v>
      </c>
      <c r="CD25" s="15" t="s">
        <v>924</v>
      </c>
      <c r="CE25" s="15" t="s">
        <v>925</v>
      </c>
      <c r="CF25" s="15" t="s">
        <v>108</v>
      </c>
      <c r="CG25" s="15" t="s">
        <v>523</v>
      </c>
      <c r="CH25" s="15" t="s">
        <v>521</v>
      </c>
      <c r="CI25" s="15" t="s">
        <v>521</v>
      </c>
      <c r="CJ25" s="15" t="s">
        <v>113</v>
      </c>
      <c r="CK25" s="15" t="s">
        <v>926</v>
      </c>
      <c r="CL25" s="15" t="s">
        <v>927</v>
      </c>
      <c r="CM25" s="15" t="s">
        <v>928</v>
      </c>
    </row>
    <row r="26" spans="1:91" ht="188.1" customHeight="1">
      <c r="A26" s="20">
        <v>22</v>
      </c>
      <c r="B26" s="15" t="s">
        <v>929</v>
      </c>
      <c r="C26" s="15" t="s">
        <v>930</v>
      </c>
      <c r="D26" s="15">
        <v>2025</v>
      </c>
      <c r="E26" s="15" t="s">
        <v>611</v>
      </c>
      <c r="F26" s="15" t="s">
        <v>612</v>
      </c>
      <c r="G26" s="15" t="s">
        <v>931</v>
      </c>
      <c r="H26" s="15" t="s">
        <v>342</v>
      </c>
      <c r="I26" s="15" t="s">
        <v>932</v>
      </c>
      <c r="J26" s="15" t="s">
        <v>933</v>
      </c>
      <c r="K26" s="12" t="s">
        <v>934</v>
      </c>
      <c r="L26" s="15" t="s">
        <v>935</v>
      </c>
      <c r="M26" s="15" t="s">
        <v>936</v>
      </c>
      <c r="N26" s="15" t="s">
        <v>937</v>
      </c>
      <c r="O26" s="15" t="s">
        <v>938</v>
      </c>
      <c r="P26" s="15" t="s">
        <v>939</v>
      </c>
      <c r="Q26" s="15" t="s">
        <v>940</v>
      </c>
      <c r="R26" s="15" t="s">
        <v>941</v>
      </c>
      <c r="S26" s="15" t="s">
        <v>942</v>
      </c>
      <c r="T26" s="15" t="s">
        <v>943</v>
      </c>
      <c r="U26" s="12" t="s">
        <v>2552</v>
      </c>
      <c r="V26" s="302" t="s">
        <v>2565</v>
      </c>
      <c r="W26" s="15" t="s">
        <v>906</v>
      </c>
      <c r="X26" s="15" t="s">
        <v>706</v>
      </c>
      <c r="Y26" s="15" t="s">
        <v>132</v>
      </c>
      <c r="Z26" s="15" t="s">
        <v>132</v>
      </c>
      <c r="AA26" s="15" t="s">
        <v>944</v>
      </c>
      <c r="AB26" s="15" t="s">
        <v>945</v>
      </c>
      <c r="AC26" s="15" t="s">
        <v>132</v>
      </c>
      <c r="AD26" s="15" t="s">
        <v>946</v>
      </c>
      <c r="AE26" s="15" t="s">
        <v>129</v>
      </c>
      <c r="AF26" s="15" t="s">
        <v>129</v>
      </c>
      <c r="AG26" s="15" t="s">
        <v>132</v>
      </c>
      <c r="AH26" s="15" t="s">
        <v>132</v>
      </c>
      <c r="AI26" s="15" t="s">
        <v>132</v>
      </c>
      <c r="AJ26" s="15" t="s">
        <v>132</v>
      </c>
      <c r="AK26" s="15" t="s">
        <v>947</v>
      </c>
      <c r="AL26" s="15" t="s">
        <v>948</v>
      </c>
      <c r="AM26" s="15" t="s">
        <v>949</v>
      </c>
      <c r="AN26" s="15" t="s">
        <v>521</v>
      </c>
      <c r="AO26" s="15" t="s">
        <v>950</v>
      </c>
      <c r="AP26" s="15" t="s">
        <v>951</v>
      </c>
      <c r="AQ26" s="111" t="s">
        <v>952</v>
      </c>
      <c r="AR26" s="15" t="s">
        <v>108</v>
      </c>
      <c r="AS26" s="15" t="s">
        <v>108</v>
      </c>
      <c r="AT26" s="15" t="s">
        <v>108</v>
      </c>
      <c r="AU26" s="15" t="s">
        <v>598</v>
      </c>
      <c r="AV26" s="15" t="s">
        <v>521</v>
      </c>
      <c r="AW26" s="15" t="s">
        <v>521</v>
      </c>
      <c r="AX26" s="15" t="s">
        <v>953</v>
      </c>
      <c r="AY26" s="15" t="s">
        <v>954</v>
      </c>
      <c r="AZ26" s="15" t="s">
        <v>521</v>
      </c>
      <c r="BA26" s="15" t="s">
        <v>521</v>
      </c>
      <c r="BB26" s="15" t="s">
        <v>598</v>
      </c>
      <c r="BC26" s="15" t="s">
        <v>955</v>
      </c>
      <c r="BD26" s="15" t="s">
        <v>132</v>
      </c>
      <c r="BE26" s="15" t="s">
        <v>956</v>
      </c>
      <c r="BF26" s="15" t="s">
        <v>132</v>
      </c>
      <c r="BG26" s="15" t="s">
        <v>957</v>
      </c>
      <c r="BH26" s="17" t="s">
        <v>958</v>
      </c>
      <c r="BI26" s="15" t="s">
        <v>959</v>
      </c>
      <c r="BJ26" s="15" t="s">
        <v>960</v>
      </c>
      <c r="BK26" s="15" t="s">
        <v>108</v>
      </c>
      <c r="BL26" s="15" t="s">
        <v>961</v>
      </c>
      <c r="BM26" s="15" t="s">
        <v>962</v>
      </c>
      <c r="BN26" s="15" t="s">
        <v>176</v>
      </c>
      <c r="BO26" s="15" t="s">
        <v>963</v>
      </c>
      <c r="BP26" s="15" t="s">
        <v>964</v>
      </c>
      <c r="BQ26" s="15" t="s">
        <v>965</v>
      </c>
      <c r="BR26" s="15" t="s">
        <v>129</v>
      </c>
      <c r="BS26" s="16" t="s">
        <v>1588</v>
      </c>
      <c r="BT26" s="16" t="s">
        <v>1564</v>
      </c>
      <c r="BU26" s="16" t="s">
        <v>1589</v>
      </c>
      <c r="BV26" s="15" t="s">
        <v>967</v>
      </c>
      <c r="BW26" s="15" t="s">
        <v>213</v>
      </c>
      <c r="BX26" s="15" t="s">
        <v>968</v>
      </c>
      <c r="BY26" s="15" t="s">
        <v>132</v>
      </c>
      <c r="BZ26" s="15" t="s">
        <v>969</v>
      </c>
      <c r="CA26" s="15" t="s">
        <v>970</v>
      </c>
      <c r="CB26" s="15" t="s">
        <v>971</v>
      </c>
      <c r="CC26" s="15" t="s">
        <v>382</v>
      </c>
      <c r="CD26" s="15" t="s">
        <v>972</v>
      </c>
      <c r="CE26" s="15" t="s">
        <v>973</v>
      </c>
      <c r="CF26" s="15" t="s">
        <v>974</v>
      </c>
      <c r="CG26" s="15" t="s">
        <v>108</v>
      </c>
      <c r="CH26" s="15"/>
      <c r="CI26" s="15" t="s">
        <v>975</v>
      </c>
      <c r="CJ26" s="15" t="s">
        <v>976</v>
      </c>
      <c r="CK26" s="15" t="s">
        <v>977</v>
      </c>
      <c r="CL26" s="15" t="s">
        <v>978</v>
      </c>
      <c r="CM26" s="15" t="s">
        <v>979</v>
      </c>
    </row>
    <row r="27" spans="1:91" ht="188.1" customHeight="1">
      <c r="A27" s="20">
        <v>23</v>
      </c>
      <c r="B27" s="15" t="s">
        <v>980</v>
      </c>
      <c r="C27" s="15" t="s">
        <v>981</v>
      </c>
      <c r="D27" s="15">
        <v>2021</v>
      </c>
      <c r="E27" s="15" t="s">
        <v>1466</v>
      </c>
      <c r="F27" s="15" t="s">
        <v>95</v>
      </c>
      <c r="G27" s="15" t="s">
        <v>982</v>
      </c>
      <c r="H27" s="15" t="s">
        <v>342</v>
      </c>
      <c r="I27" s="15" t="s">
        <v>983</v>
      </c>
      <c r="J27" s="15" t="s">
        <v>984</v>
      </c>
      <c r="K27" s="12" t="s">
        <v>985</v>
      </c>
      <c r="L27" s="15" t="s">
        <v>986</v>
      </c>
      <c r="M27" s="15" t="s">
        <v>987</v>
      </c>
      <c r="N27" s="15" t="s">
        <v>988</v>
      </c>
      <c r="O27" s="15" t="s">
        <v>989</v>
      </c>
      <c r="P27" s="15" t="s">
        <v>990</v>
      </c>
      <c r="Q27" s="15" t="s">
        <v>991</v>
      </c>
      <c r="R27" s="15" t="s">
        <v>207</v>
      </c>
      <c r="S27" s="15" t="s">
        <v>992</v>
      </c>
      <c r="T27" s="15" t="s">
        <v>598</v>
      </c>
      <c r="U27" s="12" t="s">
        <v>2584</v>
      </c>
      <c r="V27" s="302" t="s">
        <v>993</v>
      </c>
      <c r="W27" s="15" t="s">
        <v>129</v>
      </c>
      <c r="X27" s="15" t="s">
        <v>160</v>
      </c>
      <c r="Y27" s="15" t="s">
        <v>523</v>
      </c>
      <c r="Z27" s="15" t="s">
        <v>1590</v>
      </c>
      <c r="AA27" s="15" t="s">
        <v>994</v>
      </c>
      <c r="AB27" s="15" t="s">
        <v>995</v>
      </c>
      <c r="AC27" s="15" t="s">
        <v>523</v>
      </c>
      <c r="AD27" s="15" t="s">
        <v>996</v>
      </c>
      <c r="AE27" s="15" t="s">
        <v>129</v>
      </c>
      <c r="AF27" s="15" t="s">
        <v>598</v>
      </c>
      <c r="AG27" s="15" t="s">
        <v>132</v>
      </c>
      <c r="AH27" s="15" t="s">
        <v>523</v>
      </c>
      <c r="AI27" s="15" t="s">
        <v>132</v>
      </c>
      <c r="AJ27" s="15" t="s">
        <v>132</v>
      </c>
      <c r="AK27" s="15" t="s">
        <v>114</v>
      </c>
      <c r="AL27" s="15" t="s">
        <v>115</v>
      </c>
      <c r="AM27" s="15" t="s">
        <v>997</v>
      </c>
      <c r="AN27" s="15" t="s">
        <v>108</v>
      </c>
      <c r="AO27" s="15" t="s">
        <v>598</v>
      </c>
      <c r="AP27" s="15" t="s">
        <v>598</v>
      </c>
      <c r="AQ27" s="111" t="s">
        <v>1591</v>
      </c>
      <c r="AR27" s="15" t="s">
        <v>998</v>
      </c>
      <c r="AS27" s="15" t="s">
        <v>132</v>
      </c>
      <c r="AT27" s="15" t="s">
        <v>998</v>
      </c>
      <c r="AU27" s="15" t="s">
        <v>598</v>
      </c>
      <c r="AV27" s="15" t="s">
        <v>108</v>
      </c>
      <c r="AW27" s="15" t="s">
        <v>108</v>
      </c>
      <c r="AX27" s="15" t="s">
        <v>725</v>
      </c>
      <c r="AY27" s="15" t="s">
        <v>713</v>
      </c>
      <c r="AZ27" s="15" t="s">
        <v>521</v>
      </c>
      <c r="BA27" s="15" t="s">
        <v>108</v>
      </c>
      <c r="BB27" s="15" t="s">
        <v>598</v>
      </c>
      <c r="BC27" s="15" t="s">
        <v>955</v>
      </c>
      <c r="BD27" s="15" t="s">
        <v>132</v>
      </c>
      <c r="BE27" s="15" t="s">
        <v>999</v>
      </c>
      <c r="BF27" s="45" t="s">
        <v>1000</v>
      </c>
      <c r="BG27" s="15" t="s">
        <v>106</v>
      </c>
      <c r="BH27" s="17" t="s">
        <v>1001</v>
      </c>
      <c r="BI27" s="15" t="s">
        <v>1002</v>
      </c>
      <c r="BJ27" s="15" t="s">
        <v>1003</v>
      </c>
      <c r="BK27" s="15" t="s">
        <v>108</v>
      </c>
      <c r="BL27" s="15" t="s">
        <v>108</v>
      </c>
      <c r="BM27" s="15" t="s">
        <v>132</v>
      </c>
      <c r="BN27" s="15" t="s">
        <v>108</v>
      </c>
      <c r="BO27" s="15" t="s">
        <v>757</v>
      </c>
      <c r="BP27" s="15" t="s">
        <v>108</v>
      </c>
      <c r="BQ27" s="15" t="s">
        <v>1004</v>
      </c>
      <c r="BR27" s="15" t="s">
        <v>129</v>
      </c>
      <c r="BS27" s="16" t="s">
        <v>1592</v>
      </c>
      <c r="BT27" s="16" t="s">
        <v>1462</v>
      </c>
      <c r="BU27" s="16" t="s">
        <v>564</v>
      </c>
      <c r="BV27" s="15" t="s">
        <v>132</v>
      </c>
      <c r="BW27" s="15" t="s">
        <v>598</v>
      </c>
      <c r="BX27" s="15" t="s">
        <v>521</v>
      </c>
      <c r="BY27" s="15" t="s">
        <v>523</v>
      </c>
      <c r="BZ27" s="15" t="s">
        <v>106</v>
      </c>
      <c r="CA27" s="15" t="s">
        <v>132</v>
      </c>
      <c r="CB27" s="15" t="s">
        <v>1005</v>
      </c>
      <c r="CC27" s="15" t="s">
        <v>382</v>
      </c>
      <c r="CD27" s="15" t="s">
        <v>1006</v>
      </c>
      <c r="CE27" s="15" t="s">
        <v>132</v>
      </c>
      <c r="CF27" s="15" t="s">
        <v>1007</v>
      </c>
      <c r="CG27" s="15" t="s">
        <v>132</v>
      </c>
      <c r="CH27" s="15" t="s">
        <v>482</v>
      </c>
      <c r="CI27" s="15" t="s">
        <v>108</v>
      </c>
      <c r="CJ27" s="15" t="s">
        <v>1008</v>
      </c>
      <c r="CK27" s="15" t="s">
        <v>1009</v>
      </c>
      <c r="CL27" s="15" t="s">
        <v>1010</v>
      </c>
      <c r="CM27" s="15" t="s">
        <v>1011</v>
      </c>
    </row>
    <row r="28" spans="1:91" ht="188.1" customHeight="1">
      <c r="A28" s="20">
        <v>24</v>
      </c>
      <c r="B28" s="15" t="s">
        <v>1012</v>
      </c>
      <c r="C28" s="15" t="s">
        <v>1013</v>
      </c>
      <c r="D28" s="15">
        <v>2024</v>
      </c>
      <c r="E28" s="15" t="s">
        <v>611</v>
      </c>
      <c r="F28" s="15" t="s">
        <v>145</v>
      </c>
      <c r="G28" s="15" t="s">
        <v>145</v>
      </c>
      <c r="H28" s="15" t="s">
        <v>342</v>
      </c>
      <c r="I28" s="15" t="s">
        <v>1014</v>
      </c>
      <c r="J28" s="15" t="s">
        <v>1015</v>
      </c>
      <c r="K28" s="12" t="s">
        <v>1016</v>
      </c>
      <c r="L28" s="15" t="s">
        <v>1017</v>
      </c>
      <c r="M28" s="15" t="s">
        <v>1018</v>
      </c>
      <c r="N28" s="15" t="s">
        <v>1019</v>
      </c>
      <c r="O28" s="15" t="s">
        <v>1020</v>
      </c>
      <c r="P28" s="15" t="s">
        <v>1021</v>
      </c>
      <c r="Q28" s="15" t="s">
        <v>156</v>
      </c>
      <c r="R28" s="15" t="s">
        <v>1022</v>
      </c>
      <c r="S28" s="15" t="s">
        <v>1023</v>
      </c>
      <c r="T28" s="15" t="s">
        <v>129</v>
      </c>
      <c r="U28" s="12" t="s">
        <v>2583</v>
      </c>
      <c r="V28" s="302" t="s">
        <v>108</v>
      </c>
      <c r="W28" s="15" t="s">
        <v>129</v>
      </c>
      <c r="X28" s="15" t="s">
        <v>160</v>
      </c>
      <c r="Y28" s="15" t="s">
        <v>132</v>
      </c>
      <c r="Z28" s="15" t="s">
        <v>132</v>
      </c>
      <c r="AA28" s="15" t="s">
        <v>129</v>
      </c>
      <c r="AB28" s="15" t="s">
        <v>132</v>
      </c>
      <c r="AC28" s="15" t="s">
        <v>132</v>
      </c>
      <c r="AD28" s="15" t="s">
        <v>1593</v>
      </c>
      <c r="AE28" s="15" t="s">
        <v>129</v>
      </c>
      <c r="AF28" s="15" t="s">
        <v>129</v>
      </c>
      <c r="AG28" s="15" t="s">
        <v>132</v>
      </c>
      <c r="AH28" s="15" t="s">
        <v>108</v>
      </c>
      <c r="AI28" s="15" t="s">
        <v>132</v>
      </c>
      <c r="AJ28" s="15" t="s">
        <v>1024</v>
      </c>
      <c r="AK28" s="15" t="s">
        <v>588</v>
      </c>
      <c r="AL28" s="15" t="s">
        <v>108</v>
      </c>
      <c r="AM28" s="15" t="s">
        <v>108</v>
      </c>
      <c r="AN28" s="15" t="s">
        <v>108</v>
      </c>
      <c r="AO28" s="15" t="s">
        <v>1025</v>
      </c>
      <c r="AP28" s="15" t="s">
        <v>1594</v>
      </c>
      <c r="AQ28" s="111" t="s">
        <v>360</v>
      </c>
      <c r="AR28" s="15" t="s">
        <v>1026</v>
      </c>
      <c r="AS28" s="15" t="s">
        <v>108</v>
      </c>
      <c r="AT28" s="15" t="s">
        <v>108</v>
      </c>
      <c r="AU28" s="15" t="s">
        <v>1027</v>
      </c>
      <c r="AV28" s="15" t="s">
        <v>108</v>
      </c>
      <c r="AW28" s="15" t="s">
        <v>452</v>
      </c>
      <c r="AX28" s="15" t="s">
        <v>364</v>
      </c>
      <c r="AY28" s="15" t="s">
        <v>713</v>
      </c>
      <c r="AZ28" s="15" t="s">
        <v>597</v>
      </c>
      <c r="BA28" s="15" t="s">
        <v>1028</v>
      </c>
      <c r="BB28" s="15" t="s">
        <v>598</v>
      </c>
      <c r="BC28" s="15" t="s">
        <v>120</v>
      </c>
      <c r="BD28" s="15" t="s">
        <v>132</v>
      </c>
      <c r="BE28" s="15" t="s">
        <v>1029</v>
      </c>
      <c r="BF28" s="15" t="s">
        <v>523</v>
      </c>
      <c r="BG28" s="15" t="s">
        <v>132</v>
      </c>
      <c r="BH28" s="17" t="s">
        <v>1030</v>
      </c>
      <c r="BI28" s="15" t="s">
        <v>1031</v>
      </c>
      <c r="BJ28" s="15" t="s">
        <v>1032</v>
      </c>
      <c r="BK28" s="15" t="s">
        <v>108</v>
      </c>
      <c r="BL28" s="15" t="s">
        <v>1595</v>
      </c>
      <c r="BM28" s="15" t="s">
        <v>523</v>
      </c>
      <c r="BN28" s="15" t="s">
        <v>521</v>
      </c>
      <c r="BO28" s="15" t="s">
        <v>521</v>
      </c>
      <c r="BP28" s="15" t="s">
        <v>521</v>
      </c>
      <c r="BQ28" s="15" t="s">
        <v>1033</v>
      </c>
      <c r="BR28" s="15" t="s">
        <v>1596</v>
      </c>
      <c r="BS28" s="16" t="s">
        <v>1597</v>
      </c>
      <c r="BT28" s="16" t="s">
        <v>1462</v>
      </c>
      <c r="BU28" s="16" t="s">
        <v>1598</v>
      </c>
      <c r="BV28" s="15" t="s">
        <v>1034</v>
      </c>
      <c r="BW28" s="15" t="s">
        <v>1035</v>
      </c>
      <c r="BX28" s="15" t="s">
        <v>1036</v>
      </c>
      <c r="BY28" s="15" t="s">
        <v>523</v>
      </c>
      <c r="BZ28" s="15" t="s">
        <v>1037</v>
      </c>
      <c r="CA28" s="15" t="s">
        <v>1038</v>
      </c>
      <c r="CB28" s="15" t="s">
        <v>1039</v>
      </c>
      <c r="CC28" s="15" t="s">
        <v>1040</v>
      </c>
      <c r="CD28" s="15" t="s">
        <v>1599</v>
      </c>
      <c r="CE28" s="15" t="s">
        <v>1600</v>
      </c>
      <c r="CF28" s="15" t="s">
        <v>108</v>
      </c>
      <c r="CG28" s="15" t="s">
        <v>108</v>
      </c>
      <c r="CH28" s="15" t="s">
        <v>1601</v>
      </c>
      <c r="CI28" s="15" t="s">
        <v>521</v>
      </c>
      <c r="CJ28" s="15" t="s">
        <v>521</v>
      </c>
      <c r="CK28" s="15" t="s">
        <v>1041</v>
      </c>
      <c r="CL28" s="15" t="s">
        <v>1042</v>
      </c>
      <c r="CM28" s="15" t="s">
        <v>1043</v>
      </c>
    </row>
    <row r="29" spans="1:91" ht="188.1" customHeight="1">
      <c r="A29" s="20">
        <v>25</v>
      </c>
      <c r="B29" s="15" t="s">
        <v>1044</v>
      </c>
      <c r="C29" s="15" t="s">
        <v>1602</v>
      </c>
      <c r="D29" s="15">
        <v>2022</v>
      </c>
      <c r="E29" s="15" t="s">
        <v>611</v>
      </c>
      <c r="F29" s="15" t="s">
        <v>1045</v>
      </c>
      <c r="G29" s="15" t="s">
        <v>1046</v>
      </c>
      <c r="H29" s="15" t="s">
        <v>342</v>
      </c>
      <c r="I29" s="15" t="s">
        <v>1047</v>
      </c>
      <c r="J29" s="15" t="s">
        <v>1048</v>
      </c>
      <c r="K29" s="12" t="s">
        <v>1049</v>
      </c>
      <c r="L29" s="15" t="s">
        <v>1050</v>
      </c>
      <c r="M29" s="15" t="s">
        <v>1051</v>
      </c>
      <c r="N29" s="15" t="s">
        <v>1052</v>
      </c>
      <c r="O29" s="15" t="s">
        <v>1053</v>
      </c>
      <c r="P29" s="15" t="s">
        <v>1603</v>
      </c>
      <c r="Q29" s="15" t="s">
        <v>1054</v>
      </c>
      <c r="R29" s="15" t="s">
        <v>1604</v>
      </c>
      <c r="S29" s="15" t="s">
        <v>1055</v>
      </c>
      <c r="T29" s="15" t="s">
        <v>1056</v>
      </c>
      <c r="U29" s="12" t="s">
        <v>2582</v>
      </c>
      <c r="V29" s="302" t="s">
        <v>108</v>
      </c>
      <c r="W29" s="15" t="s">
        <v>1605</v>
      </c>
      <c r="X29" s="15" t="s">
        <v>160</v>
      </c>
      <c r="Y29" s="15" t="s">
        <v>523</v>
      </c>
      <c r="Z29" s="15" t="s">
        <v>523</v>
      </c>
      <c r="AA29" s="15" t="s">
        <v>598</v>
      </c>
      <c r="AB29" s="15" t="s">
        <v>523</v>
      </c>
      <c r="AC29" s="15" t="s">
        <v>132</v>
      </c>
      <c r="AD29" s="15" t="s">
        <v>1606</v>
      </c>
      <c r="AE29" s="15" t="s">
        <v>129</v>
      </c>
      <c r="AF29" s="15" t="s">
        <v>129</v>
      </c>
      <c r="AG29" s="15" t="s">
        <v>132</v>
      </c>
      <c r="AH29" s="15" t="s">
        <v>132</v>
      </c>
      <c r="AI29" s="15" t="s">
        <v>132</v>
      </c>
      <c r="AJ29" s="15" t="s">
        <v>132</v>
      </c>
      <c r="AK29" s="15" t="s">
        <v>1607</v>
      </c>
      <c r="AL29" s="15" t="s">
        <v>115</v>
      </c>
      <c r="AM29" s="15" t="s">
        <v>116</v>
      </c>
      <c r="AN29" s="15" t="s">
        <v>108</v>
      </c>
      <c r="AO29" s="15" t="s">
        <v>129</v>
      </c>
      <c r="AP29" s="15" t="s">
        <v>129</v>
      </c>
      <c r="AQ29" s="111" t="s">
        <v>108</v>
      </c>
      <c r="AR29" s="15" t="s">
        <v>108</v>
      </c>
      <c r="AS29" s="15" t="s">
        <v>132</v>
      </c>
      <c r="AT29" s="15" t="s">
        <v>108</v>
      </c>
      <c r="AU29" s="15" t="s">
        <v>108</v>
      </c>
      <c r="AV29" s="15" t="s">
        <v>108</v>
      </c>
      <c r="AW29" s="15" t="s">
        <v>108</v>
      </c>
      <c r="AX29" s="15" t="s">
        <v>108</v>
      </c>
      <c r="AY29" s="15" t="s">
        <v>108</v>
      </c>
      <c r="AZ29" s="15" t="s">
        <v>108</v>
      </c>
      <c r="BA29" s="15" t="s">
        <v>108</v>
      </c>
      <c r="BB29" s="15" t="s">
        <v>129</v>
      </c>
      <c r="BC29" s="15" t="s">
        <v>120</v>
      </c>
      <c r="BD29" s="15" t="s">
        <v>523</v>
      </c>
      <c r="BE29" s="15" t="s">
        <v>1057</v>
      </c>
      <c r="BF29" s="15" t="s">
        <v>523</v>
      </c>
      <c r="BG29" s="15" t="s">
        <v>106</v>
      </c>
      <c r="BH29" s="17" t="s">
        <v>1058</v>
      </c>
      <c r="BI29" s="15" t="s">
        <v>1059</v>
      </c>
      <c r="BJ29" s="15" t="s">
        <v>1060</v>
      </c>
      <c r="BK29" s="15" t="s">
        <v>1608</v>
      </c>
      <c r="BL29" s="15" t="s">
        <v>108</v>
      </c>
      <c r="BM29" s="15" t="s">
        <v>132</v>
      </c>
      <c r="BN29" s="15" t="s">
        <v>108</v>
      </c>
      <c r="BO29" s="15" t="s">
        <v>1061</v>
      </c>
      <c r="BP29" s="15" t="s">
        <v>108</v>
      </c>
      <c r="BQ29" s="15" t="s">
        <v>1062</v>
      </c>
      <c r="BR29" s="15" t="s">
        <v>129</v>
      </c>
      <c r="BS29" s="16" t="s">
        <v>219</v>
      </c>
      <c r="BT29" s="16" t="s">
        <v>1462</v>
      </c>
      <c r="BU29" s="16" t="s">
        <v>1609</v>
      </c>
      <c r="BV29" s="15" t="s">
        <v>523</v>
      </c>
      <c r="BW29" s="15" t="s">
        <v>598</v>
      </c>
      <c r="BX29" s="15" t="s">
        <v>1610</v>
      </c>
      <c r="BY29" s="15" t="s">
        <v>523</v>
      </c>
      <c r="BZ29" s="15" t="s">
        <v>521</v>
      </c>
      <c r="CA29" s="15" t="s">
        <v>132</v>
      </c>
      <c r="CB29" s="15" t="s">
        <v>521</v>
      </c>
      <c r="CC29" s="15" t="s">
        <v>1063</v>
      </c>
      <c r="CD29" s="15" t="s">
        <v>1064</v>
      </c>
      <c r="CE29" s="15" t="s">
        <v>523</v>
      </c>
      <c r="CF29" s="15" t="s">
        <v>1024</v>
      </c>
      <c r="CG29" s="15" t="s">
        <v>132</v>
      </c>
      <c r="CH29" s="15" t="s">
        <v>108</v>
      </c>
      <c r="CI29" s="15" t="s">
        <v>108</v>
      </c>
      <c r="CJ29" s="15" t="s">
        <v>1065</v>
      </c>
      <c r="CK29" s="15" t="s">
        <v>1066</v>
      </c>
      <c r="CL29" s="15" t="s">
        <v>1067</v>
      </c>
      <c r="CM29" s="15" t="s">
        <v>1068</v>
      </c>
    </row>
    <row r="30" spans="1:91" ht="188.1" customHeight="1">
      <c r="A30" s="18">
        <v>26</v>
      </c>
      <c r="B30" s="11" t="s">
        <v>1069</v>
      </c>
      <c r="C30" s="11" t="s">
        <v>1070</v>
      </c>
      <c r="D30" s="11">
        <v>2024</v>
      </c>
      <c r="E30" s="11" t="s">
        <v>611</v>
      </c>
      <c r="F30" s="11" t="s">
        <v>612</v>
      </c>
      <c r="G30" s="11" t="s">
        <v>612</v>
      </c>
      <c r="H30" s="11" t="s">
        <v>342</v>
      </c>
      <c r="I30" s="11" t="s">
        <v>1071</v>
      </c>
      <c r="J30" s="11" t="s">
        <v>1611</v>
      </c>
      <c r="K30" s="12" t="s">
        <v>1072</v>
      </c>
      <c r="L30" s="11" t="s">
        <v>1073</v>
      </c>
      <c r="M30" s="11" t="s">
        <v>1074</v>
      </c>
      <c r="N30" s="11" t="s">
        <v>1075</v>
      </c>
      <c r="O30" s="11" t="s">
        <v>989</v>
      </c>
      <c r="P30" s="11" t="s">
        <v>1076</v>
      </c>
      <c r="Q30" s="11" t="s">
        <v>583</v>
      </c>
      <c r="R30" s="11" t="s">
        <v>402</v>
      </c>
      <c r="S30" s="11" t="s">
        <v>1612</v>
      </c>
      <c r="T30" s="11" t="s">
        <v>1077</v>
      </c>
      <c r="U30" s="12" t="s">
        <v>2581</v>
      </c>
      <c r="V30" s="302" t="s">
        <v>1078</v>
      </c>
      <c r="W30" s="11" t="s">
        <v>1079</v>
      </c>
      <c r="X30" s="11" t="s">
        <v>160</v>
      </c>
      <c r="Y30" s="11" t="s">
        <v>132</v>
      </c>
      <c r="Z30" s="11" t="s">
        <v>523</v>
      </c>
      <c r="AA30" s="11" t="s">
        <v>598</v>
      </c>
      <c r="AB30" s="11" t="s">
        <v>1080</v>
      </c>
      <c r="AC30" s="11" t="s">
        <v>132</v>
      </c>
      <c r="AD30" s="11" t="s">
        <v>1081</v>
      </c>
      <c r="AE30" s="11" t="s">
        <v>129</v>
      </c>
      <c r="AF30" s="11" t="s">
        <v>1613</v>
      </c>
      <c r="AG30" s="11" t="s">
        <v>108</v>
      </c>
      <c r="AH30" s="11" t="s">
        <v>132</v>
      </c>
      <c r="AI30" s="11" t="s">
        <v>132</v>
      </c>
      <c r="AJ30" s="11" t="s">
        <v>132</v>
      </c>
      <c r="AK30" s="11" t="s">
        <v>1082</v>
      </c>
      <c r="AL30" s="11" t="s">
        <v>1083</v>
      </c>
      <c r="AM30" s="11" t="s">
        <v>1084</v>
      </c>
      <c r="AN30" s="11" t="s">
        <v>108</v>
      </c>
      <c r="AO30" s="11" t="s">
        <v>129</v>
      </c>
      <c r="AP30" s="11" t="s">
        <v>129</v>
      </c>
      <c r="AQ30" s="111" t="s">
        <v>1085</v>
      </c>
      <c r="AR30" s="11" t="s">
        <v>108</v>
      </c>
      <c r="AS30" s="11" t="s">
        <v>132</v>
      </c>
      <c r="AT30" s="11" t="s">
        <v>108</v>
      </c>
      <c r="AU30" s="11" t="s">
        <v>598</v>
      </c>
      <c r="AV30" s="11" t="s">
        <v>108</v>
      </c>
      <c r="AW30" s="11" t="s">
        <v>132</v>
      </c>
      <c r="AX30" s="11" t="s">
        <v>709</v>
      </c>
      <c r="AY30" s="11" t="s">
        <v>1614</v>
      </c>
      <c r="AZ30" s="11" t="s">
        <v>1086</v>
      </c>
      <c r="BA30" s="11" t="s">
        <v>1615</v>
      </c>
      <c r="BB30" s="11" t="s">
        <v>129</v>
      </c>
      <c r="BC30" s="11" t="s">
        <v>280</v>
      </c>
      <c r="BD30" s="11" t="s">
        <v>1616</v>
      </c>
      <c r="BE30" s="11" t="s">
        <v>1087</v>
      </c>
      <c r="BF30" s="11" t="s">
        <v>523</v>
      </c>
      <c r="BG30" s="11" t="s">
        <v>171</v>
      </c>
      <c r="BH30" s="34" t="s">
        <v>1088</v>
      </c>
      <c r="BI30" s="11" t="s">
        <v>1089</v>
      </c>
      <c r="BJ30" s="11" t="s">
        <v>1090</v>
      </c>
      <c r="BK30" s="11" t="s">
        <v>108</v>
      </c>
      <c r="BL30" s="11" t="s">
        <v>1091</v>
      </c>
      <c r="BM30" s="11" t="s">
        <v>1092</v>
      </c>
      <c r="BN30" s="11" t="s">
        <v>1093</v>
      </c>
      <c r="BO30" s="11" t="s">
        <v>1094</v>
      </c>
      <c r="BP30" s="11" t="s">
        <v>1095</v>
      </c>
      <c r="BQ30" s="11" t="s">
        <v>1096</v>
      </c>
      <c r="BR30" s="11" t="s">
        <v>129</v>
      </c>
      <c r="BS30" s="16" t="s">
        <v>1617</v>
      </c>
      <c r="BT30" s="16" t="s">
        <v>1505</v>
      </c>
      <c r="BU30" s="16" t="s">
        <v>482</v>
      </c>
      <c r="BV30" s="11" t="s">
        <v>1097</v>
      </c>
      <c r="BW30" s="11" t="s">
        <v>129</v>
      </c>
      <c r="BX30" s="11" t="s">
        <v>1618</v>
      </c>
      <c r="BY30" s="11" t="s">
        <v>523</v>
      </c>
      <c r="BZ30" s="11" t="s">
        <v>1098</v>
      </c>
      <c r="CA30" s="11" t="s">
        <v>132</v>
      </c>
      <c r="CB30" s="11" t="s">
        <v>1099</v>
      </c>
      <c r="CC30" s="11" t="s">
        <v>1100</v>
      </c>
      <c r="CD30" s="11" t="s">
        <v>1101</v>
      </c>
      <c r="CE30" s="11" t="s">
        <v>1102</v>
      </c>
      <c r="CF30" s="11" t="s">
        <v>132</v>
      </c>
      <c r="CG30" s="11" t="s">
        <v>132</v>
      </c>
      <c r="CH30" s="11" t="s">
        <v>521</v>
      </c>
      <c r="CI30" s="11" t="s">
        <v>1103</v>
      </c>
      <c r="CJ30" s="11" t="s">
        <v>1104</v>
      </c>
      <c r="CK30" s="11" t="s">
        <v>1105</v>
      </c>
      <c r="CL30" s="11" t="s">
        <v>1106</v>
      </c>
      <c r="CM30" s="11" t="s">
        <v>1107</v>
      </c>
    </row>
    <row r="31" spans="1:91" ht="188.1" customHeight="1">
      <c r="A31" s="18">
        <v>27</v>
      </c>
      <c r="B31" s="11" t="s">
        <v>1108</v>
      </c>
      <c r="C31" s="11" t="s">
        <v>1109</v>
      </c>
      <c r="D31" s="11">
        <v>2025</v>
      </c>
      <c r="E31" s="11" t="s">
        <v>611</v>
      </c>
      <c r="F31" s="11" t="s">
        <v>1045</v>
      </c>
      <c r="G31" s="11" t="s">
        <v>1110</v>
      </c>
      <c r="H31" s="11" t="s">
        <v>342</v>
      </c>
      <c r="I31" s="11" t="s">
        <v>1111</v>
      </c>
      <c r="J31" s="11" t="s">
        <v>1619</v>
      </c>
      <c r="K31" s="12" t="s">
        <v>1112</v>
      </c>
      <c r="L31" s="11" t="s">
        <v>1113</v>
      </c>
      <c r="M31" s="11" t="s">
        <v>1114</v>
      </c>
      <c r="N31" s="11" t="s">
        <v>1115</v>
      </c>
      <c r="O31" s="11" t="s">
        <v>1116</v>
      </c>
      <c r="P31" s="11" t="s">
        <v>1117</v>
      </c>
      <c r="Q31" s="11" t="s">
        <v>1118</v>
      </c>
      <c r="R31" s="11" t="s">
        <v>1119</v>
      </c>
      <c r="S31" s="11" t="s">
        <v>1620</v>
      </c>
      <c r="T31" s="11" t="s">
        <v>1120</v>
      </c>
      <c r="U31" s="12" t="s">
        <v>2568</v>
      </c>
      <c r="V31" s="302" t="s">
        <v>2570</v>
      </c>
      <c r="W31" s="11" t="s">
        <v>1121</v>
      </c>
      <c r="X31" s="11" t="s">
        <v>1122</v>
      </c>
      <c r="Y31" s="11" t="s">
        <v>106</v>
      </c>
      <c r="Z31" s="11" t="s">
        <v>132</v>
      </c>
      <c r="AA31" s="11" t="s">
        <v>1621</v>
      </c>
      <c r="AB31" s="11" t="s">
        <v>1123</v>
      </c>
      <c r="AC31" s="11" t="s">
        <v>1124</v>
      </c>
      <c r="AD31" s="11" t="s">
        <v>355</v>
      </c>
      <c r="AE31" s="11" t="s">
        <v>1622</v>
      </c>
      <c r="AF31" s="11" t="s">
        <v>129</v>
      </c>
      <c r="AG31" s="11" t="s">
        <v>132</v>
      </c>
      <c r="AH31" s="11" t="s">
        <v>132</v>
      </c>
      <c r="AI31" s="11" t="s">
        <v>132</v>
      </c>
      <c r="AJ31" s="11" t="s">
        <v>132</v>
      </c>
      <c r="AK31" s="11" t="s">
        <v>1623</v>
      </c>
      <c r="AL31" s="11" t="s">
        <v>115</v>
      </c>
      <c r="AM31" s="11" t="s">
        <v>116</v>
      </c>
      <c r="AN31" s="11" t="s">
        <v>1624</v>
      </c>
      <c r="AO31" s="11" t="s">
        <v>1625</v>
      </c>
      <c r="AP31" s="11" t="s">
        <v>1626</v>
      </c>
      <c r="AQ31" s="111" t="s">
        <v>1125</v>
      </c>
      <c r="AR31" s="11" t="s">
        <v>108</v>
      </c>
      <c r="AS31" s="11" t="s">
        <v>132</v>
      </c>
      <c r="AT31" s="11" t="s">
        <v>108</v>
      </c>
      <c r="AU31" s="11" t="s">
        <v>1126</v>
      </c>
      <c r="AV31" s="11" t="s">
        <v>108</v>
      </c>
      <c r="AW31" s="11" t="s">
        <v>108</v>
      </c>
      <c r="AX31" s="11" t="s">
        <v>709</v>
      </c>
      <c r="AY31" s="11" t="s">
        <v>108</v>
      </c>
      <c r="AZ31" s="11" t="s">
        <v>108</v>
      </c>
      <c r="BA31" s="11" t="s">
        <v>521</v>
      </c>
      <c r="BB31" s="11" t="s">
        <v>129</v>
      </c>
      <c r="BC31" s="11" t="s">
        <v>1627</v>
      </c>
      <c r="BD31" s="11" t="s">
        <v>523</v>
      </c>
      <c r="BE31" s="11" t="s">
        <v>1127</v>
      </c>
      <c r="BF31" s="11" t="s">
        <v>132</v>
      </c>
      <c r="BG31" s="11" t="s">
        <v>106</v>
      </c>
      <c r="BH31" s="34" t="s">
        <v>1128</v>
      </c>
      <c r="BI31" s="11" t="s">
        <v>1129</v>
      </c>
      <c r="BJ31" s="11" t="s">
        <v>1130</v>
      </c>
      <c r="BK31" s="11" t="s">
        <v>108</v>
      </c>
      <c r="BL31" s="11" t="s">
        <v>108</v>
      </c>
      <c r="BM31" s="11" t="s">
        <v>132</v>
      </c>
      <c r="BN31" s="11" t="s">
        <v>108</v>
      </c>
      <c r="BO31" s="11" t="s">
        <v>1132</v>
      </c>
      <c r="BP31" s="11" t="s">
        <v>1133</v>
      </c>
      <c r="BQ31" s="11" t="s">
        <v>1134</v>
      </c>
      <c r="BR31" s="11" t="s">
        <v>1628</v>
      </c>
      <c r="BS31" s="16" t="s">
        <v>130</v>
      </c>
      <c r="BT31" s="16" t="s">
        <v>1629</v>
      </c>
      <c r="BU31" s="16" t="s">
        <v>564</v>
      </c>
      <c r="BV31" s="11" t="s">
        <v>132</v>
      </c>
      <c r="BW31" s="11" t="s">
        <v>598</v>
      </c>
      <c r="BX31" s="11" t="s">
        <v>1135</v>
      </c>
      <c r="BY31" s="11" t="s">
        <v>1136</v>
      </c>
      <c r="BZ31" s="11" t="s">
        <v>1630</v>
      </c>
      <c r="CA31" s="11" t="s">
        <v>108</v>
      </c>
      <c r="CB31" s="11" t="s">
        <v>1137</v>
      </c>
      <c r="CC31" s="11" t="s">
        <v>382</v>
      </c>
      <c r="CD31" s="11" t="s">
        <v>1631</v>
      </c>
      <c r="CE31" s="11" t="s">
        <v>1138</v>
      </c>
      <c r="CF31" s="11" t="s">
        <v>132</v>
      </c>
      <c r="CG31" s="11" t="s">
        <v>132</v>
      </c>
      <c r="CH31" s="11" t="s">
        <v>108</v>
      </c>
      <c r="CI31" s="11" t="s">
        <v>1139</v>
      </c>
      <c r="CJ31" s="11" t="s">
        <v>1632</v>
      </c>
      <c r="CK31" s="15" t="s">
        <v>1633</v>
      </c>
      <c r="CL31" s="11" t="s">
        <v>1140</v>
      </c>
      <c r="CM31" s="11" t="s">
        <v>1141</v>
      </c>
    </row>
    <row r="32" spans="1:91" ht="188.1" customHeight="1">
      <c r="A32" s="43">
        <v>28</v>
      </c>
      <c r="B32" s="16" t="s">
        <v>1142</v>
      </c>
      <c r="C32" s="16" t="s">
        <v>1143</v>
      </c>
      <c r="D32" s="16">
        <v>2025</v>
      </c>
      <c r="E32" s="16" t="s">
        <v>611</v>
      </c>
      <c r="F32" s="16" t="s">
        <v>145</v>
      </c>
      <c r="G32" s="16" t="s">
        <v>145</v>
      </c>
      <c r="H32" s="16" t="s">
        <v>342</v>
      </c>
      <c r="I32" s="16" t="s">
        <v>695</v>
      </c>
      <c r="J32" s="16" t="s">
        <v>108</v>
      </c>
      <c r="K32" s="12" t="s">
        <v>1144</v>
      </c>
      <c r="L32" s="16" t="s">
        <v>1145</v>
      </c>
      <c r="M32" s="16" t="s">
        <v>1146</v>
      </c>
      <c r="N32" s="16" t="s">
        <v>1147</v>
      </c>
      <c r="O32" s="16" t="s">
        <v>1634</v>
      </c>
      <c r="P32" s="16" t="s">
        <v>1148</v>
      </c>
      <c r="Q32" s="16" t="s">
        <v>1149</v>
      </c>
      <c r="R32" s="16" t="s">
        <v>1150</v>
      </c>
      <c r="S32" s="16" t="s">
        <v>1151</v>
      </c>
      <c r="T32" s="16" t="s">
        <v>1635</v>
      </c>
      <c r="U32" s="12" t="s">
        <v>2569</v>
      </c>
      <c r="V32" s="302" t="s">
        <v>1152</v>
      </c>
      <c r="W32" s="16" t="s">
        <v>129</v>
      </c>
      <c r="X32" s="16" t="s">
        <v>160</v>
      </c>
      <c r="Y32" s="16" t="s">
        <v>132</v>
      </c>
      <c r="Z32" s="16" t="s">
        <v>132</v>
      </c>
      <c r="AA32" s="16" t="s">
        <v>1636</v>
      </c>
      <c r="AB32" s="16" t="s">
        <v>1637</v>
      </c>
      <c r="AC32" s="16" t="s">
        <v>132</v>
      </c>
      <c r="AD32" s="16" t="s">
        <v>1153</v>
      </c>
      <c r="AE32" s="16" t="s">
        <v>108</v>
      </c>
      <c r="AF32" s="16" t="s">
        <v>129</v>
      </c>
      <c r="AG32" s="16" t="s">
        <v>132</v>
      </c>
      <c r="AH32" s="16" t="s">
        <v>132</v>
      </c>
      <c r="AI32" s="16" t="s">
        <v>132</v>
      </c>
      <c r="AJ32" s="16" t="s">
        <v>132</v>
      </c>
      <c r="AK32" s="16" t="s">
        <v>114</v>
      </c>
      <c r="AL32" s="16" t="s">
        <v>1154</v>
      </c>
      <c r="AM32" s="16" t="s">
        <v>1155</v>
      </c>
      <c r="AN32" s="16" t="s">
        <v>1638</v>
      </c>
      <c r="AO32" s="16" t="s">
        <v>1156</v>
      </c>
      <c r="AP32" s="16" t="s">
        <v>129</v>
      </c>
      <c r="AQ32" s="111" t="s">
        <v>1157</v>
      </c>
      <c r="AR32" s="16" t="s">
        <v>108</v>
      </c>
      <c r="AS32" s="16" t="s">
        <v>132</v>
      </c>
      <c r="AT32" s="16" t="s">
        <v>108</v>
      </c>
      <c r="AU32" s="16" t="s">
        <v>1158</v>
      </c>
      <c r="AV32" s="16" t="s">
        <v>1639</v>
      </c>
      <c r="AW32" s="16" t="s">
        <v>108</v>
      </c>
      <c r="AX32" s="16" t="s">
        <v>709</v>
      </c>
      <c r="AY32" s="16" t="s">
        <v>1160</v>
      </c>
      <c r="AZ32" s="16" t="s">
        <v>597</v>
      </c>
      <c r="BA32" s="16" t="s">
        <v>482</v>
      </c>
      <c r="BB32" s="16" t="s">
        <v>129</v>
      </c>
      <c r="BC32" s="16" t="s">
        <v>367</v>
      </c>
      <c r="BD32" s="16" t="s">
        <v>132</v>
      </c>
      <c r="BE32" s="16" t="s">
        <v>1161</v>
      </c>
      <c r="BF32" s="16" t="s">
        <v>132</v>
      </c>
      <c r="BG32" s="16" t="s">
        <v>106</v>
      </c>
      <c r="BH32" s="44" t="s">
        <v>1162</v>
      </c>
      <c r="BI32" s="16" t="s">
        <v>1163</v>
      </c>
      <c r="BJ32" s="16" t="s">
        <v>1640</v>
      </c>
      <c r="BK32" s="16" t="s">
        <v>521</v>
      </c>
      <c r="BL32" s="16" t="s">
        <v>1164</v>
      </c>
      <c r="BM32" s="16" t="s">
        <v>132</v>
      </c>
      <c r="BN32" s="16" t="s">
        <v>108</v>
      </c>
      <c r="BO32" s="16" t="s">
        <v>1641</v>
      </c>
      <c r="BP32" s="16" t="s">
        <v>745</v>
      </c>
      <c r="BQ32" s="16" t="s">
        <v>1642</v>
      </c>
      <c r="BR32" s="16" t="s">
        <v>1165</v>
      </c>
      <c r="BS32" s="16" t="s">
        <v>1483</v>
      </c>
      <c r="BT32" s="16" t="s">
        <v>1462</v>
      </c>
      <c r="BU32" s="16" t="s">
        <v>378</v>
      </c>
      <c r="BV32" s="16" t="s">
        <v>132</v>
      </c>
      <c r="BW32" s="16" t="s">
        <v>129</v>
      </c>
      <c r="BX32" s="16" t="s">
        <v>1166</v>
      </c>
      <c r="BY32" s="16" t="s">
        <v>132</v>
      </c>
      <c r="BZ32" s="16" t="s">
        <v>1643</v>
      </c>
      <c r="CA32" s="16" t="s">
        <v>132</v>
      </c>
      <c r="CB32" s="16" t="s">
        <v>355</v>
      </c>
      <c r="CC32" s="16" t="s">
        <v>1167</v>
      </c>
      <c r="CD32" s="16" t="s">
        <v>1644</v>
      </c>
      <c r="CE32" s="16" t="s">
        <v>132</v>
      </c>
      <c r="CF32" s="16" t="s">
        <v>106</v>
      </c>
      <c r="CG32" s="16" t="s">
        <v>132</v>
      </c>
      <c r="CH32" s="16" t="s">
        <v>108</v>
      </c>
      <c r="CI32" s="16" t="s">
        <v>108</v>
      </c>
      <c r="CJ32" s="16" t="s">
        <v>1168</v>
      </c>
      <c r="CK32" s="16" t="s">
        <v>1169</v>
      </c>
      <c r="CL32" s="16" t="s">
        <v>1170</v>
      </c>
      <c r="CM32" s="16" t="s">
        <v>1171</v>
      </c>
    </row>
    <row r="33" spans="1:91" ht="188.1" customHeight="1">
      <c r="A33" s="20">
        <v>29</v>
      </c>
      <c r="B33" s="15" t="s">
        <v>1172</v>
      </c>
      <c r="C33" s="15" t="s">
        <v>1173</v>
      </c>
      <c r="D33" s="15">
        <v>2024</v>
      </c>
      <c r="E33" s="15" t="s">
        <v>611</v>
      </c>
      <c r="F33" s="15" t="s">
        <v>145</v>
      </c>
      <c r="G33" s="15" t="s">
        <v>145</v>
      </c>
      <c r="H33" s="15" t="s">
        <v>342</v>
      </c>
      <c r="I33" s="15" t="s">
        <v>695</v>
      </c>
      <c r="J33" s="15" t="s">
        <v>1174</v>
      </c>
      <c r="K33" s="12" t="s">
        <v>1175</v>
      </c>
      <c r="L33" s="15" t="s">
        <v>1176</v>
      </c>
      <c r="M33" s="15" t="s">
        <v>1177</v>
      </c>
      <c r="N33" s="15" t="s">
        <v>1178</v>
      </c>
      <c r="O33" s="15" t="s">
        <v>989</v>
      </c>
      <c r="P33" s="15" t="s">
        <v>1179</v>
      </c>
      <c r="Q33" s="15" t="s">
        <v>1180</v>
      </c>
      <c r="R33" s="15" t="s">
        <v>1181</v>
      </c>
      <c r="S33" s="15" t="s">
        <v>1645</v>
      </c>
      <c r="T33" s="15" t="s">
        <v>1646</v>
      </c>
      <c r="U33" s="12" t="s">
        <v>2571</v>
      </c>
      <c r="V33" s="302" t="s">
        <v>108</v>
      </c>
      <c r="W33" s="15" t="s">
        <v>1182</v>
      </c>
      <c r="X33" s="15" t="s">
        <v>1183</v>
      </c>
      <c r="Y33" s="15" t="s">
        <v>523</v>
      </c>
      <c r="Z33" s="15" t="s">
        <v>523</v>
      </c>
      <c r="AA33" s="15" t="s">
        <v>598</v>
      </c>
      <c r="AB33" s="15" t="s">
        <v>1184</v>
      </c>
      <c r="AC33" s="15" t="s">
        <v>523</v>
      </c>
      <c r="AD33" s="15" t="s">
        <v>1185</v>
      </c>
      <c r="AE33" s="15" t="s">
        <v>1186</v>
      </c>
      <c r="AF33" s="15" t="s">
        <v>1187</v>
      </c>
      <c r="AG33" s="15" t="s">
        <v>1188</v>
      </c>
      <c r="AH33" s="15" t="s">
        <v>132</v>
      </c>
      <c r="AI33" s="15" t="s">
        <v>1189</v>
      </c>
      <c r="AJ33" s="15" t="s">
        <v>1647</v>
      </c>
      <c r="AK33" s="15" t="s">
        <v>114</v>
      </c>
      <c r="AL33" s="15" t="s">
        <v>115</v>
      </c>
      <c r="AM33" s="15" t="s">
        <v>1190</v>
      </c>
      <c r="AN33" s="15" t="s">
        <v>1648</v>
      </c>
      <c r="AO33" s="15" t="s">
        <v>1191</v>
      </c>
      <c r="AP33" s="15" t="s">
        <v>1192</v>
      </c>
      <c r="AQ33" s="111" t="s">
        <v>1193</v>
      </c>
      <c r="AR33" s="15" t="s">
        <v>1194</v>
      </c>
      <c r="AS33" s="15" t="s">
        <v>132</v>
      </c>
      <c r="AT33" s="15" t="s">
        <v>1195</v>
      </c>
      <c r="AU33" s="15" t="s">
        <v>1196</v>
      </c>
      <c r="AV33" s="15" t="s">
        <v>1649</v>
      </c>
      <c r="AW33" s="15" t="s">
        <v>452</v>
      </c>
      <c r="AX33" s="15" t="s">
        <v>1197</v>
      </c>
      <c r="AY33" s="15" t="s">
        <v>1198</v>
      </c>
      <c r="AZ33" s="15" t="s">
        <v>365</v>
      </c>
      <c r="BA33" s="15" t="s">
        <v>1199</v>
      </c>
      <c r="BB33" s="15" t="s">
        <v>1650</v>
      </c>
      <c r="BC33" s="15" t="s">
        <v>367</v>
      </c>
      <c r="BD33" s="15" t="s">
        <v>1200</v>
      </c>
      <c r="BE33" s="15" t="s">
        <v>1201</v>
      </c>
      <c r="BF33" s="15" t="s">
        <v>1202</v>
      </c>
      <c r="BG33" s="15" t="s">
        <v>171</v>
      </c>
      <c r="BH33" s="17" t="s">
        <v>1203</v>
      </c>
      <c r="BI33" s="15" t="s">
        <v>1204</v>
      </c>
      <c r="BJ33" s="15" t="s">
        <v>1651</v>
      </c>
      <c r="BK33" s="15" t="s">
        <v>1205</v>
      </c>
      <c r="BL33" s="15" t="s">
        <v>1206</v>
      </c>
      <c r="BM33" s="15" t="s">
        <v>132</v>
      </c>
      <c r="BN33" s="15" t="s">
        <v>108</v>
      </c>
      <c r="BO33" s="15" t="s">
        <v>1207</v>
      </c>
      <c r="BP33" s="15" t="s">
        <v>1208</v>
      </c>
      <c r="BQ33" s="15" t="s">
        <v>1209</v>
      </c>
      <c r="BR33" s="15" t="s">
        <v>1210</v>
      </c>
      <c r="BS33" s="16" t="s">
        <v>1211</v>
      </c>
      <c r="BT33" s="16" t="s">
        <v>1505</v>
      </c>
      <c r="BU33" s="16" t="s">
        <v>564</v>
      </c>
      <c r="BV33" s="15" t="s">
        <v>1212</v>
      </c>
      <c r="BW33" s="15" t="s">
        <v>129</v>
      </c>
      <c r="BX33" s="15" t="s">
        <v>1213</v>
      </c>
      <c r="BY33" s="15" t="s">
        <v>132</v>
      </c>
      <c r="BZ33" s="15" t="s">
        <v>106</v>
      </c>
      <c r="CA33" s="15" t="s">
        <v>132</v>
      </c>
      <c r="CB33" s="15" t="s">
        <v>355</v>
      </c>
      <c r="CC33" s="15" t="s">
        <v>382</v>
      </c>
      <c r="CD33" s="15" t="s">
        <v>1214</v>
      </c>
      <c r="CE33" s="15" t="s">
        <v>1215</v>
      </c>
      <c r="CF33" s="15" t="s">
        <v>1216</v>
      </c>
      <c r="CG33" s="15" t="s">
        <v>1217</v>
      </c>
      <c r="CH33" s="15" t="s">
        <v>521</v>
      </c>
      <c r="CI33" s="15" t="s">
        <v>1218</v>
      </c>
      <c r="CJ33" s="15" t="s">
        <v>1219</v>
      </c>
      <c r="CK33" s="15" t="s">
        <v>1220</v>
      </c>
      <c r="CL33" s="15" t="s">
        <v>1221</v>
      </c>
      <c r="CM33" s="15" t="s">
        <v>1222</v>
      </c>
    </row>
    <row r="34" spans="1:91" ht="188.1" customHeight="1">
      <c r="A34" s="43">
        <v>30</v>
      </c>
      <c r="B34" s="16" t="s">
        <v>1223</v>
      </c>
      <c r="C34" s="16" t="s">
        <v>1224</v>
      </c>
      <c r="D34" s="16">
        <v>2023</v>
      </c>
      <c r="E34" s="16" t="s">
        <v>611</v>
      </c>
      <c r="F34" s="16" t="s">
        <v>145</v>
      </c>
      <c r="G34" s="16" t="s">
        <v>145</v>
      </c>
      <c r="H34" s="16" t="s">
        <v>342</v>
      </c>
      <c r="I34" s="16" t="s">
        <v>1225</v>
      </c>
      <c r="J34" s="16" t="s">
        <v>1226</v>
      </c>
      <c r="K34" s="12" t="s">
        <v>1227</v>
      </c>
      <c r="L34" s="16" t="s">
        <v>1228</v>
      </c>
      <c r="M34" s="16" t="s">
        <v>1229</v>
      </c>
      <c r="N34" s="16" t="s">
        <v>1230</v>
      </c>
      <c r="O34" s="16" t="s">
        <v>1231</v>
      </c>
      <c r="P34" s="16" t="s">
        <v>1652</v>
      </c>
      <c r="Q34" s="16" t="s">
        <v>1232</v>
      </c>
      <c r="R34" s="16" t="s">
        <v>1233</v>
      </c>
      <c r="S34" s="16" t="s">
        <v>1653</v>
      </c>
      <c r="T34" s="16" t="s">
        <v>1234</v>
      </c>
      <c r="U34" s="12" t="s">
        <v>2572</v>
      </c>
      <c r="V34" s="302" t="s">
        <v>2573</v>
      </c>
      <c r="W34" s="16" t="s">
        <v>1235</v>
      </c>
      <c r="X34" s="16" t="s">
        <v>1236</v>
      </c>
      <c r="Y34" s="16" t="s">
        <v>523</v>
      </c>
      <c r="Z34" s="16" t="s">
        <v>523</v>
      </c>
      <c r="AA34" s="16" t="s">
        <v>129</v>
      </c>
      <c r="AB34" s="16" t="s">
        <v>1237</v>
      </c>
      <c r="AC34" s="16" t="s">
        <v>132</v>
      </c>
      <c r="AD34" s="16" t="s">
        <v>1654</v>
      </c>
      <c r="AE34" s="16" t="s">
        <v>1238</v>
      </c>
      <c r="AF34" s="16" t="s">
        <v>1239</v>
      </c>
      <c r="AG34" s="16" t="s">
        <v>1240</v>
      </c>
      <c r="AH34" s="16" t="s">
        <v>132</v>
      </c>
      <c r="AI34" s="16" t="s">
        <v>1241</v>
      </c>
      <c r="AJ34" s="16" t="s">
        <v>1242</v>
      </c>
      <c r="AK34" s="16" t="s">
        <v>588</v>
      </c>
      <c r="AL34" s="16" t="s">
        <v>115</v>
      </c>
      <c r="AM34" s="16" t="s">
        <v>115</v>
      </c>
      <c r="AN34" s="16" t="s">
        <v>1243</v>
      </c>
      <c r="AO34" s="16" t="s">
        <v>1655</v>
      </c>
      <c r="AP34" s="16" t="s">
        <v>1656</v>
      </c>
      <c r="AQ34" s="111" t="s">
        <v>1657</v>
      </c>
      <c r="AR34" s="16" t="s">
        <v>1658</v>
      </c>
      <c r="AS34" s="16" t="s">
        <v>132</v>
      </c>
      <c r="AT34" s="16" t="s">
        <v>108</v>
      </c>
      <c r="AU34" s="16" t="s">
        <v>1244</v>
      </c>
      <c r="AV34" s="16" t="s">
        <v>108</v>
      </c>
      <c r="AW34" s="16" t="s">
        <v>108</v>
      </c>
      <c r="AX34" s="16" t="s">
        <v>1245</v>
      </c>
      <c r="AY34" s="16" t="s">
        <v>1659</v>
      </c>
      <c r="AZ34" s="16" t="s">
        <v>108</v>
      </c>
      <c r="BA34" s="16" t="s">
        <v>108</v>
      </c>
      <c r="BB34" s="16" t="s">
        <v>129</v>
      </c>
      <c r="BC34" s="16" t="s">
        <v>955</v>
      </c>
      <c r="BD34" s="16" t="s">
        <v>242</v>
      </c>
      <c r="BE34" s="16" t="s">
        <v>1246</v>
      </c>
      <c r="BF34" s="16" t="s">
        <v>108</v>
      </c>
      <c r="BG34" s="16" t="s">
        <v>106</v>
      </c>
      <c r="BH34" s="44" t="s">
        <v>1247</v>
      </c>
      <c r="BI34" s="16" t="s">
        <v>1248</v>
      </c>
      <c r="BJ34" s="16" t="s">
        <v>1249</v>
      </c>
      <c r="BK34" s="16" t="s">
        <v>108</v>
      </c>
      <c r="BL34" s="16" t="s">
        <v>108</v>
      </c>
      <c r="BM34" s="16" t="s">
        <v>163</v>
      </c>
      <c r="BN34" s="16" t="s">
        <v>108</v>
      </c>
      <c r="BO34" s="16" t="s">
        <v>1660</v>
      </c>
      <c r="BP34" s="16" t="s">
        <v>1661</v>
      </c>
      <c r="BQ34" s="16" t="s">
        <v>1250</v>
      </c>
      <c r="BR34" s="16" t="s">
        <v>1251</v>
      </c>
      <c r="BS34" s="16" t="s">
        <v>219</v>
      </c>
      <c r="BT34" s="16" t="s">
        <v>1505</v>
      </c>
      <c r="BU34" s="16" t="s">
        <v>378</v>
      </c>
      <c r="BV34" s="16" t="s">
        <v>1252</v>
      </c>
      <c r="BW34" s="16" t="s">
        <v>1135</v>
      </c>
      <c r="BX34" s="16" t="s">
        <v>1662</v>
      </c>
      <c r="BY34" s="16" t="s">
        <v>132</v>
      </c>
      <c r="BZ34" s="16" t="s">
        <v>745</v>
      </c>
      <c r="CA34" s="16" t="s">
        <v>132</v>
      </c>
      <c r="CB34" s="16" t="s">
        <v>355</v>
      </c>
      <c r="CC34" s="16" t="s">
        <v>1253</v>
      </c>
      <c r="CD34" s="16" t="s">
        <v>1254</v>
      </c>
      <c r="CE34" s="16" t="s">
        <v>1663</v>
      </c>
      <c r="CF34" s="16" t="s">
        <v>132</v>
      </c>
      <c r="CG34" s="16" t="s">
        <v>106</v>
      </c>
      <c r="CH34" s="16" t="s">
        <v>108</v>
      </c>
      <c r="CI34" s="16" t="s">
        <v>1255</v>
      </c>
      <c r="CJ34" s="16" t="s">
        <v>1256</v>
      </c>
      <c r="CK34" s="16" t="s">
        <v>1257</v>
      </c>
      <c r="CL34" s="16" t="s">
        <v>1258</v>
      </c>
      <c r="CM34" s="16" t="s">
        <v>1259</v>
      </c>
    </row>
    <row r="35" spans="1:91" ht="188.1" customHeight="1">
      <c r="A35" s="43">
        <v>31</v>
      </c>
      <c r="B35" s="16" t="s">
        <v>1260</v>
      </c>
      <c r="C35" s="16" t="s">
        <v>1261</v>
      </c>
      <c r="D35" s="16">
        <v>2023</v>
      </c>
      <c r="E35" s="16" t="s">
        <v>611</v>
      </c>
      <c r="F35" s="16" t="s">
        <v>145</v>
      </c>
      <c r="G35" s="16" t="s">
        <v>1664</v>
      </c>
      <c r="H35" s="16" t="s">
        <v>342</v>
      </c>
      <c r="I35" s="16" t="s">
        <v>1262</v>
      </c>
      <c r="J35" s="16" t="s">
        <v>1263</v>
      </c>
      <c r="K35" s="12" t="s">
        <v>1264</v>
      </c>
      <c r="L35" s="16" t="s">
        <v>1265</v>
      </c>
      <c r="M35" s="16" t="s">
        <v>1266</v>
      </c>
      <c r="N35" s="16" t="s">
        <v>1267</v>
      </c>
      <c r="O35" s="16" t="s">
        <v>1268</v>
      </c>
      <c r="P35" s="16" t="s">
        <v>1269</v>
      </c>
      <c r="Q35" s="16" t="s">
        <v>1270</v>
      </c>
      <c r="R35" s="16" t="s">
        <v>1271</v>
      </c>
      <c r="S35" s="16" t="s">
        <v>1272</v>
      </c>
      <c r="T35" s="16" t="s">
        <v>1273</v>
      </c>
      <c r="U35" s="12" t="s">
        <v>2574</v>
      </c>
      <c r="V35" s="302" t="s">
        <v>2575</v>
      </c>
      <c r="W35" s="16" t="s">
        <v>129</v>
      </c>
      <c r="X35" s="16" t="s">
        <v>160</v>
      </c>
      <c r="Y35" s="16" t="s">
        <v>132</v>
      </c>
      <c r="Z35" s="16" t="s">
        <v>132</v>
      </c>
      <c r="AA35" s="16" t="s">
        <v>1274</v>
      </c>
      <c r="AB35" s="16" t="s">
        <v>1275</v>
      </c>
      <c r="AC35" s="16" t="s">
        <v>132</v>
      </c>
      <c r="AD35" s="16" t="s">
        <v>1276</v>
      </c>
      <c r="AE35" s="16" t="s">
        <v>108</v>
      </c>
      <c r="AF35" s="16" t="s">
        <v>129</v>
      </c>
      <c r="AG35" s="16" t="s">
        <v>132</v>
      </c>
      <c r="AH35" s="16" t="s">
        <v>132</v>
      </c>
      <c r="AI35" s="16" t="s">
        <v>132</v>
      </c>
      <c r="AJ35" s="16" t="s">
        <v>132</v>
      </c>
      <c r="AK35" s="16" t="s">
        <v>114</v>
      </c>
      <c r="AL35" s="16" t="s">
        <v>115</v>
      </c>
      <c r="AM35" s="16" t="s">
        <v>116</v>
      </c>
      <c r="AN35" s="16" t="s">
        <v>108</v>
      </c>
      <c r="AO35" s="16" t="s">
        <v>1277</v>
      </c>
      <c r="AP35" s="16" t="s">
        <v>108</v>
      </c>
      <c r="AQ35" s="111" t="s">
        <v>277</v>
      </c>
      <c r="AR35" s="16" t="s">
        <v>108</v>
      </c>
      <c r="AS35" s="16" t="s">
        <v>132</v>
      </c>
      <c r="AT35" s="16" t="s">
        <v>108</v>
      </c>
      <c r="AU35" s="16" t="s">
        <v>108</v>
      </c>
      <c r="AV35" s="16" t="s">
        <v>108</v>
      </c>
      <c r="AW35" s="16" t="s">
        <v>108</v>
      </c>
      <c r="AX35" s="16" t="s">
        <v>108</v>
      </c>
      <c r="AY35" s="16" t="s">
        <v>1665</v>
      </c>
      <c r="AZ35" s="16" t="s">
        <v>108</v>
      </c>
      <c r="BA35" s="16" t="s">
        <v>108</v>
      </c>
      <c r="BB35" s="16" t="s">
        <v>108</v>
      </c>
      <c r="BC35" s="16" t="s">
        <v>1666</v>
      </c>
      <c r="BD35" s="16" t="s">
        <v>132</v>
      </c>
      <c r="BE35" s="16" t="s">
        <v>1667</v>
      </c>
      <c r="BF35" s="16" t="s">
        <v>132</v>
      </c>
      <c r="BG35" s="16" t="s">
        <v>1668</v>
      </c>
      <c r="BH35" s="44" t="s">
        <v>1278</v>
      </c>
      <c r="BI35" s="16" t="s">
        <v>1279</v>
      </c>
      <c r="BJ35" s="16" t="s">
        <v>1280</v>
      </c>
      <c r="BK35" s="16" t="s">
        <v>108</v>
      </c>
      <c r="BL35" s="16" t="s">
        <v>1281</v>
      </c>
      <c r="BM35" s="16" t="s">
        <v>132</v>
      </c>
      <c r="BN35" s="16" t="s">
        <v>108</v>
      </c>
      <c r="BO35" s="16" t="s">
        <v>1282</v>
      </c>
      <c r="BP35" s="16" t="s">
        <v>108</v>
      </c>
      <c r="BQ35" s="16" t="s">
        <v>1283</v>
      </c>
      <c r="BR35" s="16" t="s">
        <v>1669</v>
      </c>
      <c r="BS35" s="16" t="s">
        <v>1670</v>
      </c>
      <c r="BT35" s="16" t="s">
        <v>1462</v>
      </c>
      <c r="BU35" s="16" t="s">
        <v>564</v>
      </c>
      <c r="BV35" s="16" t="s">
        <v>132</v>
      </c>
      <c r="BW35" s="16" t="s">
        <v>598</v>
      </c>
      <c r="BX35" s="16" t="s">
        <v>1284</v>
      </c>
      <c r="BY35" s="16" t="s">
        <v>523</v>
      </c>
      <c r="BZ35" s="16" t="s">
        <v>106</v>
      </c>
      <c r="CA35" s="16" t="s">
        <v>132</v>
      </c>
      <c r="CB35" s="16" t="s">
        <v>355</v>
      </c>
      <c r="CC35" s="16" t="s">
        <v>1285</v>
      </c>
      <c r="CD35" s="16" t="s">
        <v>1286</v>
      </c>
      <c r="CE35" s="16" t="s">
        <v>1287</v>
      </c>
      <c r="CF35" s="16" t="s">
        <v>523</v>
      </c>
      <c r="CG35" s="16" t="s">
        <v>1288</v>
      </c>
      <c r="CH35" s="16" t="s">
        <v>108</v>
      </c>
      <c r="CI35" s="16" t="s">
        <v>1289</v>
      </c>
      <c r="CJ35" s="16" t="s">
        <v>1290</v>
      </c>
      <c r="CK35" s="16" t="s">
        <v>1291</v>
      </c>
      <c r="CL35" s="16" t="s">
        <v>1292</v>
      </c>
      <c r="CM35" s="16" t="s">
        <v>1293</v>
      </c>
    </row>
    <row r="36" spans="1:91" ht="188.1" customHeight="1">
      <c r="A36" s="38">
        <v>32</v>
      </c>
      <c r="B36" s="38" t="s">
        <v>1294</v>
      </c>
      <c r="C36" s="38" t="s">
        <v>1295</v>
      </c>
      <c r="D36" s="38">
        <v>2019</v>
      </c>
      <c r="E36" s="38" t="s">
        <v>1466</v>
      </c>
      <c r="F36" s="38" t="s">
        <v>341</v>
      </c>
      <c r="G36" s="38" t="s">
        <v>108</v>
      </c>
      <c r="H36" s="38" t="s">
        <v>96</v>
      </c>
      <c r="I36" s="38" t="s">
        <v>1296</v>
      </c>
      <c r="J36" s="38" t="s">
        <v>108</v>
      </c>
      <c r="K36" s="12" t="s">
        <v>1297</v>
      </c>
      <c r="L36" s="38" t="s">
        <v>1298</v>
      </c>
      <c r="M36" s="38" t="s">
        <v>1299</v>
      </c>
      <c r="N36" s="38" t="s">
        <v>1671</v>
      </c>
      <c r="O36" s="38" t="s">
        <v>1300</v>
      </c>
      <c r="P36" s="38" t="s">
        <v>1301</v>
      </c>
      <c r="Q36" s="38" t="s">
        <v>834</v>
      </c>
      <c r="R36" s="38" t="s">
        <v>1302</v>
      </c>
      <c r="S36" s="38" t="s">
        <v>1672</v>
      </c>
      <c r="T36" s="38" t="s">
        <v>1303</v>
      </c>
      <c r="U36" s="12" t="s">
        <v>2576</v>
      </c>
      <c r="V36" s="302" t="s">
        <v>1673</v>
      </c>
      <c r="W36" s="38" t="s">
        <v>1304</v>
      </c>
      <c r="X36" s="38" t="s">
        <v>160</v>
      </c>
      <c r="Y36" s="38" t="s">
        <v>132</v>
      </c>
      <c r="Z36" s="38" t="s">
        <v>132</v>
      </c>
      <c r="AA36" s="38" t="s">
        <v>129</v>
      </c>
      <c r="AB36" s="38" t="s">
        <v>132</v>
      </c>
      <c r="AC36" s="38" t="s">
        <v>163</v>
      </c>
      <c r="AD36" s="38" t="s">
        <v>1674</v>
      </c>
      <c r="AE36" s="38" t="s">
        <v>1305</v>
      </c>
      <c r="AF36" s="39" t="s">
        <v>129</v>
      </c>
      <c r="AG36" s="38" t="s">
        <v>1306</v>
      </c>
      <c r="AH36" s="38" t="s">
        <v>163</v>
      </c>
      <c r="AI36" s="38" t="s">
        <v>1675</v>
      </c>
      <c r="AJ36" s="38" t="s">
        <v>132</v>
      </c>
      <c r="AK36" s="38" t="s">
        <v>210</v>
      </c>
      <c r="AL36" s="38" t="s">
        <v>1307</v>
      </c>
      <c r="AM36" s="38" t="s">
        <v>1676</v>
      </c>
      <c r="AN36" s="38" t="s">
        <v>1308</v>
      </c>
      <c r="AO36" s="38" t="s">
        <v>1309</v>
      </c>
      <c r="AP36" s="38" t="s">
        <v>129</v>
      </c>
      <c r="AQ36" s="111" t="s">
        <v>1310</v>
      </c>
      <c r="AR36" s="38" t="s">
        <v>1311</v>
      </c>
      <c r="AS36" s="38" t="s">
        <v>132</v>
      </c>
      <c r="AT36" s="38" t="s">
        <v>113</v>
      </c>
      <c r="AU36" s="38" t="s">
        <v>1312</v>
      </c>
      <c r="AV36" s="38" t="s">
        <v>1313</v>
      </c>
      <c r="AW36" s="38" t="s">
        <v>113</v>
      </c>
      <c r="AX36" s="38" t="s">
        <v>1314</v>
      </c>
      <c r="AY36" s="38" t="s">
        <v>1315</v>
      </c>
      <c r="AZ36" s="38" t="s">
        <v>1316</v>
      </c>
      <c r="BA36" s="38" t="s">
        <v>1317</v>
      </c>
      <c r="BB36" s="38" t="s">
        <v>129</v>
      </c>
      <c r="BC36" s="38" t="s">
        <v>280</v>
      </c>
      <c r="BD36" s="38" t="s">
        <v>1677</v>
      </c>
      <c r="BE36" s="39" t="s">
        <v>1318</v>
      </c>
      <c r="BF36" s="46" t="s">
        <v>132</v>
      </c>
      <c r="BG36" s="38" t="s">
        <v>1319</v>
      </c>
      <c r="BH36" s="38" t="s">
        <v>108</v>
      </c>
      <c r="BI36" s="38" t="s">
        <v>108</v>
      </c>
      <c r="BJ36" s="38" t="s">
        <v>1678</v>
      </c>
      <c r="BK36" s="38" t="s">
        <v>1320</v>
      </c>
      <c r="BL36" s="38" t="s">
        <v>1321</v>
      </c>
      <c r="BM36" s="38" t="s">
        <v>132</v>
      </c>
      <c r="BN36" s="38" t="s">
        <v>108</v>
      </c>
      <c r="BO36" s="38" t="s">
        <v>1322</v>
      </c>
      <c r="BP36" s="38" t="s">
        <v>1323</v>
      </c>
      <c r="BQ36" s="38" t="s">
        <v>129</v>
      </c>
      <c r="BR36" s="38" t="s">
        <v>129</v>
      </c>
      <c r="BS36" s="16" t="s">
        <v>1679</v>
      </c>
      <c r="BT36" s="16" t="s">
        <v>1462</v>
      </c>
      <c r="BU36" s="16" t="s">
        <v>108</v>
      </c>
      <c r="BV36" s="38" t="s">
        <v>132</v>
      </c>
      <c r="BW36" s="38" t="s">
        <v>129</v>
      </c>
      <c r="BX36" s="38" t="s">
        <v>132</v>
      </c>
      <c r="BY36" s="38" t="s">
        <v>132</v>
      </c>
      <c r="BZ36" s="38" t="s">
        <v>106</v>
      </c>
      <c r="CA36" s="38" t="s">
        <v>132</v>
      </c>
      <c r="CB36" s="38" t="s">
        <v>1324</v>
      </c>
      <c r="CC36" s="38" t="s">
        <v>1680</v>
      </c>
      <c r="CD36" s="38" t="s">
        <v>1325</v>
      </c>
      <c r="CE36" s="38" t="s">
        <v>132</v>
      </c>
      <c r="CF36" s="38" t="s">
        <v>1326</v>
      </c>
      <c r="CG36" s="38" t="s">
        <v>132</v>
      </c>
      <c r="CH36" s="38" t="s">
        <v>108</v>
      </c>
      <c r="CI36" s="38" t="s">
        <v>129</v>
      </c>
      <c r="CJ36" s="38" t="s">
        <v>1681</v>
      </c>
      <c r="CK36" s="38" t="s">
        <v>1327</v>
      </c>
      <c r="CL36" s="38" t="s">
        <v>1328</v>
      </c>
      <c r="CM36" s="38" t="s">
        <v>1329</v>
      </c>
    </row>
    <row r="37" spans="1:91" ht="188.1" customHeight="1" thickBot="1">
      <c r="A37" s="49">
        <v>33</v>
      </c>
      <c r="B37" s="49" t="s">
        <v>1330</v>
      </c>
      <c r="C37" s="49" t="s">
        <v>1331</v>
      </c>
      <c r="D37" s="49">
        <v>2018</v>
      </c>
      <c r="E37" s="49" t="s">
        <v>1332</v>
      </c>
      <c r="F37" s="49" t="s">
        <v>612</v>
      </c>
      <c r="G37" s="49" t="s">
        <v>108</v>
      </c>
      <c r="H37" s="49" t="s">
        <v>342</v>
      </c>
      <c r="I37" s="49" t="s">
        <v>1333</v>
      </c>
      <c r="J37" s="49" t="s">
        <v>1682</v>
      </c>
      <c r="K37" s="108" t="s">
        <v>1334</v>
      </c>
      <c r="L37" s="49" t="s">
        <v>1335</v>
      </c>
      <c r="M37" s="49" t="s">
        <v>1336</v>
      </c>
      <c r="N37" s="49" t="s">
        <v>1337</v>
      </c>
      <c r="O37" s="49" t="s">
        <v>1338</v>
      </c>
      <c r="P37" s="49" t="s">
        <v>440</v>
      </c>
      <c r="Q37" s="49" t="s">
        <v>1683</v>
      </c>
      <c r="R37" s="49" t="s">
        <v>1684</v>
      </c>
      <c r="S37" s="49" t="s">
        <v>1685</v>
      </c>
      <c r="T37" s="49" t="s">
        <v>1340</v>
      </c>
      <c r="U37" s="108" t="s">
        <v>2577</v>
      </c>
      <c r="V37" s="304" t="s">
        <v>108</v>
      </c>
      <c r="W37" s="49" t="s">
        <v>1341</v>
      </c>
      <c r="X37" s="49" t="s">
        <v>160</v>
      </c>
      <c r="Y37" s="49" t="s">
        <v>132</v>
      </c>
      <c r="Z37" s="49" t="s">
        <v>132</v>
      </c>
      <c r="AA37" s="49" t="s">
        <v>129</v>
      </c>
      <c r="AB37" s="49" t="s">
        <v>132</v>
      </c>
      <c r="AC37" s="49" t="s">
        <v>132</v>
      </c>
      <c r="AD37" s="49" t="s">
        <v>1686</v>
      </c>
      <c r="AE37" s="49" t="s">
        <v>1342</v>
      </c>
      <c r="AF37" s="49" t="s">
        <v>129</v>
      </c>
      <c r="AG37" s="49" t="s">
        <v>1687</v>
      </c>
      <c r="AH37" s="49" t="s">
        <v>132</v>
      </c>
      <c r="AI37" s="49" t="s">
        <v>132</v>
      </c>
      <c r="AJ37" s="49" t="s">
        <v>1688</v>
      </c>
      <c r="AK37" s="49" t="s">
        <v>114</v>
      </c>
      <c r="AL37" s="49" t="s">
        <v>115</v>
      </c>
      <c r="AM37" s="49" t="s">
        <v>1343</v>
      </c>
      <c r="AN37" s="49" t="s">
        <v>1344</v>
      </c>
      <c r="AO37" s="49" t="s">
        <v>1345</v>
      </c>
      <c r="AP37" s="49" t="s">
        <v>1689</v>
      </c>
      <c r="AQ37" s="112" t="s">
        <v>1346</v>
      </c>
      <c r="AR37" s="49" t="s">
        <v>108</v>
      </c>
      <c r="AS37" s="49" t="s">
        <v>132</v>
      </c>
      <c r="AT37" s="49" t="s">
        <v>1690</v>
      </c>
      <c r="AU37" s="49" t="s">
        <v>1347</v>
      </c>
      <c r="AV37" s="49" t="s">
        <v>108</v>
      </c>
      <c r="AW37" s="49" t="s">
        <v>1348</v>
      </c>
      <c r="AX37" s="49" t="s">
        <v>1349</v>
      </c>
      <c r="AY37" s="49" t="s">
        <v>1350</v>
      </c>
      <c r="AZ37" s="49" t="s">
        <v>1351</v>
      </c>
      <c r="BA37" s="49" t="s">
        <v>1352</v>
      </c>
      <c r="BB37" s="49" t="s">
        <v>1691</v>
      </c>
      <c r="BC37" s="49" t="s">
        <v>1692</v>
      </c>
      <c r="BD37" s="49" t="s">
        <v>1353</v>
      </c>
      <c r="BE37" s="49" t="s">
        <v>1354</v>
      </c>
      <c r="BF37" s="49" t="s">
        <v>1355</v>
      </c>
      <c r="BG37" s="49" t="s">
        <v>132</v>
      </c>
      <c r="BH37" s="49" t="s">
        <v>1356</v>
      </c>
      <c r="BI37" s="49" t="s">
        <v>1357</v>
      </c>
      <c r="BJ37" s="49" t="s">
        <v>1358</v>
      </c>
      <c r="BK37" s="49" t="s">
        <v>108</v>
      </c>
      <c r="BL37" s="49" t="s">
        <v>1359</v>
      </c>
      <c r="BM37" s="49" t="s">
        <v>132</v>
      </c>
      <c r="BN37" s="49" t="s">
        <v>108</v>
      </c>
      <c r="BO37" s="49" t="s">
        <v>1693</v>
      </c>
      <c r="BP37" s="49" t="s">
        <v>108</v>
      </c>
      <c r="BQ37" s="49" t="s">
        <v>1694</v>
      </c>
      <c r="BR37" s="49" t="s">
        <v>129</v>
      </c>
      <c r="BS37" s="49" t="s">
        <v>1695</v>
      </c>
      <c r="BT37" s="49" t="s">
        <v>1696</v>
      </c>
      <c r="BU37" s="49" t="s">
        <v>1697</v>
      </c>
      <c r="BV37" s="49" t="s">
        <v>1360</v>
      </c>
      <c r="BW37" s="49" t="s">
        <v>129</v>
      </c>
      <c r="BX37" s="49" t="s">
        <v>108</v>
      </c>
      <c r="BY37" s="49" t="s">
        <v>132</v>
      </c>
      <c r="BZ37" s="49" t="s">
        <v>106</v>
      </c>
      <c r="CA37" s="49" t="s">
        <v>132</v>
      </c>
      <c r="CB37" s="49" t="s">
        <v>1361</v>
      </c>
      <c r="CC37" s="49" t="s">
        <v>461</v>
      </c>
      <c r="CD37" s="49" t="s">
        <v>1362</v>
      </c>
      <c r="CE37" s="49" t="s">
        <v>132</v>
      </c>
      <c r="CF37" s="49" t="s">
        <v>108</v>
      </c>
      <c r="CG37" s="49" t="s">
        <v>132</v>
      </c>
      <c r="CH37" s="49" t="s">
        <v>1698</v>
      </c>
      <c r="CI37" s="49" t="s">
        <v>108</v>
      </c>
      <c r="CJ37" s="49" t="s">
        <v>108</v>
      </c>
      <c r="CK37" s="49" t="s">
        <v>1363</v>
      </c>
      <c r="CL37" s="49" t="s">
        <v>1364</v>
      </c>
      <c r="CM37" s="49" t="s">
        <v>1365</v>
      </c>
    </row>
    <row r="38" spans="1:91" ht="188.1" customHeight="1">
      <c r="A38" s="182">
        <v>34</v>
      </c>
      <c r="B38" s="183" t="s">
        <v>1366</v>
      </c>
      <c r="C38" s="182" t="s">
        <v>1367</v>
      </c>
      <c r="D38" s="184">
        <v>2023</v>
      </c>
      <c r="E38" s="182" t="s">
        <v>94</v>
      </c>
      <c r="F38" s="182" t="s">
        <v>95</v>
      </c>
      <c r="G38" s="182" t="s">
        <v>95</v>
      </c>
      <c r="H38" s="185" t="s">
        <v>342</v>
      </c>
      <c r="I38" s="185" t="s">
        <v>1368</v>
      </c>
      <c r="J38" s="185" t="s">
        <v>1699</v>
      </c>
      <c r="K38" s="186" t="s">
        <v>1369</v>
      </c>
      <c r="L38" s="187" t="s">
        <v>1370</v>
      </c>
      <c r="M38" s="188" t="s">
        <v>1371</v>
      </c>
      <c r="N38" s="182" t="s">
        <v>1700</v>
      </c>
      <c r="O38" s="182" t="s">
        <v>1372</v>
      </c>
      <c r="P38" s="189" t="s">
        <v>1373</v>
      </c>
      <c r="Q38" s="184" t="s">
        <v>1374</v>
      </c>
      <c r="R38" s="182" t="s">
        <v>1375</v>
      </c>
      <c r="S38" s="182" t="s">
        <v>1701</v>
      </c>
      <c r="T38" s="190" t="s">
        <v>1376</v>
      </c>
      <c r="U38" s="297" t="s">
        <v>2532</v>
      </c>
      <c r="V38" s="305" t="s">
        <v>2578</v>
      </c>
      <c r="W38" s="185" t="s">
        <v>1377</v>
      </c>
      <c r="X38" s="191" t="s">
        <v>1702</v>
      </c>
      <c r="Y38" s="182" t="s">
        <v>1378</v>
      </c>
      <c r="Z38" s="182" t="s">
        <v>1379</v>
      </c>
      <c r="AA38" s="182" t="s">
        <v>1380</v>
      </c>
      <c r="AB38" s="182" t="s">
        <v>1381</v>
      </c>
      <c r="AC38" s="189" t="s">
        <v>1382</v>
      </c>
      <c r="AD38" s="187" t="s">
        <v>1383</v>
      </c>
      <c r="AE38" s="182" t="s">
        <v>1703</v>
      </c>
      <c r="AF38" s="182" t="s">
        <v>1384</v>
      </c>
      <c r="AG38" s="182" t="s">
        <v>1704</v>
      </c>
      <c r="AH38" s="182" t="s">
        <v>1385</v>
      </c>
      <c r="AI38" s="182" t="s">
        <v>1386</v>
      </c>
      <c r="AJ38" s="189" t="s">
        <v>1387</v>
      </c>
      <c r="AK38" s="184" t="s">
        <v>243</v>
      </c>
      <c r="AL38" s="182" t="s">
        <v>1388</v>
      </c>
      <c r="AM38" s="182" t="s">
        <v>1389</v>
      </c>
      <c r="AN38" s="182" t="s">
        <v>1390</v>
      </c>
      <c r="AO38" s="183" t="s">
        <v>1391</v>
      </c>
      <c r="AP38" s="190" t="s">
        <v>1392</v>
      </c>
      <c r="AQ38" s="192" t="s">
        <v>1393</v>
      </c>
      <c r="AR38" s="182" t="s">
        <v>1394</v>
      </c>
      <c r="AS38" s="188" t="s">
        <v>132</v>
      </c>
      <c r="AT38" s="182" t="s">
        <v>1395</v>
      </c>
      <c r="AU38" s="182" t="s">
        <v>1396</v>
      </c>
      <c r="AV38" s="189" t="s">
        <v>1705</v>
      </c>
      <c r="AW38" s="183" t="s">
        <v>108</v>
      </c>
      <c r="AX38" s="185" t="s">
        <v>1397</v>
      </c>
      <c r="AY38" s="185" t="s">
        <v>1398</v>
      </c>
      <c r="AZ38" s="185" t="s">
        <v>365</v>
      </c>
      <c r="BA38" s="189" t="s">
        <v>108</v>
      </c>
      <c r="BB38" s="184" t="s">
        <v>1399</v>
      </c>
      <c r="BC38" s="184" t="s">
        <v>955</v>
      </c>
      <c r="BD38" s="193" t="s">
        <v>132</v>
      </c>
      <c r="BE38" s="184" t="s">
        <v>1400</v>
      </c>
      <c r="BF38" s="187" t="s">
        <v>1401</v>
      </c>
      <c r="BG38" s="182" t="s">
        <v>106</v>
      </c>
      <c r="BH38" s="182" t="s">
        <v>1402</v>
      </c>
      <c r="BI38" s="183" t="s">
        <v>1706</v>
      </c>
      <c r="BJ38" s="194" t="s">
        <v>1403</v>
      </c>
      <c r="BK38" s="184" t="s">
        <v>1404</v>
      </c>
      <c r="BL38" s="184" t="s">
        <v>1405</v>
      </c>
      <c r="BM38" s="182" t="s">
        <v>1406</v>
      </c>
      <c r="BN38" s="189" t="s">
        <v>108</v>
      </c>
      <c r="BO38" s="184" t="s">
        <v>1407</v>
      </c>
      <c r="BP38" s="184" t="s">
        <v>1408</v>
      </c>
      <c r="BQ38" s="182" t="s">
        <v>129</v>
      </c>
      <c r="BR38" s="185" t="s">
        <v>1409</v>
      </c>
      <c r="BS38" s="195" t="s">
        <v>1410</v>
      </c>
      <c r="BT38" s="195" t="s">
        <v>1462</v>
      </c>
      <c r="BU38" s="195" t="s">
        <v>1707</v>
      </c>
      <c r="BV38" s="185" t="s">
        <v>1411</v>
      </c>
      <c r="BW38" s="185" t="s">
        <v>129</v>
      </c>
      <c r="BX38" s="189" t="s">
        <v>1412</v>
      </c>
      <c r="BY38" s="183" t="s">
        <v>1413</v>
      </c>
      <c r="BZ38" s="185" t="s">
        <v>1414</v>
      </c>
      <c r="CA38" s="185" t="s">
        <v>132</v>
      </c>
      <c r="CB38" s="185" t="s">
        <v>1415</v>
      </c>
      <c r="CC38" s="191" t="s">
        <v>1416</v>
      </c>
      <c r="CD38" s="184" t="s">
        <v>1417</v>
      </c>
      <c r="CE38" s="182" t="s">
        <v>1418</v>
      </c>
      <c r="CF38" s="185" t="s">
        <v>1419</v>
      </c>
      <c r="CG38" s="189" t="s">
        <v>1420</v>
      </c>
      <c r="CH38" s="184" t="s">
        <v>108</v>
      </c>
      <c r="CI38" s="182" t="s">
        <v>108</v>
      </c>
      <c r="CJ38" s="185" t="s">
        <v>1421</v>
      </c>
      <c r="CK38" s="196" t="s">
        <v>1422</v>
      </c>
      <c r="CL38" s="197" t="s">
        <v>1423</v>
      </c>
      <c r="CM38" s="198" t="s">
        <v>1424</v>
      </c>
    </row>
    <row r="39" spans="1:91" s="254" customFormat="1" ht="326.25" customHeight="1">
      <c r="A39" s="251">
        <v>35</v>
      </c>
      <c r="B39" s="252" t="s">
        <v>2441</v>
      </c>
      <c r="C39" s="252" t="s">
        <v>1109</v>
      </c>
      <c r="D39" s="252">
        <v>2025</v>
      </c>
      <c r="E39" s="252" t="s">
        <v>611</v>
      </c>
      <c r="F39" s="252" t="s">
        <v>1045</v>
      </c>
      <c r="G39" s="252" t="s">
        <v>2438</v>
      </c>
      <c r="H39" s="252" t="s">
        <v>342</v>
      </c>
      <c r="I39" s="252" t="s">
        <v>2442</v>
      </c>
      <c r="J39" s="253" t="s">
        <v>2480</v>
      </c>
      <c r="K39" s="252" t="s">
        <v>1112</v>
      </c>
      <c r="L39" s="252" t="s">
        <v>2443</v>
      </c>
      <c r="M39" s="252" t="s">
        <v>2444</v>
      </c>
      <c r="N39" s="252" t="s">
        <v>2445</v>
      </c>
      <c r="O39" s="252" t="s">
        <v>2446</v>
      </c>
      <c r="P39" s="252" t="s">
        <v>2439</v>
      </c>
      <c r="Q39" s="252" t="s">
        <v>1118</v>
      </c>
      <c r="R39" s="252" t="s">
        <v>2447</v>
      </c>
      <c r="S39" s="252" t="s">
        <v>2448</v>
      </c>
      <c r="T39" s="252" t="s">
        <v>2449</v>
      </c>
      <c r="U39" s="298" t="s">
        <v>2566</v>
      </c>
      <c r="V39" s="306" t="s">
        <v>2567</v>
      </c>
      <c r="W39" s="252" t="s">
        <v>2450</v>
      </c>
      <c r="X39" s="252" t="s">
        <v>1122</v>
      </c>
      <c r="Y39" s="252" t="s">
        <v>106</v>
      </c>
      <c r="Z39" s="252" t="s">
        <v>2451</v>
      </c>
      <c r="AA39" s="252" t="s">
        <v>2452</v>
      </c>
      <c r="AB39" s="252" t="s">
        <v>2453</v>
      </c>
      <c r="AC39" s="252" t="s">
        <v>108</v>
      </c>
      <c r="AD39" s="252" t="s">
        <v>364</v>
      </c>
      <c r="AE39" s="252" t="s">
        <v>2454</v>
      </c>
      <c r="AF39" s="252" t="s">
        <v>129</v>
      </c>
      <c r="AG39" s="252" t="s">
        <v>108</v>
      </c>
      <c r="AH39" s="252" t="s">
        <v>108</v>
      </c>
      <c r="AI39" s="252" t="s">
        <v>2455</v>
      </c>
      <c r="AJ39" s="252" t="s">
        <v>2456</v>
      </c>
      <c r="AK39" s="252" t="s">
        <v>2457</v>
      </c>
      <c r="AL39" s="252" t="s">
        <v>115</v>
      </c>
      <c r="AM39" s="252" t="s">
        <v>2458</v>
      </c>
      <c r="AN39" s="252" t="s">
        <v>2459</v>
      </c>
      <c r="AO39" s="252" t="s">
        <v>2460</v>
      </c>
      <c r="AP39" s="252" t="s">
        <v>108</v>
      </c>
      <c r="AQ39" s="252" t="s">
        <v>1393</v>
      </c>
      <c r="AR39" s="252" t="s">
        <v>2461</v>
      </c>
      <c r="AS39" s="252" t="s">
        <v>132</v>
      </c>
      <c r="AT39" s="252" t="s">
        <v>108</v>
      </c>
      <c r="AU39" s="252" t="s">
        <v>108</v>
      </c>
      <c r="AV39" s="252" t="s">
        <v>108</v>
      </c>
      <c r="AW39" s="252" t="s">
        <v>108</v>
      </c>
      <c r="AX39" s="252" t="s">
        <v>709</v>
      </c>
      <c r="AY39" s="252" t="s">
        <v>108</v>
      </c>
      <c r="AZ39" s="252" t="s">
        <v>108</v>
      </c>
      <c r="BA39" s="252" t="s">
        <v>2462</v>
      </c>
      <c r="BB39" s="252" t="s">
        <v>129</v>
      </c>
      <c r="BC39" s="252" t="s">
        <v>2463</v>
      </c>
      <c r="BD39" s="252" t="s">
        <v>2464</v>
      </c>
      <c r="BE39" s="252" t="s">
        <v>2465</v>
      </c>
      <c r="BF39" s="252" t="s">
        <v>132</v>
      </c>
      <c r="BG39" s="252" t="s">
        <v>106</v>
      </c>
      <c r="BH39" s="252" t="s">
        <v>2466</v>
      </c>
      <c r="BI39" s="252" t="s">
        <v>2467</v>
      </c>
      <c r="BJ39" s="252" t="s">
        <v>2468</v>
      </c>
      <c r="BK39" s="252" t="s">
        <v>108</v>
      </c>
      <c r="BL39" s="252" t="s">
        <v>108</v>
      </c>
      <c r="BM39" s="252" t="s">
        <v>132</v>
      </c>
      <c r="BN39" s="252" t="s">
        <v>108</v>
      </c>
      <c r="BO39" s="252" t="s">
        <v>2469</v>
      </c>
      <c r="BP39" s="252" t="s">
        <v>2470</v>
      </c>
      <c r="BQ39" s="252" t="s">
        <v>2471</v>
      </c>
      <c r="BR39" s="252" t="s">
        <v>2472</v>
      </c>
      <c r="BS39" s="252" t="s">
        <v>130</v>
      </c>
      <c r="BT39" s="252" t="s">
        <v>1462</v>
      </c>
      <c r="BU39" s="252" t="s">
        <v>564</v>
      </c>
      <c r="BV39" s="252" t="s">
        <v>132</v>
      </c>
      <c r="BW39" s="252" t="s">
        <v>1135</v>
      </c>
      <c r="BX39" s="252" t="s">
        <v>2473</v>
      </c>
      <c r="BY39" s="252" t="s">
        <v>132</v>
      </c>
      <c r="BZ39" s="252" t="s">
        <v>2474</v>
      </c>
      <c r="CA39" s="252" t="s">
        <v>108</v>
      </c>
      <c r="CB39" s="252" t="s">
        <v>355</v>
      </c>
      <c r="CC39" s="252" t="s">
        <v>382</v>
      </c>
      <c r="CD39" s="252" t="s">
        <v>764</v>
      </c>
      <c r="CE39" s="252" t="s">
        <v>2475</v>
      </c>
      <c r="CF39" s="252" t="s">
        <v>132</v>
      </c>
      <c r="CG39" s="252" t="s">
        <v>106</v>
      </c>
      <c r="CH39" s="252" t="s">
        <v>108</v>
      </c>
      <c r="CI39" s="253" t="s">
        <v>2481</v>
      </c>
      <c r="CJ39" s="252" t="s">
        <v>2476</v>
      </c>
      <c r="CK39" s="252" t="s">
        <v>2477</v>
      </c>
      <c r="CL39" s="252" t="s">
        <v>2478</v>
      </c>
      <c r="CM39" s="252" t="s">
        <v>2479</v>
      </c>
    </row>
  </sheetData>
  <autoFilter ref="A4:CM39" xr:uid="{8408BE83-F4A5-4342-8839-60C52044095A}"/>
  <mergeCells count="25">
    <mergeCell ref="K2:W2"/>
    <mergeCell ref="AK2:AP2"/>
    <mergeCell ref="AQ2:BD2"/>
    <mergeCell ref="BY3:CB3"/>
    <mergeCell ref="BE2:BR2"/>
    <mergeCell ref="X3:AC3"/>
    <mergeCell ref="AD3:AJ3"/>
    <mergeCell ref="AK3:AP3"/>
    <mergeCell ref="AQ3:AV3"/>
    <mergeCell ref="CC3:CG3"/>
    <mergeCell ref="CH3:CJ3"/>
    <mergeCell ref="A1:CM1"/>
    <mergeCell ref="AW3:BA3"/>
    <mergeCell ref="BB3:BD3"/>
    <mergeCell ref="BE3:BI3"/>
    <mergeCell ref="BK3:BN3"/>
    <mergeCell ref="BO3:BR3"/>
    <mergeCell ref="BS3:BX3"/>
    <mergeCell ref="BS2:CB2"/>
    <mergeCell ref="CC2:CJ2"/>
    <mergeCell ref="CM2:CM3"/>
    <mergeCell ref="B3:J3"/>
    <mergeCell ref="K3:P3"/>
    <mergeCell ref="Q3:W3"/>
    <mergeCell ref="B2:J2"/>
  </mergeCells>
  <hyperlinks>
    <hyperlink ref="A5" r:id="rId1" display="https://pmc.ncbi.nlm.nih.gov/articles/PMC12046274/" xr:uid="{16DDA68A-1EC4-487F-A51B-7174E999E1BF}"/>
    <hyperlink ref="BC8" r:id="rId2" xr:uid="{9E687775-40FF-4C83-94CC-BE5434431652}"/>
    <hyperlink ref="A10" r:id="rId3" display="https://www.bing.com/ck/a?!&amp;&amp;p=d5894309ebb128beb0b958d803d550fd5fd237e056221ae3ce1064e1851ca1e1JmltdHM9MTc3MDg1NDQwMA&amp;ptn=3&amp;ver=2&amp;hsh=4&amp;fclid=285f6867-a202-6785-373e-7b4fa3ee660a&amp;u=a1aHR0cHM6Ly9saW5rLnNwcmluZ2VyLmNvbS9jaGFwdGVyLzEwLjEwMDcvOTc4LTk4MS05NS0xMzYxLTFfMzc" xr:uid="{7FBCCE7F-C4E6-4480-BE53-04B03520E6E1}"/>
  </hyperlinks>
  <pageMargins left="0.7" right="0.7" top="0.75" bottom="0.75" header="0.3" footer="0.3"/>
  <pageSetup paperSize="9"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3DCA9-6145-4492-8753-224FBD245EC4}">
  <dimension ref="A1:Q14"/>
  <sheetViews>
    <sheetView workbookViewId="0"/>
  </sheetViews>
  <sheetFormatPr defaultRowHeight="15"/>
  <cols>
    <col min="1" max="1" width="11.85546875" customWidth="1"/>
    <col min="2" max="2" width="22.85546875" bestFit="1" customWidth="1"/>
    <col min="3" max="3" width="15.85546875" customWidth="1"/>
    <col min="4" max="4" width="15.42578125" customWidth="1"/>
    <col min="5" max="5" width="12.85546875" customWidth="1"/>
    <col min="6" max="6" width="13.85546875" customWidth="1"/>
    <col min="7" max="7" width="14" customWidth="1"/>
    <col min="8" max="8" width="13.5703125" customWidth="1"/>
    <col min="9" max="9" width="13.28515625" customWidth="1"/>
    <col min="10" max="10" width="13.5703125" customWidth="1"/>
    <col min="11" max="11" width="12.42578125" customWidth="1"/>
    <col min="12" max="12" width="13.5703125" customWidth="1"/>
    <col min="13" max="13" width="12.7109375" customWidth="1"/>
    <col min="14" max="14" width="13.7109375" customWidth="1"/>
    <col min="15" max="15" width="14.140625" customWidth="1"/>
    <col min="16" max="16" width="12.85546875" customWidth="1"/>
    <col min="17" max="17" width="13" customWidth="1"/>
  </cols>
  <sheetData>
    <row r="1" spans="1:17" s="447" customFormat="1">
      <c r="A1" s="446" t="s">
        <v>2810</v>
      </c>
    </row>
    <row r="2" spans="1:17" ht="78.75">
      <c r="A2" s="51" t="s">
        <v>2160</v>
      </c>
      <c r="B2" s="52" t="s">
        <v>1895</v>
      </c>
      <c r="C2" s="53" t="s">
        <v>1896</v>
      </c>
      <c r="D2" s="54" t="s">
        <v>1897</v>
      </c>
      <c r="E2" s="55" t="s">
        <v>1898</v>
      </c>
      <c r="F2" s="56" t="s">
        <v>1899</v>
      </c>
      <c r="G2" s="57" t="s">
        <v>1900</v>
      </c>
      <c r="H2" s="58" t="s">
        <v>1901</v>
      </c>
      <c r="I2" s="59" t="s">
        <v>1902</v>
      </c>
      <c r="J2" s="60" t="s">
        <v>1903</v>
      </c>
      <c r="K2" s="61" t="s">
        <v>1904</v>
      </c>
      <c r="L2" s="62" t="s">
        <v>1905</v>
      </c>
      <c r="M2" s="63" t="s">
        <v>1906</v>
      </c>
      <c r="N2" s="64" t="s">
        <v>1907</v>
      </c>
      <c r="O2" s="101" t="s">
        <v>1908</v>
      </c>
      <c r="P2" s="65" t="s">
        <v>1909</v>
      </c>
      <c r="Q2" s="98" t="s">
        <v>1910</v>
      </c>
    </row>
    <row r="3" spans="1:17">
      <c r="A3">
        <v>2</v>
      </c>
      <c r="B3" t="s">
        <v>1919</v>
      </c>
      <c r="C3">
        <v>2</v>
      </c>
      <c r="D3" t="s">
        <v>2161</v>
      </c>
      <c r="E3">
        <v>3</v>
      </c>
      <c r="F3" t="s">
        <v>2162</v>
      </c>
      <c r="G3">
        <v>3</v>
      </c>
      <c r="H3" t="s">
        <v>2163</v>
      </c>
      <c r="I3">
        <v>1</v>
      </c>
      <c r="J3" t="s">
        <v>2164</v>
      </c>
      <c r="K3">
        <v>2</v>
      </c>
      <c r="L3" t="s">
        <v>2165</v>
      </c>
      <c r="M3">
        <v>3</v>
      </c>
      <c r="N3" t="s">
        <v>2166</v>
      </c>
      <c r="O3">
        <f>IF(COUNTA(C3,E3,G3,I3,K3,M3)=0,"",SUM(C3,E3,G3,I3,K3,M3))</f>
        <v>14</v>
      </c>
      <c r="P3" t="str">
        <f>IF(O3="","",LOOKUP(O3,{0,4,8,12,15},{"None","Basic","Moderate","Advanced","Comprehensive"}))</f>
        <v>Advanced</v>
      </c>
    </row>
    <row r="4" spans="1:17">
      <c r="A4">
        <v>6</v>
      </c>
      <c r="B4" t="s">
        <v>294</v>
      </c>
      <c r="C4">
        <v>0</v>
      </c>
      <c r="D4" t="s">
        <v>2167</v>
      </c>
      <c r="E4">
        <v>2</v>
      </c>
      <c r="F4" t="s">
        <v>2168</v>
      </c>
      <c r="G4">
        <v>1</v>
      </c>
      <c r="H4" t="s">
        <v>2169</v>
      </c>
      <c r="I4">
        <v>0</v>
      </c>
      <c r="J4" t="s">
        <v>2170</v>
      </c>
      <c r="K4">
        <v>1</v>
      </c>
      <c r="L4" t="s">
        <v>2171</v>
      </c>
      <c r="M4">
        <v>0</v>
      </c>
      <c r="N4" t="s">
        <v>2172</v>
      </c>
      <c r="O4">
        <f>IF(COUNTA(C4,E4,G4,I4,K4,M4)=0,"",SUM(C4,E4,G4,I4,K4,M4))</f>
        <v>4</v>
      </c>
      <c r="P4" t="str">
        <f>IF(O4="","",LOOKUP(O4,{0,4,8,12,15},{"None","Basic","Moderate","Advanced","Comprehensive"}))</f>
        <v>Basic</v>
      </c>
    </row>
    <row r="5" spans="1:17">
      <c r="A5">
        <v>9</v>
      </c>
      <c r="B5" t="s">
        <v>2173</v>
      </c>
      <c r="C5">
        <v>0</v>
      </c>
      <c r="D5" t="s">
        <v>2174</v>
      </c>
      <c r="E5">
        <v>2</v>
      </c>
      <c r="F5" t="s">
        <v>2175</v>
      </c>
      <c r="G5">
        <v>1</v>
      </c>
      <c r="H5" t="s">
        <v>2176</v>
      </c>
      <c r="I5">
        <v>0</v>
      </c>
      <c r="J5" t="s">
        <v>2177</v>
      </c>
      <c r="K5">
        <v>2</v>
      </c>
      <c r="L5" t="s">
        <v>2178</v>
      </c>
      <c r="M5">
        <v>0</v>
      </c>
      <c r="N5" t="s">
        <v>2172</v>
      </c>
      <c r="O5">
        <f t="shared" ref="O5:O14" si="0">IF(COUNTA(C5,E5,G5,I5,K5,M5)=0,"",SUM(C5,E5,G5,I5,K5,M5))</f>
        <v>5</v>
      </c>
      <c r="P5" t="str">
        <f>IF(O5="","",LOOKUP(O5,{0,4,8,12,15},{"None","Basic","Moderate","Advanced","Comprehensive"}))</f>
        <v>Basic</v>
      </c>
    </row>
    <row r="6" spans="1:17">
      <c r="A6">
        <v>11</v>
      </c>
      <c r="B6" t="s">
        <v>1989</v>
      </c>
      <c r="C6">
        <v>0</v>
      </c>
      <c r="D6" t="s">
        <v>2179</v>
      </c>
      <c r="E6">
        <v>1</v>
      </c>
      <c r="F6" t="s">
        <v>2180</v>
      </c>
      <c r="G6">
        <v>0</v>
      </c>
      <c r="H6" t="s">
        <v>2181</v>
      </c>
      <c r="I6">
        <v>2</v>
      </c>
      <c r="J6" t="s">
        <v>2182</v>
      </c>
      <c r="K6">
        <v>2</v>
      </c>
      <c r="L6" t="s">
        <v>2183</v>
      </c>
      <c r="M6">
        <v>3</v>
      </c>
      <c r="N6" t="s">
        <v>2184</v>
      </c>
      <c r="O6">
        <f t="shared" si="0"/>
        <v>8</v>
      </c>
      <c r="P6" t="str">
        <f>IF(O6="","",LOOKUP(O6,{0,4,8,12,15},{"None","Basic","Moderate","Advanced","Comprehensive"}))</f>
        <v>Moderate</v>
      </c>
    </row>
    <row r="7" spans="1:17">
      <c r="A7">
        <v>14</v>
      </c>
      <c r="B7" t="s">
        <v>2185</v>
      </c>
      <c r="C7">
        <v>2</v>
      </c>
      <c r="D7" t="s">
        <v>2186</v>
      </c>
      <c r="E7">
        <v>1</v>
      </c>
      <c r="F7" t="s">
        <v>2187</v>
      </c>
      <c r="G7">
        <v>1</v>
      </c>
      <c r="H7" t="s">
        <v>2188</v>
      </c>
      <c r="I7">
        <v>3</v>
      </c>
      <c r="J7" t="s">
        <v>2189</v>
      </c>
      <c r="K7">
        <v>2</v>
      </c>
      <c r="L7" t="s">
        <v>2190</v>
      </c>
      <c r="M7">
        <v>2</v>
      </c>
      <c r="N7" t="s">
        <v>2191</v>
      </c>
      <c r="O7">
        <f t="shared" si="0"/>
        <v>11</v>
      </c>
      <c r="P7" t="str">
        <f>IF(O7="","",LOOKUP(O7,{0,4,8,12,15},{"None","Basic","Moderate","Advanced","Comprehensive"}))</f>
        <v>Moderate</v>
      </c>
    </row>
    <row r="8" spans="1:17">
      <c r="A8">
        <v>17</v>
      </c>
      <c r="B8" t="s">
        <v>1911</v>
      </c>
      <c r="C8">
        <v>2</v>
      </c>
      <c r="D8" t="s">
        <v>2192</v>
      </c>
      <c r="E8">
        <v>3</v>
      </c>
      <c r="F8" t="s">
        <v>2193</v>
      </c>
      <c r="G8">
        <v>1</v>
      </c>
      <c r="H8" t="s">
        <v>2194</v>
      </c>
      <c r="I8">
        <v>2</v>
      </c>
      <c r="J8" t="s">
        <v>2195</v>
      </c>
      <c r="K8">
        <v>2</v>
      </c>
      <c r="L8" t="s">
        <v>2196</v>
      </c>
      <c r="M8">
        <v>4</v>
      </c>
      <c r="N8" t="s">
        <v>2197</v>
      </c>
      <c r="O8">
        <f>IF(COUNTA(C8,E8,G8,I8,K8,M8)=0,"",SUM(C8,E8,G8,I8,K8,M8))</f>
        <v>14</v>
      </c>
      <c r="P8" t="str">
        <f>IF(O8="","",LOOKUP(O8,{0,4,8,12,15},{"None","Basic","Moderate","Advanced","Comprehensive"}))</f>
        <v>Advanced</v>
      </c>
    </row>
    <row r="9" spans="1:17">
      <c r="A9">
        <v>18</v>
      </c>
      <c r="B9" t="s">
        <v>2198</v>
      </c>
      <c r="C9">
        <v>0</v>
      </c>
      <c r="D9" t="s">
        <v>2199</v>
      </c>
      <c r="E9">
        <v>2</v>
      </c>
      <c r="F9" t="s">
        <v>2200</v>
      </c>
      <c r="G9">
        <v>2</v>
      </c>
      <c r="H9" t="s">
        <v>2201</v>
      </c>
      <c r="I9">
        <v>1</v>
      </c>
      <c r="J9" t="s">
        <v>2202</v>
      </c>
      <c r="K9">
        <v>2</v>
      </c>
      <c r="L9" t="s">
        <v>2203</v>
      </c>
      <c r="M9">
        <v>0</v>
      </c>
      <c r="N9" t="s">
        <v>2204</v>
      </c>
      <c r="O9">
        <f>IF(COUNTA(C9,E9,G9,I9,K9,M9)=0,"",SUM(C9,E9,G9,I9,K9,M9))</f>
        <v>7</v>
      </c>
      <c r="P9" t="str">
        <f>IF(O9="","",LOOKUP(O9,{0,4,8,12,15},{"None","Basic","Moderate","Advanced","Comprehensive"}))</f>
        <v>Basic</v>
      </c>
    </row>
    <row r="10" spans="1:17">
      <c r="A10">
        <v>19</v>
      </c>
      <c r="B10" t="s">
        <v>2047</v>
      </c>
      <c r="C10">
        <v>0</v>
      </c>
      <c r="D10" t="s">
        <v>2205</v>
      </c>
      <c r="E10">
        <v>1</v>
      </c>
      <c r="F10" t="s">
        <v>2206</v>
      </c>
      <c r="G10">
        <v>2</v>
      </c>
      <c r="H10" t="s">
        <v>2207</v>
      </c>
      <c r="I10">
        <v>1</v>
      </c>
      <c r="J10" t="s">
        <v>2208</v>
      </c>
      <c r="K10">
        <v>2</v>
      </c>
      <c r="L10" t="s">
        <v>2209</v>
      </c>
      <c r="M10">
        <v>2</v>
      </c>
      <c r="N10" t="s">
        <v>2210</v>
      </c>
      <c r="O10">
        <f>IF(COUNTA(C10,E10,G10,I10,K10,M10)=0,"",SUM(C10,E10,G10,I10,K10,M10))</f>
        <v>8</v>
      </c>
      <c r="P10" t="str">
        <f>IF(O10="","",LOOKUP(O10,{0,4,8,12,15},{"None","Basic","Moderate","Advanced","Comprehensive"}))</f>
        <v>Moderate</v>
      </c>
    </row>
    <row r="11" spans="1:17">
      <c r="A11">
        <v>23</v>
      </c>
      <c r="B11" t="s">
        <v>2211</v>
      </c>
      <c r="C11">
        <v>0</v>
      </c>
      <c r="D11" t="s">
        <v>2212</v>
      </c>
      <c r="E11">
        <v>0</v>
      </c>
      <c r="F11" t="s">
        <v>2213</v>
      </c>
      <c r="G11">
        <v>1</v>
      </c>
      <c r="H11" t="s">
        <v>2214</v>
      </c>
      <c r="I11">
        <v>2</v>
      </c>
      <c r="J11" t="s">
        <v>2215</v>
      </c>
      <c r="K11">
        <v>2</v>
      </c>
      <c r="L11" t="s">
        <v>2216</v>
      </c>
      <c r="M11">
        <v>3</v>
      </c>
      <c r="N11" t="s">
        <v>2217</v>
      </c>
      <c r="O11">
        <f t="shared" si="0"/>
        <v>8</v>
      </c>
      <c r="P11" t="str">
        <f>IF(O11="","",LOOKUP(O11,{0,4,8,12,15},{"None","Basic","Moderate","Advanced","Comprehensive"}))</f>
        <v>Moderate</v>
      </c>
    </row>
    <row r="12" spans="1:17">
      <c r="A12">
        <v>25</v>
      </c>
      <c r="B12" t="s">
        <v>2218</v>
      </c>
      <c r="C12">
        <v>1</v>
      </c>
      <c r="D12" t="s">
        <v>2219</v>
      </c>
      <c r="E12">
        <v>0</v>
      </c>
      <c r="F12" t="s">
        <v>2220</v>
      </c>
      <c r="G12">
        <v>0</v>
      </c>
      <c r="H12" t="s">
        <v>2221</v>
      </c>
      <c r="I12">
        <v>3</v>
      </c>
      <c r="J12" t="s">
        <v>2222</v>
      </c>
      <c r="K12">
        <v>1</v>
      </c>
      <c r="L12" t="s">
        <v>2223</v>
      </c>
      <c r="M12">
        <v>2</v>
      </c>
      <c r="N12" t="s">
        <v>2224</v>
      </c>
      <c r="O12">
        <f t="shared" si="0"/>
        <v>7</v>
      </c>
      <c r="P12" t="str">
        <f>IF(O12="","",LOOKUP(O12,{0,4,8,12,15},{"None","Basic","Moderate","Advanced","Comprehensive"}))</f>
        <v>Basic</v>
      </c>
    </row>
    <row r="13" spans="1:17">
      <c r="A13">
        <v>28</v>
      </c>
      <c r="B13" t="s">
        <v>2225</v>
      </c>
      <c r="C13">
        <v>2</v>
      </c>
      <c r="D13" t="s">
        <v>2226</v>
      </c>
      <c r="E13">
        <v>0</v>
      </c>
      <c r="F13" t="s">
        <v>2227</v>
      </c>
      <c r="G13">
        <v>2</v>
      </c>
      <c r="H13" t="s">
        <v>2228</v>
      </c>
      <c r="I13">
        <v>1</v>
      </c>
      <c r="J13" t="s">
        <v>2229</v>
      </c>
      <c r="K13">
        <v>1</v>
      </c>
      <c r="L13" t="s">
        <v>2230</v>
      </c>
      <c r="M13">
        <v>1</v>
      </c>
      <c r="N13" t="s">
        <v>2231</v>
      </c>
      <c r="O13">
        <f t="shared" si="0"/>
        <v>7</v>
      </c>
      <c r="P13" t="str">
        <f>IF(O13="","",LOOKUP(O13,{0,4,8,12,15},{"None","Basic","Moderate","Advanced","Comprehensive"}))</f>
        <v>Basic</v>
      </c>
    </row>
    <row r="14" spans="1:17">
      <c r="A14">
        <v>33</v>
      </c>
      <c r="B14" t="s">
        <v>2232</v>
      </c>
      <c r="C14">
        <v>1</v>
      </c>
      <c r="D14" t="s">
        <v>2233</v>
      </c>
      <c r="E14">
        <v>2</v>
      </c>
      <c r="F14" t="s">
        <v>2234</v>
      </c>
      <c r="G14">
        <v>0</v>
      </c>
      <c r="H14" t="s">
        <v>2235</v>
      </c>
      <c r="I14">
        <v>0</v>
      </c>
      <c r="J14" t="s">
        <v>2236</v>
      </c>
      <c r="K14">
        <v>0</v>
      </c>
      <c r="L14" t="s">
        <v>113</v>
      </c>
      <c r="M14">
        <v>1</v>
      </c>
      <c r="N14" t="s">
        <v>2237</v>
      </c>
      <c r="O14">
        <f t="shared" si="0"/>
        <v>4</v>
      </c>
      <c r="P14" t="str">
        <f>IF(O14="","",LOOKUP(O14,{0,4,8,12,15},{"None","Basic","Moderate","Advanced","Comprehensive"}))</f>
        <v>Basic</v>
      </c>
    </row>
  </sheetData>
  <sortState xmlns:xlrd2="http://schemas.microsoft.com/office/spreadsheetml/2017/richdata2" ref="A3:A14">
    <sortCondition ref="A3:A14"/>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16396-38C1-4005-A4D7-5003DC0764D2}">
  <dimension ref="A1:M83"/>
  <sheetViews>
    <sheetView workbookViewId="0">
      <selection sqref="A1:XFD1"/>
    </sheetView>
  </sheetViews>
  <sheetFormatPr defaultColWidth="10" defaultRowHeight="15"/>
  <cols>
    <col min="1" max="1" width="30.140625" style="324" customWidth="1"/>
    <col min="2" max="2" width="24.85546875" style="324" customWidth="1"/>
    <col min="3" max="3" width="14" style="324" customWidth="1"/>
    <col min="4" max="4" width="7.7109375" style="324" customWidth="1"/>
    <col min="5" max="5" width="7" style="324" customWidth="1"/>
    <col min="6" max="6" width="8" style="324" customWidth="1"/>
    <col min="7" max="7" width="10" style="324"/>
    <col min="8" max="9" width="7" style="324" customWidth="1"/>
    <col min="10" max="10" width="10.5703125" style="324" customWidth="1"/>
    <col min="11" max="11" width="10" style="325"/>
    <col min="12" max="12" width="14.5703125" style="324" customWidth="1"/>
    <col min="13" max="16384" width="10" style="324"/>
  </cols>
  <sheetData>
    <row r="1" spans="1:13" s="444" customFormat="1">
      <c r="A1" s="443" t="s">
        <v>2703</v>
      </c>
      <c r="K1" s="445"/>
    </row>
    <row r="2" spans="1:13">
      <c r="A2" s="404" t="s">
        <v>2704</v>
      </c>
      <c r="B2" s="404"/>
      <c r="C2" s="404"/>
      <c r="D2" s="404"/>
      <c r="E2" s="404"/>
      <c r="F2" s="404"/>
      <c r="G2" s="404"/>
      <c r="H2" s="404"/>
      <c r="I2" s="404"/>
      <c r="J2" s="404"/>
      <c r="K2" s="404"/>
      <c r="L2" s="404"/>
    </row>
    <row r="3" spans="1:13" ht="15.75" thickBot="1">
      <c r="A3" s="329"/>
      <c r="B3" s="329"/>
      <c r="C3" s="329"/>
      <c r="D3" s="329"/>
      <c r="E3" s="329"/>
      <c r="F3" s="329"/>
      <c r="G3" s="329"/>
      <c r="H3" s="329"/>
      <c r="I3" s="329"/>
      <c r="J3" s="329"/>
      <c r="K3" s="369"/>
      <c r="L3" s="329"/>
    </row>
    <row r="4" spans="1:13" ht="24">
      <c r="A4" s="332" t="s">
        <v>1708</v>
      </c>
      <c r="B4" s="333" t="s">
        <v>1709</v>
      </c>
      <c r="C4" s="333" t="s">
        <v>2705</v>
      </c>
      <c r="D4" s="333" t="s">
        <v>2706</v>
      </c>
      <c r="E4" s="333" t="s">
        <v>2707</v>
      </c>
      <c r="F4" s="333" t="s">
        <v>2708</v>
      </c>
      <c r="G4" s="333" t="s">
        <v>2709</v>
      </c>
      <c r="H4" s="333" t="s">
        <v>2710</v>
      </c>
      <c r="I4" s="333" t="s">
        <v>2711</v>
      </c>
      <c r="J4" s="333" t="s">
        <v>2712</v>
      </c>
      <c r="K4" s="333" t="s">
        <v>2713</v>
      </c>
      <c r="L4" s="334" t="s">
        <v>2714</v>
      </c>
      <c r="M4" s="328"/>
    </row>
    <row r="5" spans="1:13">
      <c r="A5" s="335">
        <v>2</v>
      </c>
      <c r="B5" s="336" t="s">
        <v>1919</v>
      </c>
      <c r="C5" s="336" t="s">
        <v>2242</v>
      </c>
      <c r="D5" s="336">
        <v>2</v>
      </c>
      <c r="E5" s="336">
        <v>3</v>
      </c>
      <c r="F5" s="336">
        <v>-1</v>
      </c>
      <c r="G5" s="336">
        <v>2</v>
      </c>
      <c r="H5" s="336">
        <v>14</v>
      </c>
      <c r="I5" s="336">
        <v>14</v>
      </c>
      <c r="J5" s="336" t="s">
        <v>2429</v>
      </c>
      <c r="K5" s="336" t="s">
        <v>2429</v>
      </c>
      <c r="L5" s="337" t="s">
        <v>2429</v>
      </c>
      <c r="M5" s="328"/>
    </row>
    <row r="6" spans="1:13">
      <c r="A6" s="335">
        <v>2</v>
      </c>
      <c r="B6" s="336" t="s">
        <v>1919</v>
      </c>
      <c r="C6" s="336" t="s">
        <v>2243</v>
      </c>
      <c r="D6" s="336">
        <v>2</v>
      </c>
      <c r="E6" s="336">
        <v>1</v>
      </c>
      <c r="F6" s="336">
        <v>1</v>
      </c>
      <c r="G6" s="336">
        <v>2</v>
      </c>
      <c r="H6" s="336">
        <v>14</v>
      </c>
      <c r="I6" s="336">
        <v>14</v>
      </c>
      <c r="J6" s="336" t="s">
        <v>2429</v>
      </c>
      <c r="K6" s="336" t="s">
        <v>2429</v>
      </c>
      <c r="L6" s="337" t="s">
        <v>2429</v>
      </c>
      <c r="M6" s="328"/>
    </row>
    <row r="7" spans="1:13">
      <c r="A7" s="335">
        <v>2</v>
      </c>
      <c r="B7" s="336" t="s">
        <v>1919</v>
      </c>
      <c r="C7" s="336" t="s">
        <v>2244</v>
      </c>
      <c r="D7" s="336">
        <v>3</v>
      </c>
      <c r="E7" s="336">
        <v>2</v>
      </c>
      <c r="F7" s="336">
        <v>1</v>
      </c>
      <c r="G7" s="336">
        <v>3</v>
      </c>
      <c r="H7" s="336">
        <v>14</v>
      </c>
      <c r="I7" s="336">
        <v>14</v>
      </c>
      <c r="J7" s="336" t="s">
        <v>2429</v>
      </c>
      <c r="K7" s="336" t="s">
        <v>2429</v>
      </c>
      <c r="L7" s="337" t="s">
        <v>2429</v>
      </c>
      <c r="M7" s="328"/>
    </row>
    <row r="8" spans="1:13">
      <c r="A8" s="335">
        <v>2</v>
      </c>
      <c r="B8" s="336" t="s">
        <v>1919</v>
      </c>
      <c r="C8" s="336" t="s">
        <v>2245</v>
      </c>
      <c r="D8" s="336">
        <v>2</v>
      </c>
      <c r="E8" s="336">
        <v>3</v>
      </c>
      <c r="F8" s="336">
        <v>-1</v>
      </c>
      <c r="G8" s="336">
        <v>2</v>
      </c>
      <c r="H8" s="336">
        <v>14</v>
      </c>
      <c r="I8" s="336">
        <v>14</v>
      </c>
      <c r="J8" s="336" t="s">
        <v>2429</v>
      </c>
      <c r="K8" s="336" t="s">
        <v>2429</v>
      </c>
      <c r="L8" s="337" t="s">
        <v>2429</v>
      </c>
      <c r="M8" s="328"/>
    </row>
    <row r="9" spans="1:13">
      <c r="A9" s="335">
        <v>9</v>
      </c>
      <c r="B9" s="336" t="s">
        <v>2173</v>
      </c>
      <c r="C9" s="336" t="s">
        <v>2242</v>
      </c>
      <c r="D9" s="336">
        <v>0</v>
      </c>
      <c r="E9" s="336">
        <v>1</v>
      </c>
      <c r="F9" s="336">
        <v>-1</v>
      </c>
      <c r="G9" s="336">
        <v>0</v>
      </c>
      <c r="H9" s="336">
        <v>4</v>
      </c>
      <c r="I9" s="336">
        <v>5</v>
      </c>
      <c r="J9" s="336" t="s">
        <v>889</v>
      </c>
      <c r="K9" s="336" t="s">
        <v>889</v>
      </c>
      <c r="L9" s="337" t="s">
        <v>889</v>
      </c>
      <c r="M9" s="328"/>
    </row>
    <row r="10" spans="1:13">
      <c r="A10" s="367">
        <v>11</v>
      </c>
      <c r="B10" s="368" t="s">
        <v>1989</v>
      </c>
      <c r="C10" s="368" t="s">
        <v>2243</v>
      </c>
      <c r="D10" s="368">
        <v>1</v>
      </c>
      <c r="E10" s="368">
        <v>2</v>
      </c>
      <c r="F10" s="368">
        <v>-1</v>
      </c>
      <c r="G10" s="368">
        <v>1</v>
      </c>
      <c r="H10" s="368">
        <v>7</v>
      </c>
      <c r="I10" s="368">
        <v>8</v>
      </c>
      <c r="J10" s="338" t="s">
        <v>889</v>
      </c>
      <c r="K10" s="338" t="s">
        <v>355</v>
      </c>
      <c r="L10" s="337" t="s">
        <v>889</v>
      </c>
      <c r="M10" s="328"/>
    </row>
    <row r="11" spans="1:13">
      <c r="A11" s="367">
        <v>11</v>
      </c>
      <c r="B11" s="368" t="s">
        <v>1989</v>
      </c>
      <c r="C11" s="368" t="s">
        <v>2244</v>
      </c>
      <c r="D11" s="368">
        <v>3</v>
      </c>
      <c r="E11" s="368">
        <v>2</v>
      </c>
      <c r="F11" s="368">
        <v>1</v>
      </c>
      <c r="G11" s="368">
        <v>3</v>
      </c>
      <c r="H11" s="368">
        <v>7</v>
      </c>
      <c r="I11" s="368">
        <v>8</v>
      </c>
      <c r="J11" s="338" t="s">
        <v>889</v>
      </c>
      <c r="K11" s="338" t="s">
        <v>355</v>
      </c>
      <c r="L11" s="337" t="s">
        <v>889</v>
      </c>
      <c r="M11" s="328"/>
    </row>
    <row r="12" spans="1:13">
      <c r="A12" s="367">
        <v>11</v>
      </c>
      <c r="B12" s="368" t="s">
        <v>1989</v>
      </c>
      <c r="C12" s="368" t="s">
        <v>2245</v>
      </c>
      <c r="D12" s="368">
        <v>2</v>
      </c>
      <c r="E12" s="368">
        <v>3</v>
      </c>
      <c r="F12" s="368">
        <v>-1</v>
      </c>
      <c r="G12" s="368">
        <v>2</v>
      </c>
      <c r="H12" s="368">
        <v>7</v>
      </c>
      <c r="I12" s="368">
        <v>8</v>
      </c>
      <c r="J12" s="338" t="s">
        <v>889</v>
      </c>
      <c r="K12" s="338" t="s">
        <v>355</v>
      </c>
      <c r="L12" s="337" t="s">
        <v>889</v>
      </c>
      <c r="M12" s="328"/>
    </row>
    <row r="13" spans="1:13">
      <c r="A13" s="335">
        <v>14</v>
      </c>
      <c r="B13" s="336" t="s">
        <v>2185</v>
      </c>
      <c r="C13" s="336" t="s">
        <v>2241</v>
      </c>
      <c r="D13" s="336">
        <v>2</v>
      </c>
      <c r="E13" s="336">
        <v>1</v>
      </c>
      <c r="F13" s="336">
        <v>1</v>
      </c>
      <c r="G13" s="336">
        <v>2</v>
      </c>
      <c r="H13" s="336">
        <v>11</v>
      </c>
      <c r="I13" s="336">
        <v>11</v>
      </c>
      <c r="J13" s="336" t="s">
        <v>355</v>
      </c>
      <c r="K13" s="336" t="s">
        <v>355</v>
      </c>
      <c r="L13" s="337" t="s">
        <v>355</v>
      </c>
      <c r="M13" s="328"/>
    </row>
    <row r="14" spans="1:13">
      <c r="A14" s="335">
        <v>14</v>
      </c>
      <c r="B14" s="336" t="s">
        <v>2185</v>
      </c>
      <c r="C14" s="336" t="s">
        <v>2243</v>
      </c>
      <c r="D14" s="336">
        <v>2</v>
      </c>
      <c r="E14" s="336">
        <v>3</v>
      </c>
      <c r="F14" s="336">
        <v>-1</v>
      </c>
      <c r="G14" s="336">
        <v>2</v>
      </c>
      <c r="H14" s="336">
        <v>11</v>
      </c>
      <c r="I14" s="336">
        <v>11</v>
      </c>
      <c r="J14" s="336" t="s">
        <v>355</v>
      </c>
      <c r="K14" s="336" t="s">
        <v>355</v>
      </c>
      <c r="L14" s="337" t="s">
        <v>355</v>
      </c>
      <c r="M14" s="328"/>
    </row>
    <row r="15" spans="1:13">
      <c r="A15" s="335">
        <v>17</v>
      </c>
      <c r="B15" s="336" t="s">
        <v>98</v>
      </c>
      <c r="C15" s="336" t="s">
        <v>2245</v>
      </c>
      <c r="D15" s="336">
        <v>2</v>
      </c>
      <c r="E15" s="336">
        <v>4</v>
      </c>
      <c r="F15" s="336">
        <v>-2</v>
      </c>
      <c r="G15" s="336">
        <v>2</v>
      </c>
      <c r="H15" s="336">
        <v>12</v>
      </c>
      <c r="I15" s="336">
        <v>14</v>
      </c>
      <c r="J15" s="336" t="s">
        <v>2429</v>
      </c>
      <c r="K15" s="336" t="s">
        <v>2429</v>
      </c>
      <c r="L15" s="337" t="s">
        <v>2429</v>
      </c>
      <c r="M15" s="328"/>
    </row>
    <row r="16" spans="1:13">
      <c r="A16" s="335">
        <v>18</v>
      </c>
      <c r="B16" s="336" t="s">
        <v>778</v>
      </c>
      <c r="C16" s="336" t="s">
        <v>2242</v>
      </c>
      <c r="D16" s="336">
        <v>0</v>
      </c>
      <c r="E16" s="336">
        <v>2</v>
      </c>
      <c r="F16" s="336">
        <v>-2</v>
      </c>
      <c r="G16" s="336">
        <v>0</v>
      </c>
      <c r="H16" s="336">
        <v>5</v>
      </c>
      <c r="I16" s="336">
        <v>7</v>
      </c>
      <c r="J16" s="336" t="s">
        <v>889</v>
      </c>
      <c r="K16" s="336" t="s">
        <v>889</v>
      </c>
      <c r="L16" s="337" t="s">
        <v>889</v>
      </c>
      <c r="M16" s="328"/>
    </row>
    <row r="17" spans="1:13">
      <c r="A17" s="367">
        <v>19</v>
      </c>
      <c r="B17" s="368" t="s">
        <v>828</v>
      </c>
      <c r="C17" s="368" t="s">
        <v>2242</v>
      </c>
      <c r="D17" s="368">
        <v>1</v>
      </c>
      <c r="E17" s="368">
        <v>2</v>
      </c>
      <c r="F17" s="368">
        <v>-1</v>
      </c>
      <c r="G17" s="368">
        <v>1</v>
      </c>
      <c r="H17" s="368">
        <v>7</v>
      </c>
      <c r="I17" s="368">
        <v>8</v>
      </c>
      <c r="J17" s="338" t="s">
        <v>889</v>
      </c>
      <c r="K17" s="338" t="s">
        <v>355</v>
      </c>
      <c r="L17" s="337" t="s">
        <v>889</v>
      </c>
      <c r="M17" s="328"/>
    </row>
    <row r="18" spans="1:13">
      <c r="A18" s="367">
        <v>19</v>
      </c>
      <c r="B18" s="368" t="s">
        <v>828</v>
      </c>
      <c r="C18" s="368" t="s">
        <v>2243</v>
      </c>
      <c r="D18" s="368">
        <v>2</v>
      </c>
      <c r="E18" s="368">
        <v>1</v>
      </c>
      <c r="F18" s="368">
        <v>1</v>
      </c>
      <c r="G18" s="368">
        <v>2</v>
      </c>
      <c r="H18" s="368">
        <v>7</v>
      </c>
      <c r="I18" s="368">
        <v>8</v>
      </c>
      <c r="J18" s="338" t="s">
        <v>889</v>
      </c>
      <c r="K18" s="338" t="s">
        <v>355</v>
      </c>
      <c r="L18" s="337" t="s">
        <v>889</v>
      </c>
      <c r="M18" s="328"/>
    </row>
    <row r="19" spans="1:13">
      <c r="A19" s="367">
        <v>19</v>
      </c>
      <c r="B19" s="368" t="s">
        <v>828</v>
      </c>
      <c r="C19" s="368" t="s">
        <v>2244</v>
      </c>
      <c r="D19" s="368">
        <v>1</v>
      </c>
      <c r="E19" s="368">
        <v>2</v>
      </c>
      <c r="F19" s="368">
        <v>-1</v>
      </c>
      <c r="G19" s="368">
        <v>1</v>
      </c>
      <c r="H19" s="368">
        <v>7</v>
      </c>
      <c r="I19" s="368">
        <v>8</v>
      </c>
      <c r="J19" s="338" t="s">
        <v>889</v>
      </c>
      <c r="K19" s="338" t="s">
        <v>355</v>
      </c>
      <c r="L19" s="337" t="s">
        <v>889</v>
      </c>
      <c r="M19" s="328"/>
    </row>
    <row r="20" spans="1:13">
      <c r="A20" s="335">
        <v>23</v>
      </c>
      <c r="B20" s="336" t="s">
        <v>2077</v>
      </c>
      <c r="C20" s="336" t="s">
        <v>2244</v>
      </c>
      <c r="D20" s="336">
        <v>3</v>
      </c>
      <c r="E20" s="336">
        <v>2</v>
      </c>
      <c r="F20" s="336">
        <v>1</v>
      </c>
      <c r="G20" s="336">
        <v>3</v>
      </c>
      <c r="H20" s="336">
        <v>8</v>
      </c>
      <c r="I20" s="336">
        <v>8</v>
      </c>
      <c r="J20" s="336" t="s">
        <v>355</v>
      </c>
      <c r="K20" s="336" t="s">
        <v>355</v>
      </c>
      <c r="L20" s="337" t="s">
        <v>355</v>
      </c>
      <c r="M20" s="328"/>
    </row>
    <row r="21" spans="1:13">
      <c r="A21" s="335">
        <v>23</v>
      </c>
      <c r="B21" s="336" t="s">
        <v>2077</v>
      </c>
      <c r="C21" s="336" t="s">
        <v>2245</v>
      </c>
      <c r="D21" s="336">
        <v>2</v>
      </c>
      <c r="E21" s="336">
        <v>3</v>
      </c>
      <c r="F21" s="336">
        <v>-1</v>
      </c>
      <c r="G21" s="336">
        <v>2</v>
      </c>
      <c r="H21" s="336">
        <v>8</v>
      </c>
      <c r="I21" s="336">
        <v>8</v>
      </c>
      <c r="J21" s="336" t="s">
        <v>355</v>
      </c>
      <c r="K21" s="336" t="s">
        <v>355</v>
      </c>
      <c r="L21" s="337" t="s">
        <v>355</v>
      </c>
      <c r="M21" s="328"/>
    </row>
    <row r="22" spans="1:13">
      <c r="A22" s="335">
        <v>25</v>
      </c>
      <c r="B22" s="336" t="s">
        <v>1808</v>
      </c>
      <c r="C22" s="336" t="s">
        <v>2240</v>
      </c>
      <c r="D22" s="336">
        <v>0</v>
      </c>
      <c r="E22" s="336">
        <v>1</v>
      </c>
      <c r="F22" s="336">
        <v>-1</v>
      </c>
      <c r="G22" s="336">
        <v>0</v>
      </c>
      <c r="H22" s="336">
        <v>6</v>
      </c>
      <c r="I22" s="336">
        <v>7</v>
      </c>
      <c r="J22" s="336" t="s">
        <v>889</v>
      </c>
      <c r="K22" s="336" t="s">
        <v>889</v>
      </c>
      <c r="L22" s="337" t="s">
        <v>889</v>
      </c>
      <c r="M22" s="328"/>
    </row>
    <row r="23" spans="1:13">
      <c r="A23" s="367">
        <v>28</v>
      </c>
      <c r="B23" s="368" t="s">
        <v>1814</v>
      </c>
      <c r="C23" s="368" t="s">
        <v>2242</v>
      </c>
      <c r="D23" s="368">
        <v>1</v>
      </c>
      <c r="E23" s="368">
        <v>2</v>
      </c>
      <c r="F23" s="368">
        <v>-1</v>
      </c>
      <c r="G23" s="368">
        <v>1</v>
      </c>
      <c r="H23" s="368">
        <v>8</v>
      </c>
      <c r="I23" s="368">
        <v>7</v>
      </c>
      <c r="J23" s="338" t="s">
        <v>355</v>
      </c>
      <c r="K23" s="338" t="s">
        <v>889</v>
      </c>
      <c r="L23" s="337" t="s">
        <v>355</v>
      </c>
      <c r="M23" s="328"/>
    </row>
    <row r="24" spans="1:13">
      <c r="A24" s="367">
        <v>28</v>
      </c>
      <c r="B24" s="368" t="s">
        <v>1814</v>
      </c>
      <c r="C24" s="368" t="s">
        <v>2244</v>
      </c>
      <c r="D24" s="368">
        <v>3</v>
      </c>
      <c r="E24" s="368">
        <v>1</v>
      </c>
      <c r="F24" s="368">
        <v>2</v>
      </c>
      <c r="G24" s="368">
        <v>3</v>
      </c>
      <c r="H24" s="368">
        <v>8</v>
      </c>
      <c r="I24" s="368">
        <v>7</v>
      </c>
      <c r="J24" s="338" t="s">
        <v>355</v>
      </c>
      <c r="K24" s="338" t="s">
        <v>889</v>
      </c>
      <c r="L24" s="337" t="s">
        <v>355</v>
      </c>
      <c r="M24" s="328"/>
    </row>
    <row r="25" spans="1:13" ht="15.75" thickBot="1">
      <c r="A25" s="361">
        <v>33</v>
      </c>
      <c r="B25" s="362" t="s">
        <v>1334</v>
      </c>
      <c r="C25" s="362" t="s">
        <v>2245</v>
      </c>
      <c r="D25" s="362">
        <v>2</v>
      </c>
      <c r="E25" s="362">
        <v>1</v>
      </c>
      <c r="F25" s="362">
        <v>1</v>
      </c>
      <c r="G25" s="362">
        <v>2</v>
      </c>
      <c r="H25" s="362">
        <v>5</v>
      </c>
      <c r="I25" s="362">
        <v>4</v>
      </c>
      <c r="J25" s="362" t="s">
        <v>889</v>
      </c>
      <c r="K25" s="362" t="s">
        <v>889</v>
      </c>
      <c r="L25" s="363" t="s">
        <v>889</v>
      </c>
      <c r="M25" s="328"/>
    </row>
    <row r="26" spans="1:13">
      <c r="A26" s="359"/>
      <c r="B26" s="360"/>
      <c r="C26" s="360"/>
      <c r="D26" s="360"/>
      <c r="E26" s="360"/>
      <c r="F26" s="360"/>
      <c r="G26" s="360"/>
      <c r="H26" s="360"/>
      <c r="I26" s="360"/>
      <c r="J26" s="360"/>
      <c r="K26" s="364"/>
      <c r="L26" s="350"/>
      <c r="M26" s="328"/>
    </row>
    <row r="27" spans="1:13" ht="15.75" thickBot="1">
      <c r="A27" s="335"/>
      <c r="B27" s="336"/>
      <c r="C27" s="336"/>
      <c r="D27" s="336"/>
      <c r="E27" s="352"/>
      <c r="F27" s="352"/>
      <c r="G27" s="352"/>
      <c r="H27" s="352"/>
      <c r="I27" s="352"/>
      <c r="J27" s="352"/>
      <c r="K27" s="365"/>
      <c r="L27" s="350"/>
      <c r="M27" s="328"/>
    </row>
    <row r="28" spans="1:13" ht="15.75" thickBot="1">
      <c r="A28" s="342" t="s">
        <v>2715</v>
      </c>
      <c r="B28" s="343"/>
      <c r="C28" s="343"/>
      <c r="D28" s="351"/>
      <c r="E28" s="341"/>
      <c r="F28" s="341"/>
      <c r="G28" s="341"/>
      <c r="H28" s="341"/>
      <c r="I28" s="341"/>
      <c r="J28" s="341"/>
      <c r="K28" s="353"/>
      <c r="L28" s="366"/>
      <c r="M28" s="328"/>
    </row>
    <row r="29" spans="1:13">
      <c r="A29" s="355" t="s">
        <v>2716</v>
      </c>
      <c r="B29" s="356">
        <f>72-COUNTA(C5:C27)</f>
        <v>51</v>
      </c>
      <c r="C29" s="357" t="s">
        <v>2717</v>
      </c>
      <c r="D29" s="358">
        <f>B29/72</f>
        <v>0.70833333333333337</v>
      </c>
      <c r="E29" s="354"/>
      <c r="F29" s="341"/>
      <c r="G29" s="341"/>
      <c r="H29" s="341"/>
      <c r="I29" s="341"/>
      <c r="J29" s="341"/>
      <c r="K29" s="353"/>
      <c r="L29" s="341"/>
      <c r="M29" s="328"/>
    </row>
    <row r="30" spans="1:13">
      <c r="A30" s="344" t="s">
        <v>2718</v>
      </c>
      <c r="B30" s="340">
        <f>72-COUNTIF(F5:F27,"&gt;1")-COUNTIF(F5:F27,"&lt;-1")</f>
        <v>69</v>
      </c>
      <c r="C30" s="339" t="s">
        <v>2717</v>
      </c>
      <c r="D30" s="345">
        <f>B30/72</f>
        <v>0.95833333333333337</v>
      </c>
      <c r="E30" s="354"/>
      <c r="F30" s="341"/>
      <c r="G30" s="341"/>
      <c r="H30" s="341"/>
      <c r="I30" s="341"/>
      <c r="J30" s="341"/>
      <c r="K30" s="353"/>
      <c r="L30" s="341"/>
      <c r="M30" s="328"/>
    </row>
    <row r="31" spans="1:13">
      <c r="A31" s="344" t="s">
        <v>2719</v>
      </c>
      <c r="B31" s="340">
        <v>9</v>
      </c>
      <c r="C31" s="339" t="s">
        <v>2720</v>
      </c>
      <c r="D31" s="345">
        <f>B31/12</f>
        <v>0.75</v>
      </c>
      <c r="E31" s="354"/>
      <c r="F31" s="341"/>
      <c r="G31" s="341"/>
      <c r="H31" s="341"/>
      <c r="I31" s="341"/>
      <c r="J31" s="341"/>
      <c r="K31" s="353"/>
      <c r="L31" s="341"/>
      <c r="M31" s="328"/>
    </row>
    <row r="32" spans="1:13" ht="15.75" thickBot="1">
      <c r="A32" s="346" t="s">
        <v>2721</v>
      </c>
      <c r="B32" s="347">
        <v>0</v>
      </c>
      <c r="C32" s="348" t="s">
        <v>2720</v>
      </c>
      <c r="D32" s="349">
        <v>0</v>
      </c>
      <c r="E32" s="354"/>
      <c r="F32" s="341"/>
      <c r="G32" s="341"/>
      <c r="H32" s="341"/>
      <c r="I32" s="341"/>
      <c r="J32" s="341"/>
      <c r="K32" s="353"/>
      <c r="L32" s="341"/>
      <c r="M32" s="328"/>
    </row>
    <row r="33" spans="1:12">
      <c r="A33" s="326" t="s">
        <v>2722</v>
      </c>
      <c r="B33" s="330"/>
      <c r="C33" s="330"/>
      <c r="D33" s="330"/>
      <c r="E33" s="330"/>
      <c r="F33" s="330"/>
      <c r="G33" s="330"/>
      <c r="H33" s="330"/>
      <c r="I33" s="330"/>
      <c r="J33" s="330"/>
      <c r="K33" s="331"/>
      <c r="L33" s="330"/>
    </row>
    <row r="34" spans="1:12">
      <c r="K34" s="327"/>
    </row>
    <row r="35" spans="1:12">
      <c r="K35" s="327"/>
    </row>
    <row r="36" spans="1:12">
      <c r="K36" s="327"/>
    </row>
    <row r="37" spans="1:12">
      <c r="K37" s="327"/>
    </row>
    <row r="38" spans="1:12">
      <c r="K38" s="327"/>
    </row>
    <row r="39" spans="1:12">
      <c r="K39" s="327"/>
    </row>
    <row r="40" spans="1:12">
      <c r="K40" s="327"/>
    </row>
    <row r="41" spans="1:12">
      <c r="K41" s="327"/>
    </row>
    <row r="42" spans="1:12">
      <c r="K42" s="327"/>
    </row>
    <row r="43" spans="1:12">
      <c r="K43" s="327"/>
    </row>
    <row r="44" spans="1:12">
      <c r="K44" s="327"/>
    </row>
    <row r="45" spans="1:12">
      <c r="K45" s="327"/>
    </row>
    <row r="46" spans="1:12">
      <c r="K46" s="327"/>
    </row>
    <row r="47" spans="1:12">
      <c r="K47" s="327"/>
    </row>
    <row r="48" spans="1:12">
      <c r="K48" s="327"/>
    </row>
    <row r="49" spans="11:11">
      <c r="K49" s="327"/>
    </row>
    <row r="50" spans="11:11">
      <c r="K50" s="327"/>
    </row>
    <row r="51" spans="11:11">
      <c r="K51" s="327"/>
    </row>
    <row r="52" spans="11:11">
      <c r="K52" s="327"/>
    </row>
    <row r="53" spans="11:11">
      <c r="K53" s="327"/>
    </row>
    <row r="54" spans="11:11">
      <c r="K54" s="327"/>
    </row>
    <row r="55" spans="11:11">
      <c r="K55" s="327"/>
    </row>
    <row r="56" spans="11:11">
      <c r="K56" s="327"/>
    </row>
    <row r="57" spans="11:11">
      <c r="K57" s="327"/>
    </row>
    <row r="58" spans="11:11">
      <c r="K58" s="327"/>
    </row>
    <row r="59" spans="11:11">
      <c r="K59" s="327"/>
    </row>
    <row r="60" spans="11:11">
      <c r="K60" s="327"/>
    </row>
    <row r="61" spans="11:11">
      <c r="K61" s="327"/>
    </row>
    <row r="62" spans="11:11">
      <c r="K62" s="327"/>
    </row>
    <row r="63" spans="11:11">
      <c r="K63" s="327"/>
    </row>
    <row r="64" spans="11:11">
      <c r="K64" s="327"/>
    </row>
    <row r="65" spans="11:11">
      <c r="K65" s="327"/>
    </row>
    <row r="66" spans="11:11">
      <c r="K66" s="327"/>
    </row>
    <row r="67" spans="11:11">
      <c r="K67" s="327"/>
    </row>
    <row r="68" spans="11:11">
      <c r="K68" s="327"/>
    </row>
    <row r="69" spans="11:11">
      <c r="K69" s="327"/>
    </row>
    <row r="70" spans="11:11">
      <c r="K70" s="327"/>
    </row>
    <row r="71" spans="11:11">
      <c r="K71" s="327"/>
    </row>
    <row r="72" spans="11:11">
      <c r="K72" s="327"/>
    </row>
    <row r="73" spans="11:11">
      <c r="K73" s="327"/>
    </row>
    <row r="74" spans="11:11">
      <c r="K74" s="327"/>
    </row>
    <row r="75" spans="11:11">
      <c r="K75" s="327"/>
    </row>
    <row r="76" spans="11:11">
      <c r="K76" s="327"/>
    </row>
    <row r="77" spans="11:11">
      <c r="K77" s="327"/>
    </row>
    <row r="78" spans="11:11">
      <c r="K78" s="327"/>
    </row>
    <row r="79" spans="11:11">
      <c r="K79" s="327"/>
    </row>
    <row r="80" spans="11:11">
      <c r="K80" s="327"/>
    </row>
    <row r="81" spans="11:11">
      <c r="K81" s="327"/>
    </row>
    <row r="82" spans="11:11">
      <c r="K82" s="327"/>
    </row>
    <row r="83" spans="11:11">
      <c r="K83" s="327"/>
    </row>
  </sheetData>
  <mergeCells count="1">
    <mergeCell ref="A2:L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00CE4-3F9C-468C-9E26-957A661BC658}">
  <dimension ref="A1:F301"/>
  <sheetViews>
    <sheetView zoomScaleNormal="100" workbookViewId="0">
      <pane xSplit="1" ySplit="3" topLeftCell="B4" activePane="bottomRight" state="frozen"/>
      <selection pane="topRight" activeCell="B1" sqref="B1"/>
      <selection pane="bottomLeft" activeCell="A4" sqref="A4"/>
      <selection pane="bottomRight" sqref="A1:XFD1"/>
    </sheetView>
  </sheetViews>
  <sheetFormatPr defaultRowHeight="15"/>
  <cols>
    <col min="1" max="1" width="53.7109375" customWidth="1"/>
    <col min="2" max="2" width="14.5703125" style="378" customWidth="1"/>
    <col min="3" max="3" width="15" style="378" customWidth="1"/>
    <col min="4" max="4" width="13.7109375" customWidth="1"/>
    <col min="5" max="5" width="21.85546875" customWidth="1"/>
    <col min="6" max="6" width="71.140625" customWidth="1"/>
  </cols>
  <sheetData>
    <row r="1" spans="1:6" s="440" customFormat="1" ht="20.25" customHeight="1">
      <c r="A1" s="438" t="s">
        <v>2740</v>
      </c>
      <c r="B1" s="439"/>
      <c r="C1" s="438"/>
      <c r="D1" s="438"/>
      <c r="E1" s="438"/>
      <c r="F1" s="438"/>
    </row>
    <row r="2" spans="1:6" s="146" customFormat="1" ht="20.45" customHeight="1" thickBot="1">
      <c r="A2" s="145"/>
      <c r="B2" s="370"/>
      <c r="C2" s="370"/>
      <c r="D2" s="255"/>
      <c r="E2" s="145"/>
      <c r="F2" s="145"/>
    </row>
    <row r="3" spans="1:6" ht="17.45" customHeight="1">
      <c r="A3" s="155" t="s">
        <v>2336</v>
      </c>
      <c r="B3" s="371" t="s">
        <v>2337</v>
      </c>
      <c r="C3" s="371" t="s">
        <v>2338</v>
      </c>
      <c r="D3" s="279" t="s">
        <v>2497</v>
      </c>
      <c r="E3" s="156" t="s">
        <v>2339</v>
      </c>
      <c r="F3" s="157" t="s">
        <v>2340</v>
      </c>
    </row>
    <row r="4" spans="1:6" ht="17.45" customHeight="1">
      <c r="A4" s="405" t="s">
        <v>2485</v>
      </c>
      <c r="B4" s="406"/>
      <c r="C4" s="406"/>
      <c r="D4" s="406"/>
      <c r="E4" s="406"/>
      <c r="F4" s="407"/>
    </row>
    <row r="5" spans="1:6" ht="17.45" customHeight="1">
      <c r="A5" s="158" t="s">
        <v>1393</v>
      </c>
      <c r="B5" s="372">
        <f>COUNTIF(StudyIndex!K:K,"Rule-based")</f>
        <v>15</v>
      </c>
      <c r="C5" s="372">
        <v>35</v>
      </c>
      <c r="D5" s="278">
        <f t="shared" ref="D5:D10" si="0">B5/C5</f>
        <v>0.42857142857142855</v>
      </c>
      <c r="E5" s="382" t="s">
        <v>2733</v>
      </c>
      <c r="F5" s="159" t="s">
        <v>2498</v>
      </c>
    </row>
    <row r="6" spans="1:6">
      <c r="A6" s="158" t="s">
        <v>2341</v>
      </c>
      <c r="B6" s="372">
        <f>COUNTIF(StudyIndex!K:K,"Hybrid")</f>
        <v>7</v>
      </c>
      <c r="C6" s="372">
        <v>35</v>
      </c>
      <c r="D6" s="278">
        <f t="shared" si="0"/>
        <v>0.2</v>
      </c>
      <c r="E6" s="382" t="s">
        <v>2733</v>
      </c>
      <c r="F6" s="159" t="s">
        <v>2342</v>
      </c>
    </row>
    <row r="7" spans="1:6">
      <c r="A7" s="158" t="s">
        <v>2486</v>
      </c>
      <c r="B7" s="372">
        <f>COUNTIF(StudyIndex!K:K,"LLM")</f>
        <v>6</v>
      </c>
      <c r="C7" s="372">
        <v>35</v>
      </c>
      <c r="D7" s="278">
        <f t="shared" si="0"/>
        <v>0.17142857142857143</v>
      </c>
      <c r="E7" s="382" t="s">
        <v>2733</v>
      </c>
      <c r="F7" s="159" t="s">
        <v>2343</v>
      </c>
    </row>
    <row r="8" spans="1:6">
      <c r="A8" s="158" t="s">
        <v>277</v>
      </c>
      <c r="B8" s="372">
        <f>COUNTIF(StudyIndex!K:K,"Unspecified AI")</f>
        <v>3</v>
      </c>
      <c r="C8" s="372">
        <v>35</v>
      </c>
      <c r="D8" s="278">
        <f t="shared" si="0"/>
        <v>8.5714285714285715E-2</v>
      </c>
      <c r="E8" s="382" t="s">
        <v>2733</v>
      </c>
      <c r="F8" s="159" t="s">
        <v>2344</v>
      </c>
    </row>
    <row r="9" spans="1:6">
      <c r="A9" s="158" t="s">
        <v>2487</v>
      </c>
      <c r="B9" s="372">
        <f>COUNTIF(StudyIndex!K:K,"Classical ML")</f>
        <v>2</v>
      </c>
      <c r="C9" s="372">
        <v>35</v>
      </c>
      <c r="D9" s="278">
        <f t="shared" si="0"/>
        <v>5.7142857142857141E-2</v>
      </c>
      <c r="E9" s="382" t="s">
        <v>2733</v>
      </c>
      <c r="F9" s="159" t="s">
        <v>2345</v>
      </c>
    </row>
    <row r="10" spans="1:6">
      <c r="A10" s="158" t="s">
        <v>2488</v>
      </c>
      <c r="B10" s="372">
        <f>COUNTIF(StudyIndex!K:K,"Not reported")</f>
        <v>2</v>
      </c>
      <c r="C10" s="372">
        <v>35</v>
      </c>
      <c r="D10" s="278">
        <f t="shared" si="0"/>
        <v>5.7142857142857141E-2</v>
      </c>
      <c r="E10" s="382" t="s">
        <v>2733</v>
      </c>
      <c r="F10" s="159" t="s">
        <v>2346</v>
      </c>
    </row>
    <row r="11" spans="1:6" ht="15" customHeight="1">
      <c r="A11" s="153" t="s">
        <v>2496</v>
      </c>
      <c r="B11" s="373"/>
      <c r="C11" s="373"/>
      <c r="D11" s="160"/>
      <c r="E11" s="160"/>
      <c r="F11" s="161"/>
    </row>
    <row r="12" spans="1:6" ht="17.100000000000001" customHeight="1">
      <c r="A12" s="154" t="s">
        <v>2347</v>
      </c>
      <c r="B12" s="379">
        <f>COUNTIF(GMS_Score!J:J,"None")</f>
        <v>4</v>
      </c>
      <c r="C12" s="312">
        <v>35</v>
      </c>
      <c r="D12" s="278">
        <f>B12/C12</f>
        <v>0.11428571428571428</v>
      </c>
      <c r="E12" s="382" t="s">
        <v>2734</v>
      </c>
      <c r="F12" s="159" t="s">
        <v>2348</v>
      </c>
    </row>
    <row r="13" spans="1:6" ht="17.100000000000001" customHeight="1">
      <c r="A13" s="154" t="s">
        <v>2349</v>
      </c>
      <c r="B13" s="379">
        <f>COUNTIF(GMS_Score!J:J,"Basic")</f>
        <v>16</v>
      </c>
      <c r="C13" s="312">
        <v>35</v>
      </c>
      <c r="D13" s="278">
        <f>B13/C13</f>
        <v>0.45714285714285713</v>
      </c>
      <c r="E13" s="382" t="s">
        <v>2734</v>
      </c>
      <c r="F13" s="159" t="s">
        <v>2350</v>
      </c>
    </row>
    <row r="14" spans="1:6" ht="17.100000000000001" customHeight="1">
      <c r="A14" s="154" t="s">
        <v>2351</v>
      </c>
      <c r="B14" s="379">
        <f>COUNTIF(GMS_Score!J:J,"Moderate")</f>
        <v>10</v>
      </c>
      <c r="C14" s="312">
        <v>35</v>
      </c>
      <c r="D14" s="278">
        <f>B14/C14</f>
        <v>0.2857142857142857</v>
      </c>
      <c r="E14" s="382" t="s">
        <v>2734</v>
      </c>
      <c r="F14" s="159" t="s">
        <v>2352</v>
      </c>
    </row>
    <row r="15" spans="1:6" ht="17.100000000000001" customHeight="1">
      <c r="A15" s="154" t="s">
        <v>2353</v>
      </c>
      <c r="B15" s="379">
        <f>COUNTIF(GMS_Score!J:J,"Advanced")</f>
        <v>5</v>
      </c>
      <c r="C15" s="312">
        <v>35</v>
      </c>
      <c r="D15" s="278">
        <f>B15/C15</f>
        <v>0.14285714285714285</v>
      </c>
      <c r="E15" s="382" t="s">
        <v>2734</v>
      </c>
      <c r="F15" s="159" t="s">
        <v>2354</v>
      </c>
    </row>
    <row r="16" spans="1:6" ht="17.100000000000001" customHeight="1">
      <c r="A16" s="154" t="s">
        <v>2355</v>
      </c>
      <c r="B16" s="379">
        <f>COUNTIF(GMS_Score!J:J,"Comprehensive")</f>
        <v>0</v>
      </c>
      <c r="C16" s="312">
        <v>35</v>
      </c>
      <c r="D16" s="278">
        <f>B16/C16</f>
        <v>0</v>
      </c>
      <c r="E16" s="382" t="s">
        <v>2734</v>
      </c>
      <c r="F16" s="159"/>
    </row>
    <row r="17" spans="1:6" ht="17.100000000000001" customHeight="1">
      <c r="A17" s="154" t="s">
        <v>2267</v>
      </c>
      <c r="B17" s="379">
        <f>ROUND(AVERAGE(GMS_Score!I4:I38),2)</f>
        <v>7.49</v>
      </c>
      <c r="C17" s="312">
        <v>24</v>
      </c>
      <c r="D17" s="268"/>
      <c r="E17" s="382" t="s">
        <v>2734</v>
      </c>
      <c r="F17" s="159"/>
    </row>
    <row r="18" spans="1:6" ht="17.100000000000001" customHeight="1">
      <c r="A18" s="154" t="s">
        <v>2356</v>
      </c>
      <c r="B18" s="379">
        <f>ROUND(MEDIAN(GMS_Score!I4:I38),2)</f>
        <v>7</v>
      </c>
      <c r="C18" s="312">
        <v>34</v>
      </c>
      <c r="D18" s="268"/>
      <c r="E18" s="382" t="s">
        <v>2734</v>
      </c>
      <c r="F18" s="159"/>
    </row>
    <row r="19" spans="1:6" ht="18.75" customHeight="1">
      <c r="A19" s="408" t="s">
        <v>2357</v>
      </c>
      <c r="B19" s="408"/>
      <c r="C19" s="408"/>
      <c r="D19" s="408"/>
      <c r="E19" s="408"/>
      <c r="F19" s="409"/>
    </row>
    <row r="20" spans="1:6" ht="17.100000000000001" customHeight="1">
      <c r="A20" s="116" t="s">
        <v>2489</v>
      </c>
      <c r="B20" s="379">
        <v>10</v>
      </c>
      <c r="C20" s="312">
        <v>15</v>
      </c>
      <c r="D20" s="268"/>
      <c r="E20" s="383" t="s">
        <v>2734</v>
      </c>
      <c r="F20" s="159" t="s">
        <v>2499</v>
      </c>
    </row>
    <row r="21" spans="1:6" ht="17.100000000000001" customHeight="1">
      <c r="A21" s="116" t="s">
        <v>2490</v>
      </c>
      <c r="B21" s="379" t="s">
        <v>2358</v>
      </c>
      <c r="C21" s="312">
        <v>7</v>
      </c>
      <c r="D21" s="268"/>
      <c r="E21" s="383" t="s">
        <v>2734</v>
      </c>
      <c r="F21" s="159" t="s">
        <v>2359</v>
      </c>
    </row>
    <row r="22" spans="1:6" ht="17.100000000000001" customHeight="1">
      <c r="A22" s="116" t="s">
        <v>2491</v>
      </c>
      <c r="B22" s="379" t="s">
        <v>2360</v>
      </c>
      <c r="C22" s="312">
        <v>6</v>
      </c>
      <c r="D22" s="268"/>
      <c r="E22" s="383" t="s">
        <v>2734</v>
      </c>
      <c r="F22" s="159" t="s">
        <v>2361</v>
      </c>
    </row>
    <row r="23" spans="1:6" ht="17.100000000000001" customHeight="1">
      <c r="A23" s="116" t="s">
        <v>2492</v>
      </c>
      <c r="B23" s="379" t="s">
        <v>2362</v>
      </c>
      <c r="C23" s="312">
        <v>2</v>
      </c>
      <c r="D23" s="268"/>
      <c r="E23" s="383" t="s">
        <v>2734</v>
      </c>
      <c r="F23" s="159" t="s">
        <v>2363</v>
      </c>
    </row>
    <row r="24" spans="1:6" ht="17.100000000000001" customHeight="1">
      <c r="A24" s="116" t="s">
        <v>2493</v>
      </c>
      <c r="B24" s="380">
        <v>5</v>
      </c>
      <c r="C24" s="312">
        <v>13</v>
      </c>
      <c r="D24" s="268"/>
      <c r="E24" s="383" t="s">
        <v>2734</v>
      </c>
      <c r="F24" s="159" t="s">
        <v>2364</v>
      </c>
    </row>
    <row r="25" spans="1:6" ht="17.100000000000001" customHeight="1">
      <c r="A25" s="116"/>
      <c r="B25" s="380"/>
      <c r="C25" s="312"/>
      <c r="D25" s="268"/>
      <c r="E25" s="116"/>
      <c r="F25" s="159" t="s">
        <v>2531</v>
      </c>
    </row>
    <row r="26" spans="1:6" ht="17.100000000000001" customHeight="1">
      <c r="A26" s="166" t="s">
        <v>2365</v>
      </c>
      <c r="B26" s="381"/>
      <c r="C26" s="374"/>
      <c r="D26" s="165"/>
      <c r="E26" s="165"/>
      <c r="F26" s="163"/>
    </row>
    <row r="27" spans="1:6" ht="17.100000000000001" customHeight="1">
      <c r="A27" s="158" t="s">
        <v>2366</v>
      </c>
      <c r="B27" s="372">
        <f>COUNTIF(StudyIndex!J:J,"Conceptual")</f>
        <v>9</v>
      </c>
      <c r="C27" s="372">
        <v>35</v>
      </c>
      <c r="D27" s="278">
        <f>B27/C27</f>
        <v>0.25714285714285712</v>
      </c>
      <c r="E27" s="382" t="s">
        <v>2733</v>
      </c>
      <c r="F27" s="159" t="s">
        <v>2367</v>
      </c>
    </row>
    <row r="28" spans="1:6">
      <c r="A28" s="158" t="s">
        <v>2368</v>
      </c>
      <c r="B28" s="372">
        <f>COUNTIF(StudyIndex!J:J,"Lab prototype")</f>
        <v>8</v>
      </c>
      <c r="C28" s="372">
        <v>35</v>
      </c>
      <c r="D28" s="278">
        <f>B28/C28</f>
        <v>0.22857142857142856</v>
      </c>
      <c r="E28" s="382" t="s">
        <v>2733</v>
      </c>
      <c r="F28" s="159" t="s">
        <v>2369</v>
      </c>
    </row>
    <row r="29" spans="1:6">
      <c r="A29" s="158" t="s">
        <v>2370</v>
      </c>
      <c r="B29" s="372">
        <f>COUNTIF(StudyIndex!J:J,"Clinical pilot")</f>
        <v>16</v>
      </c>
      <c r="C29" s="372">
        <v>35</v>
      </c>
      <c r="D29" s="278">
        <f>B29/C29</f>
        <v>0.45714285714285713</v>
      </c>
      <c r="E29" s="382" t="s">
        <v>2733</v>
      </c>
      <c r="F29" s="159" t="s">
        <v>2371</v>
      </c>
    </row>
    <row r="30" spans="1:6">
      <c r="A30" s="158" t="s">
        <v>2372</v>
      </c>
      <c r="B30" s="372">
        <f>COUNTIF(StudyIndex!J:J,"Deployed")+COUNTIF(StudyIndex!J:J,"Scaled implementation")</f>
        <v>2</v>
      </c>
      <c r="C30" s="372">
        <v>35</v>
      </c>
      <c r="D30" s="278">
        <f>B30/C30</f>
        <v>5.7142857142857141E-2</v>
      </c>
      <c r="E30" s="382" t="s">
        <v>2733</v>
      </c>
      <c r="F30" s="159" t="s">
        <v>2373</v>
      </c>
    </row>
    <row r="31" spans="1:6">
      <c r="A31" s="164" t="s">
        <v>2374</v>
      </c>
      <c r="B31" s="375"/>
      <c r="C31" s="375"/>
      <c r="D31" s="162"/>
      <c r="E31" s="162"/>
      <c r="F31" s="163"/>
    </row>
    <row r="32" spans="1:6">
      <c r="A32" s="116" t="s">
        <v>2375</v>
      </c>
      <c r="B32" s="372">
        <f>COUNTIF(Risk_Crisis!D:D,"Automated detection + human follow-up")</f>
        <v>3</v>
      </c>
      <c r="C32" s="372">
        <v>35</v>
      </c>
      <c r="D32" s="278">
        <f t="shared" ref="D32:D38" si="1">B32/C32</f>
        <v>8.5714285714285715E-2</v>
      </c>
      <c r="E32" s="382" t="s">
        <v>2735</v>
      </c>
      <c r="F32" s="159" t="s">
        <v>2376</v>
      </c>
    </row>
    <row r="33" spans="1:6">
      <c r="A33" s="116" t="s">
        <v>2377</v>
      </c>
      <c r="B33" s="372">
        <f>COUNTIF(Risk_Crisis!D:D,"Automated detection (no human)")</f>
        <v>4</v>
      </c>
      <c r="C33" s="372">
        <v>35</v>
      </c>
      <c r="D33" s="278">
        <f t="shared" si="1"/>
        <v>0.11428571428571428</v>
      </c>
      <c r="E33" s="382" t="s">
        <v>2735</v>
      </c>
      <c r="F33" s="159" t="s">
        <v>2378</v>
      </c>
    </row>
    <row r="34" spans="1:6">
      <c r="A34" s="116" t="s">
        <v>2250</v>
      </c>
      <c r="B34" s="372">
        <f>COUNTIF(Risk_Crisis!D:D,"Human-in-the-loop")</f>
        <v>6</v>
      </c>
      <c r="C34" s="372">
        <v>35</v>
      </c>
      <c r="D34" s="278">
        <f t="shared" si="1"/>
        <v>0.17142857142857143</v>
      </c>
      <c r="E34" s="382" t="s">
        <v>2735</v>
      </c>
      <c r="F34" s="159" t="s">
        <v>2501</v>
      </c>
    </row>
    <row r="35" spans="1:6">
      <c r="A35" s="116" t="s">
        <v>2260</v>
      </c>
      <c r="B35" s="372">
        <f>COUNTIF(Risk_Crisis!D:D,"Hotline / emergency contacts")</f>
        <v>3</v>
      </c>
      <c r="C35" s="372">
        <v>35</v>
      </c>
      <c r="D35" s="278">
        <f t="shared" si="1"/>
        <v>8.5714285714285715E-2</v>
      </c>
      <c r="E35" s="382" t="s">
        <v>2735</v>
      </c>
      <c r="F35" s="159" t="s">
        <v>2732</v>
      </c>
    </row>
    <row r="36" spans="1:6">
      <c r="A36" s="116" t="s">
        <v>2253</v>
      </c>
      <c r="B36" s="372">
        <f>COUNTIF(Risk_Crisis!D:D,"Static disclaimer only")</f>
        <v>2</v>
      </c>
      <c r="C36" s="372">
        <v>35</v>
      </c>
      <c r="D36" s="278">
        <f t="shared" si="1"/>
        <v>5.7142857142857141E-2</v>
      </c>
      <c r="E36" s="382" t="s">
        <v>2735</v>
      </c>
      <c r="F36" s="159" t="s">
        <v>2379</v>
      </c>
    </row>
    <row r="37" spans="1:6">
      <c r="A37" s="116" t="s">
        <v>129</v>
      </c>
      <c r="B37" s="372">
        <f>COUNTIF(Risk_Crisis!D:D,"None")</f>
        <v>10</v>
      </c>
      <c r="C37" s="372">
        <v>35</v>
      </c>
      <c r="D37" s="278">
        <f t="shared" si="1"/>
        <v>0.2857142857142857</v>
      </c>
      <c r="E37" s="382" t="s">
        <v>2735</v>
      </c>
      <c r="F37" s="159" t="s">
        <v>2380</v>
      </c>
    </row>
    <row r="38" spans="1:6">
      <c r="A38" s="116" t="s">
        <v>108</v>
      </c>
      <c r="B38" s="372">
        <f>COUNTIF(Risk_Crisis!D:D,"Not reported")</f>
        <v>7</v>
      </c>
      <c r="C38" s="372">
        <v>35</v>
      </c>
      <c r="D38" s="278">
        <f t="shared" si="1"/>
        <v>0.2</v>
      </c>
      <c r="E38" s="382" t="s">
        <v>2735</v>
      </c>
      <c r="F38" s="159" t="s">
        <v>2381</v>
      </c>
    </row>
    <row r="39" spans="1:6">
      <c r="A39" s="166" t="s">
        <v>2495</v>
      </c>
      <c r="B39" s="375"/>
      <c r="C39" s="375"/>
      <c r="D39" s="162"/>
      <c r="E39" s="162"/>
      <c r="F39" s="163"/>
    </row>
    <row r="40" spans="1:6">
      <c r="A40" s="158" t="s">
        <v>2382</v>
      </c>
      <c r="B40" s="372">
        <f>COUNTIF(Risk_Crisis!E:E,"Consultative")</f>
        <v>9</v>
      </c>
      <c r="C40" s="372">
        <v>35</v>
      </c>
      <c r="D40" s="278">
        <f t="shared" ref="D40:D57" si="2">B40/C40</f>
        <v>0.25714285714285712</v>
      </c>
      <c r="E40" s="382" t="s">
        <v>2735</v>
      </c>
      <c r="F40" s="159" t="s">
        <v>2383</v>
      </c>
    </row>
    <row r="41" spans="1:6">
      <c r="A41" s="158" t="s">
        <v>2384</v>
      </c>
      <c r="B41" s="372">
        <f>COUNTIF(Risk_Crisis!E:E,"None")</f>
        <v>23</v>
      </c>
      <c r="C41" s="372">
        <v>35</v>
      </c>
      <c r="D41" s="278">
        <f t="shared" si="2"/>
        <v>0.65714285714285714</v>
      </c>
      <c r="E41" s="382" t="s">
        <v>2735</v>
      </c>
      <c r="F41" s="159" t="s">
        <v>2731</v>
      </c>
    </row>
    <row r="42" spans="1:6">
      <c r="A42" s="158" t="s">
        <v>2385</v>
      </c>
      <c r="B42" s="372">
        <f>COUNTIF(Risk_Crisis!G:G,"Yes")</f>
        <v>10</v>
      </c>
      <c r="C42" s="372">
        <v>35</v>
      </c>
      <c r="D42" s="278">
        <f t="shared" si="2"/>
        <v>0.2857142857142857</v>
      </c>
      <c r="E42" s="382" t="s">
        <v>2735</v>
      </c>
      <c r="F42" s="159" t="s">
        <v>2386</v>
      </c>
    </row>
    <row r="43" spans="1:6">
      <c r="A43" s="158" t="s">
        <v>2387</v>
      </c>
      <c r="B43" s="372">
        <f>COUNTIF(Privacy_Governance!G:G,"Explicit")</f>
        <v>18</v>
      </c>
      <c r="C43" s="372">
        <v>35</v>
      </c>
      <c r="D43" s="278">
        <f t="shared" si="2"/>
        <v>0.51428571428571423</v>
      </c>
      <c r="E43" s="382" t="s">
        <v>2736</v>
      </c>
      <c r="F43" s="159" t="s">
        <v>2388</v>
      </c>
    </row>
    <row r="44" spans="1:6">
      <c r="A44" s="139" t="s">
        <v>2389</v>
      </c>
      <c r="B44" s="376">
        <f>COUNTIF(Privacy_Governance!G:G,"Implicit")</f>
        <v>2</v>
      </c>
      <c r="C44" s="372">
        <v>35</v>
      </c>
      <c r="D44" s="278">
        <f t="shared" si="2"/>
        <v>5.7142857142857141E-2</v>
      </c>
      <c r="E44" s="382" t="s">
        <v>2736</v>
      </c>
      <c r="F44" s="140" t="s">
        <v>2390</v>
      </c>
    </row>
    <row r="45" spans="1:6">
      <c r="A45" s="139" t="s">
        <v>2391</v>
      </c>
      <c r="B45" s="376">
        <f>COUNTIF(Privacy_Governance!G:G,"None")</f>
        <v>3</v>
      </c>
      <c r="C45" s="372">
        <v>35</v>
      </c>
      <c r="D45" s="278">
        <f t="shared" si="2"/>
        <v>8.5714285714285715E-2</v>
      </c>
      <c r="E45" s="382" t="s">
        <v>2736</v>
      </c>
      <c r="F45" s="140" t="s">
        <v>2392</v>
      </c>
    </row>
    <row r="46" spans="1:6">
      <c r="A46" s="139" t="s">
        <v>2393</v>
      </c>
      <c r="B46" s="376">
        <f>COUNTIF(Privacy_Governance!G:G,"Not reported")</f>
        <v>12</v>
      </c>
      <c r="C46" s="372">
        <v>35</v>
      </c>
      <c r="D46" s="278">
        <f t="shared" si="2"/>
        <v>0.34285714285714286</v>
      </c>
      <c r="E46" s="382" t="s">
        <v>2736</v>
      </c>
      <c r="F46" s="140" t="s">
        <v>2394</v>
      </c>
    </row>
    <row r="47" spans="1:6">
      <c r="A47" s="139" t="s">
        <v>2395</v>
      </c>
      <c r="B47" s="376">
        <f>COUNTIF(Privacy_Governance!I:I,"GDPR")+COUNTIF(Privacy_Governance!I:I,"GDPR + Other")</f>
        <v>5</v>
      </c>
      <c r="C47" s="372">
        <v>35</v>
      </c>
      <c r="D47" s="278">
        <f t="shared" si="2"/>
        <v>0.14285714285714285</v>
      </c>
      <c r="E47" s="382" t="s">
        <v>2736</v>
      </c>
      <c r="F47" s="140" t="s">
        <v>2396</v>
      </c>
    </row>
    <row r="48" spans="1:6" ht="26.1" customHeight="1">
      <c r="A48" s="139" t="s">
        <v>2397</v>
      </c>
      <c r="B48" s="376">
        <v>14</v>
      </c>
      <c r="C48" s="372">
        <v>35</v>
      </c>
      <c r="D48" s="278">
        <f t="shared" si="2"/>
        <v>0.4</v>
      </c>
      <c r="E48" s="384" t="s">
        <v>2737</v>
      </c>
      <c r="F48" s="140" t="s">
        <v>2398</v>
      </c>
    </row>
    <row r="49" spans="1:6">
      <c r="A49" s="139" t="s">
        <v>2399</v>
      </c>
      <c r="B49" s="376" cm="1">
        <f t="array" ref="B49">SUMPRODUCT(--ISNUMBER(SEARCH("nymisation",Privacy_Governance!C5:C38)))</f>
        <v>13</v>
      </c>
      <c r="C49" s="372">
        <v>35</v>
      </c>
      <c r="D49" s="278">
        <f t="shared" si="2"/>
        <v>0.37142857142857144</v>
      </c>
      <c r="E49" s="384" t="s">
        <v>2736</v>
      </c>
      <c r="F49" s="140" t="s">
        <v>2400</v>
      </c>
    </row>
    <row r="50" spans="1:6" ht="26.1" customHeight="1">
      <c r="A50" s="139" t="s">
        <v>2401</v>
      </c>
      <c r="B50" s="376">
        <v>19</v>
      </c>
      <c r="C50" s="372">
        <v>35</v>
      </c>
      <c r="D50" s="278">
        <f t="shared" si="2"/>
        <v>0.54285714285714282</v>
      </c>
      <c r="E50" s="384" t="s">
        <v>2738</v>
      </c>
      <c r="F50" s="140" t="s">
        <v>2730</v>
      </c>
    </row>
    <row r="51" spans="1:6">
      <c r="A51" s="139" t="s">
        <v>2331</v>
      </c>
      <c r="B51" s="376">
        <f>COUNTIF(Evaluation!H:H,"Yes")</f>
        <v>10</v>
      </c>
      <c r="C51" s="372">
        <v>35</v>
      </c>
      <c r="D51" s="278">
        <f t="shared" si="2"/>
        <v>0.2857142857142857</v>
      </c>
      <c r="E51" s="384" t="s">
        <v>2738</v>
      </c>
      <c r="F51" s="140" t="s">
        <v>2402</v>
      </c>
    </row>
    <row r="52" spans="1:6">
      <c r="A52" s="139" t="s">
        <v>2403</v>
      </c>
      <c r="B52" s="376">
        <f>COUNTIF(Evaluation!E:E,"Simulation")</f>
        <v>8</v>
      </c>
      <c r="C52" s="372">
        <v>35</v>
      </c>
      <c r="D52" s="278">
        <f t="shared" si="2"/>
        <v>0.22857142857142856</v>
      </c>
      <c r="E52" s="384" t="s">
        <v>2738</v>
      </c>
      <c r="F52" s="140" t="s">
        <v>2404</v>
      </c>
    </row>
    <row r="53" spans="1:6">
      <c r="A53" s="139" t="s">
        <v>2405</v>
      </c>
      <c r="B53" s="376">
        <f>COUNTIF(Evaluation!E:E,"Lab")</f>
        <v>2</v>
      </c>
      <c r="C53" s="372">
        <v>35</v>
      </c>
      <c r="D53" s="278">
        <f t="shared" si="2"/>
        <v>5.7142857142857141E-2</v>
      </c>
      <c r="E53" s="384" t="s">
        <v>2738</v>
      </c>
      <c r="F53" s="140" t="s">
        <v>2406</v>
      </c>
    </row>
    <row r="54" spans="1:6">
      <c r="A54" s="139" t="s">
        <v>2407</v>
      </c>
      <c r="B54" s="376">
        <f>COUNTIF(Evaluation!E:E,"Home")</f>
        <v>15</v>
      </c>
      <c r="C54" s="372">
        <v>35</v>
      </c>
      <c r="D54" s="278">
        <f t="shared" si="2"/>
        <v>0.42857142857142855</v>
      </c>
      <c r="E54" s="384" t="s">
        <v>2738</v>
      </c>
      <c r="F54" s="140" t="s">
        <v>2408</v>
      </c>
    </row>
    <row r="55" spans="1:6">
      <c r="A55" s="139" t="s">
        <v>2409</v>
      </c>
      <c r="B55" s="376">
        <f>COUNTIF(Evaluation!E:E,"Clinical")</f>
        <v>1</v>
      </c>
      <c r="C55" s="372">
        <v>35</v>
      </c>
      <c r="D55" s="278">
        <f t="shared" si="2"/>
        <v>2.8571428571428571E-2</v>
      </c>
      <c r="E55" s="384" t="s">
        <v>2738</v>
      </c>
      <c r="F55" s="140" t="s">
        <v>2410</v>
      </c>
    </row>
    <row r="56" spans="1:6">
      <c r="A56" s="139" t="s">
        <v>2411</v>
      </c>
      <c r="B56" s="376">
        <f>COUNTIF(Evaluation!E:E,"Mixed")</f>
        <v>7</v>
      </c>
      <c r="C56" s="372">
        <v>35</v>
      </c>
      <c r="D56" s="278">
        <f t="shared" si="2"/>
        <v>0.2</v>
      </c>
      <c r="E56" s="384" t="s">
        <v>2738</v>
      </c>
      <c r="F56" s="140" t="s">
        <v>2412</v>
      </c>
    </row>
    <row r="57" spans="1:6" ht="15.75" thickBot="1">
      <c r="A57" s="139" t="s">
        <v>2413</v>
      </c>
      <c r="B57" s="376">
        <f>COUNTIF(Evaluation!E:E,"Not reported")</f>
        <v>2</v>
      </c>
      <c r="C57" s="372">
        <v>35</v>
      </c>
      <c r="D57" s="278">
        <f t="shared" si="2"/>
        <v>5.7142857142857141E-2</v>
      </c>
      <c r="E57" s="384" t="s">
        <v>2738</v>
      </c>
      <c r="F57" s="140" t="s">
        <v>2414</v>
      </c>
    </row>
    <row r="58" spans="1:6" ht="15.75" thickBot="1">
      <c r="A58" s="410" t="s">
        <v>2494</v>
      </c>
      <c r="B58" s="411"/>
      <c r="C58" s="411"/>
      <c r="D58" s="411"/>
      <c r="E58" s="411"/>
      <c r="F58" s="412"/>
    </row>
    <row r="59" spans="1:6">
      <c r="A59" s="139" t="s">
        <v>2415</v>
      </c>
      <c r="B59" s="376">
        <f>COUNTIF(Population!E:E,"English")</f>
        <v>19</v>
      </c>
      <c r="C59" s="376" t="s">
        <v>2416</v>
      </c>
      <c r="D59" s="278">
        <f t="shared" ref="D59:D65" si="3">B59/C59</f>
        <v>0.6333333333333333</v>
      </c>
      <c r="E59" s="384" t="s">
        <v>2739</v>
      </c>
      <c r="F59" s="140" t="s">
        <v>2500</v>
      </c>
    </row>
    <row r="60" spans="1:6">
      <c r="A60" s="139" t="s">
        <v>2417</v>
      </c>
      <c r="B60" s="376">
        <f>COUNTIF(Population!C:C,"Yes")</f>
        <v>4</v>
      </c>
      <c r="C60" s="376" t="s">
        <v>2416</v>
      </c>
      <c r="D60" s="278">
        <f t="shared" si="3"/>
        <v>0.13333333333333333</v>
      </c>
      <c r="E60" s="384" t="s">
        <v>2739</v>
      </c>
      <c r="F60" s="140" t="s">
        <v>2729</v>
      </c>
    </row>
    <row r="61" spans="1:6">
      <c r="A61" s="139" t="s">
        <v>2418</v>
      </c>
      <c r="B61" s="376">
        <f>COUNTIF(Population!D:D,"Yes")</f>
        <v>0</v>
      </c>
      <c r="C61" s="376" t="s">
        <v>2416</v>
      </c>
      <c r="D61" s="278">
        <f t="shared" si="3"/>
        <v>0</v>
      </c>
      <c r="E61" s="384" t="s">
        <v>2739</v>
      </c>
      <c r="F61" s="140" t="s">
        <v>2419</v>
      </c>
    </row>
    <row r="62" spans="1:6">
      <c r="A62" s="139" t="s">
        <v>2420</v>
      </c>
      <c r="B62" s="376">
        <f>COUNTIF(Population!I:I,"Yes")</f>
        <v>1</v>
      </c>
      <c r="C62" s="376" t="s">
        <v>2416</v>
      </c>
      <c r="D62" s="278">
        <f t="shared" si="3"/>
        <v>3.3333333333333333E-2</v>
      </c>
      <c r="E62" s="384" t="s">
        <v>2739</v>
      </c>
      <c r="F62" s="140" t="s">
        <v>2421</v>
      </c>
    </row>
    <row r="63" spans="1:6" ht="30.75" customHeight="1">
      <c r="A63" s="139" t="s">
        <v>2422</v>
      </c>
      <c r="B63" s="376">
        <f>COUNTIF(Population!J:J,"Both")</f>
        <v>15</v>
      </c>
      <c r="C63" s="376" t="s">
        <v>2416</v>
      </c>
      <c r="D63" s="278">
        <f t="shared" si="3"/>
        <v>0.5</v>
      </c>
      <c r="E63" s="384" t="s">
        <v>2739</v>
      </c>
      <c r="F63" s="140" t="s">
        <v>2728</v>
      </c>
    </row>
    <row r="64" spans="1:6">
      <c r="A64" s="139" t="s">
        <v>2423</v>
      </c>
      <c r="B64" s="376">
        <f>COUNTIF(Population!J:J,"Antenatal")</f>
        <v>7</v>
      </c>
      <c r="C64" s="376" t="s">
        <v>2416</v>
      </c>
      <c r="D64" s="278">
        <f t="shared" si="3"/>
        <v>0.23333333333333334</v>
      </c>
      <c r="E64" s="384" t="s">
        <v>2739</v>
      </c>
      <c r="F64" s="140" t="s">
        <v>2727</v>
      </c>
    </row>
    <row r="65" spans="1:6">
      <c r="A65" s="139" t="s">
        <v>2424</v>
      </c>
      <c r="B65" s="376">
        <f>COUNTIF(Population!J:J,"Postnatal")</f>
        <v>8</v>
      </c>
      <c r="C65" s="376" t="s">
        <v>2416</v>
      </c>
      <c r="D65" s="278">
        <f t="shared" si="3"/>
        <v>0.26666666666666666</v>
      </c>
      <c r="E65" s="384" t="s">
        <v>2739</v>
      </c>
      <c r="F65" s="140" t="s">
        <v>2726</v>
      </c>
    </row>
    <row r="66" spans="1:6" ht="27.6" customHeight="1" thickBot="1">
      <c r="A66" s="141" t="s">
        <v>2723</v>
      </c>
      <c r="B66" s="377">
        <v>16</v>
      </c>
      <c r="C66" s="377">
        <v>35</v>
      </c>
      <c r="D66" s="296">
        <f>B66/C66</f>
        <v>0.45714285714285713</v>
      </c>
      <c r="E66" s="385" t="s">
        <v>2724</v>
      </c>
      <c r="F66" s="142" t="s">
        <v>2725</v>
      </c>
    </row>
    <row r="67" spans="1:6">
      <c r="D67" s="255"/>
    </row>
    <row r="68" spans="1:6">
      <c r="D68" s="255"/>
    </row>
    <row r="69" spans="1:6">
      <c r="D69" s="255"/>
    </row>
    <row r="70" spans="1:6">
      <c r="D70" s="255"/>
    </row>
    <row r="71" spans="1:6">
      <c r="D71" s="255"/>
    </row>
    <row r="72" spans="1:6">
      <c r="D72" s="255"/>
    </row>
    <row r="73" spans="1:6">
      <c r="D73" s="255"/>
    </row>
    <row r="74" spans="1:6">
      <c r="D74" s="255"/>
    </row>
    <row r="75" spans="1:6">
      <c r="D75" s="255"/>
    </row>
    <row r="76" spans="1:6">
      <c r="D76" s="255"/>
    </row>
    <row r="77" spans="1:6">
      <c r="D77" s="255"/>
    </row>
    <row r="78" spans="1:6">
      <c r="D78" s="255"/>
    </row>
    <row r="79" spans="1:6">
      <c r="D79" s="255"/>
    </row>
    <row r="80" spans="1:6">
      <c r="D80" s="255"/>
    </row>
    <row r="81" spans="4:4">
      <c r="D81" s="255"/>
    </row>
    <row r="82" spans="4:4">
      <c r="D82" s="255"/>
    </row>
    <row r="83" spans="4:4">
      <c r="D83" s="255"/>
    </row>
    <row r="84" spans="4:4">
      <c r="D84" s="255"/>
    </row>
    <row r="85" spans="4:4">
      <c r="D85" s="255"/>
    </row>
    <row r="86" spans="4:4">
      <c r="D86" s="255"/>
    </row>
    <row r="87" spans="4:4">
      <c r="D87" s="255"/>
    </row>
    <row r="88" spans="4:4">
      <c r="D88" s="255"/>
    </row>
    <row r="89" spans="4:4">
      <c r="D89" s="255"/>
    </row>
    <row r="90" spans="4:4">
      <c r="D90" s="255"/>
    </row>
    <row r="91" spans="4:4">
      <c r="D91" s="255"/>
    </row>
    <row r="92" spans="4:4">
      <c r="D92" s="255"/>
    </row>
    <row r="93" spans="4:4">
      <c r="D93" s="255"/>
    </row>
    <row r="94" spans="4:4">
      <c r="D94" s="255"/>
    </row>
    <row r="95" spans="4:4">
      <c r="D95" s="255"/>
    </row>
    <row r="96" spans="4:4">
      <c r="D96" s="255"/>
    </row>
    <row r="97" spans="4:4">
      <c r="D97" s="255"/>
    </row>
    <row r="98" spans="4:4">
      <c r="D98" s="255"/>
    </row>
    <row r="99" spans="4:4">
      <c r="D99" s="255"/>
    </row>
    <row r="100" spans="4:4">
      <c r="D100" s="255"/>
    </row>
    <row r="101" spans="4:4">
      <c r="D101" s="255"/>
    </row>
    <row r="102" spans="4:4">
      <c r="D102" s="255"/>
    </row>
    <row r="103" spans="4:4">
      <c r="D103" s="255"/>
    </row>
    <row r="104" spans="4:4">
      <c r="D104" s="255"/>
    </row>
    <row r="105" spans="4:4">
      <c r="D105" s="255"/>
    </row>
    <row r="106" spans="4:4">
      <c r="D106" s="255"/>
    </row>
    <row r="107" spans="4:4">
      <c r="D107" s="255"/>
    </row>
    <row r="108" spans="4:4">
      <c r="D108" s="255"/>
    </row>
    <row r="109" spans="4:4">
      <c r="D109" s="255"/>
    </row>
    <row r="110" spans="4:4">
      <c r="D110" s="255"/>
    </row>
    <row r="111" spans="4:4">
      <c r="D111" s="255"/>
    </row>
    <row r="112" spans="4:4">
      <c r="D112" s="255"/>
    </row>
    <row r="113" spans="4:4">
      <c r="D113" s="255"/>
    </row>
    <row r="114" spans="4:4">
      <c r="D114" s="255"/>
    </row>
    <row r="115" spans="4:4">
      <c r="D115" s="255"/>
    </row>
    <row r="116" spans="4:4">
      <c r="D116" s="255"/>
    </row>
    <row r="117" spans="4:4">
      <c r="D117" s="255"/>
    </row>
    <row r="118" spans="4:4">
      <c r="D118" s="255"/>
    </row>
    <row r="119" spans="4:4">
      <c r="D119" s="255"/>
    </row>
    <row r="120" spans="4:4">
      <c r="D120" s="255"/>
    </row>
    <row r="121" spans="4:4">
      <c r="D121" s="255"/>
    </row>
    <row r="122" spans="4:4">
      <c r="D122" s="255"/>
    </row>
    <row r="123" spans="4:4">
      <c r="D123" s="255"/>
    </row>
    <row r="124" spans="4:4">
      <c r="D124" s="255"/>
    </row>
    <row r="125" spans="4:4">
      <c r="D125" s="255"/>
    </row>
    <row r="126" spans="4:4">
      <c r="D126" s="255"/>
    </row>
    <row r="127" spans="4:4">
      <c r="D127" s="255"/>
    </row>
    <row r="128" spans="4:4">
      <c r="D128" s="255"/>
    </row>
    <row r="129" spans="4:4">
      <c r="D129" s="255"/>
    </row>
    <row r="130" spans="4:4">
      <c r="D130" s="255"/>
    </row>
    <row r="131" spans="4:4">
      <c r="D131" s="255"/>
    </row>
    <row r="132" spans="4:4">
      <c r="D132" s="255"/>
    </row>
    <row r="133" spans="4:4">
      <c r="D133" s="255"/>
    </row>
    <row r="134" spans="4:4">
      <c r="D134" s="255"/>
    </row>
    <row r="135" spans="4:4">
      <c r="D135" s="255"/>
    </row>
    <row r="136" spans="4:4">
      <c r="D136" s="255"/>
    </row>
    <row r="137" spans="4:4">
      <c r="D137" s="255"/>
    </row>
    <row r="138" spans="4:4">
      <c r="D138" s="255"/>
    </row>
    <row r="139" spans="4:4">
      <c r="D139" s="255"/>
    </row>
    <row r="140" spans="4:4">
      <c r="D140" s="255"/>
    </row>
    <row r="141" spans="4:4">
      <c r="D141" s="255"/>
    </row>
    <row r="142" spans="4:4">
      <c r="D142" s="255"/>
    </row>
    <row r="143" spans="4:4">
      <c r="D143" s="255"/>
    </row>
    <row r="144" spans="4:4">
      <c r="D144" s="255"/>
    </row>
    <row r="145" spans="4:4">
      <c r="D145" s="255"/>
    </row>
    <row r="146" spans="4:4">
      <c r="D146" s="255"/>
    </row>
    <row r="147" spans="4:4">
      <c r="D147" s="255"/>
    </row>
    <row r="148" spans="4:4">
      <c r="D148" s="255"/>
    </row>
    <row r="149" spans="4:4">
      <c r="D149" s="255"/>
    </row>
    <row r="150" spans="4:4">
      <c r="D150" s="255"/>
    </row>
    <row r="151" spans="4:4">
      <c r="D151" s="255"/>
    </row>
    <row r="152" spans="4:4">
      <c r="D152" s="255"/>
    </row>
    <row r="153" spans="4:4">
      <c r="D153" s="255"/>
    </row>
    <row r="154" spans="4:4">
      <c r="D154" s="255"/>
    </row>
    <row r="155" spans="4:4">
      <c r="D155" s="255"/>
    </row>
    <row r="156" spans="4:4">
      <c r="D156" s="255"/>
    </row>
    <row r="157" spans="4:4">
      <c r="D157" s="255"/>
    </row>
    <row r="158" spans="4:4">
      <c r="D158" s="255"/>
    </row>
    <row r="159" spans="4:4">
      <c r="D159" s="255"/>
    </row>
    <row r="160" spans="4:4">
      <c r="D160" s="255"/>
    </row>
    <row r="161" spans="4:4">
      <c r="D161" s="255"/>
    </row>
    <row r="162" spans="4:4">
      <c r="D162" s="255"/>
    </row>
    <row r="163" spans="4:4">
      <c r="D163" s="255"/>
    </row>
    <row r="164" spans="4:4">
      <c r="D164" s="255"/>
    </row>
    <row r="165" spans="4:4">
      <c r="D165" s="255"/>
    </row>
    <row r="166" spans="4:4">
      <c r="D166" s="255"/>
    </row>
    <row r="167" spans="4:4">
      <c r="D167" s="255"/>
    </row>
    <row r="168" spans="4:4">
      <c r="D168" s="255"/>
    </row>
    <row r="169" spans="4:4">
      <c r="D169" s="255"/>
    </row>
    <row r="170" spans="4:4">
      <c r="D170" s="255"/>
    </row>
    <row r="171" spans="4:4">
      <c r="D171" s="255"/>
    </row>
    <row r="172" spans="4:4">
      <c r="D172" s="255"/>
    </row>
    <row r="173" spans="4:4">
      <c r="D173" s="255"/>
    </row>
    <row r="174" spans="4:4">
      <c r="D174" s="255"/>
    </row>
    <row r="175" spans="4:4">
      <c r="D175" s="255"/>
    </row>
    <row r="176" spans="4:4">
      <c r="D176" s="255"/>
    </row>
    <row r="177" spans="4:4">
      <c r="D177" s="255"/>
    </row>
    <row r="178" spans="4:4">
      <c r="D178" s="255"/>
    </row>
    <row r="179" spans="4:4">
      <c r="D179" s="255"/>
    </row>
    <row r="180" spans="4:4">
      <c r="D180" s="255"/>
    </row>
    <row r="181" spans="4:4">
      <c r="D181" s="255"/>
    </row>
    <row r="182" spans="4:4">
      <c r="D182" s="255"/>
    </row>
    <row r="183" spans="4:4">
      <c r="D183" s="255"/>
    </row>
    <row r="184" spans="4:4">
      <c r="D184" s="255"/>
    </row>
    <row r="185" spans="4:4">
      <c r="D185" s="255"/>
    </row>
    <row r="186" spans="4:4">
      <c r="D186" s="255"/>
    </row>
    <row r="187" spans="4:4">
      <c r="D187" s="255"/>
    </row>
    <row r="188" spans="4:4">
      <c r="D188" s="255"/>
    </row>
    <row r="189" spans="4:4">
      <c r="D189" s="255"/>
    </row>
    <row r="190" spans="4:4">
      <c r="D190" s="255"/>
    </row>
    <row r="191" spans="4:4">
      <c r="D191" s="255"/>
    </row>
    <row r="192" spans="4:4">
      <c r="D192" s="255"/>
    </row>
    <row r="193" spans="4:4">
      <c r="D193" s="255"/>
    </row>
    <row r="194" spans="4:4">
      <c r="D194" s="255"/>
    </row>
    <row r="195" spans="4:4">
      <c r="D195" s="255"/>
    </row>
    <row r="196" spans="4:4">
      <c r="D196" s="255"/>
    </row>
    <row r="197" spans="4:4">
      <c r="D197" s="255"/>
    </row>
    <row r="198" spans="4:4">
      <c r="D198" s="255"/>
    </row>
    <row r="199" spans="4:4">
      <c r="D199" s="255"/>
    </row>
    <row r="200" spans="4:4">
      <c r="D200" s="255"/>
    </row>
    <row r="201" spans="4:4">
      <c r="D201" s="255"/>
    </row>
    <row r="202" spans="4:4">
      <c r="D202" s="255"/>
    </row>
    <row r="203" spans="4:4">
      <c r="D203" s="255"/>
    </row>
    <row r="204" spans="4:4">
      <c r="D204" s="255"/>
    </row>
    <row r="205" spans="4:4">
      <c r="D205" s="255"/>
    </row>
    <row r="206" spans="4:4">
      <c r="D206" s="255"/>
    </row>
    <row r="207" spans="4:4">
      <c r="D207" s="255"/>
    </row>
    <row r="208" spans="4:4">
      <c r="D208" s="255"/>
    </row>
    <row r="209" spans="4:4">
      <c r="D209" s="255"/>
    </row>
    <row r="210" spans="4:4">
      <c r="D210" s="255"/>
    </row>
    <row r="211" spans="4:4">
      <c r="D211" s="255"/>
    </row>
    <row r="212" spans="4:4">
      <c r="D212" s="255"/>
    </row>
    <row r="213" spans="4:4">
      <c r="D213" s="255"/>
    </row>
    <row r="214" spans="4:4">
      <c r="D214" s="255"/>
    </row>
    <row r="215" spans="4:4">
      <c r="D215" s="255"/>
    </row>
    <row r="216" spans="4:4">
      <c r="D216" s="255"/>
    </row>
    <row r="217" spans="4:4">
      <c r="D217" s="255"/>
    </row>
    <row r="218" spans="4:4">
      <c r="D218" s="255"/>
    </row>
    <row r="219" spans="4:4">
      <c r="D219" s="255"/>
    </row>
    <row r="220" spans="4:4">
      <c r="D220" s="255"/>
    </row>
    <row r="221" spans="4:4">
      <c r="D221" s="255"/>
    </row>
    <row r="222" spans="4:4">
      <c r="D222" s="255"/>
    </row>
    <row r="223" spans="4:4">
      <c r="D223" s="255"/>
    </row>
    <row r="224" spans="4:4">
      <c r="D224" s="255"/>
    </row>
    <row r="225" spans="4:4">
      <c r="D225" s="255"/>
    </row>
    <row r="226" spans="4:4">
      <c r="D226" s="255"/>
    </row>
    <row r="227" spans="4:4">
      <c r="D227" s="255"/>
    </row>
    <row r="228" spans="4:4">
      <c r="D228" s="255"/>
    </row>
    <row r="229" spans="4:4">
      <c r="D229" s="255"/>
    </row>
    <row r="230" spans="4:4">
      <c r="D230" s="255"/>
    </row>
    <row r="231" spans="4:4">
      <c r="D231" s="255"/>
    </row>
    <row r="232" spans="4:4">
      <c r="D232" s="255"/>
    </row>
    <row r="233" spans="4:4">
      <c r="D233" s="255"/>
    </row>
    <row r="234" spans="4:4">
      <c r="D234" s="255"/>
    </row>
    <row r="235" spans="4:4">
      <c r="D235" s="255"/>
    </row>
    <row r="236" spans="4:4">
      <c r="D236" s="255"/>
    </row>
    <row r="237" spans="4:4">
      <c r="D237" s="255"/>
    </row>
    <row r="238" spans="4:4">
      <c r="D238" s="255"/>
    </row>
    <row r="239" spans="4:4">
      <c r="D239" s="255"/>
    </row>
    <row r="240" spans="4:4">
      <c r="D240" s="255"/>
    </row>
    <row r="241" spans="4:4">
      <c r="D241" s="255"/>
    </row>
    <row r="242" spans="4:4">
      <c r="D242" s="255"/>
    </row>
    <row r="243" spans="4:4">
      <c r="D243" s="255"/>
    </row>
    <row r="244" spans="4:4">
      <c r="D244" s="255"/>
    </row>
    <row r="245" spans="4:4">
      <c r="D245" s="255"/>
    </row>
    <row r="246" spans="4:4">
      <c r="D246" s="255"/>
    </row>
    <row r="247" spans="4:4">
      <c r="D247" s="255"/>
    </row>
    <row r="248" spans="4:4">
      <c r="D248" s="255"/>
    </row>
    <row r="249" spans="4:4">
      <c r="D249" s="255"/>
    </row>
    <row r="250" spans="4:4">
      <c r="D250" s="255"/>
    </row>
    <row r="251" spans="4:4">
      <c r="D251" s="255"/>
    </row>
    <row r="252" spans="4:4">
      <c r="D252" s="255"/>
    </row>
    <row r="253" spans="4:4">
      <c r="D253" s="255"/>
    </row>
    <row r="254" spans="4:4">
      <c r="D254" s="255"/>
    </row>
    <row r="255" spans="4:4">
      <c r="D255" s="255"/>
    </row>
    <row r="256" spans="4:4">
      <c r="D256" s="255"/>
    </row>
    <row r="257" spans="4:4">
      <c r="D257" s="255"/>
    </row>
    <row r="258" spans="4:4">
      <c r="D258" s="255"/>
    </row>
    <row r="259" spans="4:4">
      <c r="D259" s="255"/>
    </row>
    <row r="260" spans="4:4">
      <c r="D260" s="255"/>
    </row>
    <row r="261" spans="4:4">
      <c r="D261" s="255"/>
    </row>
    <row r="262" spans="4:4">
      <c r="D262" s="255"/>
    </row>
    <row r="263" spans="4:4">
      <c r="D263" s="255"/>
    </row>
    <row r="264" spans="4:4">
      <c r="D264" s="255"/>
    </row>
    <row r="265" spans="4:4">
      <c r="D265" s="255"/>
    </row>
    <row r="266" spans="4:4">
      <c r="D266" s="255"/>
    </row>
    <row r="267" spans="4:4">
      <c r="D267" s="255"/>
    </row>
    <row r="268" spans="4:4">
      <c r="D268" s="255"/>
    </row>
    <row r="269" spans="4:4">
      <c r="D269" s="255"/>
    </row>
    <row r="270" spans="4:4">
      <c r="D270" s="255"/>
    </row>
    <row r="271" spans="4:4">
      <c r="D271" s="255"/>
    </row>
    <row r="272" spans="4:4">
      <c r="D272" s="255"/>
    </row>
    <row r="273" spans="4:4">
      <c r="D273" s="255"/>
    </row>
    <row r="274" spans="4:4">
      <c r="D274" s="255"/>
    </row>
    <row r="275" spans="4:4">
      <c r="D275" s="255"/>
    </row>
    <row r="276" spans="4:4">
      <c r="D276" s="255"/>
    </row>
    <row r="277" spans="4:4">
      <c r="D277" s="255"/>
    </row>
    <row r="278" spans="4:4">
      <c r="D278" s="255"/>
    </row>
    <row r="279" spans="4:4">
      <c r="D279" s="255"/>
    </row>
    <row r="280" spans="4:4">
      <c r="D280" s="255"/>
    </row>
    <row r="281" spans="4:4">
      <c r="D281" s="255"/>
    </row>
    <row r="282" spans="4:4">
      <c r="D282" s="255"/>
    </row>
    <row r="283" spans="4:4">
      <c r="D283" s="255"/>
    </row>
    <row r="284" spans="4:4">
      <c r="D284" s="255"/>
    </row>
    <row r="285" spans="4:4">
      <c r="D285" s="255"/>
    </row>
    <row r="286" spans="4:4">
      <c r="D286" s="255"/>
    </row>
    <row r="287" spans="4:4">
      <c r="D287" s="255"/>
    </row>
    <row r="288" spans="4:4">
      <c r="D288" s="255"/>
    </row>
    <row r="289" spans="4:4">
      <c r="D289" s="255"/>
    </row>
    <row r="290" spans="4:4">
      <c r="D290" s="255"/>
    </row>
    <row r="291" spans="4:4">
      <c r="D291" s="255"/>
    </row>
    <row r="292" spans="4:4">
      <c r="D292" s="255"/>
    </row>
    <row r="293" spans="4:4">
      <c r="D293" s="255"/>
    </row>
    <row r="294" spans="4:4">
      <c r="D294" s="255"/>
    </row>
    <row r="295" spans="4:4">
      <c r="D295" s="255"/>
    </row>
    <row r="296" spans="4:4">
      <c r="D296" s="255"/>
    </row>
    <row r="297" spans="4:4">
      <c r="D297" s="255"/>
    </row>
    <row r="298" spans="4:4">
      <c r="D298" s="255"/>
    </row>
    <row r="299" spans="4:4">
      <c r="D299" s="255"/>
    </row>
    <row r="300" spans="4:4">
      <c r="D300" s="255"/>
    </row>
    <row r="301" spans="4:4">
      <c r="D301" s="255"/>
    </row>
  </sheetData>
  <autoFilter ref="A3:F3" xr:uid="{43B00CE4-3F9C-468C-9E26-957A661BC658}"/>
  <mergeCells count="3">
    <mergeCell ref="A4:F4"/>
    <mergeCell ref="A19:F19"/>
    <mergeCell ref="A58:F58"/>
  </mergeCells>
  <phoneticPr fontId="14" type="noConversion"/>
  <pageMargins left="0.7" right="0.7" top="0.75" bottom="0.75" header="0.3" footer="0.3"/>
  <pageSetup paperSize="9" orientation="portrait" r:id="rId1"/>
  <ignoredErrors>
    <ignoredError sqref="B21:B23 C60:C65 F5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56ECC-8DFC-4310-97C0-58418FB4E18B}">
  <dimension ref="A1:I57"/>
  <sheetViews>
    <sheetView zoomScale="115" zoomScaleNormal="115" workbookViewId="0">
      <selection sqref="A1:XFD1"/>
    </sheetView>
  </sheetViews>
  <sheetFormatPr defaultColWidth="8.5703125" defaultRowHeight="15"/>
  <cols>
    <col min="1" max="1" width="40" customWidth="1"/>
    <col min="2" max="2" width="20" customWidth="1"/>
    <col min="3" max="3" width="22" customWidth="1"/>
    <col min="4" max="4" width="44" customWidth="1"/>
    <col min="5" max="5" width="70" customWidth="1"/>
    <col min="6" max="6" width="24.5703125" customWidth="1"/>
    <col min="7" max="7" width="19.7109375" customWidth="1"/>
    <col min="8" max="8" width="25.5703125" customWidth="1"/>
    <col min="9" max="9" width="20.140625" customWidth="1"/>
  </cols>
  <sheetData>
    <row r="1" spans="1:9" s="440" customFormat="1" ht="15" customHeight="1">
      <c r="A1" s="441" t="s">
        <v>2741</v>
      </c>
      <c r="B1" s="441"/>
      <c r="C1" s="441"/>
      <c r="D1" s="441"/>
      <c r="E1" s="441"/>
      <c r="F1" s="442"/>
      <c r="G1" s="442"/>
      <c r="H1" s="442"/>
      <c r="I1" s="442"/>
    </row>
    <row r="2" spans="1:9" ht="27" customHeight="1">
      <c r="A2" s="413" t="s">
        <v>2742</v>
      </c>
      <c r="B2" s="413"/>
      <c r="C2" s="413"/>
      <c r="D2" s="413"/>
      <c r="E2" s="413"/>
      <c r="F2" s="116"/>
      <c r="G2" s="116"/>
      <c r="H2" s="116"/>
      <c r="I2" s="116"/>
    </row>
    <row r="3" spans="1:9" ht="15" customHeight="1">
      <c r="A3" s="210"/>
      <c r="B3" s="116"/>
      <c r="C3" s="116"/>
      <c r="D3" s="116"/>
      <c r="E3" s="323"/>
      <c r="F3" s="116"/>
      <c r="G3" s="116"/>
      <c r="H3" s="116"/>
      <c r="I3" s="116"/>
    </row>
    <row r="4" spans="1:9" ht="15" customHeight="1" thickBot="1">
      <c r="A4" s="414" t="s">
        <v>2743</v>
      </c>
      <c r="B4" s="414"/>
      <c r="C4" s="414"/>
      <c r="D4" s="414"/>
      <c r="E4" s="414"/>
      <c r="F4" s="116"/>
      <c r="G4" s="116"/>
      <c r="H4" s="116"/>
      <c r="I4" s="116"/>
    </row>
    <row r="5" spans="1:9" ht="15" customHeight="1" thickBot="1">
      <c r="A5" s="434" t="s">
        <v>1835</v>
      </c>
      <c r="B5" s="435" t="s">
        <v>2744</v>
      </c>
      <c r="C5" s="435" t="s">
        <v>2745</v>
      </c>
      <c r="D5" s="435" t="s">
        <v>2746</v>
      </c>
      <c r="E5" s="436" t="s">
        <v>2747</v>
      </c>
      <c r="F5" s="116"/>
      <c r="G5" s="116"/>
      <c r="H5" s="116"/>
      <c r="I5" s="116"/>
    </row>
    <row r="6" spans="1:9" ht="15" customHeight="1">
      <c r="A6" s="246" t="s">
        <v>1393</v>
      </c>
      <c r="B6" s="323">
        <v>15</v>
      </c>
      <c r="C6" s="429" t="s">
        <v>2748</v>
      </c>
      <c r="D6" s="429" t="s">
        <v>2749</v>
      </c>
      <c r="E6" s="247" t="s">
        <v>2750</v>
      </c>
      <c r="F6" s="116"/>
      <c r="G6" s="116"/>
      <c r="H6" s="116"/>
      <c r="I6" s="116"/>
    </row>
    <row r="7" spans="1:9" ht="15" customHeight="1">
      <c r="A7" s="246" t="s">
        <v>1740</v>
      </c>
      <c r="B7" s="323">
        <v>7</v>
      </c>
      <c r="C7" s="429" t="s">
        <v>2751</v>
      </c>
      <c r="D7" s="429" t="s">
        <v>2425</v>
      </c>
      <c r="E7" s="247" t="s">
        <v>2752</v>
      </c>
      <c r="F7" s="116"/>
      <c r="G7" s="116"/>
      <c r="H7" s="116"/>
      <c r="I7" s="116"/>
    </row>
    <row r="8" spans="1:9" ht="15" customHeight="1">
      <c r="A8" s="246" t="s">
        <v>360</v>
      </c>
      <c r="B8" s="323">
        <v>6</v>
      </c>
      <c r="C8" s="429" t="s">
        <v>2753</v>
      </c>
      <c r="D8" s="429" t="s">
        <v>2426</v>
      </c>
      <c r="E8" s="247" t="s">
        <v>2754</v>
      </c>
      <c r="F8" s="116"/>
      <c r="G8" s="116"/>
      <c r="H8" s="116"/>
      <c r="I8" s="116"/>
    </row>
    <row r="9" spans="1:9" ht="15" customHeight="1">
      <c r="A9" s="246" t="s">
        <v>1761</v>
      </c>
      <c r="B9" s="323">
        <v>2</v>
      </c>
      <c r="C9" s="429" t="s">
        <v>2755</v>
      </c>
      <c r="D9" s="429" t="s">
        <v>2427</v>
      </c>
      <c r="E9" s="247" t="s">
        <v>2756</v>
      </c>
      <c r="F9" s="116"/>
      <c r="G9" s="116"/>
      <c r="H9" s="116"/>
      <c r="I9" s="116"/>
    </row>
    <row r="10" spans="1:9" ht="15" customHeight="1" thickBot="1">
      <c r="A10" s="430" t="s">
        <v>2757</v>
      </c>
      <c r="B10" s="431">
        <v>13</v>
      </c>
      <c r="C10" s="432" t="s">
        <v>2758</v>
      </c>
      <c r="D10" s="432" t="s">
        <v>2428</v>
      </c>
      <c r="E10" s="433" t="s">
        <v>2759</v>
      </c>
      <c r="F10" s="116"/>
      <c r="G10" s="116"/>
      <c r="H10" s="116"/>
      <c r="I10" s="116"/>
    </row>
    <row r="11" spans="1:9" ht="15" customHeight="1">
      <c r="A11" s="210"/>
      <c r="B11" s="116"/>
      <c r="C11" s="116"/>
      <c r="D11" s="116"/>
      <c r="E11" s="323"/>
      <c r="F11" s="116"/>
      <c r="G11" s="116"/>
      <c r="H11" s="116"/>
      <c r="I11" s="116"/>
    </row>
    <row r="12" spans="1:9" ht="15" customHeight="1">
      <c r="A12" s="415" t="s">
        <v>2760</v>
      </c>
      <c r="B12" s="415"/>
      <c r="C12" s="415"/>
      <c r="D12" s="415"/>
      <c r="E12" s="415"/>
      <c r="F12" s="116"/>
      <c r="G12" s="116"/>
      <c r="H12" s="116"/>
      <c r="I12" s="116"/>
    </row>
    <row r="13" spans="1:9" ht="17.25" customHeight="1">
      <c r="A13" s="413" t="s">
        <v>2761</v>
      </c>
      <c r="B13" s="413"/>
      <c r="C13" s="413"/>
      <c r="D13" s="413"/>
      <c r="E13" s="413"/>
      <c r="F13" s="116"/>
      <c r="G13" s="116"/>
      <c r="H13" s="116"/>
      <c r="I13" s="116"/>
    </row>
    <row r="14" spans="1:9" ht="15" customHeight="1">
      <c r="A14" s="413" t="s">
        <v>2762</v>
      </c>
      <c r="B14" s="413"/>
      <c r="C14" s="413"/>
      <c r="D14" s="413"/>
      <c r="E14" s="413"/>
      <c r="F14" s="116"/>
      <c r="G14" s="116"/>
      <c r="H14" s="116"/>
      <c r="I14" s="116"/>
    </row>
    <row r="15" spans="1:9" ht="15" customHeight="1">
      <c r="A15" s="413" t="s">
        <v>2763</v>
      </c>
      <c r="B15" s="413"/>
      <c r="C15" s="413"/>
      <c r="D15" s="413"/>
      <c r="E15" s="413"/>
      <c r="F15" s="116"/>
      <c r="G15" s="116"/>
      <c r="H15" s="116"/>
      <c r="I15" s="116"/>
    </row>
    <row r="16" spans="1:9" ht="16.5" customHeight="1">
      <c r="A16" s="413" t="s">
        <v>2764</v>
      </c>
      <c r="B16" s="413"/>
      <c r="C16" s="413"/>
      <c r="D16" s="413"/>
      <c r="E16" s="413"/>
      <c r="F16" s="116"/>
      <c r="G16" s="116"/>
      <c r="H16" s="116"/>
      <c r="I16" s="116"/>
    </row>
    <row r="17" spans="1:9" ht="45" customHeight="1">
      <c r="A17" s="413" t="s">
        <v>2765</v>
      </c>
      <c r="B17" s="413"/>
      <c r="C17" s="413"/>
      <c r="D17" s="413"/>
      <c r="E17" s="413"/>
      <c r="F17" s="116"/>
      <c r="G17" s="116"/>
      <c r="H17" s="116"/>
      <c r="I17" s="116"/>
    </row>
    <row r="18" spans="1:9" ht="15" customHeight="1">
      <c r="A18" s="210"/>
      <c r="B18" s="116"/>
      <c r="C18" s="116"/>
      <c r="D18" s="116"/>
      <c r="E18" s="323"/>
      <c r="F18" s="116"/>
      <c r="G18" s="116"/>
      <c r="H18" s="116"/>
      <c r="I18" s="116"/>
    </row>
    <row r="19" spans="1:9" ht="15" customHeight="1">
      <c r="A19" s="415" t="s">
        <v>2766</v>
      </c>
      <c r="B19" s="415"/>
      <c r="C19" s="415"/>
      <c r="D19" s="415"/>
      <c r="E19" s="415"/>
      <c r="F19" s="116"/>
      <c r="G19" s="116"/>
      <c r="H19" s="116"/>
      <c r="I19" s="116"/>
    </row>
    <row r="20" spans="1:9" ht="15" customHeight="1">
      <c r="A20" s="413" t="s">
        <v>2767</v>
      </c>
      <c r="B20" s="413"/>
      <c r="C20" s="413"/>
      <c r="D20" s="413"/>
      <c r="E20" s="413"/>
      <c r="F20" s="116"/>
      <c r="G20" s="116"/>
      <c r="H20" s="116"/>
      <c r="I20" s="116"/>
    </row>
    <row r="21" spans="1:9" ht="15" customHeight="1">
      <c r="A21" s="413" t="s">
        <v>2768</v>
      </c>
      <c r="B21" s="413"/>
      <c r="C21" s="413"/>
      <c r="D21" s="413"/>
      <c r="E21" s="413"/>
      <c r="F21" s="116"/>
      <c r="G21" s="116"/>
      <c r="H21" s="116"/>
      <c r="I21" s="116"/>
    </row>
    <row r="22" spans="1:9" ht="15" customHeight="1">
      <c r="A22" s="413" t="s">
        <v>2769</v>
      </c>
      <c r="B22" s="413"/>
      <c r="C22" s="413"/>
      <c r="D22" s="413"/>
      <c r="E22" s="413"/>
      <c r="F22" s="116"/>
      <c r="G22" s="116"/>
      <c r="H22" s="116"/>
      <c r="I22" s="116"/>
    </row>
    <row r="23" spans="1:9" ht="15" customHeight="1">
      <c r="A23" s="413" t="s">
        <v>2770</v>
      </c>
      <c r="B23" s="413"/>
      <c r="C23" s="413"/>
      <c r="D23" s="413"/>
      <c r="E23" s="413"/>
      <c r="F23" s="116"/>
      <c r="G23" s="116"/>
      <c r="H23" s="116"/>
      <c r="I23" s="116"/>
    </row>
    <row r="24" spans="1:9" ht="15" customHeight="1">
      <c r="A24" s="413" t="s">
        <v>2771</v>
      </c>
      <c r="B24" s="413"/>
      <c r="C24" s="413"/>
      <c r="D24" s="413"/>
      <c r="E24" s="413"/>
      <c r="F24" s="116"/>
      <c r="G24" s="116"/>
      <c r="H24" s="116"/>
      <c r="I24" s="116"/>
    </row>
    <row r="25" spans="1:9" ht="15" customHeight="1">
      <c r="A25" s="413" t="s">
        <v>2772</v>
      </c>
      <c r="B25" s="413"/>
      <c r="C25" s="413"/>
      <c r="D25" s="413"/>
      <c r="E25" s="413"/>
      <c r="F25" s="116"/>
      <c r="G25" s="116"/>
      <c r="H25" s="116"/>
      <c r="I25" s="116"/>
    </row>
    <row r="26" spans="1:9" ht="18" customHeight="1">
      <c r="A26" s="210"/>
      <c r="B26" s="116"/>
      <c r="C26" s="116"/>
      <c r="D26" s="116"/>
      <c r="E26" s="323"/>
      <c r="F26" s="116"/>
      <c r="G26" s="116"/>
      <c r="H26" s="116"/>
      <c r="I26" s="116"/>
    </row>
    <row r="27" spans="1:9" ht="15" customHeight="1">
      <c r="A27" s="415" t="s">
        <v>2773</v>
      </c>
      <c r="B27" s="415"/>
      <c r="C27" s="415"/>
      <c r="D27" s="415"/>
      <c r="E27" s="415"/>
      <c r="F27" s="116"/>
      <c r="G27" s="116"/>
      <c r="H27" s="116"/>
      <c r="I27" s="116"/>
    </row>
    <row r="28" spans="1:9" ht="15" customHeight="1">
      <c r="A28" s="413" t="s">
        <v>2774</v>
      </c>
      <c r="B28" s="413"/>
      <c r="C28" s="413"/>
      <c r="D28" s="413"/>
      <c r="E28" s="413"/>
      <c r="F28" s="116"/>
      <c r="G28" s="116"/>
      <c r="H28" s="116"/>
      <c r="I28" s="116"/>
    </row>
    <row r="29" spans="1:9" ht="15" customHeight="1">
      <c r="A29" s="413" t="s">
        <v>2775</v>
      </c>
      <c r="B29" s="413"/>
      <c r="C29" s="413"/>
      <c r="D29" s="413"/>
      <c r="E29" s="413"/>
      <c r="F29" s="116"/>
      <c r="G29" s="116"/>
      <c r="H29" s="116"/>
      <c r="I29" s="116"/>
    </row>
    <row r="30" spans="1:9" ht="15" customHeight="1">
      <c r="A30" s="413" t="s">
        <v>2776</v>
      </c>
      <c r="B30" s="413"/>
      <c r="C30" s="413"/>
      <c r="D30" s="413"/>
      <c r="E30" s="413"/>
      <c r="F30" s="116"/>
      <c r="G30" s="116"/>
      <c r="H30" s="116"/>
      <c r="I30" s="116"/>
    </row>
    <row r="31" spans="1:9" ht="15" customHeight="1">
      <c r="A31" s="413" t="s">
        <v>2777</v>
      </c>
      <c r="B31" s="413"/>
      <c r="C31" s="413"/>
      <c r="D31" s="413"/>
      <c r="E31" s="413"/>
      <c r="F31" s="116"/>
      <c r="G31" s="116"/>
      <c r="H31" s="116"/>
      <c r="I31" s="116"/>
    </row>
    <row r="32" spans="1:9" ht="15" customHeight="1">
      <c r="A32" s="413" t="s">
        <v>2778</v>
      </c>
      <c r="B32" s="413"/>
      <c r="C32" s="413"/>
      <c r="D32" s="413"/>
      <c r="E32" s="413"/>
      <c r="F32" s="116"/>
      <c r="G32" s="116"/>
      <c r="H32" s="116"/>
      <c r="I32" s="116"/>
    </row>
    <row r="33" spans="1:9" ht="15" customHeight="1">
      <c r="A33" s="416"/>
      <c r="B33" s="116"/>
      <c r="C33" s="116"/>
      <c r="D33" s="116"/>
      <c r="E33" s="116"/>
      <c r="F33" s="116"/>
      <c r="G33" s="116"/>
      <c r="H33" s="116"/>
      <c r="I33" s="116"/>
    </row>
    <row r="34" spans="1:9" ht="15" customHeight="1" thickBot="1">
      <c r="A34" s="415" t="s">
        <v>2779</v>
      </c>
      <c r="B34" s="415"/>
      <c r="C34" s="415"/>
      <c r="D34" s="415"/>
      <c r="E34" s="415"/>
      <c r="F34" s="116"/>
      <c r="G34" s="116"/>
      <c r="H34" s="116"/>
      <c r="I34" s="116"/>
    </row>
    <row r="35" spans="1:9" ht="15" customHeight="1">
      <c r="A35" s="437" t="s">
        <v>2780</v>
      </c>
      <c r="B35" s="242" t="s">
        <v>2781</v>
      </c>
      <c r="C35" s="242" t="s">
        <v>2782</v>
      </c>
      <c r="D35" s="242" t="s">
        <v>2783</v>
      </c>
      <c r="E35" s="245" t="s">
        <v>2784</v>
      </c>
      <c r="F35" s="116"/>
      <c r="G35" s="116"/>
      <c r="H35" s="116"/>
      <c r="I35" s="116"/>
    </row>
    <row r="36" spans="1:9" ht="34.5" customHeight="1">
      <c r="A36" s="246" t="s">
        <v>2785</v>
      </c>
      <c r="B36" s="323" t="s">
        <v>2786</v>
      </c>
      <c r="C36" s="429" t="s">
        <v>2787</v>
      </c>
      <c r="D36" s="429" t="s">
        <v>2788</v>
      </c>
      <c r="E36" s="247" t="s">
        <v>2789</v>
      </c>
      <c r="F36" s="116"/>
      <c r="G36" s="116"/>
      <c r="H36" s="116"/>
      <c r="I36" s="116"/>
    </row>
    <row r="37" spans="1:9" ht="36" customHeight="1">
      <c r="A37" s="246" t="s">
        <v>2790</v>
      </c>
      <c r="B37" s="429" t="s">
        <v>2791</v>
      </c>
      <c r="C37" s="429" t="s">
        <v>2792</v>
      </c>
      <c r="D37" s="429" t="s">
        <v>2793</v>
      </c>
      <c r="E37" s="247" t="s">
        <v>2794</v>
      </c>
      <c r="F37" s="116"/>
      <c r="G37" s="116"/>
      <c r="H37" s="116"/>
      <c r="I37" s="116"/>
    </row>
    <row r="38" spans="1:9" ht="54" customHeight="1">
      <c r="A38" s="246" t="s">
        <v>2795</v>
      </c>
      <c r="B38" s="429" t="s">
        <v>2796</v>
      </c>
      <c r="C38" s="429" t="s">
        <v>2797</v>
      </c>
      <c r="D38" s="429" t="s">
        <v>2798</v>
      </c>
      <c r="E38" s="247" t="s">
        <v>2799</v>
      </c>
      <c r="F38" s="116"/>
      <c r="G38" s="116"/>
      <c r="H38" s="116"/>
      <c r="I38" s="116"/>
    </row>
    <row r="39" spans="1:9" s="417" customFormat="1" ht="47.25" customHeight="1" thickBot="1">
      <c r="A39" s="430" t="s">
        <v>2800</v>
      </c>
      <c r="B39" s="431" t="s">
        <v>2801</v>
      </c>
      <c r="C39" s="432" t="s">
        <v>2802</v>
      </c>
      <c r="D39" s="432" t="s">
        <v>2803</v>
      </c>
      <c r="E39" s="433" t="s">
        <v>2804</v>
      </c>
      <c r="F39" s="116"/>
      <c r="G39" s="116"/>
      <c r="H39" s="116"/>
      <c r="I39" s="116"/>
    </row>
    <row r="40" spans="1:9" ht="15" customHeight="1">
      <c r="A40" s="413" t="s">
        <v>2805</v>
      </c>
      <c r="B40" s="413"/>
      <c r="C40" s="413"/>
      <c r="D40" s="413"/>
      <c r="E40" s="413"/>
      <c r="F40" s="116"/>
      <c r="G40" s="116"/>
      <c r="H40" s="116"/>
      <c r="I40" s="116"/>
    </row>
    <row r="41" spans="1:9" ht="15" customHeight="1">
      <c r="A41" s="210"/>
      <c r="B41" s="116"/>
      <c r="C41" s="116"/>
      <c r="D41" s="116"/>
      <c r="E41" s="323"/>
      <c r="F41" s="116"/>
      <c r="G41" s="116"/>
      <c r="H41" s="116"/>
      <c r="I41" s="116"/>
    </row>
    <row r="42" spans="1:9" ht="15" customHeight="1">
      <c r="A42" s="415" t="s">
        <v>2806</v>
      </c>
      <c r="B42" s="415"/>
      <c r="C42" s="415"/>
      <c r="D42" s="415"/>
      <c r="E42" s="415"/>
      <c r="F42" s="116"/>
      <c r="G42" s="116"/>
      <c r="H42" s="116"/>
      <c r="I42" s="116"/>
    </row>
    <row r="43" spans="1:9" ht="30" customHeight="1">
      <c r="A43" s="418" t="s">
        <v>2807</v>
      </c>
      <c r="B43" s="418"/>
      <c r="C43" s="418"/>
      <c r="D43" s="418"/>
      <c r="E43" s="418"/>
      <c r="F43" s="116"/>
      <c r="G43" s="116"/>
      <c r="H43" s="116"/>
      <c r="I43" s="116"/>
    </row>
    <row r="44" spans="1:9" ht="15" customHeight="1">
      <c r="A44" s="211"/>
      <c r="B44" s="419"/>
      <c r="C44" s="116"/>
      <c r="D44" s="116"/>
      <c r="E44" s="323"/>
      <c r="F44" s="116"/>
      <c r="G44" s="116"/>
      <c r="H44" s="116"/>
      <c r="I44" s="116"/>
    </row>
    <row r="45" spans="1:9" ht="15" customHeight="1">
      <c r="A45" s="420" t="s">
        <v>2808</v>
      </c>
      <c r="B45" s="420"/>
      <c r="C45" s="420"/>
      <c r="D45" s="420"/>
      <c r="E45" s="420"/>
      <c r="F45" s="116"/>
      <c r="G45" s="116"/>
      <c r="H45" s="116"/>
      <c r="I45" s="116"/>
    </row>
    <row r="46" spans="1:9" ht="30" customHeight="1">
      <c r="A46" s="418" t="s">
        <v>2809</v>
      </c>
      <c r="B46" s="418"/>
      <c r="C46" s="418"/>
      <c r="D46" s="418"/>
      <c r="E46" s="418"/>
      <c r="F46" s="116"/>
      <c r="G46" s="116"/>
      <c r="H46" s="116"/>
      <c r="I46" s="116"/>
    </row>
    <row r="47" spans="1:9" ht="15" customHeight="1" thickBot="1">
      <c r="A47" s="421"/>
      <c r="B47" s="422"/>
      <c r="C47" s="422"/>
      <c r="D47" s="422"/>
      <c r="E47" s="423"/>
      <c r="F47" s="116"/>
      <c r="G47" s="116"/>
      <c r="H47" s="116"/>
      <c r="I47" s="116"/>
    </row>
    <row r="48" spans="1:9" ht="15" customHeight="1">
      <c r="A48" s="116"/>
      <c r="B48" s="116"/>
      <c r="C48" s="116"/>
      <c r="D48" s="116"/>
      <c r="E48" s="116"/>
      <c r="F48" s="424"/>
      <c r="G48" s="116"/>
      <c r="H48" s="116"/>
      <c r="I48" s="116"/>
    </row>
    <row r="49" spans="1:9" ht="15" customHeight="1">
      <c r="A49" s="116"/>
      <c r="B49" s="116"/>
      <c r="C49" s="116"/>
      <c r="D49" s="116"/>
      <c r="E49" s="116"/>
      <c r="F49" s="425"/>
      <c r="G49" s="116"/>
      <c r="H49" s="116"/>
      <c r="I49" s="171"/>
    </row>
    <row r="50" spans="1:9" ht="15" customHeight="1">
      <c r="A50" s="116"/>
      <c r="B50" s="116"/>
      <c r="C50" s="116"/>
      <c r="D50" s="116"/>
      <c r="E50" s="116"/>
      <c r="F50" s="425"/>
      <c r="G50" s="116"/>
      <c r="H50" s="116"/>
      <c r="I50" s="171"/>
    </row>
    <row r="51" spans="1:9" ht="15" customHeight="1">
      <c r="A51" s="116"/>
      <c r="B51" s="116"/>
      <c r="C51" s="116"/>
      <c r="D51" s="116"/>
      <c r="E51" s="116"/>
      <c r="F51" s="425"/>
      <c r="G51" s="116"/>
      <c r="H51" s="116"/>
      <c r="I51" s="171"/>
    </row>
    <row r="52" spans="1:9" ht="15" customHeight="1">
      <c r="A52" s="116"/>
      <c r="B52" s="116"/>
      <c r="C52" s="116"/>
      <c r="D52" s="116"/>
      <c r="E52" s="116"/>
      <c r="F52" s="425"/>
      <c r="G52" s="116"/>
      <c r="H52" s="116"/>
      <c r="I52" s="171"/>
    </row>
    <row r="53" spans="1:9" ht="15" customHeight="1">
      <c r="A53" s="116"/>
      <c r="B53" s="116"/>
      <c r="C53" s="116"/>
      <c r="D53" s="116"/>
      <c r="E53" s="116"/>
      <c r="F53" s="425"/>
      <c r="G53" s="116"/>
      <c r="H53" s="116"/>
      <c r="I53" s="171"/>
    </row>
    <row r="54" spans="1:9" ht="15" customHeight="1">
      <c r="A54" s="116"/>
      <c r="B54" s="116"/>
      <c r="C54" s="116"/>
      <c r="D54" s="116"/>
      <c r="E54" s="116"/>
      <c r="F54" s="425"/>
      <c r="G54" s="116"/>
      <c r="H54" s="116"/>
      <c r="I54" s="171"/>
    </row>
    <row r="55" spans="1:9" ht="15" customHeight="1">
      <c r="A55" s="116"/>
      <c r="B55" s="116"/>
      <c r="C55" s="116"/>
      <c r="D55" s="116"/>
      <c r="E55" s="116"/>
      <c r="F55" s="425"/>
      <c r="G55" s="116"/>
      <c r="H55" s="116"/>
      <c r="I55" s="171"/>
    </row>
    <row r="56" spans="1:9" ht="15" customHeight="1">
      <c r="A56" s="116"/>
      <c r="B56" s="116"/>
      <c r="C56" s="116"/>
      <c r="D56" s="116"/>
      <c r="E56" s="116"/>
      <c r="F56" s="425"/>
      <c r="G56" s="116"/>
      <c r="H56" s="116"/>
      <c r="I56" s="171"/>
    </row>
    <row r="57" spans="1:9" ht="15" customHeight="1" thickBot="1">
      <c r="A57" s="116"/>
      <c r="B57" s="116"/>
      <c r="C57" s="116"/>
      <c r="D57" s="116"/>
      <c r="E57" s="116"/>
      <c r="F57" s="426"/>
      <c r="G57" s="427"/>
      <c r="H57" s="427"/>
      <c r="I57" s="428"/>
    </row>
  </sheetData>
  <mergeCells count="28">
    <mergeCell ref="A43:E43"/>
    <mergeCell ref="A45:E45"/>
    <mergeCell ref="A46:E46"/>
    <mergeCell ref="A31:E31"/>
    <mergeCell ref="A32:E32"/>
    <mergeCell ref="A34:E34"/>
    <mergeCell ref="A40:E40"/>
    <mergeCell ref="A42:E42"/>
    <mergeCell ref="A23:E23"/>
    <mergeCell ref="A24:E24"/>
    <mergeCell ref="A25:E25"/>
    <mergeCell ref="A28:E28"/>
    <mergeCell ref="A30:E30"/>
    <mergeCell ref="A16:E16"/>
    <mergeCell ref="A17:E17"/>
    <mergeCell ref="A20:E20"/>
    <mergeCell ref="A21:E21"/>
    <mergeCell ref="A22:E22"/>
    <mergeCell ref="A2:E2"/>
    <mergeCell ref="A4:E4"/>
    <mergeCell ref="A13:E13"/>
    <mergeCell ref="A14:E14"/>
    <mergeCell ref="A15:E15"/>
    <mergeCell ref="A1:E1"/>
    <mergeCell ref="A12:E12"/>
    <mergeCell ref="A19:E19"/>
    <mergeCell ref="A27:E27"/>
    <mergeCell ref="A29:E2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8467fb8-4d12-4fc8-bf05-c2822217825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2DD501F5948B4AA3DA734A341357B3" ma:contentTypeVersion="16" ma:contentTypeDescription="Create a new document." ma:contentTypeScope="" ma:versionID="9f3be8f2daae02eef20d381725abf606">
  <xsd:schema xmlns:xsd="http://www.w3.org/2001/XMLSchema" xmlns:xs="http://www.w3.org/2001/XMLSchema" xmlns:p="http://schemas.microsoft.com/office/2006/metadata/properties" xmlns:ns3="f8467fb8-4d12-4fc8-bf05-c28222178255" xmlns:ns4="3854b8cf-7aaa-4856-8e73-83e1d25131de" targetNamespace="http://schemas.microsoft.com/office/2006/metadata/properties" ma:root="true" ma:fieldsID="41a91fd0d169660d951e2065efcc25b8" ns3:_="" ns4:_="">
    <xsd:import namespace="f8467fb8-4d12-4fc8-bf05-c28222178255"/>
    <xsd:import namespace="3854b8cf-7aaa-4856-8e73-83e1d25131de"/>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element ref="ns4:SharedWithUsers" minOccurs="0"/>
                <xsd:element ref="ns4:SharedWithDetails" minOccurs="0"/>
                <xsd:element ref="ns4:SharingHintHash"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Location"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467fb8-4d12-4fc8-bf05-c282221782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54b8cf-7aaa-4856-8e73-83e1d25131de"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8976F5-7B58-41AB-B7D6-C6D42792AB81}">
  <ds:schemaRefs>
    <ds:schemaRef ds:uri="http://schemas.microsoft.com/office/2006/metadata/properties"/>
    <ds:schemaRef ds:uri="3854b8cf-7aaa-4856-8e73-83e1d25131de"/>
    <ds:schemaRef ds:uri="http://purl.org/dc/dcmitype/"/>
    <ds:schemaRef ds:uri="http://purl.org/dc/elements/1.1/"/>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f8467fb8-4d12-4fc8-bf05-c28222178255"/>
    <ds:schemaRef ds:uri="http://purl.org/dc/terms/"/>
  </ds:schemaRefs>
</ds:datastoreItem>
</file>

<file path=customXml/itemProps2.xml><?xml version="1.0" encoding="utf-8"?>
<ds:datastoreItem xmlns:ds="http://schemas.openxmlformats.org/officeDocument/2006/customXml" ds:itemID="{2A3BBB9C-E0A9-4168-AFEB-9DD30B64742A}">
  <ds:schemaRefs>
    <ds:schemaRef ds:uri="http://schemas.microsoft.com/sharepoint/v3/contenttype/forms"/>
  </ds:schemaRefs>
</ds:datastoreItem>
</file>

<file path=customXml/itemProps3.xml><?xml version="1.0" encoding="utf-8"?>
<ds:datastoreItem xmlns:ds="http://schemas.openxmlformats.org/officeDocument/2006/customXml" ds:itemID="{A10EFA95-8F24-4E94-A38E-0AE5B855B3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467fb8-4d12-4fc8-bf05-c28222178255"/>
    <ds:schemaRef ds:uri="3854b8cf-7aaa-4856-8e73-83e1d25131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Contents</vt:lpstr>
      <vt:lpstr>StudyIndex</vt:lpstr>
      <vt:lpstr>Architecture.</vt:lpstr>
      <vt:lpstr>Privacy_Governance</vt:lpstr>
      <vt:lpstr>Population</vt:lpstr>
      <vt:lpstr>Risk_Crisis</vt:lpstr>
      <vt:lpstr>GMS_Score</vt:lpstr>
      <vt:lpstr>GMS_Evidence</vt:lpstr>
      <vt:lpstr>Gov_by_Model_Class</vt:lpstr>
      <vt:lpstr>Evaluation</vt:lpstr>
      <vt:lpstr>Codebook_Dataset</vt:lpstr>
      <vt:lpstr>GMS_Double_Scoring</vt:lpstr>
      <vt:lpstr>GMS_Consensus</vt:lpstr>
      <vt:lpstr>Descriptive_Stats</vt:lpstr>
      <vt:lpstr>Inferential_Tests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Desmond Obe</dc:creator>
  <cp:keywords/>
  <dc:description/>
  <cp:lastModifiedBy>Desmond Obe</cp:lastModifiedBy>
  <cp:revision/>
  <dcterms:created xsi:type="dcterms:W3CDTF">2026-01-13T00:18:51Z</dcterms:created>
  <dcterms:modified xsi:type="dcterms:W3CDTF">2026-09-30T04:41:15Z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0x0101001A2DD501F5948B4AA3DA734A341357B3</vt:lpwstr>
  </property>
</Properties>
</file>