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ow Phosphorus" sheetId="1" r:id="rId1"/>
    <sheet name="Normal Phosphoru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0" i="1" l="1"/>
  <c r="S70" i="1"/>
  <c r="T69" i="1"/>
  <c r="S69" i="1"/>
  <c r="T68" i="1"/>
  <c r="S68" i="1"/>
  <c r="T67" i="1"/>
  <c r="S67" i="1"/>
  <c r="T66" i="1"/>
  <c r="S66" i="1"/>
  <c r="T65" i="1"/>
  <c r="S65" i="1"/>
  <c r="T64" i="1"/>
  <c r="S64" i="1"/>
  <c r="T63" i="1"/>
  <c r="S63" i="1"/>
  <c r="T62" i="1"/>
  <c r="S62" i="1"/>
  <c r="T61" i="1"/>
  <c r="S61" i="1"/>
  <c r="T60" i="1"/>
  <c r="S60" i="1"/>
  <c r="T59" i="1"/>
  <c r="S59" i="1"/>
  <c r="T58" i="1"/>
  <c r="S58" i="1"/>
  <c r="T57" i="1"/>
  <c r="S57" i="1"/>
  <c r="T56" i="1"/>
  <c r="S56" i="1"/>
  <c r="T55" i="1"/>
  <c r="S55" i="1"/>
  <c r="T54" i="1"/>
  <c r="S54" i="1"/>
  <c r="T53" i="1"/>
  <c r="S53" i="1"/>
  <c r="T52" i="1"/>
  <c r="S52" i="1"/>
  <c r="T51" i="1"/>
  <c r="S51" i="1"/>
  <c r="Q45" i="2"/>
  <c r="P45" i="2"/>
  <c r="Q44" i="2"/>
  <c r="P44" i="2"/>
  <c r="Q43" i="2"/>
  <c r="P43" i="2"/>
  <c r="Q42" i="2"/>
  <c r="P42" i="2"/>
  <c r="Q41" i="2"/>
  <c r="P41" i="2"/>
  <c r="Q40" i="2"/>
  <c r="P40" i="2"/>
  <c r="Q39" i="2"/>
  <c r="P39" i="2"/>
  <c r="Q38" i="2"/>
  <c r="P38" i="2"/>
  <c r="Q37" i="2"/>
  <c r="P37" i="2"/>
  <c r="Q36" i="2"/>
  <c r="P36" i="2"/>
  <c r="Q35" i="2"/>
  <c r="P35" i="2"/>
  <c r="Q34" i="2"/>
  <c r="P34" i="2"/>
  <c r="Q33" i="2"/>
  <c r="P33" i="2"/>
  <c r="Q32" i="2"/>
  <c r="P32" i="2"/>
  <c r="Q31" i="2"/>
  <c r="P31" i="2"/>
  <c r="Q30" i="2"/>
  <c r="P30" i="2"/>
  <c r="Q29" i="2"/>
  <c r="P29" i="2"/>
  <c r="Q28" i="2"/>
  <c r="P28" i="2"/>
  <c r="Q27" i="2"/>
  <c r="P27" i="2"/>
  <c r="Q26" i="2"/>
  <c r="P26" i="2"/>
  <c r="H39" i="1"/>
  <c r="H34" i="1"/>
  <c r="H35" i="1"/>
  <c r="H36" i="1"/>
  <c r="H37" i="1"/>
  <c r="H27" i="1"/>
  <c r="H43" i="1"/>
  <c r="H28" i="1"/>
  <c r="H32" i="1"/>
  <c r="H29" i="1"/>
  <c r="H45" i="1"/>
  <c r="H44" i="1"/>
  <c r="H33" i="1"/>
  <c r="H41" i="1"/>
  <c r="H40" i="1"/>
  <c r="H42" i="1"/>
  <c r="H31" i="1"/>
  <c r="H26" i="1"/>
  <c r="H38" i="1"/>
  <c r="H30" i="1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26" i="2"/>
  <c r="I39" i="1"/>
  <c r="I34" i="1"/>
  <c r="I35" i="1"/>
  <c r="I36" i="1"/>
  <c r="I37" i="1"/>
  <c r="I27" i="1"/>
  <c r="I43" i="1"/>
  <c r="I28" i="1"/>
  <c r="I32" i="1"/>
  <c r="I29" i="1"/>
  <c r="I45" i="1"/>
  <c r="I44" i="1"/>
  <c r="I33" i="1"/>
  <c r="I41" i="1"/>
  <c r="I40" i="1"/>
  <c r="I42" i="1"/>
  <c r="I31" i="1"/>
  <c r="I26" i="1"/>
  <c r="I38" i="1"/>
  <c r="I30" i="1"/>
  <c r="Q20" i="2"/>
  <c r="Q17" i="2"/>
  <c r="Q8" i="2"/>
  <c r="Q9" i="2"/>
  <c r="Q4" i="2"/>
  <c r="Q5" i="2"/>
  <c r="Q6" i="2"/>
  <c r="Q7" i="2"/>
  <c r="Q10" i="2"/>
  <c r="Q11" i="2"/>
  <c r="Q12" i="2"/>
  <c r="Q13" i="2"/>
  <c r="Q14" i="2"/>
  <c r="Q15" i="2"/>
  <c r="Q16" i="2"/>
  <c r="Q18" i="2"/>
  <c r="Q19" i="2"/>
  <c r="Q21" i="2"/>
  <c r="Q22" i="2"/>
  <c r="Q3" i="2"/>
  <c r="P15" i="2"/>
  <c r="P7" i="2"/>
  <c r="P6" i="2"/>
  <c r="P4" i="2"/>
  <c r="P5" i="2"/>
  <c r="P8" i="2"/>
  <c r="P10" i="2"/>
  <c r="P11" i="2"/>
  <c r="P12" i="2"/>
  <c r="P13" i="2"/>
  <c r="P14" i="2"/>
  <c r="P16" i="2"/>
  <c r="P17" i="2"/>
  <c r="P18" i="2"/>
  <c r="P19" i="2"/>
  <c r="P21" i="2"/>
  <c r="P22" i="2"/>
  <c r="P3" i="2"/>
  <c r="O20" i="2"/>
  <c r="O19" i="2"/>
  <c r="O9" i="2"/>
  <c r="O4" i="2"/>
  <c r="O5" i="2"/>
  <c r="O6" i="2"/>
  <c r="O7" i="2"/>
  <c r="O8" i="2"/>
  <c r="O10" i="2"/>
  <c r="O11" i="2"/>
  <c r="O12" i="2"/>
  <c r="O13" i="2"/>
  <c r="O14" i="2"/>
  <c r="O15" i="2"/>
  <c r="O16" i="2"/>
  <c r="O17" i="2"/>
  <c r="O18" i="2"/>
  <c r="O21" i="2"/>
  <c r="O22" i="2"/>
  <c r="O3" i="2"/>
  <c r="N20" i="2"/>
  <c r="N15" i="2"/>
  <c r="N9" i="2"/>
  <c r="N6" i="2"/>
  <c r="N4" i="2"/>
  <c r="N5" i="2"/>
  <c r="N7" i="2"/>
  <c r="N8" i="2"/>
  <c r="N10" i="2"/>
  <c r="N11" i="2"/>
  <c r="N12" i="2"/>
  <c r="N13" i="2"/>
  <c r="N14" i="2"/>
  <c r="N16" i="2"/>
  <c r="N17" i="2"/>
  <c r="N18" i="2"/>
  <c r="N19" i="2"/>
  <c r="N21" i="2"/>
  <c r="N22" i="2"/>
  <c r="N3" i="2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3" i="1"/>
  <c r="P14" i="1"/>
  <c r="P4" i="1"/>
  <c r="P5" i="1"/>
  <c r="P6" i="1"/>
  <c r="P7" i="1"/>
  <c r="P8" i="1"/>
  <c r="P9" i="1"/>
  <c r="P10" i="1"/>
  <c r="P11" i="1"/>
  <c r="P12" i="1"/>
  <c r="P13" i="1"/>
  <c r="P15" i="1"/>
  <c r="P16" i="1"/>
  <c r="P17" i="1"/>
  <c r="P18" i="1"/>
  <c r="P19" i="1"/>
  <c r="P20" i="1"/>
  <c r="P21" i="1"/>
  <c r="P22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3" i="1"/>
  <c r="N6" i="1"/>
  <c r="N4" i="1"/>
  <c r="N5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3" i="1"/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3" i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3" i="2"/>
</calcChain>
</file>

<file path=xl/sharedStrings.xml><?xml version="1.0" encoding="utf-8"?>
<sst xmlns="http://schemas.openxmlformats.org/spreadsheetml/2006/main" count="232" uniqueCount="85">
  <si>
    <t>Sr. No.</t>
  </si>
  <si>
    <t>R1</t>
  </si>
  <si>
    <t>R2</t>
  </si>
  <si>
    <t>R3</t>
  </si>
  <si>
    <t>Shoot Length</t>
  </si>
  <si>
    <t>Root Length</t>
  </si>
  <si>
    <t>SW</t>
  </si>
  <si>
    <t>RW</t>
  </si>
  <si>
    <t>0.6/2</t>
  </si>
  <si>
    <t>2.7/2</t>
  </si>
  <si>
    <t>0.54/2</t>
  </si>
  <si>
    <t>1.58/2</t>
  </si>
  <si>
    <t>2.6/2</t>
  </si>
  <si>
    <t>1.08/2</t>
  </si>
  <si>
    <t>3.01/2</t>
  </si>
  <si>
    <t>2.5/2</t>
  </si>
  <si>
    <t>0.9/2</t>
  </si>
  <si>
    <t>DSW</t>
  </si>
  <si>
    <t>DRW</t>
  </si>
  <si>
    <t>0.074/2</t>
  </si>
  <si>
    <t>0.1673/2</t>
  </si>
  <si>
    <t>0.1292/2</t>
  </si>
  <si>
    <t>0.1483/2</t>
  </si>
  <si>
    <t>0.1145/2</t>
  </si>
  <si>
    <t>0.09/2</t>
  </si>
  <si>
    <t>0.087/2</t>
  </si>
  <si>
    <t>0.2107/2</t>
  </si>
  <si>
    <t>0.0876/2</t>
  </si>
  <si>
    <t>0.0691/2</t>
  </si>
  <si>
    <t>0.0323/2</t>
  </si>
  <si>
    <t>Genotypes</t>
  </si>
  <si>
    <t>SL</t>
  </si>
  <si>
    <t>RL</t>
  </si>
  <si>
    <t>SDW</t>
  </si>
  <si>
    <t>RDW</t>
  </si>
  <si>
    <t>VL181019</t>
  </si>
  <si>
    <t>VL22347</t>
  </si>
  <si>
    <t>VL18981</t>
  </si>
  <si>
    <t>VL18994</t>
  </si>
  <si>
    <t>VL19957</t>
  </si>
  <si>
    <t>VL20213</t>
  </si>
  <si>
    <t>VL109138</t>
  </si>
  <si>
    <t>ZL19359</t>
  </si>
  <si>
    <t>VL143898</t>
  </si>
  <si>
    <t>VL18310</t>
  </si>
  <si>
    <t>VL175994</t>
  </si>
  <si>
    <t>ZL22777</t>
  </si>
  <si>
    <t>ZL2119</t>
  </si>
  <si>
    <t>VL1885</t>
  </si>
  <si>
    <t>VL236956</t>
  </si>
  <si>
    <t>VL234534</t>
  </si>
  <si>
    <t>VL236989</t>
  </si>
  <si>
    <t>VL18262-1</t>
  </si>
  <si>
    <t>SNL2078</t>
  </si>
  <si>
    <t>VL21948</t>
  </si>
  <si>
    <t>RSR</t>
  </si>
  <si>
    <t>TDM</t>
  </si>
  <si>
    <t>Genotype</t>
  </si>
  <si>
    <t>SL (NP)</t>
  </si>
  <si>
    <t>RL (NP)</t>
  </si>
  <si>
    <t>SW (NP)</t>
  </si>
  <si>
    <t>RW (NP)</t>
  </si>
  <si>
    <t>SDW (NP)</t>
  </si>
  <si>
    <t>RDW (NP)</t>
  </si>
  <si>
    <t>TDM (NP)</t>
  </si>
  <si>
    <t>RSR (NP)</t>
  </si>
  <si>
    <t>SL (LP)</t>
  </si>
  <si>
    <t>RL (LP)</t>
  </si>
  <si>
    <t>SW (LP)</t>
  </si>
  <si>
    <t>RW (LP)</t>
  </si>
  <si>
    <t>SDW (LP)</t>
  </si>
  <si>
    <t>RDW (LP)</t>
  </si>
  <si>
    <t>TDM (LP)</t>
  </si>
  <si>
    <t>RSR (LP)</t>
  </si>
  <si>
    <t>PH</t>
  </si>
  <si>
    <t>EH</t>
  </si>
  <si>
    <t>TL</t>
  </si>
  <si>
    <t>DT</t>
  </si>
  <si>
    <t>DS</t>
  </si>
  <si>
    <t>TW</t>
  </si>
  <si>
    <t>YP</t>
  </si>
  <si>
    <t>ED</t>
  </si>
  <si>
    <t>KR</t>
  </si>
  <si>
    <t>RE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</si>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</sst>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404040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vertical="center" wrapText="1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0" fillId="0" borderId="2" xfId="0" applyBorder="1"/>
    <xf numFmtId="0" fontId="5" fillId="0" borderId="3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workbookViewId="0">
      <selection activeCell="T11" sqref="T11"/>
    </sheetView>
  </sheetViews>
  <sheetFormatPr defaultRowHeight="15" x14ac:dyDescent="0.25"/>
  <cols>
    <col min="1" max="1" width="11.28515625" customWidth="1"/>
    <col min="19" max="19" width="8.85546875" customWidth="1"/>
  </cols>
  <sheetData>
    <row r="1" spans="1:17" ht="14.45" x14ac:dyDescent="0.3">
      <c r="A1" t="s">
        <v>0</v>
      </c>
      <c r="B1" s="13" t="s">
        <v>4</v>
      </c>
      <c r="C1" s="13"/>
      <c r="D1" s="13"/>
      <c r="F1" s="13" t="s">
        <v>5</v>
      </c>
      <c r="G1" s="13"/>
      <c r="H1" s="13"/>
      <c r="J1" t="s">
        <v>6</v>
      </c>
      <c r="K1" t="s">
        <v>7</v>
      </c>
      <c r="L1" t="s">
        <v>17</v>
      </c>
      <c r="M1" t="s">
        <v>18</v>
      </c>
    </row>
    <row r="2" spans="1:17" ht="14.45" x14ac:dyDescent="0.3">
      <c r="B2" t="s">
        <v>1</v>
      </c>
      <c r="C2" t="s">
        <v>2</v>
      </c>
      <c r="D2" t="s">
        <v>3</v>
      </c>
      <c r="F2" t="s">
        <v>1</v>
      </c>
      <c r="G2" t="s">
        <v>2</v>
      </c>
      <c r="H2" t="s">
        <v>3</v>
      </c>
    </row>
    <row r="3" spans="1:17" ht="14.45" x14ac:dyDescent="0.3">
      <c r="A3" s="3" t="s">
        <v>35</v>
      </c>
      <c r="B3">
        <v>13.2</v>
      </c>
      <c r="C3">
        <v>14.3</v>
      </c>
      <c r="D3">
        <v>12.3</v>
      </c>
      <c r="E3">
        <f>SUM(B3:D3)/3</f>
        <v>13.266666666666666</v>
      </c>
      <c r="F3">
        <v>17.8</v>
      </c>
      <c r="G3">
        <v>16.3</v>
      </c>
      <c r="H3">
        <v>13.4</v>
      </c>
      <c r="I3">
        <f>SUM(F3:H3)/3</f>
        <v>15.833333333333334</v>
      </c>
      <c r="J3">
        <v>7.12</v>
      </c>
      <c r="K3">
        <v>2.9</v>
      </c>
      <c r="L3">
        <v>0.2472</v>
      </c>
      <c r="M3">
        <v>0.18920000000000001</v>
      </c>
      <c r="N3" s="2">
        <f>J3/3</f>
        <v>2.3733333333333335</v>
      </c>
      <c r="O3">
        <f>K3/3</f>
        <v>0.96666666666666667</v>
      </c>
      <c r="P3">
        <f>L3/3</f>
        <v>8.2400000000000001E-2</v>
      </c>
      <c r="Q3">
        <f>M3/3</f>
        <v>6.3066666666666674E-2</v>
      </c>
    </row>
    <row r="4" spans="1:17" ht="14.45" x14ac:dyDescent="0.3">
      <c r="A4" s="3" t="s">
        <v>36</v>
      </c>
      <c r="B4">
        <v>12.1</v>
      </c>
      <c r="C4">
        <v>8.5</v>
      </c>
      <c r="D4">
        <v>9.3000000000000007</v>
      </c>
      <c r="E4">
        <f t="shared" ref="E4:E22" si="0">SUM(B4:D4)/3</f>
        <v>9.9666666666666668</v>
      </c>
      <c r="F4">
        <v>17.100000000000001</v>
      </c>
      <c r="G4">
        <v>16.5</v>
      </c>
      <c r="H4">
        <v>8.3000000000000007</v>
      </c>
      <c r="I4">
        <f t="shared" ref="I4:I22" si="1">SUM(F4:H4)/3</f>
        <v>13.966666666666669</v>
      </c>
      <c r="J4">
        <v>3.34</v>
      </c>
      <c r="K4">
        <v>1.26</v>
      </c>
      <c r="L4">
        <v>0.2175</v>
      </c>
      <c r="M4">
        <v>0.1167</v>
      </c>
      <c r="N4" s="2">
        <f t="shared" ref="N4:N22" si="2">J4/3</f>
        <v>1.1133333333333333</v>
      </c>
      <c r="O4">
        <f t="shared" ref="O4:O22" si="3">K4/3</f>
        <v>0.42</v>
      </c>
      <c r="P4">
        <f t="shared" ref="P4:P22" si="4">L4/3</f>
        <v>7.2499999999999995E-2</v>
      </c>
      <c r="Q4">
        <f t="shared" ref="Q4:Q22" si="5">M4/3</f>
        <v>3.8899999999999997E-2</v>
      </c>
    </row>
    <row r="5" spans="1:17" ht="14.45" x14ac:dyDescent="0.3">
      <c r="A5" s="3" t="s">
        <v>37</v>
      </c>
      <c r="B5">
        <v>16.3</v>
      </c>
      <c r="C5">
        <v>13.2</v>
      </c>
      <c r="D5">
        <v>11.1</v>
      </c>
      <c r="E5">
        <f t="shared" si="0"/>
        <v>13.533333333333333</v>
      </c>
      <c r="F5">
        <v>17.8</v>
      </c>
      <c r="G5">
        <v>13.5</v>
      </c>
      <c r="H5">
        <v>10.3</v>
      </c>
      <c r="I5">
        <f t="shared" si="1"/>
        <v>13.866666666666667</v>
      </c>
      <c r="J5">
        <v>5.2</v>
      </c>
      <c r="K5">
        <v>1.49</v>
      </c>
      <c r="L5">
        <v>0.29060000000000002</v>
      </c>
      <c r="M5">
        <v>0.26069999999999999</v>
      </c>
      <c r="N5" s="2">
        <f t="shared" si="2"/>
        <v>1.7333333333333334</v>
      </c>
      <c r="O5">
        <f t="shared" si="3"/>
        <v>0.49666666666666665</v>
      </c>
      <c r="P5">
        <f t="shared" si="4"/>
        <v>9.686666666666667E-2</v>
      </c>
      <c r="Q5">
        <f t="shared" si="5"/>
        <v>8.6899999999999991E-2</v>
      </c>
    </row>
    <row r="6" spans="1:17" ht="14.45" x14ac:dyDescent="0.3">
      <c r="A6" s="3" t="s">
        <v>38</v>
      </c>
      <c r="B6">
        <v>4.3</v>
      </c>
      <c r="C6">
        <v>7.6</v>
      </c>
      <c r="D6">
        <v>6.6</v>
      </c>
      <c r="E6">
        <f t="shared" si="0"/>
        <v>6.166666666666667</v>
      </c>
      <c r="F6">
        <v>6.3</v>
      </c>
      <c r="G6">
        <v>3.2</v>
      </c>
      <c r="H6">
        <v>4.4000000000000004</v>
      </c>
      <c r="I6">
        <f t="shared" si="1"/>
        <v>4.6333333333333337</v>
      </c>
      <c r="J6" t="s">
        <v>8</v>
      </c>
      <c r="K6">
        <v>1.2</v>
      </c>
      <c r="L6">
        <v>3.8199999999999998E-2</v>
      </c>
      <c r="M6">
        <v>0.70279999999999998</v>
      </c>
      <c r="N6" s="2">
        <f>0.6/2</f>
        <v>0.3</v>
      </c>
      <c r="O6">
        <f t="shared" si="3"/>
        <v>0.39999999999999997</v>
      </c>
      <c r="P6">
        <f t="shared" si="4"/>
        <v>1.2733333333333333E-2</v>
      </c>
      <c r="Q6">
        <f t="shared" si="5"/>
        <v>0.23426666666666665</v>
      </c>
    </row>
    <row r="7" spans="1:17" ht="14.45" x14ac:dyDescent="0.3">
      <c r="A7" s="3" t="s">
        <v>39</v>
      </c>
      <c r="B7">
        <v>10</v>
      </c>
      <c r="C7">
        <v>10.220000000000001</v>
      </c>
      <c r="D7">
        <v>7.3</v>
      </c>
      <c r="E7">
        <f t="shared" si="0"/>
        <v>9.1733333333333338</v>
      </c>
      <c r="F7">
        <v>8.1999999999999993</v>
      </c>
      <c r="G7">
        <v>10.199999999999999</v>
      </c>
      <c r="H7">
        <v>10</v>
      </c>
      <c r="I7">
        <f t="shared" si="1"/>
        <v>9.4666666666666668</v>
      </c>
      <c r="J7">
        <v>4.3</v>
      </c>
      <c r="K7">
        <v>2.63</v>
      </c>
      <c r="L7">
        <v>0.19409999999999999</v>
      </c>
      <c r="M7">
        <v>0.15740000000000001</v>
      </c>
      <c r="N7" s="2">
        <f t="shared" si="2"/>
        <v>1.4333333333333333</v>
      </c>
      <c r="O7">
        <f t="shared" si="3"/>
        <v>0.87666666666666659</v>
      </c>
      <c r="P7">
        <f t="shared" si="4"/>
        <v>6.4699999999999994E-2</v>
      </c>
      <c r="Q7">
        <f t="shared" si="5"/>
        <v>5.2466666666666668E-2</v>
      </c>
    </row>
    <row r="8" spans="1:17" ht="14.45" x14ac:dyDescent="0.3">
      <c r="A8" s="3" t="s">
        <v>40</v>
      </c>
      <c r="B8">
        <v>9</v>
      </c>
      <c r="C8">
        <v>13</v>
      </c>
      <c r="D8">
        <v>14</v>
      </c>
      <c r="E8">
        <f t="shared" si="0"/>
        <v>12</v>
      </c>
      <c r="F8">
        <v>25.4</v>
      </c>
      <c r="G8">
        <v>14.2</v>
      </c>
      <c r="H8">
        <v>14.3</v>
      </c>
      <c r="I8">
        <f t="shared" si="1"/>
        <v>17.966666666666665</v>
      </c>
      <c r="J8">
        <v>5.7</v>
      </c>
      <c r="K8">
        <v>2.6</v>
      </c>
      <c r="L8">
        <v>0.34050000000000002</v>
      </c>
      <c r="M8">
        <v>0.19570000000000001</v>
      </c>
      <c r="N8" s="2">
        <f t="shared" si="2"/>
        <v>1.9000000000000001</v>
      </c>
      <c r="O8">
        <f t="shared" si="3"/>
        <v>0.8666666666666667</v>
      </c>
      <c r="P8">
        <f t="shared" si="4"/>
        <v>0.1135</v>
      </c>
      <c r="Q8">
        <f t="shared" si="5"/>
        <v>6.5233333333333338E-2</v>
      </c>
    </row>
    <row r="9" spans="1:17" ht="14.45" x14ac:dyDescent="0.3">
      <c r="A9" s="3" t="s">
        <v>41</v>
      </c>
      <c r="B9">
        <v>11.2</v>
      </c>
      <c r="C9">
        <v>10.3</v>
      </c>
      <c r="D9">
        <v>7.3</v>
      </c>
      <c r="E9">
        <f t="shared" si="0"/>
        <v>9.6</v>
      </c>
      <c r="F9">
        <v>8.1999999999999993</v>
      </c>
      <c r="G9">
        <v>10.199999999999999</v>
      </c>
      <c r="H9">
        <v>10</v>
      </c>
      <c r="I9">
        <f t="shared" si="1"/>
        <v>9.4666666666666668</v>
      </c>
      <c r="J9">
        <v>4.3</v>
      </c>
      <c r="K9">
        <v>2.63</v>
      </c>
      <c r="L9">
        <v>0.1094</v>
      </c>
      <c r="M9">
        <v>0.1691</v>
      </c>
      <c r="N9" s="2">
        <f t="shared" si="2"/>
        <v>1.4333333333333333</v>
      </c>
      <c r="O9">
        <f t="shared" si="3"/>
        <v>0.87666666666666659</v>
      </c>
      <c r="P9">
        <f t="shared" si="4"/>
        <v>3.6466666666666668E-2</v>
      </c>
      <c r="Q9">
        <f t="shared" si="5"/>
        <v>5.6366666666666669E-2</v>
      </c>
    </row>
    <row r="10" spans="1:17" ht="14.45" x14ac:dyDescent="0.3">
      <c r="A10" s="3" t="s">
        <v>42</v>
      </c>
      <c r="B10">
        <v>12.2</v>
      </c>
      <c r="C10">
        <v>14.3</v>
      </c>
      <c r="D10">
        <v>14.5</v>
      </c>
      <c r="E10">
        <f t="shared" si="0"/>
        <v>13.666666666666666</v>
      </c>
      <c r="F10">
        <v>22.1</v>
      </c>
      <c r="G10">
        <v>20.2</v>
      </c>
      <c r="H10">
        <v>5.2</v>
      </c>
      <c r="I10">
        <f t="shared" si="1"/>
        <v>15.833333333333334</v>
      </c>
      <c r="J10">
        <v>2.2000000000000002</v>
      </c>
      <c r="K10">
        <v>1.53</v>
      </c>
      <c r="L10">
        <v>0.22459999999999999</v>
      </c>
      <c r="M10">
        <v>0.1275</v>
      </c>
      <c r="N10" s="2">
        <f t="shared" si="2"/>
        <v>0.73333333333333339</v>
      </c>
      <c r="O10">
        <f t="shared" si="3"/>
        <v>0.51</v>
      </c>
      <c r="P10">
        <f t="shared" si="4"/>
        <v>7.4866666666666665E-2</v>
      </c>
      <c r="Q10">
        <f t="shared" si="5"/>
        <v>4.2500000000000003E-2</v>
      </c>
    </row>
    <row r="11" spans="1:17" ht="14.45" x14ac:dyDescent="0.3">
      <c r="A11" s="3" t="s">
        <v>43</v>
      </c>
      <c r="B11">
        <v>12.5</v>
      </c>
      <c r="C11">
        <v>12.6</v>
      </c>
      <c r="D11">
        <v>11.8</v>
      </c>
      <c r="E11">
        <f t="shared" si="0"/>
        <v>12.300000000000002</v>
      </c>
      <c r="F11">
        <v>8.5</v>
      </c>
      <c r="G11">
        <v>9.6999999999999993</v>
      </c>
      <c r="H11">
        <v>19.2</v>
      </c>
      <c r="I11">
        <f t="shared" si="1"/>
        <v>12.466666666666667</v>
      </c>
      <c r="J11">
        <v>4.6399999999999997</v>
      </c>
      <c r="K11">
        <v>1.74</v>
      </c>
      <c r="L11">
        <v>0.25779999999999997</v>
      </c>
      <c r="M11">
        <v>0.12659999999999999</v>
      </c>
      <c r="N11" s="2">
        <f t="shared" si="2"/>
        <v>1.5466666666666666</v>
      </c>
      <c r="O11">
        <f t="shared" si="3"/>
        <v>0.57999999999999996</v>
      </c>
      <c r="P11">
        <f t="shared" si="4"/>
        <v>8.593333333333332E-2</v>
      </c>
      <c r="Q11">
        <f t="shared" si="5"/>
        <v>4.2199999999999994E-2</v>
      </c>
    </row>
    <row r="12" spans="1:17" ht="14.45" x14ac:dyDescent="0.3">
      <c r="A12" s="3" t="s">
        <v>44</v>
      </c>
      <c r="B12">
        <v>9.5</v>
      </c>
      <c r="C12">
        <v>10.6</v>
      </c>
      <c r="D12">
        <v>10.4</v>
      </c>
      <c r="E12">
        <f t="shared" si="0"/>
        <v>10.166666666666666</v>
      </c>
      <c r="F12">
        <v>14.8</v>
      </c>
      <c r="G12">
        <v>9.6</v>
      </c>
      <c r="H12">
        <v>8.6</v>
      </c>
      <c r="I12">
        <f t="shared" si="1"/>
        <v>11</v>
      </c>
      <c r="J12">
        <v>4.5999999999999996</v>
      </c>
      <c r="K12">
        <v>1.1399999999999999</v>
      </c>
      <c r="L12">
        <v>0.28100000000000003</v>
      </c>
      <c r="M12">
        <v>0.1075</v>
      </c>
      <c r="N12" s="2">
        <f t="shared" si="2"/>
        <v>1.5333333333333332</v>
      </c>
      <c r="O12">
        <f t="shared" si="3"/>
        <v>0.37999999999999995</v>
      </c>
      <c r="P12">
        <f t="shared" si="4"/>
        <v>9.3666666666666676E-2</v>
      </c>
      <c r="Q12">
        <f t="shared" si="5"/>
        <v>3.5833333333333335E-2</v>
      </c>
    </row>
    <row r="13" spans="1:17" ht="14.45" x14ac:dyDescent="0.3">
      <c r="A13" s="3" t="s">
        <v>45</v>
      </c>
      <c r="B13">
        <v>11.5</v>
      </c>
      <c r="C13">
        <v>10.5</v>
      </c>
      <c r="D13">
        <v>8</v>
      </c>
      <c r="E13">
        <f t="shared" si="0"/>
        <v>10</v>
      </c>
      <c r="F13">
        <v>16.899999999999999</v>
      </c>
      <c r="G13">
        <v>15.8</v>
      </c>
      <c r="H13">
        <v>14.2</v>
      </c>
      <c r="I13">
        <f t="shared" si="1"/>
        <v>15.633333333333335</v>
      </c>
      <c r="J13">
        <v>5.6</v>
      </c>
      <c r="K13">
        <v>2.11</v>
      </c>
      <c r="L13">
        <v>0.40770000000000001</v>
      </c>
      <c r="M13">
        <v>0.20369999999999999</v>
      </c>
      <c r="N13" s="2">
        <f t="shared" si="2"/>
        <v>1.8666666666666665</v>
      </c>
      <c r="O13">
        <f t="shared" si="3"/>
        <v>0.70333333333333325</v>
      </c>
      <c r="P13">
        <f t="shared" si="4"/>
        <v>0.13589999999999999</v>
      </c>
      <c r="Q13">
        <f t="shared" si="5"/>
        <v>6.7900000000000002E-2</v>
      </c>
    </row>
    <row r="14" spans="1:17" ht="14.45" x14ac:dyDescent="0.3">
      <c r="A14" s="3" t="s">
        <v>46</v>
      </c>
      <c r="B14">
        <v>4.5999999999999996</v>
      </c>
      <c r="C14">
        <v>4</v>
      </c>
      <c r="D14">
        <v>4.8</v>
      </c>
      <c r="E14">
        <f t="shared" si="0"/>
        <v>4.4666666666666659</v>
      </c>
      <c r="F14">
        <v>4.5999999999999996</v>
      </c>
      <c r="G14">
        <v>4.5999999999999996</v>
      </c>
      <c r="H14">
        <v>5.5</v>
      </c>
      <c r="I14">
        <f t="shared" si="1"/>
        <v>4.8999999999999995</v>
      </c>
      <c r="J14">
        <v>0.1</v>
      </c>
      <c r="K14">
        <v>0.74</v>
      </c>
      <c r="L14" t="s">
        <v>29</v>
      </c>
      <c r="M14">
        <v>0.1249</v>
      </c>
      <c r="N14" s="2">
        <f t="shared" si="2"/>
        <v>3.3333333333333333E-2</v>
      </c>
      <c r="O14">
        <f t="shared" si="3"/>
        <v>0.24666666666666667</v>
      </c>
      <c r="P14">
        <f>0.0323/2</f>
        <v>1.6150000000000001E-2</v>
      </c>
      <c r="Q14">
        <f t="shared" si="5"/>
        <v>4.1633333333333335E-2</v>
      </c>
    </row>
    <row r="15" spans="1:17" ht="14.45" x14ac:dyDescent="0.3">
      <c r="A15" s="3" t="s">
        <v>47</v>
      </c>
      <c r="B15">
        <v>8.1999999999999993</v>
      </c>
      <c r="C15">
        <v>8.3000000000000007</v>
      </c>
      <c r="D15">
        <v>8</v>
      </c>
      <c r="E15">
        <f t="shared" si="0"/>
        <v>8.1666666666666661</v>
      </c>
      <c r="F15">
        <v>21.8</v>
      </c>
      <c r="G15">
        <v>15.8</v>
      </c>
      <c r="H15">
        <v>15.2</v>
      </c>
      <c r="I15">
        <f t="shared" si="1"/>
        <v>17.599999999999998</v>
      </c>
      <c r="J15">
        <v>5.14</v>
      </c>
      <c r="K15">
        <v>2.4300000000000002</v>
      </c>
      <c r="L15">
        <v>0.25430000000000003</v>
      </c>
      <c r="M15">
        <v>0.14849999999999999</v>
      </c>
      <c r="N15" s="2">
        <f t="shared" si="2"/>
        <v>1.7133333333333332</v>
      </c>
      <c r="O15">
        <f t="shared" si="3"/>
        <v>0.81</v>
      </c>
      <c r="P15">
        <f t="shared" si="4"/>
        <v>8.4766666666666671E-2</v>
      </c>
      <c r="Q15">
        <f t="shared" si="5"/>
        <v>4.9499999999999995E-2</v>
      </c>
    </row>
    <row r="16" spans="1:17" ht="14.45" x14ac:dyDescent="0.3">
      <c r="A16" s="3" t="s">
        <v>48</v>
      </c>
      <c r="B16">
        <v>9.6</v>
      </c>
      <c r="C16">
        <v>8.4</v>
      </c>
      <c r="D16">
        <v>7.4</v>
      </c>
      <c r="E16">
        <f t="shared" si="0"/>
        <v>8.4666666666666668</v>
      </c>
      <c r="F16">
        <v>15.8</v>
      </c>
      <c r="G16">
        <v>14</v>
      </c>
      <c r="H16">
        <v>15</v>
      </c>
      <c r="I16">
        <f t="shared" si="1"/>
        <v>14.933333333333332</v>
      </c>
      <c r="J16">
        <v>4.0199999999999996</v>
      </c>
      <c r="K16">
        <v>1.21</v>
      </c>
      <c r="L16">
        <v>0.2369</v>
      </c>
      <c r="M16">
        <v>0.1139</v>
      </c>
      <c r="N16" s="2">
        <f t="shared" si="2"/>
        <v>1.3399999999999999</v>
      </c>
      <c r="O16">
        <f t="shared" si="3"/>
        <v>0.40333333333333332</v>
      </c>
      <c r="P16">
        <f t="shared" si="4"/>
        <v>7.8966666666666671E-2</v>
      </c>
      <c r="Q16">
        <f t="shared" si="5"/>
        <v>3.7966666666666669E-2</v>
      </c>
    </row>
    <row r="17" spans="1:17" ht="14.45" x14ac:dyDescent="0.3">
      <c r="A17" s="3" t="s">
        <v>49</v>
      </c>
      <c r="B17">
        <v>11.2</v>
      </c>
      <c r="C17">
        <v>10.5</v>
      </c>
      <c r="D17">
        <v>10.5</v>
      </c>
      <c r="E17">
        <f t="shared" si="0"/>
        <v>10.733333333333334</v>
      </c>
      <c r="F17">
        <v>25.4</v>
      </c>
      <c r="G17">
        <v>24.6</v>
      </c>
      <c r="H17">
        <v>21.6</v>
      </c>
      <c r="I17">
        <f t="shared" si="1"/>
        <v>23.866666666666664</v>
      </c>
      <c r="J17">
        <v>7.1</v>
      </c>
      <c r="K17">
        <v>2.3199999999999998</v>
      </c>
      <c r="L17">
        <v>0.38290000000000002</v>
      </c>
      <c r="M17">
        <v>0.17119999999999999</v>
      </c>
      <c r="N17" s="2">
        <f t="shared" si="2"/>
        <v>2.3666666666666667</v>
      </c>
      <c r="O17">
        <f t="shared" si="3"/>
        <v>0.77333333333333332</v>
      </c>
      <c r="P17">
        <f t="shared" si="4"/>
        <v>0.12763333333333335</v>
      </c>
      <c r="Q17">
        <f t="shared" si="5"/>
        <v>5.7066666666666661E-2</v>
      </c>
    </row>
    <row r="18" spans="1:17" ht="14.45" x14ac:dyDescent="0.3">
      <c r="A18" s="3" t="s">
        <v>50</v>
      </c>
      <c r="B18">
        <v>11.3</v>
      </c>
      <c r="C18">
        <v>10.5</v>
      </c>
      <c r="D18">
        <v>10</v>
      </c>
      <c r="E18">
        <f t="shared" si="0"/>
        <v>10.6</v>
      </c>
      <c r="F18">
        <v>27.2</v>
      </c>
      <c r="G18">
        <v>22.4</v>
      </c>
      <c r="H18">
        <v>19</v>
      </c>
      <c r="I18">
        <f t="shared" si="1"/>
        <v>22.866666666666664</v>
      </c>
      <c r="J18">
        <v>6.6</v>
      </c>
      <c r="K18">
        <v>2.29</v>
      </c>
      <c r="L18">
        <v>0.3493</v>
      </c>
      <c r="M18">
        <v>0.1772</v>
      </c>
      <c r="N18" s="2">
        <f t="shared" si="2"/>
        <v>2.1999999999999997</v>
      </c>
      <c r="O18">
        <f t="shared" si="3"/>
        <v>0.76333333333333331</v>
      </c>
      <c r="P18">
        <f t="shared" si="4"/>
        <v>0.11643333333333333</v>
      </c>
      <c r="Q18">
        <f t="shared" si="5"/>
        <v>5.9066666666666663E-2</v>
      </c>
    </row>
    <row r="19" spans="1:17" ht="14.45" x14ac:dyDescent="0.3">
      <c r="A19" s="3" t="s">
        <v>51</v>
      </c>
      <c r="B19">
        <v>11.5</v>
      </c>
      <c r="C19">
        <v>9.8000000000000007</v>
      </c>
      <c r="D19">
        <v>10</v>
      </c>
      <c r="E19">
        <f t="shared" si="0"/>
        <v>10.433333333333334</v>
      </c>
      <c r="F19">
        <v>17.8</v>
      </c>
      <c r="G19">
        <v>15</v>
      </c>
      <c r="H19">
        <v>19</v>
      </c>
      <c r="I19">
        <f t="shared" si="1"/>
        <v>17.266666666666666</v>
      </c>
      <c r="J19">
        <v>5.09</v>
      </c>
      <c r="K19">
        <v>1.61</v>
      </c>
      <c r="L19">
        <v>0.34589999999999999</v>
      </c>
      <c r="M19">
        <v>0.187</v>
      </c>
      <c r="N19" s="2">
        <f t="shared" si="2"/>
        <v>1.6966666666666665</v>
      </c>
      <c r="O19">
        <f t="shared" si="3"/>
        <v>0.53666666666666674</v>
      </c>
      <c r="P19">
        <f t="shared" si="4"/>
        <v>0.1153</v>
      </c>
      <c r="Q19">
        <f t="shared" si="5"/>
        <v>6.2333333333333331E-2</v>
      </c>
    </row>
    <row r="20" spans="1:17" ht="14.45" x14ac:dyDescent="0.3">
      <c r="A20" s="4" t="s">
        <v>52</v>
      </c>
      <c r="B20">
        <v>9</v>
      </c>
      <c r="C20">
        <v>8.8000000000000007</v>
      </c>
      <c r="D20">
        <v>9.5</v>
      </c>
      <c r="E20">
        <f t="shared" si="0"/>
        <v>9.1</v>
      </c>
      <c r="F20">
        <v>14.2</v>
      </c>
      <c r="G20">
        <v>15.7</v>
      </c>
      <c r="H20">
        <v>17.3</v>
      </c>
      <c r="I20">
        <f t="shared" si="1"/>
        <v>15.733333333333334</v>
      </c>
      <c r="J20">
        <v>5.3</v>
      </c>
      <c r="K20">
        <v>1.5</v>
      </c>
      <c r="L20">
        <v>0.26979999999999998</v>
      </c>
      <c r="M20">
        <v>0.1009</v>
      </c>
      <c r="N20" s="2">
        <f t="shared" si="2"/>
        <v>1.7666666666666666</v>
      </c>
      <c r="O20">
        <f t="shared" si="3"/>
        <v>0.5</v>
      </c>
      <c r="P20">
        <f t="shared" si="4"/>
        <v>8.9933333333333323E-2</v>
      </c>
      <c r="Q20">
        <f t="shared" si="5"/>
        <v>3.3633333333333335E-2</v>
      </c>
    </row>
    <row r="21" spans="1:17" ht="14.45" x14ac:dyDescent="0.3">
      <c r="A21" s="3" t="s">
        <v>53</v>
      </c>
      <c r="B21">
        <v>7.6</v>
      </c>
      <c r="C21">
        <v>7</v>
      </c>
      <c r="D21">
        <v>8.6</v>
      </c>
      <c r="E21">
        <f t="shared" si="0"/>
        <v>7.7333333333333334</v>
      </c>
      <c r="F21">
        <v>22.4</v>
      </c>
      <c r="G21">
        <v>16.399999999999999</v>
      </c>
      <c r="H21">
        <v>16.3</v>
      </c>
      <c r="I21">
        <f t="shared" si="1"/>
        <v>18.366666666666664</v>
      </c>
      <c r="J21">
        <v>6</v>
      </c>
      <c r="K21">
        <v>2.68</v>
      </c>
      <c r="L21">
        <v>0.32619999999999999</v>
      </c>
      <c r="M21">
        <v>0.15540000000000001</v>
      </c>
      <c r="N21" s="2">
        <f t="shared" si="2"/>
        <v>2</v>
      </c>
      <c r="O21">
        <f t="shared" si="3"/>
        <v>0.89333333333333342</v>
      </c>
      <c r="P21">
        <f t="shared" si="4"/>
        <v>0.10873333333333333</v>
      </c>
      <c r="Q21">
        <f t="shared" si="5"/>
        <v>5.1800000000000006E-2</v>
      </c>
    </row>
    <row r="22" spans="1:17" ht="14.45" x14ac:dyDescent="0.3">
      <c r="A22" s="3" t="s">
        <v>54</v>
      </c>
      <c r="B22">
        <v>8.6</v>
      </c>
      <c r="C22">
        <v>9.4</v>
      </c>
      <c r="D22">
        <v>12.6</v>
      </c>
      <c r="E22">
        <f t="shared" si="0"/>
        <v>10.200000000000001</v>
      </c>
      <c r="F22">
        <v>12.6</v>
      </c>
      <c r="G22">
        <v>9.4</v>
      </c>
      <c r="H22">
        <v>9</v>
      </c>
      <c r="I22">
        <f t="shared" si="1"/>
        <v>10.333333333333334</v>
      </c>
      <c r="J22">
        <v>3.8</v>
      </c>
      <c r="K22">
        <v>1.02</v>
      </c>
      <c r="L22">
        <v>0.2429</v>
      </c>
      <c r="M22">
        <v>9.8000000000000004E-2</v>
      </c>
      <c r="N22" s="2">
        <f t="shared" si="2"/>
        <v>1.2666666666666666</v>
      </c>
      <c r="O22">
        <f t="shared" si="3"/>
        <v>0.34</v>
      </c>
      <c r="P22">
        <f t="shared" si="4"/>
        <v>8.0966666666666673E-2</v>
      </c>
      <c r="Q22">
        <f t="shared" si="5"/>
        <v>3.266666666666667E-2</v>
      </c>
    </row>
    <row r="25" spans="1:17" ht="14.45" x14ac:dyDescent="0.3">
      <c r="A25" t="s">
        <v>30</v>
      </c>
      <c r="B25" t="s">
        <v>31</v>
      </c>
      <c r="C25" t="s">
        <v>32</v>
      </c>
      <c r="D25" t="s">
        <v>6</v>
      </c>
      <c r="E25" t="s">
        <v>7</v>
      </c>
      <c r="F25" t="s">
        <v>33</v>
      </c>
      <c r="G25" t="s">
        <v>34</v>
      </c>
      <c r="H25" t="s">
        <v>56</v>
      </c>
      <c r="I25" t="s">
        <v>55</v>
      </c>
    </row>
    <row r="26" spans="1:17" ht="14.45" x14ac:dyDescent="0.3">
      <c r="A26" s="3" t="s">
        <v>53</v>
      </c>
      <c r="B26" s="1">
        <v>7.7333333333333334</v>
      </c>
      <c r="C26" s="1">
        <v>18.366666666666664</v>
      </c>
      <c r="D26" s="1">
        <v>2</v>
      </c>
      <c r="E26" s="1">
        <v>0.89333333333333342</v>
      </c>
      <c r="F26" s="1">
        <v>0.10873333333333333</v>
      </c>
      <c r="G26" s="1">
        <v>5.1800000000000006E-2</v>
      </c>
      <c r="H26" s="1">
        <f t="shared" ref="H26:H45" si="6">F26+G26</f>
        <v>0.16053333333333333</v>
      </c>
      <c r="I26">
        <f t="shared" ref="I26:I45" si="7">G26/F26</f>
        <v>0.47639484978540775</v>
      </c>
    </row>
    <row r="27" spans="1:17" ht="14.45" x14ac:dyDescent="0.3">
      <c r="A27" s="3" t="s">
        <v>41</v>
      </c>
      <c r="B27" s="1">
        <v>9.6</v>
      </c>
      <c r="C27" s="1">
        <v>9.4666666666666668</v>
      </c>
      <c r="D27" s="1">
        <v>1.4333333333333333</v>
      </c>
      <c r="E27" s="1">
        <v>0.87666666666666659</v>
      </c>
      <c r="F27" s="1">
        <v>3.6466666666666668E-2</v>
      </c>
      <c r="G27" s="1">
        <v>5.6366666666666669E-2</v>
      </c>
      <c r="H27" s="1">
        <f t="shared" si="6"/>
        <v>9.2833333333333337E-2</v>
      </c>
      <c r="I27">
        <f t="shared" si="7"/>
        <v>1.5457038391224862</v>
      </c>
    </row>
    <row r="28" spans="1:17" ht="14.45" x14ac:dyDescent="0.3">
      <c r="A28" s="3" t="s">
        <v>43</v>
      </c>
      <c r="B28" s="1">
        <v>12.300000000000002</v>
      </c>
      <c r="C28" s="1">
        <v>12.466666666666667</v>
      </c>
      <c r="D28" s="1">
        <v>1.5466666666666666</v>
      </c>
      <c r="E28" s="1">
        <v>0.57999999999999996</v>
      </c>
      <c r="F28" s="1">
        <v>8.593333333333332E-2</v>
      </c>
      <c r="G28" s="1">
        <v>4.2199999999999994E-2</v>
      </c>
      <c r="H28" s="1">
        <f t="shared" si="6"/>
        <v>0.12813333333333332</v>
      </c>
      <c r="I28">
        <f t="shared" si="7"/>
        <v>0.49107835531419708</v>
      </c>
    </row>
    <row r="29" spans="1:17" ht="14.45" x14ac:dyDescent="0.3">
      <c r="A29" s="3" t="s">
        <v>45</v>
      </c>
      <c r="B29" s="1">
        <v>10</v>
      </c>
      <c r="C29" s="1">
        <v>15.633333333333335</v>
      </c>
      <c r="D29" s="1">
        <v>1.8666666666666665</v>
      </c>
      <c r="E29" s="1">
        <v>0.70333333333333325</v>
      </c>
      <c r="F29" s="1">
        <v>0.13589999999999999</v>
      </c>
      <c r="G29" s="1">
        <v>6.7900000000000002E-2</v>
      </c>
      <c r="H29" s="1">
        <f t="shared" si="6"/>
        <v>0.20379999999999998</v>
      </c>
      <c r="I29">
        <f t="shared" si="7"/>
        <v>0.4996320824135394</v>
      </c>
    </row>
    <row r="30" spans="1:17" ht="14.45" x14ac:dyDescent="0.3">
      <c r="A30" s="3" t="s">
        <v>35</v>
      </c>
      <c r="B30" s="1">
        <v>13.266666666666666</v>
      </c>
      <c r="C30" s="1">
        <v>15.833333333333334</v>
      </c>
      <c r="D30" s="1">
        <v>2.3733333333333335</v>
      </c>
      <c r="E30" s="1">
        <v>0.96666666666666667</v>
      </c>
      <c r="F30" s="1">
        <v>8.2400000000000001E-2</v>
      </c>
      <c r="G30" s="1">
        <v>6.3066666666666674E-2</v>
      </c>
      <c r="H30" s="1">
        <f t="shared" si="6"/>
        <v>0.14546666666666669</v>
      </c>
      <c r="I30">
        <f t="shared" si="7"/>
        <v>0.76537216828478971</v>
      </c>
    </row>
    <row r="31" spans="1:17" ht="14.45" x14ac:dyDescent="0.3">
      <c r="A31" s="3" t="s">
        <v>52</v>
      </c>
      <c r="B31" s="1">
        <v>9.1</v>
      </c>
      <c r="C31" s="1">
        <v>15.733333333333334</v>
      </c>
      <c r="D31" s="1">
        <v>1.7666666666666666</v>
      </c>
      <c r="E31" s="1">
        <v>0.5</v>
      </c>
      <c r="F31" s="1">
        <v>8.9933333333333323E-2</v>
      </c>
      <c r="G31" s="1">
        <v>3.3633333333333335E-2</v>
      </c>
      <c r="H31" s="1">
        <f t="shared" si="6"/>
        <v>0.12356666666666666</v>
      </c>
      <c r="I31">
        <f t="shared" si="7"/>
        <v>0.37398072646404751</v>
      </c>
    </row>
    <row r="32" spans="1:17" ht="14.45" x14ac:dyDescent="0.3">
      <c r="A32" s="3" t="s">
        <v>44</v>
      </c>
      <c r="B32" s="1">
        <v>10.166666666666666</v>
      </c>
      <c r="C32" s="1">
        <v>11</v>
      </c>
      <c r="D32" s="1">
        <v>1.5333333333333332</v>
      </c>
      <c r="E32" s="1">
        <v>0.37999999999999995</v>
      </c>
      <c r="F32" s="1">
        <v>9.3666666666666676E-2</v>
      </c>
      <c r="G32" s="1">
        <v>3.5833333333333335E-2</v>
      </c>
      <c r="H32" s="1">
        <f t="shared" si="6"/>
        <v>0.1295</v>
      </c>
      <c r="I32">
        <f t="shared" si="7"/>
        <v>0.38256227758007116</v>
      </c>
    </row>
    <row r="33" spans="1:9" ht="14.45" x14ac:dyDescent="0.3">
      <c r="A33" s="3" t="s">
        <v>48</v>
      </c>
      <c r="B33" s="1">
        <v>8.4666666666666668</v>
      </c>
      <c r="C33" s="1">
        <v>14.933333333333332</v>
      </c>
      <c r="D33" s="1">
        <v>1.3399999999999999</v>
      </c>
      <c r="E33" s="1">
        <v>0.40333333333333332</v>
      </c>
      <c r="F33" s="1">
        <v>7.8966666666666671E-2</v>
      </c>
      <c r="G33" s="1">
        <v>3.7966666666666669E-2</v>
      </c>
      <c r="H33" s="1">
        <f t="shared" si="6"/>
        <v>0.11693333333333333</v>
      </c>
      <c r="I33">
        <f t="shared" si="7"/>
        <v>0.48079358379062898</v>
      </c>
    </row>
    <row r="34" spans="1:9" ht="14.45" x14ac:dyDescent="0.3">
      <c r="A34" s="3" t="s">
        <v>37</v>
      </c>
      <c r="B34" s="1">
        <v>13.533333333333333</v>
      </c>
      <c r="C34" s="1">
        <v>13.866666666666667</v>
      </c>
      <c r="D34" s="1">
        <v>1.7333333333333334</v>
      </c>
      <c r="E34" s="1">
        <v>0.49666666666666665</v>
      </c>
      <c r="F34" s="1">
        <v>9.686666666666667E-2</v>
      </c>
      <c r="G34" s="1">
        <v>8.6899999999999991E-2</v>
      </c>
      <c r="H34" s="1">
        <f t="shared" si="6"/>
        <v>0.18376666666666666</v>
      </c>
      <c r="I34">
        <f t="shared" si="7"/>
        <v>0.89710942876806599</v>
      </c>
    </row>
    <row r="35" spans="1:9" ht="14.45" x14ac:dyDescent="0.3">
      <c r="A35" s="3" t="s">
        <v>38</v>
      </c>
      <c r="B35" s="1">
        <v>6.166666666666667</v>
      </c>
      <c r="C35" s="1">
        <v>4.6333333333333337</v>
      </c>
      <c r="D35" s="1">
        <v>0.3</v>
      </c>
      <c r="E35" s="1">
        <v>0.39999999999999997</v>
      </c>
      <c r="F35" s="1">
        <v>1.2733333333333333E-2</v>
      </c>
      <c r="G35" s="1">
        <v>0.23426666666666665</v>
      </c>
      <c r="H35" s="1">
        <f t="shared" si="6"/>
        <v>0.247</v>
      </c>
      <c r="I35">
        <f t="shared" si="7"/>
        <v>18.397905759162303</v>
      </c>
    </row>
    <row r="36" spans="1:9" ht="14.45" x14ac:dyDescent="0.3">
      <c r="A36" s="3" t="s">
        <v>39</v>
      </c>
      <c r="B36" s="1">
        <v>9.1733333333333338</v>
      </c>
      <c r="C36" s="1">
        <v>9.4666666666666668</v>
      </c>
      <c r="D36" s="1">
        <v>1.4333333333333333</v>
      </c>
      <c r="E36" s="1">
        <v>0.87666666666666659</v>
      </c>
      <c r="F36" s="1">
        <v>6.4699999999999994E-2</v>
      </c>
      <c r="G36" s="1">
        <v>5.2466666666666668E-2</v>
      </c>
      <c r="H36" s="1">
        <f t="shared" si="6"/>
        <v>0.11716666666666667</v>
      </c>
      <c r="I36">
        <f t="shared" si="7"/>
        <v>0.81092220504894397</v>
      </c>
    </row>
    <row r="37" spans="1:9" ht="14.45" x14ac:dyDescent="0.3">
      <c r="A37" s="3" t="s">
        <v>40</v>
      </c>
      <c r="B37" s="1">
        <v>12</v>
      </c>
      <c r="C37" s="1">
        <v>17.966666666666665</v>
      </c>
      <c r="D37" s="1">
        <v>1.9000000000000001</v>
      </c>
      <c r="E37" s="1">
        <v>0.8666666666666667</v>
      </c>
      <c r="F37" s="1">
        <v>0.1135</v>
      </c>
      <c r="G37" s="1">
        <v>6.5233333333333338E-2</v>
      </c>
      <c r="H37" s="1">
        <f t="shared" si="6"/>
        <v>0.17873333333333336</v>
      </c>
      <c r="I37">
        <f t="shared" si="7"/>
        <v>0.57474302496328933</v>
      </c>
    </row>
    <row r="38" spans="1:9" x14ac:dyDescent="0.25">
      <c r="A38" s="3" t="s">
        <v>54</v>
      </c>
      <c r="B38" s="1">
        <v>10.200000000000001</v>
      </c>
      <c r="C38" s="1">
        <v>10.333333333333334</v>
      </c>
      <c r="D38" s="1">
        <v>1.2666666666666666</v>
      </c>
      <c r="E38" s="1">
        <v>0.34</v>
      </c>
      <c r="F38" s="1">
        <v>8.0966666666666673E-2</v>
      </c>
      <c r="G38" s="1">
        <v>3.266666666666667E-2</v>
      </c>
      <c r="H38" s="1">
        <f t="shared" si="6"/>
        <v>0.11363333333333334</v>
      </c>
      <c r="I38">
        <f t="shared" si="7"/>
        <v>0.40345821325648418</v>
      </c>
    </row>
    <row r="39" spans="1:9" x14ac:dyDescent="0.25">
      <c r="A39" s="3" t="s">
        <v>36</v>
      </c>
      <c r="B39" s="1">
        <v>9.9666666666666668</v>
      </c>
      <c r="C39" s="1">
        <v>13.966666666666669</v>
      </c>
      <c r="D39" s="1">
        <v>1.1133333333333333</v>
      </c>
      <c r="E39" s="1">
        <v>0.42</v>
      </c>
      <c r="F39" s="1">
        <v>7.2499999999999995E-2</v>
      </c>
      <c r="G39" s="1">
        <v>3.8899999999999997E-2</v>
      </c>
      <c r="H39" s="1">
        <f t="shared" si="6"/>
        <v>0.1114</v>
      </c>
      <c r="I39">
        <f t="shared" si="7"/>
        <v>0.53655172413793106</v>
      </c>
    </row>
    <row r="40" spans="1:9" x14ac:dyDescent="0.25">
      <c r="A40" s="3" t="s">
        <v>50</v>
      </c>
      <c r="B40" s="1">
        <v>10.6</v>
      </c>
      <c r="C40" s="1">
        <v>22.866666666666664</v>
      </c>
      <c r="D40" s="1">
        <v>2.1999999999999997</v>
      </c>
      <c r="E40" s="1">
        <v>0.76333333333333331</v>
      </c>
      <c r="F40" s="1">
        <v>0.11643333333333333</v>
      </c>
      <c r="G40" s="1">
        <v>5.9066666666666663E-2</v>
      </c>
      <c r="H40" s="1">
        <f t="shared" si="6"/>
        <v>0.17549999999999999</v>
      </c>
      <c r="I40">
        <f t="shared" si="7"/>
        <v>0.50730031491554539</v>
      </c>
    </row>
    <row r="41" spans="1:9" x14ac:dyDescent="0.25">
      <c r="A41" s="3" t="s">
        <v>49</v>
      </c>
      <c r="B41" s="1">
        <v>10.733333333333334</v>
      </c>
      <c r="C41" s="1">
        <v>23.866666666666664</v>
      </c>
      <c r="D41" s="1">
        <v>2.3666666666666667</v>
      </c>
      <c r="E41" s="1">
        <v>0.77333333333333332</v>
      </c>
      <c r="F41" s="1">
        <v>0.12763333333333335</v>
      </c>
      <c r="G41" s="1">
        <v>5.7066666666666661E-2</v>
      </c>
      <c r="H41" s="1">
        <f t="shared" si="6"/>
        <v>0.1847</v>
      </c>
      <c r="I41">
        <f t="shared" si="7"/>
        <v>0.44711412901540865</v>
      </c>
    </row>
    <row r="42" spans="1:9" x14ac:dyDescent="0.25">
      <c r="A42" s="3" t="s">
        <v>51</v>
      </c>
      <c r="B42" s="1">
        <v>10.433333333333334</v>
      </c>
      <c r="C42" s="1">
        <v>17.266666666666666</v>
      </c>
      <c r="D42" s="1">
        <v>1.6966666666666665</v>
      </c>
      <c r="E42" s="1">
        <v>0.53666666666666674</v>
      </c>
      <c r="F42" s="1">
        <v>0.1153</v>
      </c>
      <c r="G42" s="1">
        <v>6.2333333333333331E-2</v>
      </c>
      <c r="H42" s="1">
        <f t="shared" si="6"/>
        <v>0.17763333333333334</v>
      </c>
      <c r="I42">
        <f t="shared" si="7"/>
        <v>0.54061867591789536</v>
      </c>
    </row>
    <row r="43" spans="1:9" x14ac:dyDescent="0.25">
      <c r="A43" s="3" t="s">
        <v>42</v>
      </c>
      <c r="B43" s="1">
        <v>13.666666666666666</v>
      </c>
      <c r="C43" s="1">
        <v>15.833333333333334</v>
      </c>
      <c r="D43" s="1">
        <v>0.73333333333333339</v>
      </c>
      <c r="E43" s="1">
        <v>0.51</v>
      </c>
      <c r="F43" s="1">
        <v>7.4866666666666665E-2</v>
      </c>
      <c r="G43" s="1">
        <v>4.2500000000000003E-2</v>
      </c>
      <c r="H43" s="1">
        <f t="shared" si="6"/>
        <v>0.11736666666666667</v>
      </c>
      <c r="I43">
        <f t="shared" si="7"/>
        <v>0.56767586821015148</v>
      </c>
    </row>
    <row r="44" spans="1:9" x14ac:dyDescent="0.25">
      <c r="A44" s="3" t="s">
        <v>47</v>
      </c>
      <c r="B44" s="1">
        <v>8.1666666666666661</v>
      </c>
      <c r="C44" s="1">
        <v>17.599999999999998</v>
      </c>
      <c r="D44" s="1">
        <v>1.7133333333333332</v>
      </c>
      <c r="E44" s="1">
        <v>0.81</v>
      </c>
      <c r="F44" s="1">
        <v>8.4766666666666671E-2</v>
      </c>
      <c r="G44" s="1">
        <v>4.9499999999999995E-2</v>
      </c>
      <c r="H44" s="1">
        <f t="shared" si="6"/>
        <v>0.13426666666666667</v>
      </c>
      <c r="I44">
        <f t="shared" si="7"/>
        <v>0.58395595753047569</v>
      </c>
    </row>
    <row r="45" spans="1:9" x14ac:dyDescent="0.25">
      <c r="A45" s="3" t="s">
        <v>46</v>
      </c>
      <c r="B45" s="1">
        <v>4.4666666666666659</v>
      </c>
      <c r="C45" s="1">
        <v>4.8999999999999995</v>
      </c>
      <c r="D45" s="1">
        <v>3.3333333333333333E-2</v>
      </c>
      <c r="E45" s="1">
        <v>0.24666666666666667</v>
      </c>
      <c r="F45" s="1">
        <v>1.6150000000000001E-2</v>
      </c>
      <c r="G45" s="1">
        <v>4.1633333333333335E-2</v>
      </c>
      <c r="H45" s="1">
        <f t="shared" si="6"/>
        <v>5.7783333333333339E-2</v>
      </c>
      <c r="I45">
        <f t="shared" si="7"/>
        <v>2.5779153766769864</v>
      </c>
    </row>
    <row r="50" spans="1:20" x14ac:dyDescent="0.25">
      <c r="A50" s="5" t="s">
        <v>57</v>
      </c>
      <c r="B50" s="5" t="s">
        <v>74</v>
      </c>
      <c r="C50" s="5" t="s">
        <v>75</v>
      </c>
      <c r="D50" s="5" t="s">
        <v>76</v>
      </c>
      <c r="E50" s="5" t="s">
        <v>77</v>
      </c>
      <c r="F50" s="5" t="s">
        <v>78</v>
      </c>
      <c r="G50" s="5" t="s">
        <v>79</v>
      </c>
      <c r="H50" s="5" t="s">
        <v>80</v>
      </c>
      <c r="I50" s="5" t="s">
        <v>81</v>
      </c>
      <c r="J50" s="5" t="s">
        <v>82</v>
      </c>
      <c r="K50" s="5" t="s">
        <v>83</v>
      </c>
      <c r="L50" s="5" t="s">
        <v>84</v>
      </c>
      <c r="M50" s="12" t="s">
        <v>31</v>
      </c>
      <c r="N50" s="12" t="s">
        <v>32</v>
      </c>
      <c r="O50" s="12" t="s">
        <v>6</v>
      </c>
      <c r="P50" s="12" t="s">
        <v>7</v>
      </c>
      <c r="Q50" s="12" t="s">
        <v>33</v>
      </c>
      <c r="R50" s="12" t="s">
        <v>34</v>
      </c>
      <c r="S50" s="12" t="s">
        <v>56</v>
      </c>
      <c r="T50" s="12" t="s">
        <v>55</v>
      </c>
    </row>
    <row r="51" spans="1:20" x14ac:dyDescent="0.25">
      <c r="A51" s="6" t="s">
        <v>53</v>
      </c>
      <c r="B51" s="7">
        <v>78.599999999999994</v>
      </c>
      <c r="C51" s="7">
        <v>27.55</v>
      </c>
      <c r="D51" s="7">
        <v>13.9</v>
      </c>
      <c r="E51" s="7">
        <v>66.5</v>
      </c>
      <c r="F51" s="7">
        <v>69</v>
      </c>
      <c r="G51" s="7">
        <v>14.499999999999998</v>
      </c>
      <c r="H51" s="7">
        <v>10.747</v>
      </c>
      <c r="I51" s="7">
        <v>3.9969999999999999</v>
      </c>
      <c r="J51" s="7">
        <v>14.4</v>
      </c>
      <c r="K51" s="7">
        <v>9</v>
      </c>
      <c r="L51" s="8">
        <v>339.59199999999998</v>
      </c>
      <c r="M51" s="8">
        <v>7.7333333333333334</v>
      </c>
      <c r="N51" s="8">
        <v>18.366666666666664</v>
      </c>
      <c r="O51" s="8">
        <v>2</v>
      </c>
      <c r="P51" s="8">
        <v>0.89333333333333342</v>
      </c>
      <c r="Q51" s="8">
        <v>0.10873333333333333</v>
      </c>
      <c r="R51" s="8">
        <v>5.1800000000000006E-2</v>
      </c>
      <c r="S51" s="8">
        <f t="shared" ref="S51:S70" si="8">Q51+R51</f>
        <v>0.16053333333333333</v>
      </c>
      <c r="T51" s="12">
        <f t="shared" ref="T51:T70" si="9">R51/Q51</f>
        <v>0.47639484978540775</v>
      </c>
    </row>
    <row r="52" spans="1:20" x14ac:dyDescent="0.25">
      <c r="A52" s="6" t="s">
        <v>41</v>
      </c>
      <c r="B52" s="7">
        <v>111.95</v>
      </c>
      <c r="C52" s="7">
        <v>39.1</v>
      </c>
      <c r="D52" s="7">
        <v>20.05</v>
      </c>
      <c r="E52" s="7">
        <v>64</v>
      </c>
      <c r="F52" s="7">
        <v>67.5</v>
      </c>
      <c r="G52" s="7">
        <v>12.5</v>
      </c>
      <c r="H52" s="7">
        <v>12.102</v>
      </c>
      <c r="I52" s="7">
        <v>3.7549999999999999</v>
      </c>
      <c r="J52" s="7">
        <v>13.8</v>
      </c>
      <c r="K52" s="7">
        <v>11.8</v>
      </c>
      <c r="L52" s="8">
        <v>283.78399999999999</v>
      </c>
      <c r="M52" s="8">
        <v>9.6</v>
      </c>
      <c r="N52" s="8">
        <v>9.4666666666666668</v>
      </c>
      <c r="O52" s="8">
        <v>1.4333333333333333</v>
      </c>
      <c r="P52" s="8">
        <v>0.87666666666666659</v>
      </c>
      <c r="Q52" s="8">
        <v>3.6466666666666668E-2</v>
      </c>
      <c r="R52" s="8">
        <v>5.6366666666666669E-2</v>
      </c>
      <c r="S52" s="8">
        <f t="shared" si="8"/>
        <v>9.2833333333333337E-2</v>
      </c>
      <c r="T52" s="12">
        <f t="shared" si="9"/>
        <v>1.5457038391224862</v>
      </c>
    </row>
    <row r="53" spans="1:20" x14ac:dyDescent="0.25">
      <c r="A53" s="6" t="s">
        <v>43</v>
      </c>
      <c r="B53" s="7">
        <v>86.174999999999997</v>
      </c>
      <c r="C53" s="7">
        <v>28.841000000000001</v>
      </c>
      <c r="D53" s="7">
        <v>15.557</v>
      </c>
      <c r="E53" s="7">
        <v>66.870999999999995</v>
      </c>
      <c r="F53" s="7">
        <v>70.950999999999993</v>
      </c>
      <c r="G53" s="7">
        <v>18.3</v>
      </c>
      <c r="H53" s="7">
        <v>9.9380000000000006</v>
      </c>
      <c r="I53" s="7">
        <v>3.07</v>
      </c>
      <c r="J53" s="7">
        <v>10.795999999999999</v>
      </c>
      <c r="K53" s="7">
        <v>9.2230000000000008</v>
      </c>
      <c r="L53" s="8">
        <v>269.69960000000003</v>
      </c>
      <c r="M53" s="8">
        <v>12.300000000000002</v>
      </c>
      <c r="N53" s="8">
        <v>12.466666666666667</v>
      </c>
      <c r="O53" s="8">
        <v>1.5466666666666666</v>
      </c>
      <c r="P53" s="8">
        <v>0.57999999999999996</v>
      </c>
      <c r="Q53" s="8">
        <v>8.593333333333332E-2</v>
      </c>
      <c r="R53" s="8">
        <v>4.2199999999999994E-2</v>
      </c>
      <c r="S53" s="8">
        <f t="shared" si="8"/>
        <v>0.12813333333333332</v>
      </c>
      <c r="T53" s="12">
        <f t="shared" si="9"/>
        <v>0.49107835531419708</v>
      </c>
    </row>
    <row r="54" spans="1:20" x14ac:dyDescent="0.25">
      <c r="A54" s="6" t="s">
        <v>45</v>
      </c>
      <c r="B54" s="7">
        <v>116.45</v>
      </c>
      <c r="C54" s="7">
        <v>35.5</v>
      </c>
      <c r="D54" s="7">
        <v>33.450000000000003</v>
      </c>
      <c r="E54" s="7">
        <v>66</v>
      </c>
      <c r="F54" s="7">
        <v>68.5</v>
      </c>
      <c r="G54" s="7">
        <v>1500</v>
      </c>
      <c r="H54" s="7">
        <v>26.361000000000001</v>
      </c>
      <c r="I54" s="7">
        <v>3.544</v>
      </c>
      <c r="J54" s="7">
        <v>22.6</v>
      </c>
      <c r="K54" s="7">
        <v>13</v>
      </c>
      <c r="L54" s="9">
        <v>535.05600000000004</v>
      </c>
      <c r="M54" s="8">
        <v>10</v>
      </c>
      <c r="N54" s="8">
        <v>15.633333333333335</v>
      </c>
      <c r="O54" s="8">
        <v>1.8666666666666665</v>
      </c>
      <c r="P54" s="8">
        <v>0.70333333333333325</v>
      </c>
      <c r="Q54" s="8">
        <v>0.13589999999999999</v>
      </c>
      <c r="R54" s="8">
        <v>6.7900000000000002E-2</v>
      </c>
      <c r="S54" s="8">
        <f t="shared" si="8"/>
        <v>0.20379999999999998</v>
      </c>
      <c r="T54" s="12">
        <f t="shared" si="9"/>
        <v>0.4996320824135394</v>
      </c>
    </row>
    <row r="55" spans="1:20" x14ac:dyDescent="0.25">
      <c r="A55" s="6" t="s">
        <v>35</v>
      </c>
      <c r="B55" s="7">
        <v>109.375</v>
      </c>
      <c r="C55" s="7">
        <v>38.290999999999997</v>
      </c>
      <c r="D55" s="7">
        <v>21.907</v>
      </c>
      <c r="E55" s="7">
        <v>62.871000000000002</v>
      </c>
      <c r="F55" s="7">
        <v>66.950999999999993</v>
      </c>
      <c r="G55" s="7">
        <v>1980</v>
      </c>
      <c r="H55" s="7">
        <v>27.603999999999999</v>
      </c>
      <c r="I55" s="7">
        <v>3.2090000000000001</v>
      </c>
      <c r="J55" s="7">
        <v>22.495999999999999</v>
      </c>
      <c r="K55" s="7">
        <v>12.223000000000001</v>
      </c>
      <c r="L55" s="8">
        <v>444.21679999999998</v>
      </c>
      <c r="M55" s="8">
        <v>13.266666666666666</v>
      </c>
      <c r="N55" s="8">
        <v>15.833333333333334</v>
      </c>
      <c r="O55" s="8">
        <v>2.3733333333333335</v>
      </c>
      <c r="P55" s="8">
        <v>0.96666666666666667</v>
      </c>
      <c r="Q55" s="8">
        <v>8.2400000000000001E-2</v>
      </c>
      <c r="R55" s="8">
        <v>6.3066666666666674E-2</v>
      </c>
      <c r="S55" s="8">
        <f t="shared" si="8"/>
        <v>0.14546666666666669</v>
      </c>
      <c r="T55" s="12">
        <f t="shared" si="9"/>
        <v>0.76537216828478971</v>
      </c>
    </row>
    <row r="56" spans="1:20" x14ac:dyDescent="0.25">
      <c r="A56" s="6" t="s">
        <v>52</v>
      </c>
      <c r="B56" s="7">
        <v>106.72499999999999</v>
      </c>
      <c r="C56" s="7">
        <v>37.158999999999999</v>
      </c>
      <c r="D56" s="7">
        <v>28.093</v>
      </c>
      <c r="E56" s="7">
        <v>63.128999999999998</v>
      </c>
      <c r="F56" s="7">
        <v>65.549000000000007</v>
      </c>
      <c r="G56" s="7">
        <v>9.7000000000000011</v>
      </c>
      <c r="H56" s="7">
        <v>8.3829999999999991</v>
      </c>
      <c r="I56" s="7">
        <v>4.0970000000000004</v>
      </c>
      <c r="J56" s="7">
        <v>14.603999999999999</v>
      </c>
      <c r="K56" s="7">
        <v>9.9770000000000003</v>
      </c>
      <c r="L56" s="8">
        <v>282.66719999999998</v>
      </c>
      <c r="M56" s="8">
        <v>9.1</v>
      </c>
      <c r="N56" s="8">
        <v>15.733333333333334</v>
      </c>
      <c r="O56" s="8">
        <v>1.7666666666666666</v>
      </c>
      <c r="P56" s="8">
        <v>0.5</v>
      </c>
      <c r="Q56" s="8">
        <v>8.9933333333333323E-2</v>
      </c>
      <c r="R56" s="8">
        <v>3.3633333333333335E-2</v>
      </c>
      <c r="S56" s="8">
        <f t="shared" si="8"/>
        <v>0.12356666666666666</v>
      </c>
      <c r="T56" s="12">
        <f t="shared" si="9"/>
        <v>0.37398072646404751</v>
      </c>
    </row>
    <row r="57" spans="1:20" x14ac:dyDescent="0.25">
      <c r="A57" s="6" t="s">
        <v>44</v>
      </c>
      <c r="B57" s="7">
        <v>114.95</v>
      </c>
      <c r="C57" s="7">
        <v>45.55</v>
      </c>
      <c r="D57" s="7">
        <v>28.7</v>
      </c>
      <c r="E57" s="7">
        <v>64</v>
      </c>
      <c r="F57" s="7">
        <v>67.5</v>
      </c>
      <c r="G57" s="7">
        <v>1449.9999999999998</v>
      </c>
      <c r="H57" s="7">
        <v>27.579000000000001</v>
      </c>
      <c r="I57" s="7">
        <v>3.5640000000000001</v>
      </c>
      <c r="J57" s="7">
        <v>24.5</v>
      </c>
      <c r="K57" s="7">
        <v>13.4</v>
      </c>
      <c r="L57" s="9">
        <v>498.6</v>
      </c>
      <c r="M57" s="8">
        <v>10.166666666666666</v>
      </c>
      <c r="N57" s="8">
        <v>11</v>
      </c>
      <c r="O57" s="8">
        <v>1.5333333333333332</v>
      </c>
      <c r="P57" s="8">
        <v>0.37999999999999995</v>
      </c>
      <c r="Q57" s="8">
        <v>9.3666666666666676E-2</v>
      </c>
      <c r="R57" s="8">
        <v>3.5833333333333335E-2</v>
      </c>
      <c r="S57" s="8">
        <f t="shared" si="8"/>
        <v>0.1295</v>
      </c>
      <c r="T57" s="12">
        <f t="shared" si="9"/>
        <v>0.38256227758007116</v>
      </c>
    </row>
    <row r="58" spans="1:20" x14ac:dyDescent="0.25">
      <c r="A58" s="6" t="s">
        <v>48</v>
      </c>
      <c r="B58" s="7">
        <v>83.85</v>
      </c>
      <c r="C58" s="7">
        <v>25</v>
      </c>
      <c r="D58" s="7">
        <v>18.100000000000001</v>
      </c>
      <c r="E58" s="7">
        <v>62</v>
      </c>
      <c r="F58" s="7">
        <v>65</v>
      </c>
      <c r="G58" s="7">
        <v>13</v>
      </c>
      <c r="H58" s="7">
        <v>11.928000000000001</v>
      </c>
      <c r="I58" s="7">
        <v>3.6309999999999998</v>
      </c>
      <c r="J58" s="7">
        <v>15.2</v>
      </c>
      <c r="K58" s="7">
        <v>11.4</v>
      </c>
      <c r="L58" s="8">
        <v>210.304</v>
      </c>
      <c r="M58" s="8">
        <v>8.4666666666666668</v>
      </c>
      <c r="N58" s="8">
        <v>14.933333333333332</v>
      </c>
      <c r="O58" s="8">
        <v>1.3399999999999999</v>
      </c>
      <c r="P58" s="8">
        <v>0.40333333333333332</v>
      </c>
      <c r="Q58" s="8">
        <v>7.8966666666666671E-2</v>
      </c>
      <c r="R58" s="8">
        <v>3.7966666666666669E-2</v>
      </c>
      <c r="S58" s="8">
        <f t="shared" si="8"/>
        <v>0.11693333333333333</v>
      </c>
      <c r="T58" s="12">
        <f t="shared" si="9"/>
        <v>0.48079358379062898</v>
      </c>
    </row>
    <row r="59" spans="1:20" x14ac:dyDescent="0.25">
      <c r="A59" s="6" t="s">
        <v>37</v>
      </c>
      <c r="B59" s="7">
        <v>79.424999999999997</v>
      </c>
      <c r="C59" s="7">
        <v>25.709</v>
      </c>
      <c r="D59" s="7">
        <v>19.542999999999999</v>
      </c>
      <c r="E59" s="7">
        <v>65.129000000000005</v>
      </c>
      <c r="F59" s="7">
        <v>67.549000000000007</v>
      </c>
      <c r="G59" s="7">
        <v>14.2</v>
      </c>
      <c r="H59" s="7">
        <v>8.0039999999999996</v>
      </c>
      <c r="I59" s="7">
        <v>4.4269999999999996</v>
      </c>
      <c r="J59" s="7">
        <v>9.4039999999999999</v>
      </c>
      <c r="K59" s="7">
        <v>9.9770000000000003</v>
      </c>
      <c r="L59" s="8">
        <v>258.78640000000001</v>
      </c>
      <c r="M59" s="8">
        <v>13.533333333333333</v>
      </c>
      <c r="N59" s="8">
        <v>13.866666666666667</v>
      </c>
      <c r="O59" s="8">
        <v>1.7333333333333334</v>
      </c>
      <c r="P59" s="8">
        <v>0.49666666666666665</v>
      </c>
      <c r="Q59" s="8">
        <v>9.686666666666667E-2</v>
      </c>
      <c r="R59" s="8">
        <v>8.6899999999999991E-2</v>
      </c>
      <c r="S59" s="8">
        <f t="shared" si="8"/>
        <v>0.18376666666666666</v>
      </c>
      <c r="T59" s="12">
        <f t="shared" si="9"/>
        <v>0.89710942876806599</v>
      </c>
    </row>
    <row r="60" spans="1:20" x14ac:dyDescent="0.25">
      <c r="A60" s="6" t="s">
        <v>38</v>
      </c>
      <c r="B60" s="7">
        <v>103.65</v>
      </c>
      <c r="C60" s="7">
        <v>42.2</v>
      </c>
      <c r="D60" s="7">
        <v>21.5</v>
      </c>
      <c r="E60" s="7">
        <v>67.5</v>
      </c>
      <c r="F60" s="7">
        <v>70.5</v>
      </c>
      <c r="G60" s="7">
        <v>1900</v>
      </c>
      <c r="H60" s="7">
        <v>27.581</v>
      </c>
      <c r="I60" s="7">
        <v>3.3969999999999998</v>
      </c>
      <c r="J60" s="7">
        <v>26.2</v>
      </c>
      <c r="K60" s="7">
        <v>14.4</v>
      </c>
      <c r="L60" s="8">
        <v>483.91199999999998</v>
      </c>
      <c r="M60" s="8">
        <v>6.166666666666667</v>
      </c>
      <c r="N60" s="8">
        <v>4.6333333333333337</v>
      </c>
      <c r="O60" s="8">
        <v>0.3</v>
      </c>
      <c r="P60" s="8">
        <v>0.39999999999999997</v>
      </c>
      <c r="Q60" s="8">
        <v>1.2733333333333333E-2</v>
      </c>
      <c r="R60" s="8">
        <v>0.23426666666666665</v>
      </c>
      <c r="S60" s="8">
        <f t="shared" si="8"/>
        <v>0.247</v>
      </c>
      <c r="T60" s="12">
        <f t="shared" si="9"/>
        <v>18.397905759162303</v>
      </c>
    </row>
    <row r="61" spans="1:20" x14ac:dyDescent="0.25">
      <c r="A61" s="6" t="s">
        <v>39</v>
      </c>
      <c r="B61" s="7">
        <v>101.47499999999999</v>
      </c>
      <c r="C61" s="7">
        <v>38.759</v>
      </c>
      <c r="D61" s="7">
        <v>23.593</v>
      </c>
      <c r="E61" s="7">
        <v>64.629000000000005</v>
      </c>
      <c r="F61" s="7">
        <v>67.549000000000007</v>
      </c>
      <c r="G61" s="7">
        <v>1820</v>
      </c>
      <c r="H61" s="7">
        <v>29.224</v>
      </c>
      <c r="I61" s="7">
        <v>4.133</v>
      </c>
      <c r="J61" s="7">
        <v>21.204000000000001</v>
      </c>
      <c r="K61" s="7">
        <v>13.377000000000001</v>
      </c>
      <c r="L61" s="8">
        <v>443.03039999999999</v>
      </c>
      <c r="M61" s="8">
        <v>9.1733333333333338</v>
      </c>
      <c r="N61" s="8">
        <v>9.4666666666666668</v>
      </c>
      <c r="O61" s="8">
        <v>1.4333333333333333</v>
      </c>
      <c r="P61" s="8">
        <v>0.87666666666666659</v>
      </c>
      <c r="Q61" s="8">
        <v>6.4699999999999994E-2</v>
      </c>
      <c r="R61" s="8">
        <v>5.2466666666666668E-2</v>
      </c>
      <c r="S61" s="8">
        <f t="shared" si="8"/>
        <v>0.11716666666666667</v>
      </c>
      <c r="T61" s="12">
        <f t="shared" si="9"/>
        <v>0.81092220504894397</v>
      </c>
    </row>
    <row r="62" spans="1:20" x14ac:dyDescent="0.25">
      <c r="A62" s="6" t="s">
        <v>40</v>
      </c>
      <c r="B62" s="7">
        <v>113.45</v>
      </c>
      <c r="C62" s="7">
        <v>40.6</v>
      </c>
      <c r="D62" s="7">
        <v>38.549999999999997</v>
      </c>
      <c r="E62" s="7">
        <v>66</v>
      </c>
      <c r="F62" s="7">
        <v>69</v>
      </c>
      <c r="G62" s="7">
        <v>1449.9999999999998</v>
      </c>
      <c r="H62" s="7">
        <v>26.529</v>
      </c>
      <c r="I62" s="7">
        <v>3.6749999999999998</v>
      </c>
      <c r="J62" s="7">
        <v>23.3</v>
      </c>
      <c r="K62" s="7">
        <v>13.8</v>
      </c>
      <c r="L62" s="8">
        <v>441.86400000000003</v>
      </c>
      <c r="M62" s="8">
        <v>12</v>
      </c>
      <c r="N62" s="8">
        <v>17.966666666666665</v>
      </c>
      <c r="O62" s="8">
        <v>1.9000000000000001</v>
      </c>
      <c r="P62" s="8">
        <v>0.8666666666666667</v>
      </c>
      <c r="Q62" s="8">
        <v>0.1135</v>
      </c>
      <c r="R62" s="8">
        <v>6.5233333333333338E-2</v>
      </c>
      <c r="S62" s="8">
        <f t="shared" si="8"/>
        <v>0.17873333333333336</v>
      </c>
      <c r="T62" s="12">
        <f t="shared" si="9"/>
        <v>0.57474302496328933</v>
      </c>
    </row>
    <row r="63" spans="1:20" x14ac:dyDescent="0.25">
      <c r="A63" s="6" t="s">
        <v>54</v>
      </c>
      <c r="B63" s="7">
        <v>78.8</v>
      </c>
      <c r="C63" s="7">
        <v>27.5</v>
      </c>
      <c r="D63" s="7">
        <v>18.55</v>
      </c>
      <c r="E63" s="7">
        <v>62.5</v>
      </c>
      <c r="F63" s="7">
        <v>66.5</v>
      </c>
      <c r="G63" s="7">
        <v>13.5</v>
      </c>
      <c r="H63" s="7">
        <v>10.618</v>
      </c>
      <c r="I63" s="7">
        <v>3.9489999999999998</v>
      </c>
      <c r="J63" s="7">
        <v>9.8000000000000007</v>
      </c>
      <c r="K63" s="7">
        <v>14</v>
      </c>
      <c r="L63" s="8">
        <v>244.28000000000003</v>
      </c>
      <c r="M63" s="8">
        <v>10.200000000000001</v>
      </c>
      <c r="N63" s="8">
        <v>10.333333333333334</v>
      </c>
      <c r="O63" s="8">
        <v>1.2666666666666666</v>
      </c>
      <c r="P63" s="8">
        <v>0.34</v>
      </c>
      <c r="Q63" s="8">
        <v>8.0966666666666673E-2</v>
      </c>
      <c r="R63" s="8">
        <v>3.266666666666667E-2</v>
      </c>
      <c r="S63" s="8">
        <f t="shared" si="8"/>
        <v>0.11363333333333334</v>
      </c>
      <c r="T63" s="12">
        <f t="shared" si="9"/>
        <v>0.40345821325648418</v>
      </c>
    </row>
    <row r="64" spans="1:20" x14ac:dyDescent="0.25">
      <c r="A64" s="6" t="s">
        <v>36</v>
      </c>
      <c r="B64" s="7">
        <v>103.1</v>
      </c>
      <c r="C64" s="7">
        <v>31.15</v>
      </c>
      <c r="D64" s="7">
        <v>20.05</v>
      </c>
      <c r="E64" s="7">
        <v>62</v>
      </c>
      <c r="F64" s="7">
        <v>65</v>
      </c>
      <c r="G64" s="7">
        <v>2400</v>
      </c>
      <c r="H64" s="7">
        <v>26.693999999999999</v>
      </c>
      <c r="I64" s="7">
        <v>4.26</v>
      </c>
      <c r="J64" s="7">
        <v>21.2</v>
      </c>
      <c r="K64" s="7">
        <v>14</v>
      </c>
      <c r="L64" s="8">
        <v>448.512</v>
      </c>
      <c r="M64" s="8">
        <v>9.9666666666666668</v>
      </c>
      <c r="N64" s="8">
        <v>13.966666666666669</v>
      </c>
      <c r="O64" s="8">
        <v>1.1133333333333333</v>
      </c>
      <c r="P64" s="8">
        <v>0.42</v>
      </c>
      <c r="Q64" s="8">
        <v>7.2499999999999995E-2</v>
      </c>
      <c r="R64" s="8">
        <v>3.8899999999999997E-2</v>
      </c>
      <c r="S64" s="8">
        <f t="shared" si="8"/>
        <v>0.1114</v>
      </c>
      <c r="T64" s="12">
        <f t="shared" si="9"/>
        <v>0.53655172413793106</v>
      </c>
    </row>
    <row r="65" spans="1:20" x14ac:dyDescent="0.25">
      <c r="A65" s="6" t="s">
        <v>50</v>
      </c>
      <c r="B65" s="7">
        <v>98.45</v>
      </c>
      <c r="C65" s="7">
        <v>29.1</v>
      </c>
      <c r="D65" s="7">
        <v>24.4</v>
      </c>
      <c r="E65" s="7">
        <v>62.5</v>
      </c>
      <c r="F65" s="7">
        <v>65.5</v>
      </c>
      <c r="G65" s="7">
        <v>13.5</v>
      </c>
      <c r="H65" s="7">
        <v>8.9749999999999996</v>
      </c>
      <c r="I65" s="7">
        <v>3.9180000000000001</v>
      </c>
      <c r="J65" s="7">
        <v>12.8</v>
      </c>
      <c r="K65" s="7">
        <v>9.6</v>
      </c>
      <c r="L65" s="8">
        <v>231.3</v>
      </c>
      <c r="M65" s="8">
        <v>10.6</v>
      </c>
      <c r="N65" s="8">
        <v>22.866666666666664</v>
      </c>
      <c r="O65" s="8">
        <v>2.1999999999999997</v>
      </c>
      <c r="P65" s="8">
        <v>0.76333333333333331</v>
      </c>
      <c r="Q65" s="8">
        <v>0.11643333333333333</v>
      </c>
      <c r="R65" s="8">
        <v>5.9066666666666663E-2</v>
      </c>
      <c r="S65" s="8">
        <f t="shared" si="8"/>
        <v>0.17549999999999999</v>
      </c>
      <c r="T65" s="12">
        <f t="shared" si="9"/>
        <v>0.50730031491554539</v>
      </c>
    </row>
    <row r="66" spans="1:20" x14ac:dyDescent="0.25">
      <c r="A66" s="6" t="s">
        <v>49</v>
      </c>
      <c r="B66" s="7">
        <v>110.45</v>
      </c>
      <c r="C66" s="7">
        <v>33.5</v>
      </c>
      <c r="D66" s="7">
        <v>30.45</v>
      </c>
      <c r="E66" s="7">
        <v>64.5</v>
      </c>
      <c r="F66" s="7">
        <v>67.5</v>
      </c>
      <c r="G66" s="7">
        <v>1650</v>
      </c>
      <c r="H66" s="7">
        <v>26.137</v>
      </c>
      <c r="I66" s="7">
        <v>3.9849999999999999</v>
      </c>
      <c r="J66" s="7">
        <v>21.3</v>
      </c>
      <c r="K66" s="7">
        <v>12.4</v>
      </c>
      <c r="L66" s="8">
        <v>440.834</v>
      </c>
      <c r="M66" s="8">
        <v>10.733333333333334</v>
      </c>
      <c r="N66" s="8">
        <v>23.866666666666664</v>
      </c>
      <c r="O66" s="8">
        <v>2.3666666666666667</v>
      </c>
      <c r="P66" s="8">
        <v>0.77333333333333332</v>
      </c>
      <c r="Q66" s="8">
        <v>0.12763333333333335</v>
      </c>
      <c r="R66" s="8">
        <v>5.7066666666666661E-2</v>
      </c>
      <c r="S66" s="8">
        <f t="shared" si="8"/>
        <v>0.1847</v>
      </c>
      <c r="T66" s="12">
        <f t="shared" si="9"/>
        <v>0.44711412901540865</v>
      </c>
    </row>
    <row r="67" spans="1:20" x14ac:dyDescent="0.25">
      <c r="A67" s="6" t="s">
        <v>51</v>
      </c>
      <c r="B67" s="7">
        <v>111.02500000000001</v>
      </c>
      <c r="C67" s="7">
        <v>40.308999999999997</v>
      </c>
      <c r="D67" s="7">
        <v>27.943000000000001</v>
      </c>
      <c r="E67" s="7">
        <v>63.128999999999998</v>
      </c>
      <c r="F67" s="7">
        <v>66.049000000000007</v>
      </c>
      <c r="G67" s="7">
        <v>1820</v>
      </c>
      <c r="H67" s="7">
        <v>28.558</v>
      </c>
      <c r="I67" s="7">
        <v>4.0970000000000004</v>
      </c>
      <c r="J67" s="7">
        <v>20.004000000000001</v>
      </c>
      <c r="K67" s="7">
        <v>13.177</v>
      </c>
      <c r="L67" s="8">
        <v>438.37839999999994</v>
      </c>
      <c r="M67" s="8">
        <v>10.433333333333334</v>
      </c>
      <c r="N67" s="8">
        <v>17.266666666666666</v>
      </c>
      <c r="O67" s="8">
        <v>1.6966666666666665</v>
      </c>
      <c r="P67" s="8">
        <v>0.53666666666666674</v>
      </c>
      <c r="Q67" s="8">
        <v>0.1153</v>
      </c>
      <c r="R67" s="8">
        <v>6.2333333333333331E-2</v>
      </c>
      <c r="S67" s="8">
        <f t="shared" si="8"/>
        <v>0.17763333333333334</v>
      </c>
      <c r="T67" s="12">
        <f t="shared" si="9"/>
        <v>0.54061867591789536</v>
      </c>
    </row>
    <row r="68" spans="1:20" x14ac:dyDescent="0.25">
      <c r="A68" s="6" t="s">
        <v>42</v>
      </c>
      <c r="B68" s="7">
        <v>129.77500000000001</v>
      </c>
      <c r="C68" s="7">
        <v>46.741</v>
      </c>
      <c r="D68" s="7">
        <v>37.557000000000002</v>
      </c>
      <c r="E68" s="7">
        <v>63.871000000000002</v>
      </c>
      <c r="F68" s="7">
        <v>65.950999999999993</v>
      </c>
      <c r="G68" s="7">
        <v>1780</v>
      </c>
      <c r="H68" s="7">
        <v>31.11</v>
      </c>
      <c r="I68" s="7">
        <v>3.6709999999999998</v>
      </c>
      <c r="J68" s="7">
        <v>22.995999999999999</v>
      </c>
      <c r="K68" s="7">
        <v>13.223000000000001</v>
      </c>
      <c r="L68" s="8">
        <v>430.8236</v>
      </c>
      <c r="M68" s="8">
        <v>13.666666666666666</v>
      </c>
      <c r="N68" s="8">
        <v>15.833333333333334</v>
      </c>
      <c r="O68" s="8">
        <v>0.73333333333333339</v>
      </c>
      <c r="P68" s="8">
        <v>0.51</v>
      </c>
      <c r="Q68" s="8">
        <v>7.4866666666666665E-2</v>
      </c>
      <c r="R68" s="8">
        <v>4.2500000000000003E-2</v>
      </c>
      <c r="S68" s="8">
        <f t="shared" si="8"/>
        <v>0.11736666666666667</v>
      </c>
      <c r="T68" s="12">
        <f t="shared" si="9"/>
        <v>0.56767586821015148</v>
      </c>
    </row>
    <row r="69" spans="1:20" x14ac:dyDescent="0.25">
      <c r="A69" s="6" t="s">
        <v>47</v>
      </c>
      <c r="B69" s="7">
        <v>107.6</v>
      </c>
      <c r="C69" s="7">
        <v>38.6</v>
      </c>
      <c r="D69" s="7">
        <v>29.1</v>
      </c>
      <c r="E69" s="7">
        <v>68.5</v>
      </c>
      <c r="F69" s="7">
        <v>71.5</v>
      </c>
      <c r="G69" s="7">
        <v>13.5</v>
      </c>
      <c r="H69" s="7">
        <v>9.0739999999999998</v>
      </c>
      <c r="I69" s="7">
        <v>3.6190000000000002</v>
      </c>
      <c r="J69" s="7">
        <v>10.5</v>
      </c>
      <c r="K69" s="7">
        <v>9.6</v>
      </c>
      <c r="L69" s="8">
        <v>229.63560000000001</v>
      </c>
      <c r="M69" s="8">
        <v>8.1666666666666661</v>
      </c>
      <c r="N69" s="8">
        <v>17.599999999999998</v>
      </c>
      <c r="O69" s="8">
        <v>1.7133333333333332</v>
      </c>
      <c r="P69" s="8">
        <v>0.81</v>
      </c>
      <c r="Q69" s="8">
        <v>8.4766666666666671E-2</v>
      </c>
      <c r="R69" s="8">
        <v>4.9499999999999995E-2</v>
      </c>
      <c r="S69" s="8">
        <f t="shared" si="8"/>
        <v>0.13426666666666667</v>
      </c>
      <c r="T69" s="12">
        <f t="shared" si="9"/>
        <v>0.58395595753047569</v>
      </c>
    </row>
    <row r="70" spans="1:20" x14ac:dyDescent="0.25">
      <c r="A70" s="6" t="s">
        <v>46</v>
      </c>
      <c r="B70" s="7">
        <v>96.3</v>
      </c>
      <c r="C70" s="7">
        <v>34.6</v>
      </c>
      <c r="D70" s="7">
        <v>20.95</v>
      </c>
      <c r="E70" s="7">
        <v>62.5</v>
      </c>
      <c r="F70" s="7">
        <v>65</v>
      </c>
      <c r="G70" s="7">
        <v>13.5</v>
      </c>
      <c r="H70" s="7">
        <v>12.087</v>
      </c>
      <c r="I70" s="7">
        <v>3.798</v>
      </c>
      <c r="J70" s="7">
        <v>13.1</v>
      </c>
      <c r="K70" s="7">
        <v>11.507999999999999</v>
      </c>
      <c r="L70" s="8">
        <v>345.00689999999997</v>
      </c>
      <c r="M70" s="8">
        <v>4.4666666666666659</v>
      </c>
      <c r="N70" s="8">
        <v>4.8999999999999995</v>
      </c>
      <c r="O70" s="8">
        <v>3.3333333333333333E-2</v>
      </c>
      <c r="P70" s="8">
        <v>0.24666666666666667</v>
      </c>
      <c r="Q70" s="8">
        <v>1.6150000000000001E-2</v>
      </c>
      <c r="R70" s="8">
        <v>4.1633333333333335E-2</v>
      </c>
      <c r="S70" s="8">
        <f t="shared" si="8"/>
        <v>5.7783333333333339E-2</v>
      </c>
      <c r="T70" s="12">
        <f t="shared" si="9"/>
        <v>2.5779153766769864</v>
      </c>
    </row>
    <row r="78" spans="1:20" ht="15.75" thickBot="1" x14ac:dyDescent="0.3"/>
    <row r="79" spans="1:20" x14ac:dyDescent="0.25">
      <c r="A79" s="11"/>
      <c r="B79" s="11" t="s">
        <v>74</v>
      </c>
      <c r="C79" s="11" t="s">
        <v>75</v>
      </c>
      <c r="D79" s="11" t="s">
        <v>76</v>
      </c>
      <c r="E79" s="11" t="s">
        <v>77</v>
      </c>
      <c r="F79" s="11" t="s">
        <v>78</v>
      </c>
      <c r="G79" s="11" t="s">
        <v>79</v>
      </c>
      <c r="H79" s="11" t="s">
        <v>80</v>
      </c>
      <c r="I79" s="11" t="s">
        <v>81</v>
      </c>
      <c r="J79" s="11" t="s">
        <v>82</v>
      </c>
      <c r="K79" s="11" t="s">
        <v>83</v>
      </c>
      <c r="L79" s="11" t="s">
        <v>84</v>
      </c>
      <c r="M79" s="11" t="s">
        <v>31</v>
      </c>
      <c r="N79" s="11" t="s">
        <v>32</v>
      </c>
      <c r="O79" s="11" t="s">
        <v>6</v>
      </c>
      <c r="P79" s="11" t="s">
        <v>7</v>
      </c>
      <c r="Q79" s="11" t="s">
        <v>33</v>
      </c>
      <c r="R79" s="11" t="s">
        <v>34</v>
      </c>
      <c r="S79" s="11" t="s">
        <v>56</v>
      </c>
      <c r="T79" s="11" t="s">
        <v>55</v>
      </c>
    </row>
    <row r="80" spans="1:20" x14ac:dyDescent="0.25">
      <c r="A80" t="s">
        <v>74</v>
      </c>
      <c r="B80">
        <v>1</v>
      </c>
    </row>
    <row r="81" spans="1:18" x14ac:dyDescent="0.25">
      <c r="A81" t="s">
        <v>75</v>
      </c>
      <c r="B81">
        <v>0.8668523426721535</v>
      </c>
      <c r="C81">
        <v>1</v>
      </c>
    </row>
    <row r="82" spans="1:18" x14ac:dyDescent="0.25">
      <c r="A82" t="s">
        <v>76</v>
      </c>
      <c r="B82">
        <v>0.81901612743948948</v>
      </c>
      <c r="C82">
        <v>0.66571806146183732</v>
      </c>
      <c r="D82">
        <v>1</v>
      </c>
    </row>
    <row r="83" spans="1:18" x14ac:dyDescent="0.25">
      <c r="A83" t="s">
        <v>77</v>
      </c>
      <c r="B83">
        <v>2.9556617588241508E-2</v>
      </c>
      <c r="C83">
        <v>0.17839836610347187</v>
      </c>
      <c r="D83">
        <v>0.12290852483037994</v>
      </c>
      <c r="E83">
        <v>1</v>
      </c>
    </row>
    <row r="84" spans="1:18" x14ac:dyDescent="0.25">
      <c r="A84" t="s">
        <v>78</v>
      </c>
      <c r="B84">
        <v>-2.6001648191447735E-2</v>
      </c>
      <c r="C84">
        <v>0.1451949823708058</v>
      </c>
      <c r="D84">
        <v>1.4813133783192652E-2</v>
      </c>
      <c r="E84">
        <v>0.95840873180056518</v>
      </c>
      <c r="F84">
        <v>1</v>
      </c>
    </row>
    <row r="85" spans="1:18" x14ac:dyDescent="0.25">
      <c r="A85" t="s">
        <v>79</v>
      </c>
      <c r="B85">
        <v>0.61229344981083589</v>
      </c>
      <c r="C85">
        <v>0.56181060777969183</v>
      </c>
      <c r="D85">
        <v>0.44207420817126908</v>
      </c>
      <c r="E85">
        <v>-4.4965694125290542E-2</v>
      </c>
      <c r="F85">
        <v>-4.9044183131699802E-2</v>
      </c>
      <c r="G85">
        <v>1</v>
      </c>
    </row>
    <row r="86" spans="1:18" x14ac:dyDescent="0.25">
      <c r="A86" t="s">
        <v>80</v>
      </c>
      <c r="B86">
        <v>0.67746595361043349</v>
      </c>
      <c r="C86">
        <v>0.65989314910885177</v>
      </c>
      <c r="D86">
        <v>0.53378109280407082</v>
      </c>
      <c r="E86">
        <v>-2.1520774362355947E-2</v>
      </c>
      <c r="F86">
        <v>-3.3532195461698208E-2</v>
      </c>
      <c r="G86">
        <v>0.96597389793719624</v>
      </c>
      <c r="H86">
        <v>1</v>
      </c>
    </row>
    <row r="87" spans="1:18" x14ac:dyDescent="0.25">
      <c r="A87" t="s">
        <v>81</v>
      </c>
      <c r="B87">
        <v>-0.21689246624149305</v>
      </c>
      <c r="C87">
        <v>-0.27997611020469643</v>
      </c>
      <c r="D87">
        <v>-4.9203228035029502E-2</v>
      </c>
      <c r="E87">
        <v>-0.33984934485705731</v>
      </c>
      <c r="F87">
        <v>-0.4742516887153333</v>
      </c>
      <c r="G87">
        <v>-5.5244237706326395E-2</v>
      </c>
      <c r="H87">
        <v>-0.13429913618073891</v>
      </c>
      <c r="I87">
        <v>1</v>
      </c>
    </row>
    <row r="88" spans="1:18" x14ac:dyDescent="0.25">
      <c r="A88" t="s">
        <v>82</v>
      </c>
      <c r="B88">
        <v>0.68208396610896782</v>
      </c>
      <c r="C88">
        <v>0.67402358850774524</v>
      </c>
      <c r="D88">
        <v>0.52680325710240639</v>
      </c>
      <c r="E88">
        <v>2.5249993416293481E-2</v>
      </c>
      <c r="F88">
        <v>-3.4704225965580446E-3</v>
      </c>
      <c r="G88">
        <v>0.90194145478309706</v>
      </c>
      <c r="H88">
        <v>0.93768936025086469</v>
      </c>
      <c r="I88">
        <v>-0.21975081112987449</v>
      </c>
      <c r="J88">
        <v>1</v>
      </c>
    </row>
    <row r="89" spans="1:18" x14ac:dyDescent="0.25">
      <c r="A89" t="s">
        <v>83</v>
      </c>
      <c r="B89">
        <v>0.44750691822774002</v>
      </c>
      <c r="C89">
        <v>0.49602122591070058</v>
      </c>
      <c r="D89">
        <v>0.37021569624817013</v>
      </c>
      <c r="E89">
        <v>-0.21463837186556398</v>
      </c>
      <c r="F89">
        <v>-0.17831497074239705</v>
      </c>
      <c r="G89">
        <v>0.75743764045536044</v>
      </c>
      <c r="H89">
        <v>0.79040774863199537</v>
      </c>
      <c r="I89">
        <v>-1.249160184100684E-2</v>
      </c>
      <c r="J89">
        <v>0.7257232106471877</v>
      </c>
      <c r="K89">
        <v>1</v>
      </c>
    </row>
    <row r="90" spans="1:18" x14ac:dyDescent="0.25">
      <c r="A90" t="s">
        <v>84</v>
      </c>
      <c r="B90">
        <v>0.62230821165601835</v>
      </c>
      <c r="C90">
        <v>0.61892987721817994</v>
      </c>
      <c r="D90">
        <v>0.47688826909243837</v>
      </c>
      <c r="E90">
        <v>0.10180160708018493</v>
      </c>
      <c r="F90">
        <v>6.4741408937047593E-2</v>
      </c>
      <c r="G90">
        <v>0.88934834819522757</v>
      </c>
      <c r="H90">
        <v>0.91684773927202479</v>
      </c>
      <c r="I90">
        <v>-0.13547223052204191</v>
      </c>
      <c r="J90">
        <v>0.91582140552871771</v>
      </c>
      <c r="K90">
        <v>0.69556386002444115</v>
      </c>
      <c r="L90">
        <v>1</v>
      </c>
    </row>
    <row r="91" spans="1:18" x14ac:dyDescent="0.25">
      <c r="A91" t="s">
        <v>31</v>
      </c>
      <c r="B91">
        <v>0.19823095709218269</v>
      </c>
      <c r="C91">
        <v>3.3257756204748516E-2</v>
      </c>
      <c r="D91">
        <v>0.29396602509166336</v>
      </c>
      <c r="E91">
        <v>-7.3042664046976083E-2</v>
      </c>
      <c r="F91">
        <v>-1.3315103904356919E-2</v>
      </c>
      <c r="G91">
        <v>0.22849021536953407</v>
      </c>
      <c r="H91">
        <v>0.21521133695915559</v>
      </c>
      <c r="I91">
        <v>-4.116668875591508E-2</v>
      </c>
      <c r="J91">
        <v>8.0815128380601051E-2</v>
      </c>
      <c r="K91">
        <v>1.9858135221186849E-2</v>
      </c>
      <c r="L91">
        <v>6.4134785681148235E-2</v>
      </c>
      <c r="M91">
        <v>1</v>
      </c>
    </row>
    <row r="92" spans="1:18" x14ac:dyDescent="0.25">
      <c r="A92" t="s">
        <v>32</v>
      </c>
      <c r="B92">
        <v>0.139728298649094</v>
      </c>
      <c r="C92">
        <v>-0.19053069013981849</v>
      </c>
      <c r="D92">
        <v>0.35792777590897334</v>
      </c>
      <c r="E92">
        <v>-1.0727767429955747E-2</v>
      </c>
      <c r="F92">
        <v>-5.3674058812523219E-2</v>
      </c>
      <c r="G92">
        <v>1.6694060686476685E-2</v>
      </c>
      <c r="H92">
        <v>-1.8734269531437038E-2</v>
      </c>
      <c r="I92">
        <v>0.17880497782882013</v>
      </c>
      <c r="J92">
        <v>-2.7097356821043951E-2</v>
      </c>
      <c r="K92">
        <v>-0.33553561680295829</v>
      </c>
      <c r="L92">
        <v>-9.4393532679848138E-2</v>
      </c>
      <c r="M92">
        <v>0.45264155281894858</v>
      </c>
      <c r="N92">
        <v>1</v>
      </c>
    </row>
    <row r="93" spans="1:18" x14ac:dyDescent="0.25">
      <c r="A93" t="s">
        <v>6</v>
      </c>
      <c r="B93">
        <v>2.6112830731386165E-3</v>
      </c>
      <c r="C93">
        <v>-0.21580478217876051</v>
      </c>
      <c r="D93">
        <v>0.13449695756224181</v>
      </c>
      <c r="E93">
        <v>6.6062841179387766E-2</v>
      </c>
      <c r="F93">
        <v>0.12676807726493619</v>
      </c>
      <c r="G93">
        <v>-2.8798375471036912E-2</v>
      </c>
      <c r="H93">
        <v>-6.6099420262011294E-2</v>
      </c>
      <c r="I93">
        <v>6.6805063809241297E-2</v>
      </c>
      <c r="J93">
        <v>-6.493068952011441E-2</v>
      </c>
      <c r="K93">
        <v>-0.3429212341480774</v>
      </c>
      <c r="L93">
        <v>-6.7019386883273246E-2</v>
      </c>
      <c r="M93">
        <v>0.51665671032386118</v>
      </c>
      <c r="N93">
        <v>0.79563699662699527</v>
      </c>
      <c r="O93">
        <v>1</v>
      </c>
    </row>
    <row r="94" spans="1:18" x14ac:dyDescent="0.25">
      <c r="A94" t="s">
        <v>7</v>
      </c>
      <c r="B94">
        <v>0.20580258534298668</v>
      </c>
      <c r="C94">
        <v>9.6061364302843719E-2</v>
      </c>
      <c r="D94">
        <v>0.15614158470176956</v>
      </c>
      <c r="E94">
        <v>0.34729829792379568</v>
      </c>
      <c r="F94">
        <v>0.37465108055653923</v>
      </c>
      <c r="G94">
        <v>8.7878504660068718E-2</v>
      </c>
      <c r="H94">
        <v>9.5079117714505446E-2</v>
      </c>
      <c r="I94">
        <v>-0.11302501474367346</v>
      </c>
      <c r="J94">
        <v>8.913721600068672E-2</v>
      </c>
      <c r="K94">
        <v>-0.23565690971117059</v>
      </c>
      <c r="L94">
        <v>7.3965015470832354E-2</v>
      </c>
      <c r="M94">
        <v>0.28610779772587808</v>
      </c>
      <c r="N94">
        <v>0.49462884214265235</v>
      </c>
      <c r="O94">
        <v>0.69313129804873796</v>
      </c>
      <c r="P94">
        <v>1</v>
      </c>
    </row>
    <row r="95" spans="1:18" x14ac:dyDescent="0.25">
      <c r="A95" t="s">
        <v>33</v>
      </c>
      <c r="B95">
        <v>6.3403602957863708E-2</v>
      </c>
      <c r="C95">
        <v>-0.2063296274582293</v>
      </c>
      <c r="D95">
        <v>0.37439095831031266</v>
      </c>
      <c r="E95">
        <v>5.4250365610245793E-2</v>
      </c>
      <c r="F95">
        <v>2.9280370977626161E-2</v>
      </c>
      <c r="G95">
        <v>6.502876588775143E-2</v>
      </c>
      <c r="H95">
        <v>6.5133357005016393E-2</v>
      </c>
      <c r="I95">
        <v>0.16982873372886906</v>
      </c>
      <c r="J95">
        <v>2.7371660458555779E-2</v>
      </c>
      <c r="K95">
        <v>-0.18979936934024988</v>
      </c>
      <c r="L95">
        <v>8.379109074123009E-2</v>
      </c>
      <c r="M95">
        <v>0.5160030495233362</v>
      </c>
      <c r="N95">
        <v>0.84325770060775351</v>
      </c>
      <c r="O95">
        <v>0.81457849577190522</v>
      </c>
      <c r="P95">
        <v>0.36491044103042097</v>
      </c>
      <c r="Q95">
        <v>1</v>
      </c>
    </row>
    <row r="96" spans="1:18" x14ac:dyDescent="0.25">
      <c r="A96" t="s">
        <v>34</v>
      </c>
      <c r="B96">
        <v>3.8510274517710386E-2</v>
      </c>
      <c r="C96">
        <v>0.2159681029305312</v>
      </c>
      <c r="D96">
        <v>-4.7884834058169394E-2</v>
      </c>
      <c r="E96">
        <v>0.44934304295003252</v>
      </c>
      <c r="F96">
        <v>0.41907835132797866</v>
      </c>
      <c r="G96">
        <v>0.2820829498880022</v>
      </c>
      <c r="H96">
        <v>0.24404511803314671</v>
      </c>
      <c r="I96">
        <v>-0.2003609377252118</v>
      </c>
      <c r="J96">
        <v>0.36544172484394627</v>
      </c>
      <c r="K96">
        <v>0.26969271850171994</v>
      </c>
      <c r="L96">
        <v>0.30164842132763914</v>
      </c>
      <c r="M96">
        <v>-0.24057976622558316</v>
      </c>
      <c r="N96">
        <v>-0.33487545296590754</v>
      </c>
      <c r="O96">
        <v>-0.30568503027249633</v>
      </c>
      <c r="P96">
        <v>-6.2608576736497334E-2</v>
      </c>
      <c r="Q96">
        <v>-0.37006427896703054</v>
      </c>
      <c r="R96">
        <v>1</v>
      </c>
    </row>
    <row r="97" spans="1:20" x14ac:dyDescent="0.25">
      <c r="A97" t="s">
        <v>56</v>
      </c>
      <c r="B97">
        <v>8.6346524324158597E-2</v>
      </c>
      <c r="C97">
        <v>5.6426702568822908E-2</v>
      </c>
      <c r="D97">
        <v>0.23770540989010655</v>
      </c>
      <c r="E97">
        <v>0.48555003864394136</v>
      </c>
      <c r="F97">
        <v>0.43661745228525239</v>
      </c>
      <c r="G97">
        <v>0.32839354352344491</v>
      </c>
      <c r="H97">
        <v>0.29086682971376099</v>
      </c>
      <c r="I97">
        <v>-6.8786973219251507E-2</v>
      </c>
      <c r="J97">
        <v>0.38213603908876492</v>
      </c>
      <c r="K97">
        <v>0.12212739778379417</v>
      </c>
      <c r="L97">
        <v>0.36202199346862302</v>
      </c>
      <c r="M97">
        <v>0.15501440204815506</v>
      </c>
      <c r="N97">
        <v>0.31094763170097472</v>
      </c>
      <c r="O97">
        <v>0.31797167223101586</v>
      </c>
      <c r="P97">
        <v>0.21593058180446481</v>
      </c>
      <c r="Q97">
        <v>0.39549560803267431</v>
      </c>
      <c r="R97">
        <v>0.70690350199646734</v>
      </c>
      <c r="S97">
        <v>1</v>
      </c>
    </row>
    <row r="98" spans="1:20" ht="15.75" thickBot="1" x14ac:dyDescent="0.3">
      <c r="A98" s="10" t="s">
        <v>55</v>
      </c>
      <c r="B98" s="10">
        <v>2.1747048678718302E-2</v>
      </c>
      <c r="C98" s="10">
        <v>0.25446866768813375</v>
      </c>
      <c r="D98" s="10">
        <v>-0.13113307221073556</v>
      </c>
      <c r="E98" s="10">
        <v>0.3515924280030765</v>
      </c>
      <c r="F98" s="10">
        <v>0.33599412897847597</v>
      </c>
      <c r="G98" s="10">
        <v>0.22425109476508046</v>
      </c>
      <c r="H98" s="10">
        <v>0.19696607170770711</v>
      </c>
      <c r="I98" s="10">
        <v>-0.26312036742928985</v>
      </c>
      <c r="J98" s="10">
        <v>0.33875198271336049</v>
      </c>
      <c r="K98" s="10">
        <v>0.31063074509606686</v>
      </c>
      <c r="L98" s="10">
        <v>0.25228107546450845</v>
      </c>
      <c r="M98" s="10">
        <v>-0.43738927546796508</v>
      </c>
      <c r="N98" s="10">
        <v>-0.5187144958415113</v>
      </c>
      <c r="O98" s="10">
        <v>-0.53155097251247729</v>
      </c>
      <c r="P98" s="10">
        <v>-0.24875289537433082</v>
      </c>
      <c r="Q98" s="10">
        <v>-0.5872017303488245</v>
      </c>
      <c r="R98" s="10">
        <v>0.94245191407054518</v>
      </c>
      <c r="S98" s="10">
        <v>0.48468801008205392</v>
      </c>
      <c r="T98" s="10">
        <v>1</v>
      </c>
    </row>
  </sheetData>
  <sortState ref="A51:L70">
    <sortCondition ref="A51:A70"/>
  </sortState>
  <mergeCells count="2">
    <mergeCell ref="B1:D1"/>
    <mergeCell ref="F1:H1"/>
  </mergeCells>
  <pageMargins left="0.7" right="0.7" top="0.75" bottom="0.75" header="0.3" footer="0.3"/>
  <ignoredErrors>
    <ignoredError sqref="E3 E4:E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activeCell="A3" sqref="A3:A22"/>
    </sheetView>
  </sheetViews>
  <sheetFormatPr defaultRowHeight="15" x14ac:dyDescent="0.25"/>
  <cols>
    <col min="1" max="1" width="11.28515625" customWidth="1"/>
  </cols>
  <sheetData>
    <row r="1" spans="1:17" ht="14.45" x14ac:dyDescent="0.3">
      <c r="A1" t="s">
        <v>0</v>
      </c>
      <c r="B1" s="13" t="s">
        <v>4</v>
      </c>
      <c r="C1" s="13"/>
      <c r="D1" s="13"/>
      <c r="F1" s="13" t="s">
        <v>5</v>
      </c>
      <c r="G1" s="13"/>
      <c r="H1" s="13"/>
      <c r="J1" t="s">
        <v>6</v>
      </c>
      <c r="K1" t="s">
        <v>7</v>
      </c>
      <c r="L1" t="s">
        <v>17</v>
      </c>
      <c r="M1" t="s">
        <v>18</v>
      </c>
    </row>
    <row r="2" spans="1:17" ht="14.45" x14ac:dyDescent="0.3">
      <c r="B2" t="s">
        <v>1</v>
      </c>
      <c r="C2" t="s">
        <v>2</v>
      </c>
      <c r="D2" t="s">
        <v>3</v>
      </c>
      <c r="F2" t="s">
        <v>1</v>
      </c>
      <c r="G2" t="s">
        <v>2</v>
      </c>
      <c r="H2" t="s">
        <v>3</v>
      </c>
    </row>
    <row r="3" spans="1:17" ht="14.45" x14ac:dyDescent="0.3">
      <c r="A3" s="3" t="s">
        <v>35</v>
      </c>
      <c r="B3">
        <v>13.6</v>
      </c>
      <c r="C3">
        <v>14.4</v>
      </c>
      <c r="D3">
        <v>12</v>
      </c>
      <c r="E3">
        <f>SUM(B3:D3)/3</f>
        <v>13.333333333333334</v>
      </c>
      <c r="F3">
        <v>15</v>
      </c>
      <c r="G3">
        <v>14.5</v>
      </c>
      <c r="H3">
        <v>8.5</v>
      </c>
      <c r="I3">
        <f>SUM(F3:H3)/3</f>
        <v>12.666666666666666</v>
      </c>
      <c r="J3">
        <v>5.03</v>
      </c>
      <c r="K3">
        <v>1.33</v>
      </c>
      <c r="L3">
        <v>0.18990000000000001</v>
      </c>
      <c r="M3">
        <v>0.19539999999999999</v>
      </c>
      <c r="N3">
        <f>J3/3</f>
        <v>1.6766666666666667</v>
      </c>
      <c r="O3">
        <f>K3/3</f>
        <v>0.44333333333333336</v>
      </c>
      <c r="P3">
        <f>L3/3</f>
        <v>6.3300000000000009E-2</v>
      </c>
      <c r="Q3">
        <f>M3/3</f>
        <v>6.5133333333333335E-2</v>
      </c>
    </row>
    <row r="4" spans="1:17" ht="14.45" x14ac:dyDescent="0.3">
      <c r="A4" s="3" t="s">
        <v>36</v>
      </c>
      <c r="B4">
        <v>10.5</v>
      </c>
      <c r="C4">
        <v>10</v>
      </c>
      <c r="D4">
        <v>5</v>
      </c>
      <c r="E4">
        <f t="shared" ref="E4:E22" si="0">SUM(B4:D4)/3</f>
        <v>8.5</v>
      </c>
      <c r="F4">
        <v>7.8</v>
      </c>
      <c r="G4">
        <v>11.5</v>
      </c>
      <c r="H4">
        <v>4.5</v>
      </c>
      <c r="I4">
        <f t="shared" ref="I4:I22" si="1">SUM(F4:H4)/3</f>
        <v>7.9333333333333336</v>
      </c>
      <c r="J4" t="s">
        <v>9</v>
      </c>
      <c r="K4" t="s">
        <v>10</v>
      </c>
      <c r="L4">
        <v>0.1648</v>
      </c>
      <c r="M4" t="s">
        <v>24</v>
      </c>
      <c r="N4">
        <f>2.7/2</f>
        <v>1.35</v>
      </c>
      <c r="O4">
        <f>0.54/2</f>
        <v>0.27</v>
      </c>
      <c r="P4">
        <f t="shared" ref="P4:P22" si="2">L4/3</f>
        <v>5.4933333333333334E-2</v>
      </c>
      <c r="Q4">
        <f>0.09/2</f>
        <v>4.4999999999999998E-2</v>
      </c>
    </row>
    <row r="5" spans="1:17" ht="14.45" x14ac:dyDescent="0.3">
      <c r="A5" s="3" t="s">
        <v>37</v>
      </c>
      <c r="B5">
        <v>11.2</v>
      </c>
      <c r="C5">
        <v>13.5</v>
      </c>
      <c r="D5">
        <v>12.5</v>
      </c>
      <c r="E5">
        <f t="shared" si="0"/>
        <v>12.4</v>
      </c>
      <c r="F5">
        <v>17</v>
      </c>
      <c r="G5">
        <v>18</v>
      </c>
      <c r="H5">
        <v>9.8000000000000007</v>
      </c>
      <c r="I5">
        <f t="shared" si="1"/>
        <v>14.933333333333332</v>
      </c>
      <c r="J5">
        <v>6.99</v>
      </c>
      <c r="K5">
        <v>1.82</v>
      </c>
      <c r="L5">
        <v>0.18720000000000001</v>
      </c>
      <c r="M5">
        <v>0.26989999999999997</v>
      </c>
      <c r="N5">
        <f t="shared" ref="N5:N22" si="3">J5/3</f>
        <v>2.33</v>
      </c>
      <c r="O5">
        <f t="shared" ref="O5:O22" si="4">K5/3</f>
        <v>0.60666666666666669</v>
      </c>
      <c r="P5">
        <f t="shared" si="2"/>
        <v>6.2400000000000004E-2</v>
      </c>
      <c r="Q5">
        <f t="shared" ref="Q5:Q22" si="5">M5/3</f>
        <v>8.9966666666666653E-2</v>
      </c>
    </row>
    <row r="6" spans="1:17" ht="14.45" x14ac:dyDescent="0.3">
      <c r="A6" s="3" t="s">
        <v>38</v>
      </c>
      <c r="B6">
        <v>10</v>
      </c>
      <c r="C6">
        <v>7.5</v>
      </c>
      <c r="D6">
        <v>8.9</v>
      </c>
      <c r="E6">
        <f t="shared" si="0"/>
        <v>8.7999999999999989</v>
      </c>
      <c r="F6">
        <v>17</v>
      </c>
      <c r="G6">
        <v>6.2</v>
      </c>
      <c r="H6">
        <v>11.8</v>
      </c>
      <c r="I6">
        <f t="shared" si="1"/>
        <v>11.666666666666666</v>
      </c>
      <c r="J6" t="s">
        <v>11</v>
      </c>
      <c r="K6">
        <v>1.22</v>
      </c>
      <c r="L6" t="s">
        <v>19</v>
      </c>
      <c r="M6">
        <v>0.1552</v>
      </c>
      <c r="N6">
        <f>1.58/2</f>
        <v>0.79</v>
      </c>
      <c r="O6">
        <f t="shared" si="4"/>
        <v>0.40666666666666668</v>
      </c>
      <c r="P6">
        <f>0.074/2</f>
        <v>3.6999999999999998E-2</v>
      </c>
      <c r="Q6">
        <f t="shared" si="5"/>
        <v>5.1733333333333333E-2</v>
      </c>
    </row>
    <row r="7" spans="1:17" ht="14.45" x14ac:dyDescent="0.3">
      <c r="A7" s="3" t="s">
        <v>39</v>
      </c>
      <c r="B7">
        <v>10.5</v>
      </c>
      <c r="C7">
        <v>11.5</v>
      </c>
      <c r="D7">
        <v>9</v>
      </c>
      <c r="E7">
        <f t="shared" si="0"/>
        <v>10.333333333333334</v>
      </c>
      <c r="F7">
        <v>17.2</v>
      </c>
      <c r="G7">
        <v>17.100000000000001</v>
      </c>
      <c r="H7">
        <v>11.2</v>
      </c>
      <c r="I7">
        <f t="shared" si="1"/>
        <v>15.166666666666666</v>
      </c>
      <c r="J7">
        <v>5.97</v>
      </c>
      <c r="K7">
        <v>2.4</v>
      </c>
      <c r="L7" t="s">
        <v>20</v>
      </c>
      <c r="M7">
        <v>0.1217</v>
      </c>
      <c r="N7">
        <f t="shared" si="3"/>
        <v>1.99</v>
      </c>
      <c r="O7">
        <f t="shared" si="4"/>
        <v>0.79999999999999993</v>
      </c>
      <c r="P7">
        <f>0.1673/2</f>
        <v>8.3650000000000002E-2</v>
      </c>
      <c r="Q7">
        <f t="shared" si="5"/>
        <v>4.0566666666666668E-2</v>
      </c>
    </row>
    <row r="8" spans="1:17" ht="14.45" x14ac:dyDescent="0.3">
      <c r="A8" s="3" t="s">
        <v>40</v>
      </c>
      <c r="B8">
        <v>10</v>
      </c>
      <c r="C8">
        <v>10.199999999999999</v>
      </c>
      <c r="D8">
        <v>11.2</v>
      </c>
      <c r="E8">
        <f t="shared" si="0"/>
        <v>10.466666666666667</v>
      </c>
      <c r="F8">
        <v>17.100000000000001</v>
      </c>
      <c r="G8">
        <v>14.5</v>
      </c>
      <c r="H8">
        <v>14.2</v>
      </c>
      <c r="I8">
        <f t="shared" si="1"/>
        <v>15.266666666666666</v>
      </c>
      <c r="J8">
        <v>4.9800000000000004</v>
      </c>
      <c r="K8">
        <v>1.91</v>
      </c>
      <c r="L8">
        <v>0.26029999999999998</v>
      </c>
      <c r="M8" t="s">
        <v>25</v>
      </c>
      <c r="N8">
        <f t="shared" si="3"/>
        <v>1.6600000000000001</v>
      </c>
      <c r="O8">
        <f t="shared" si="4"/>
        <v>0.6366666666666666</v>
      </c>
      <c r="P8">
        <f t="shared" si="2"/>
        <v>8.6766666666666659E-2</v>
      </c>
      <c r="Q8">
        <f>0.087/2</f>
        <v>4.3499999999999997E-2</v>
      </c>
    </row>
    <row r="9" spans="1:17" ht="14.45" x14ac:dyDescent="0.3">
      <c r="A9" s="3" t="s">
        <v>41</v>
      </c>
      <c r="B9">
        <v>10</v>
      </c>
      <c r="C9">
        <v>10.1</v>
      </c>
      <c r="D9">
        <v>13.5</v>
      </c>
      <c r="E9">
        <f t="shared" si="0"/>
        <v>11.200000000000001</v>
      </c>
      <c r="F9">
        <v>15</v>
      </c>
      <c r="G9">
        <v>17</v>
      </c>
      <c r="H9">
        <v>17.2</v>
      </c>
      <c r="I9">
        <f t="shared" si="1"/>
        <v>16.400000000000002</v>
      </c>
      <c r="J9" t="s">
        <v>12</v>
      </c>
      <c r="K9" t="s">
        <v>13</v>
      </c>
      <c r="L9" t="s">
        <v>21</v>
      </c>
      <c r="M9" t="s">
        <v>26</v>
      </c>
      <c r="N9">
        <f>2.6/2</f>
        <v>1.3</v>
      </c>
      <c r="O9">
        <f>1.08/2</f>
        <v>0.54</v>
      </c>
      <c r="P9" t="s">
        <v>21</v>
      </c>
      <c r="Q9">
        <f>0.2107/2</f>
        <v>0.10535</v>
      </c>
    </row>
    <row r="10" spans="1:17" ht="14.45" x14ac:dyDescent="0.3">
      <c r="A10" s="3" t="s">
        <v>42</v>
      </c>
      <c r="B10">
        <v>12.2</v>
      </c>
      <c r="C10">
        <v>15</v>
      </c>
      <c r="D10">
        <v>13.5</v>
      </c>
      <c r="E10">
        <f t="shared" si="0"/>
        <v>13.566666666666668</v>
      </c>
      <c r="F10">
        <v>17</v>
      </c>
      <c r="G10">
        <v>26</v>
      </c>
      <c r="H10">
        <v>15.2</v>
      </c>
      <c r="I10">
        <f t="shared" si="1"/>
        <v>19.400000000000002</v>
      </c>
      <c r="J10">
        <v>6.3</v>
      </c>
      <c r="K10">
        <v>1.75</v>
      </c>
      <c r="L10">
        <v>0.26240000000000002</v>
      </c>
      <c r="M10">
        <v>8.7400000000000005E-2</v>
      </c>
      <c r="N10">
        <f t="shared" si="3"/>
        <v>2.1</v>
      </c>
      <c r="O10">
        <f t="shared" si="4"/>
        <v>0.58333333333333337</v>
      </c>
      <c r="P10">
        <f t="shared" si="2"/>
        <v>8.7466666666666679E-2</v>
      </c>
      <c r="Q10">
        <f t="shared" si="5"/>
        <v>2.9133333333333334E-2</v>
      </c>
    </row>
    <row r="11" spans="1:17" ht="14.45" x14ac:dyDescent="0.3">
      <c r="A11" s="3" t="s">
        <v>43</v>
      </c>
      <c r="B11">
        <v>11.3</v>
      </c>
      <c r="C11">
        <v>12.3</v>
      </c>
      <c r="D11">
        <v>9.5</v>
      </c>
      <c r="E11">
        <f t="shared" si="0"/>
        <v>11.033333333333333</v>
      </c>
      <c r="F11">
        <v>8.6</v>
      </c>
      <c r="G11">
        <v>8.3000000000000007</v>
      </c>
      <c r="H11">
        <v>7</v>
      </c>
      <c r="I11">
        <f t="shared" si="1"/>
        <v>7.9666666666666659</v>
      </c>
      <c r="J11">
        <v>4.5999999999999996</v>
      </c>
      <c r="K11">
        <v>1.64</v>
      </c>
      <c r="L11">
        <v>0.21529999999999999</v>
      </c>
      <c r="M11">
        <v>0.1171</v>
      </c>
      <c r="N11">
        <f t="shared" si="3"/>
        <v>1.5333333333333332</v>
      </c>
      <c r="O11">
        <f t="shared" si="4"/>
        <v>0.54666666666666663</v>
      </c>
      <c r="P11">
        <f t="shared" si="2"/>
        <v>7.1766666666666659E-2</v>
      </c>
      <c r="Q11">
        <f t="shared" si="5"/>
        <v>3.903333333333333E-2</v>
      </c>
    </row>
    <row r="12" spans="1:17" ht="14.45" x14ac:dyDescent="0.3">
      <c r="A12" s="3" t="s">
        <v>44</v>
      </c>
      <c r="B12">
        <v>9.5</v>
      </c>
      <c r="C12">
        <v>8.5</v>
      </c>
      <c r="D12">
        <v>5.3</v>
      </c>
      <c r="E12">
        <f t="shared" si="0"/>
        <v>7.7666666666666666</v>
      </c>
      <c r="F12">
        <v>9.1999999999999993</v>
      </c>
      <c r="G12">
        <v>7.2</v>
      </c>
      <c r="H12">
        <v>9.8000000000000007</v>
      </c>
      <c r="I12">
        <f t="shared" si="1"/>
        <v>8.7333333333333325</v>
      </c>
      <c r="J12">
        <v>2.84</v>
      </c>
      <c r="K12">
        <v>1.1000000000000001</v>
      </c>
      <c r="L12">
        <v>0.15479999999999999</v>
      </c>
      <c r="M12">
        <v>0.14030000000000001</v>
      </c>
      <c r="N12">
        <f t="shared" si="3"/>
        <v>0.94666666666666666</v>
      </c>
      <c r="O12">
        <f t="shared" si="4"/>
        <v>0.3666666666666667</v>
      </c>
      <c r="P12">
        <f t="shared" si="2"/>
        <v>5.16E-2</v>
      </c>
      <c r="Q12">
        <f t="shared" si="5"/>
        <v>4.6766666666666672E-2</v>
      </c>
    </row>
    <row r="13" spans="1:17" ht="14.45" x14ac:dyDescent="0.3">
      <c r="A13" s="3" t="s">
        <v>45</v>
      </c>
      <c r="B13">
        <v>9.5</v>
      </c>
      <c r="C13">
        <v>10.199999999999999</v>
      </c>
      <c r="D13">
        <v>8.1999999999999993</v>
      </c>
      <c r="E13">
        <f t="shared" si="0"/>
        <v>9.2999999999999989</v>
      </c>
      <c r="F13">
        <v>22.2</v>
      </c>
      <c r="G13">
        <v>11.3</v>
      </c>
      <c r="H13">
        <v>17.3</v>
      </c>
      <c r="I13">
        <f t="shared" si="1"/>
        <v>16.933333333333334</v>
      </c>
      <c r="J13">
        <v>4.93</v>
      </c>
      <c r="K13">
        <v>1.68</v>
      </c>
      <c r="L13">
        <v>0.37809999999999999</v>
      </c>
      <c r="M13">
        <v>0.18840000000000001</v>
      </c>
      <c r="N13">
        <f t="shared" si="3"/>
        <v>1.6433333333333333</v>
      </c>
      <c r="O13">
        <f t="shared" si="4"/>
        <v>0.55999999999999994</v>
      </c>
      <c r="P13">
        <f t="shared" si="2"/>
        <v>0.12603333333333333</v>
      </c>
      <c r="Q13">
        <f t="shared" si="5"/>
        <v>6.2800000000000009E-2</v>
      </c>
    </row>
    <row r="14" spans="1:17" ht="14.45" x14ac:dyDescent="0.3">
      <c r="A14" s="3" t="s">
        <v>46</v>
      </c>
      <c r="B14">
        <v>6.6</v>
      </c>
      <c r="C14">
        <v>4.5999999999999996</v>
      </c>
      <c r="D14">
        <v>4.5</v>
      </c>
      <c r="E14">
        <f t="shared" si="0"/>
        <v>5.2333333333333334</v>
      </c>
      <c r="F14">
        <v>6.5</v>
      </c>
      <c r="G14">
        <v>6.6</v>
      </c>
      <c r="H14">
        <v>5.6</v>
      </c>
      <c r="I14">
        <f t="shared" si="1"/>
        <v>6.2333333333333334</v>
      </c>
      <c r="J14">
        <v>0.71</v>
      </c>
      <c r="K14">
        <v>0.98</v>
      </c>
      <c r="L14">
        <v>8.8099999999999998E-2</v>
      </c>
      <c r="M14">
        <v>0.12130000000000001</v>
      </c>
      <c r="N14">
        <f t="shared" si="3"/>
        <v>0.23666666666666666</v>
      </c>
      <c r="O14">
        <f t="shared" si="4"/>
        <v>0.32666666666666666</v>
      </c>
      <c r="P14">
        <f t="shared" si="2"/>
        <v>2.9366666666666666E-2</v>
      </c>
      <c r="Q14">
        <f t="shared" si="5"/>
        <v>4.0433333333333335E-2</v>
      </c>
    </row>
    <row r="15" spans="1:17" ht="14.45" x14ac:dyDescent="0.3">
      <c r="A15" s="3" t="s">
        <v>47</v>
      </c>
      <c r="B15">
        <v>10</v>
      </c>
      <c r="C15">
        <v>7.5</v>
      </c>
      <c r="D15">
        <v>8.6</v>
      </c>
      <c r="E15">
        <f t="shared" si="0"/>
        <v>8.7000000000000011</v>
      </c>
      <c r="F15">
        <v>16.899999999999999</v>
      </c>
      <c r="G15">
        <v>16</v>
      </c>
      <c r="H15">
        <v>10.6</v>
      </c>
      <c r="I15">
        <f t="shared" si="1"/>
        <v>14.5</v>
      </c>
      <c r="J15" t="s">
        <v>14</v>
      </c>
      <c r="K15">
        <v>2.5</v>
      </c>
      <c r="L15" t="s">
        <v>22</v>
      </c>
      <c r="M15">
        <v>0.1754</v>
      </c>
      <c r="N15">
        <f>3.01/2</f>
        <v>1.5049999999999999</v>
      </c>
      <c r="O15">
        <f t="shared" si="4"/>
        <v>0.83333333333333337</v>
      </c>
      <c r="P15">
        <f>0.1483/2</f>
        <v>7.4149999999999994E-2</v>
      </c>
      <c r="Q15">
        <f t="shared" si="5"/>
        <v>5.8466666666666667E-2</v>
      </c>
    </row>
    <row r="16" spans="1:17" ht="14.45" x14ac:dyDescent="0.3">
      <c r="A16" s="3" t="s">
        <v>48</v>
      </c>
      <c r="B16">
        <v>9.5</v>
      </c>
      <c r="C16">
        <v>8.5</v>
      </c>
      <c r="D16">
        <v>9</v>
      </c>
      <c r="E16">
        <f t="shared" si="0"/>
        <v>9</v>
      </c>
      <c r="F16">
        <v>20.399999999999999</v>
      </c>
      <c r="G16">
        <v>16.5</v>
      </c>
      <c r="H16">
        <v>13.6</v>
      </c>
      <c r="I16">
        <f t="shared" si="1"/>
        <v>16.833333333333332</v>
      </c>
      <c r="J16">
        <v>5</v>
      </c>
      <c r="K16">
        <v>1.32</v>
      </c>
      <c r="L16">
        <v>0.2301</v>
      </c>
      <c r="M16">
        <v>0.1197</v>
      </c>
      <c r="N16">
        <f t="shared" si="3"/>
        <v>1.6666666666666667</v>
      </c>
      <c r="O16">
        <f t="shared" si="4"/>
        <v>0.44</v>
      </c>
      <c r="P16">
        <f t="shared" si="2"/>
        <v>7.6700000000000004E-2</v>
      </c>
      <c r="Q16">
        <f t="shared" si="5"/>
        <v>3.9899999999999998E-2</v>
      </c>
    </row>
    <row r="17" spans="1:17" ht="14.45" x14ac:dyDescent="0.3">
      <c r="A17" s="3" t="s">
        <v>49</v>
      </c>
      <c r="B17">
        <v>10.6</v>
      </c>
      <c r="C17">
        <v>11.2</v>
      </c>
      <c r="D17">
        <v>10.5</v>
      </c>
      <c r="E17">
        <f t="shared" si="0"/>
        <v>10.766666666666666</v>
      </c>
      <c r="F17">
        <v>20</v>
      </c>
      <c r="G17">
        <v>20.399999999999999</v>
      </c>
      <c r="H17">
        <v>19</v>
      </c>
      <c r="I17">
        <f t="shared" si="1"/>
        <v>19.8</v>
      </c>
      <c r="J17">
        <v>5.6</v>
      </c>
      <c r="K17">
        <v>0.98</v>
      </c>
      <c r="L17">
        <v>0.26769999999999999</v>
      </c>
      <c r="M17" t="s">
        <v>27</v>
      </c>
      <c r="N17">
        <f t="shared" si="3"/>
        <v>1.8666666666666665</v>
      </c>
      <c r="O17">
        <f t="shared" si="4"/>
        <v>0.32666666666666666</v>
      </c>
      <c r="P17">
        <f t="shared" si="2"/>
        <v>8.9233333333333331E-2</v>
      </c>
      <c r="Q17">
        <f>0.0876/2</f>
        <v>4.3799999999999999E-2</v>
      </c>
    </row>
    <row r="18" spans="1:17" ht="14.45" x14ac:dyDescent="0.3">
      <c r="A18" s="3" t="s">
        <v>50</v>
      </c>
      <c r="B18">
        <v>10.4</v>
      </c>
      <c r="C18">
        <v>10</v>
      </c>
      <c r="D18">
        <v>9.5</v>
      </c>
      <c r="E18">
        <f t="shared" si="0"/>
        <v>9.9666666666666668</v>
      </c>
      <c r="F18">
        <v>18.600000000000001</v>
      </c>
      <c r="G18">
        <v>20</v>
      </c>
      <c r="H18">
        <v>14.2</v>
      </c>
      <c r="I18">
        <f t="shared" si="1"/>
        <v>17.599999999999998</v>
      </c>
      <c r="J18">
        <v>7.8</v>
      </c>
      <c r="K18">
        <v>2.61</v>
      </c>
      <c r="L18">
        <v>0.36820000000000003</v>
      </c>
      <c r="M18">
        <v>0.15759999999999999</v>
      </c>
      <c r="N18">
        <f t="shared" si="3"/>
        <v>2.6</v>
      </c>
      <c r="O18">
        <f t="shared" si="4"/>
        <v>0.87</v>
      </c>
      <c r="P18">
        <f t="shared" si="2"/>
        <v>0.12273333333333335</v>
      </c>
      <c r="Q18">
        <f t="shared" si="5"/>
        <v>5.2533333333333328E-2</v>
      </c>
    </row>
    <row r="19" spans="1:17" ht="14.45" x14ac:dyDescent="0.3">
      <c r="A19" s="3" t="s">
        <v>51</v>
      </c>
      <c r="B19">
        <v>12.3</v>
      </c>
      <c r="C19">
        <v>10.199999999999999</v>
      </c>
      <c r="D19">
        <v>10.5</v>
      </c>
      <c r="E19">
        <f t="shared" si="0"/>
        <v>11</v>
      </c>
      <c r="F19">
        <v>11.5</v>
      </c>
      <c r="G19">
        <v>14.8</v>
      </c>
      <c r="H19">
        <v>15.1</v>
      </c>
      <c r="I19">
        <f t="shared" si="1"/>
        <v>13.799999999999999</v>
      </c>
      <c r="J19">
        <v>5.8</v>
      </c>
      <c r="K19">
        <v>2.11</v>
      </c>
      <c r="L19">
        <v>0.45469999999999999</v>
      </c>
      <c r="M19">
        <v>0.16020000000000001</v>
      </c>
      <c r="N19">
        <f t="shared" si="3"/>
        <v>1.9333333333333333</v>
      </c>
      <c r="O19">
        <f>0.9/2</f>
        <v>0.45</v>
      </c>
      <c r="P19">
        <f t="shared" si="2"/>
        <v>0.15156666666666666</v>
      </c>
      <c r="Q19">
        <f t="shared" si="5"/>
        <v>5.3400000000000003E-2</v>
      </c>
    </row>
    <row r="20" spans="1:17" ht="14.45" x14ac:dyDescent="0.3">
      <c r="A20" s="4" t="s">
        <v>52</v>
      </c>
      <c r="B20">
        <v>10</v>
      </c>
      <c r="C20">
        <v>5.6</v>
      </c>
      <c r="D20">
        <v>11.3</v>
      </c>
      <c r="E20">
        <f t="shared" si="0"/>
        <v>8.9666666666666668</v>
      </c>
      <c r="F20">
        <v>13.4</v>
      </c>
      <c r="G20">
        <v>12.6</v>
      </c>
      <c r="H20">
        <v>12.7</v>
      </c>
      <c r="I20">
        <f t="shared" si="1"/>
        <v>12.9</v>
      </c>
      <c r="J20" t="s">
        <v>15</v>
      </c>
      <c r="K20" t="s">
        <v>16</v>
      </c>
      <c r="L20" t="s">
        <v>23</v>
      </c>
      <c r="M20" t="s">
        <v>28</v>
      </c>
      <c r="N20">
        <f>0.9/2</f>
        <v>0.45</v>
      </c>
      <c r="O20">
        <f>0.1145/2</f>
        <v>5.7250000000000002E-2</v>
      </c>
      <c r="P20" t="s">
        <v>28</v>
      </c>
      <c r="Q20">
        <f>0.0691/2</f>
        <v>3.4549999999999997E-2</v>
      </c>
    </row>
    <row r="21" spans="1:17" ht="14.45" x14ac:dyDescent="0.3">
      <c r="A21" s="3" t="s">
        <v>53</v>
      </c>
      <c r="B21">
        <v>9.5</v>
      </c>
      <c r="C21">
        <v>9.8000000000000007</v>
      </c>
      <c r="D21">
        <v>8.5</v>
      </c>
      <c r="E21">
        <f t="shared" si="0"/>
        <v>9.2666666666666675</v>
      </c>
      <c r="F21">
        <v>11.2</v>
      </c>
      <c r="G21">
        <v>11.6</v>
      </c>
      <c r="H21">
        <v>13.4</v>
      </c>
      <c r="I21">
        <f t="shared" si="1"/>
        <v>12.066666666666665</v>
      </c>
      <c r="J21">
        <v>7.08</v>
      </c>
      <c r="K21">
        <v>2.46</v>
      </c>
      <c r="L21">
        <v>0.29220000000000002</v>
      </c>
      <c r="M21">
        <v>0.18090000000000001</v>
      </c>
      <c r="N21">
        <f t="shared" si="3"/>
        <v>2.36</v>
      </c>
      <c r="O21">
        <f t="shared" si="4"/>
        <v>0.82</v>
      </c>
      <c r="P21">
        <f t="shared" si="2"/>
        <v>9.74E-2</v>
      </c>
      <c r="Q21">
        <f t="shared" si="5"/>
        <v>6.0299999999999999E-2</v>
      </c>
    </row>
    <row r="22" spans="1:17" ht="14.45" x14ac:dyDescent="0.3">
      <c r="A22" s="3" t="s">
        <v>54</v>
      </c>
      <c r="B22">
        <v>9</v>
      </c>
      <c r="C22">
        <v>10.5</v>
      </c>
      <c r="D22">
        <v>8.5</v>
      </c>
      <c r="E22">
        <f t="shared" si="0"/>
        <v>9.3333333333333339</v>
      </c>
      <c r="F22">
        <v>8.6999999999999993</v>
      </c>
      <c r="G22">
        <v>12.6</v>
      </c>
      <c r="H22">
        <v>3.7</v>
      </c>
      <c r="I22">
        <f t="shared" si="1"/>
        <v>8.3333333333333321</v>
      </c>
      <c r="J22">
        <v>3.7</v>
      </c>
      <c r="K22">
        <v>1.1000000000000001</v>
      </c>
      <c r="L22">
        <v>0.2248</v>
      </c>
      <c r="M22">
        <v>0.90200000000000002</v>
      </c>
      <c r="N22">
        <f t="shared" si="3"/>
        <v>1.2333333333333334</v>
      </c>
      <c r="O22">
        <f t="shared" si="4"/>
        <v>0.3666666666666667</v>
      </c>
      <c r="P22">
        <f t="shared" si="2"/>
        <v>7.4933333333333338E-2</v>
      </c>
      <c r="Q22">
        <f t="shared" si="5"/>
        <v>0.30066666666666669</v>
      </c>
    </row>
    <row r="25" spans="1:17" ht="14.45" x14ac:dyDescent="0.3">
      <c r="A25" t="s">
        <v>30</v>
      </c>
      <c r="B25" t="s">
        <v>58</v>
      </c>
      <c r="C25" t="s">
        <v>59</v>
      </c>
      <c r="D25" t="s">
        <v>60</v>
      </c>
      <c r="E25" t="s">
        <v>61</v>
      </c>
      <c r="F25" t="s">
        <v>62</v>
      </c>
      <c r="G25" t="s">
        <v>63</v>
      </c>
      <c r="H25" t="s">
        <v>64</v>
      </c>
      <c r="I25" t="s">
        <v>65</v>
      </c>
      <c r="J25" t="s">
        <v>66</v>
      </c>
      <c r="K25" t="s">
        <v>67</v>
      </c>
      <c r="L25" t="s">
        <v>68</v>
      </c>
      <c r="M25" t="s">
        <v>69</v>
      </c>
      <c r="N25" t="s">
        <v>70</v>
      </c>
      <c r="O25" t="s">
        <v>71</v>
      </c>
      <c r="P25" t="s">
        <v>72</v>
      </c>
      <c r="Q25" t="s">
        <v>73</v>
      </c>
    </row>
    <row r="26" spans="1:17" ht="14.45" x14ac:dyDescent="0.3">
      <c r="A26" s="3" t="s">
        <v>35</v>
      </c>
      <c r="B26" s="1">
        <v>13.333333333333334</v>
      </c>
      <c r="C26" s="1">
        <v>12.666666666666666</v>
      </c>
      <c r="D26" s="1">
        <v>1.6766666666666667</v>
      </c>
      <c r="E26" s="1">
        <v>0.44333333333333336</v>
      </c>
      <c r="F26" s="1">
        <v>6.3300000000000009E-2</v>
      </c>
      <c r="G26" s="1">
        <v>6.5133333333333335E-2</v>
      </c>
      <c r="H26" s="1">
        <f>F26+G26</f>
        <v>0.12843333333333334</v>
      </c>
      <c r="I26">
        <f t="shared" ref="I26:I45" si="6">G26/F26</f>
        <v>1.0289626119010005</v>
      </c>
      <c r="J26" s="1">
        <v>13.266666666666666</v>
      </c>
      <c r="K26" s="1">
        <v>15.833333333333334</v>
      </c>
      <c r="L26" s="1">
        <v>2.3733333333333335</v>
      </c>
      <c r="M26" s="1">
        <v>0.96666666666666667</v>
      </c>
      <c r="N26" s="1">
        <v>8.2400000000000001E-2</v>
      </c>
      <c r="O26" s="1">
        <v>6.3066666666666674E-2</v>
      </c>
      <c r="P26" s="1">
        <f>N26+O26</f>
        <v>0.14546666666666669</v>
      </c>
      <c r="Q26">
        <f t="shared" ref="Q26:Q45" si="7">O26/N26</f>
        <v>0.76537216828478971</v>
      </c>
    </row>
    <row r="27" spans="1:17" ht="14.45" x14ac:dyDescent="0.3">
      <c r="A27" s="3" t="s">
        <v>36</v>
      </c>
      <c r="B27" s="1">
        <v>8.5</v>
      </c>
      <c r="C27" s="1">
        <v>7.9333333333333336</v>
      </c>
      <c r="D27" s="1">
        <v>1.35</v>
      </c>
      <c r="E27" s="1">
        <v>0.27</v>
      </c>
      <c r="F27" s="1">
        <v>5.4933333333333334E-2</v>
      </c>
      <c r="G27" s="1">
        <v>4.4999999999999998E-2</v>
      </c>
      <c r="H27" s="1">
        <f t="shared" ref="H27:H45" si="8">F27+G27</f>
        <v>9.9933333333333332E-2</v>
      </c>
      <c r="I27">
        <f t="shared" si="6"/>
        <v>0.81917475728155331</v>
      </c>
      <c r="J27" s="1">
        <v>9.9666666666666668</v>
      </c>
      <c r="K27" s="1">
        <v>13.966666666666669</v>
      </c>
      <c r="L27" s="1">
        <v>1.1133333333333333</v>
      </c>
      <c r="M27" s="1">
        <v>0.42</v>
      </c>
      <c r="N27" s="1">
        <v>7.2499999999999995E-2</v>
      </c>
      <c r="O27" s="1">
        <v>3.8899999999999997E-2</v>
      </c>
      <c r="P27" s="1">
        <f t="shared" ref="P27:P45" si="9">N27+O27</f>
        <v>0.1114</v>
      </c>
      <c r="Q27">
        <f t="shared" si="7"/>
        <v>0.53655172413793106</v>
      </c>
    </row>
    <row r="28" spans="1:17" ht="14.45" x14ac:dyDescent="0.3">
      <c r="A28" s="3" t="s">
        <v>37</v>
      </c>
      <c r="B28" s="1">
        <v>12.4</v>
      </c>
      <c r="C28" s="1">
        <v>14.933333333333332</v>
      </c>
      <c r="D28" s="1">
        <v>2.33</v>
      </c>
      <c r="E28" s="1">
        <v>0.60666666666666669</v>
      </c>
      <c r="F28" s="1">
        <v>6.2400000000000004E-2</v>
      </c>
      <c r="G28" s="1">
        <v>8.9966666666666653E-2</v>
      </c>
      <c r="H28" s="1">
        <f t="shared" si="8"/>
        <v>0.15236666666666665</v>
      </c>
      <c r="I28">
        <f t="shared" si="6"/>
        <v>1.441773504273504</v>
      </c>
      <c r="J28" s="1">
        <v>13.533333333333333</v>
      </c>
      <c r="K28" s="1">
        <v>13.866666666666667</v>
      </c>
      <c r="L28" s="1">
        <v>1.7333333333333334</v>
      </c>
      <c r="M28" s="1">
        <v>0.49666666666666665</v>
      </c>
      <c r="N28" s="1">
        <v>9.686666666666667E-2</v>
      </c>
      <c r="O28" s="1">
        <v>8.6899999999999991E-2</v>
      </c>
      <c r="P28" s="1">
        <f t="shared" si="9"/>
        <v>0.18376666666666666</v>
      </c>
      <c r="Q28">
        <f t="shared" si="7"/>
        <v>0.89710942876806599</v>
      </c>
    </row>
    <row r="29" spans="1:17" ht="14.45" x14ac:dyDescent="0.3">
      <c r="A29" s="3" t="s">
        <v>38</v>
      </c>
      <c r="B29" s="1">
        <v>8.7999999999999989</v>
      </c>
      <c r="C29" s="1">
        <v>11.666666666666666</v>
      </c>
      <c r="D29" s="1">
        <v>0.79</v>
      </c>
      <c r="E29" s="1">
        <v>0.40666666666666668</v>
      </c>
      <c r="F29" s="1">
        <v>3.6999999999999998E-2</v>
      </c>
      <c r="G29" s="1">
        <v>5.1733333333333333E-2</v>
      </c>
      <c r="H29" s="1">
        <f t="shared" si="8"/>
        <v>8.8733333333333331E-2</v>
      </c>
      <c r="I29">
        <f t="shared" si="6"/>
        <v>1.3981981981981983</v>
      </c>
      <c r="J29" s="1">
        <v>6.166666666666667</v>
      </c>
      <c r="K29" s="1">
        <v>4.6333333333333337</v>
      </c>
      <c r="L29" s="1">
        <v>0.3</v>
      </c>
      <c r="M29" s="1">
        <v>0.39999999999999997</v>
      </c>
      <c r="N29" s="1">
        <v>1.2733333333333333E-2</v>
      </c>
      <c r="O29" s="1">
        <v>0.23426666666666665</v>
      </c>
      <c r="P29" s="1">
        <f t="shared" si="9"/>
        <v>0.247</v>
      </c>
      <c r="Q29">
        <f t="shared" si="7"/>
        <v>18.397905759162303</v>
      </c>
    </row>
    <row r="30" spans="1:17" ht="14.45" x14ac:dyDescent="0.3">
      <c r="A30" s="3" t="s">
        <v>39</v>
      </c>
      <c r="B30" s="1">
        <v>10.333333333333334</v>
      </c>
      <c r="C30" s="1">
        <v>15.166666666666666</v>
      </c>
      <c r="D30" s="1">
        <v>1.99</v>
      </c>
      <c r="E30" s="1">
        <v>0.79999999999999993</v>
      </c>
      <c r="F30" s="1">
        <v>8.3650000000000002E-2</v>
      </c>
      <c r="G30" s="1">
        <v>4.0566666666666668E-2</v>
      </c>
      <c r="H30" s="1">
        <f t="shared" si="8"/>
        <v>0.12421666666666667</v>
      </c>
      <c r="I30">
        <f t="shared" si="6"/>
        <v>0.48495716278143058</v>
      </c>
      <c r="J30" s="1">
        <v>9.1733333333333338</v>
      </c>
      <c r="K30" s="1">
        <v>9.4666666666666668</v>
      </c>
      <c r="L30" s="1">
        <v>1.4333333333333333</v>
      </c>
      <c r="M30" s="1">
        <v>0.87666666666666659</v>
      </c>
      <c r="N30" s="1">
        <v>6.4699999999999994E-2</v>
      </c>
      <c r="O30" s="1">
        <v>5.2466666666666668E-2</v>
      </c>
      <c r="P30" s="1">
        <f t="shared" si="9"/>
        <v>0.11716666666666667</v>
      </c>
      <c r="Q30">
        <f t="shared" si="7"/>
        <v>0.81092220504894397</v>
      </c>
    </row>
    <row r="31" spans="1:17" ht="14.45" x14ac:dyDescent="0.3">
      <c r="A31" s="3" t="s">
        <v>40</v>
      </c>
      <c r="B31" s="1">
        <v>10.466666666666667</v>
      </c>
      <c r="C31" s="1">
        <v>15.266666666666666</v>
      </c>
      <c r="D31" s="1">
        <v>1.6600000000000001</v>
      </c>
      <c r="E31" s="1">
        <v>0.6366666666666666</v>
      </c>
      <c r="F31" s="1">
        <v>8.6766666666666659E-2</v>
      </c>
      <c r="G31" s="1">
        <v>4.3499999999999997E-2</v>
      </c>
      <c r="H31" s="1">
        <f t="shared" si="8"/>
        <v>0.13026666666666664</v>
      </c>
      <c r="I31">
        <f t="shared" si="6"/>
        <v>0.50134460238186707</v>
      </c>
      <c r="J31" s="1">
        <v>12</v>
      </c>
      <c r="K31" s="1">
        <v>17.966666666666665</v>
      </c>
      <c r="L31" s="1">
        <v>1.9000000000000001</v>
      </c>
      <c r="M31" s="1">
        <v>0.8666666666666667</v>
      </c>
      <c r="N31" s="1">
        <v>0.1135</v>
      </c>
      <c r="O31" s="1">
        <v>6.5233333333333338E-2</v>
      </c>
      <c r="P31" s="1">
        <f t="shared" si="9"/>
        <v>0.17873333333333336</v>
      </c>
      <c r="Q31">
        <f t="shared" si="7"/>
        <v>0.57474302496328933</v>
      </c>
    </row>
    <row r="32" spans="1:17" ht="14.45" x14ac:dyDescent="0.3">
      <c r="A32" s="3" t="s">
        <v>41</v>
      </c>
      <c r="B32" s="1">
        <v>11.200000000000001</v>
      </c>
      <c r="C32" s="1">
        <v>16.400000000000002</v>
      </c>
      <c r="D32" s="1">
        <v>1.3</v>
      </c>
      <c r="E32" s="1">
        <v>0.54</v>
      </c>
      <c r="F32" s="1">
        <v>0.06</v>
      </c>
      <c r="G32" s="1">
        <v>0.10535</v>
      </c>
      <c r="H32" s="1">
        <f t="shared" si="8"/>
        <v>0.16535</v>
      </c>
      <c r="I32">
        <f t="shared" si="6"/>
        <v>1.7558333333333334</v>
      </c>
      <c r="J32" s="1">
        <v>9.6</v>
      </c>
      <c r="K32" s="1">
        <v>9.4666666666666668</v>
      </c>
      <c r="L32" s="1">
        <v>1.4333333333333333</v>
      </c>
      <c r="M32" s="1">
        <v>0.87666666666666659</v>
      </c>
      <c r="N32" s="1">
        <v>3.6466666666666668E-2</v>
      </c>
      <c r="O32" s="1">
        <v>5.6366666666666669E-2</v>
      </c>
      <c r="P32" s="1">
        <f t="shared" si="9"/>
        <v>9.2833333333333337E-2</v>
      </c>
      <c r="Q32">
        <f t="shared" si="7"/>
        <v>1.5457038391224862</v>
      </c>
    </row>
    <row r="33" spans="1:17" ht="14.45" x14ac:dyDescent="0.3">
      <c r="A33" s="3" t="s">
        <v>42</v>
      </c>
      <c r="B33" s="1">
        <v>13.566666666666668</v>
      </c>
      <c r="C33" s="1">
        <v>19.400000000000002</v>
      </c>
      <c r="D33" s="1">
        <v>2.1</v>
      </c>
      <c r="E33" s="1">
        <v>0.58333333333333337</v>
      </c>
      <c r="F33" s="1">
        <v>8.7466666666666679E-2</v>
      </c>
      <c r="G33" s="1">
        <v>2.9133333333333334E-2</v>
      </c>
      <c r="H33" s="1">
        <f t="shared" si="8"/>
        <v>0.11660000000000001</v>
      </c>
      <c r="I33">
        <f t="shared" si="6"/>
        <v>0.33307926829268286</v>
      </c>
      <c r="J33" s="1">
        <v>13.666666666666666</v>
      </c>
      <c r="K33" s="1">
        <v>15.833333333333334</v>
      </c>
      <c r="L33" s="1">
        <v>0.73333333333333339</v>
      </c>
      <c r="M33" s="1">
        <v>0.51</v>
      </c>
      <c r="N33" s="1">
        <v>7.4866666666666665E-2</v>
      </c>
      <c r="O33" s="1">
        <v>4.2500000000000003E-2</v>
      </c>
      <c r="P33" s="1">
        <f t="shared" si="9"/>
        <v>0.11736666666666667</v>
      </c>
      <c r="Q33">
        <f t="shared" si="7"/>
        <v>0.56767586821015148</v>
      </c>
    </row>
    <row r="34" spans="1:17" ht="14.45" x14ac:dyDescent="0.3">
      <c r="A34" s="3" t="s">
        <v>43</v>
      </c>
      <c r="B34" s="1">
        <v>11.033333333333333</v>
      </c>
      <c r="C34" s="1">
        <v>7.9666666666666659</v>
      </c>
      <c r="D34" s="1">
        <v>1.5333333333333332</v>
      </c>
      <c r="E34" s="1">
        <v>0.54666666666666663</v>
      </c>
      <c r="F34" s="1">
        <v>7.1766666666666659E-2</v>
      </c>
      <c r="G34" s="1">
        <v>3.903333333333333E-2</v>
      </c>
      <c r="H34" s="1">
        <f t="shared" si="8"/>
        <v>0.11079999999999998</v>
      </c>
      <c r="I34">
        <f t="shared" si="6"/>
        <v>0.54389224338132836</v>
      </c>
      <c r="J34" s="1">
        <v>12.300000000000002</v>
      </c>
      <c r="K34" s="1">
        <v>12.466666666666667</v>
      </c>
      <c r="L34" s="1">
        <v>1.5466666666666666</v>
      </c>
      <c r="M34" s="1">
        <v>0.57999999999999996</v>
      </c>
      <c r="N34" s="1">
        <v>8.593333333333332E-2</v>
      </c>
      <c r="O34" s="1">
        <v>4.2199999999999994E-2</v>
      </c>
      <c r="P34" s="1">
        <f t="shared" si="9"/>
        <v>0.12813333333333332</v>
      </c>
      <c r="Q34">
        <f t="shared" si="7"/>
        <v>0.49107835531419708</v>
      </c>
    </row>
    <row r="35" spans="1:17" ht="14.45" x14ac:dyDescent="0.3">
      <c r="A35" s="3" t="s">
        <v>44</v>
      </c>
      <c r="B35" s="1">
        <v>7.7666666666666666</v>
      </c>
      <c r="C35" s="1">
        <v>8.7333333333333325</v>
      </c>
      <c r="D35" s="1">
        <v>0.94666666666666666</v>
      </c>
      <c r="E35" s="1">
        <v>0.3666666666666667</v>
      </c>
      <c r="F35" s="1">
        <v>5.16E-2</v>
      </c>
      <c r="G35" s="1">
        <v>4.6766666666666672E-2</v>
      </c>
      <c r="H35" s="1">
        <f t="shared" si="8"/>
        <v>9.8366666666666672E-2</v>
      </c>
      <c r="I35">
        <f t="shared" si="6"/>
        <v>0.90633074935400526</v>
      </c>
      <c r="J35" s="1">
        <v>10.166666666666666</v>
      </c>
      <c r="K35" s="1">
        <v>11</v>
      </c>
      <c r="L35" s="1">
        <v>1.5333333333333332</v>
      </c>
      <c r="M35" s="1">
        <v>0.37999999999999995</v>
      </c>
      <c r="N35" s="1">
        <v>9.3666666666666676E-2</v>
      </c>
      <c r="O35" s="1">
        <v>3.5833333333333335E-2</v>
      </c>
      <c r="P35" s="1">
        <f t="shared" si="9"/>
        <v>0.1295</v>
      </c>
      <c r="Q35">
        <f t="shared" si="7"/>
        <v>0.38256227758007116</v>
      </c>
    </row>
    <row r="36" spans="1:17" ht="14.45" x14ac:dyDescent="0.3">
      <c r="A36" s="3" t="s">
        <v>45</v>
      </c>
      <c r="B36" s="1">
        <v>9.2999999999999989</v>
      </c>
      <c r="C36" s="1">
        <v>16.933333333333334</v>
      </c>
      <c r="D36" s="1">
        <v>1.6433333333333333</v>
      </c>
      <c r="E36" s="1">
        <v>0.55999999999999994</v>
      </c>
      <c r="F36" s="1">
        <v>0.12603333333333333</v>
      </c>
      <c r="G36" s="1">
        <v>6.2800000000000009E-2</v>
      </c>
      <c r="H36" s="1">
        <f t="shared" si="8"/>
        <v>0.18883333333333335</v>
      </c>
      <c r="I36">
        <f t="shared" si="6"/>
        <v>0.49828087807458354</v>
      </c>
      <c r="J36" s="1">
        <v>10</v>
      </c>
      <c r="K36" s="1">
        <v>15.633333333333335</v>
      </c>
      <c r="L36" s="1">
        <v>1.8666666666666665</v>
      </c>
      <c r="M36" s="1">
        <v>0.70333333333333325</v>
      </c>
      <c r="N36" s="1">
        <v>0.13589999999999999</v>
      </c>
      <c r="O36" s="1">
        <v>6.7900000000000002E-2</v>
      </c>
      <c r="P36" s="1">
        <f t="shared" si="9"/>
        <v>0.20379999999999998</v>
      </c>
      <c r="Q36">
        <f t="shared" si="7"/>
        <v>0.4996320824135394</v>
      </c>
    </row>
    <row r="37" spans="1:17" x14ac:dyDescent="0.25">
      <c r="A37" s="3" t="s">
        <v>46</v>
      </c>
      <c r="B37" s="1">
        <v>5.2333333333333334</v>
      </c>
      <c r="C37" s="1">
        <v>6.2333333333333334</v>
      </c>
      <c r="D37" s="1">
        <v>0.23666666666666666</v>
      </c>
      <c r="E37" s="1">
        <v>0.32666666666666666</v>
      </c>
      <c r="F37" s="1">
        <v>2.9366666666666666E-2</v>
      </c>
      <c r="G37" s="1">
        <v>4.0433333333333335E-2</v>
      </c>
      <c r="H37" s="1">
        <f t="shared" si="8"/>
        <v>6.9800000000000001E-2</v>
      </c>
      <c r="I37">
        <f t="shared" si="6"/>
        <v>1.3768444948921681</v>
      </c>
      <c r="J37" s="1">
        <v>4.4666666666666659</v>
      </c>
      <c r="K37" s="1">
        <v>4.8999999999999995</v>
      </c>
      <c r="L37" s="1">
        <v>3.3333333333333333E-2</v>
      </c>
      <c r="M37" s="1">
        <v>0.24666666666666667</v>
      </c>
      <c r="N37" s="1">
        <v>1.6150000000000001E-2</v>
      </c>
      <c r="O37" s="1">
        <v>4.1633333333333335E-2</v>
      </c>
      <c r="P37" s="1">
        <f t="shared" si="9"/>
        <v>5.7783333333333339E-2</v>
      </c>
      <c r="Q37">
        <f t="shared" si="7"/>
        <v>2.5779153766769864</v>
      </c>
    </row>
    <row r="38" spans="1:17" x14ac:dyDescent="0.25">
      <c r="A38" s="3" t="s">
        <v>47</v>
      </c>
      <c r="B38" s="1">
        <v>8.7000000000000011</v>
      </c>
      <c r="C38" s="1">
        <v>14.5</v>
      </c>
      <c r="D38" s="1">
        <v>1.5049999999999999</v>
      </c>
      <c r="E38" s="1">
        <v>0.83333333333333337</v>
      </c>
      <c r="F38" s="1">
        <v>7.4149999999999994E-2</v>
      </c>
      <c r="G38" s="1">
        <v>5.8466666666666667E-2</v>
      </c>
      <c r="H38" s="1">
        <f t="shared" si="8"/>
        <v>0.13261666666666666</v>
      </c>
      <c r="I38">
        <f t="shared" si="6"/>
        <v>0.78849179590919316</v>
      </c>
      <c r="J38" s="1">
        <v>8.1666666666666661</v>
      </c>
      <c r="K38" s="1">
        <v>17.599999999999998</v>
      </c>
      <c r="L38" s="1">
        <v>1.7133333333333332</v>
      </c>
      <c r="M38" s="1">
        <v>0.81</v>
      </c>
      <c r="N38" s="1">
        <v>8.4766666666666671E-2</v>
      </c>
      <c r="O38" s="1">
        <v>4.9499999999999995E-2</v>
      </c>
      <c r="P38" s="1">
        <f t="shared" si="9"/>
        <v>0.13426666666666667</v>
      </c>
      <c r="Q38">
        <f t="shared" si="7"/>
        <v>0.58395595753047569</v>
      </c>
    </row>
    <row r="39" spans="1:17" x14ac:dyDescent="0.25">
      <c r="A39" s="3" t="s">
        <v>48</v>
      </c>
      <c r="B39" s="1">
        <v>9</v>
      </c>
      <c r="C39" s="1">
        <v>16.833333333333332</v>
      </c>
      <c r="D39" s="1">
        <v>1.6666666666666667</v>
      </c>
      <c r="E39" s="1">
        <v>0.44</v>
      </c>
      <c r="F39" s="1">
        <v>7.6700000000000004E-2</v>
      </c>
      <c r="G39" s="1">
        <v>3.9899999999999998E-2</v>
      </c>
      <c r="H39" s="1">
        <f t="shared" si="8"/>
        <v>0.11660000000000001</v>
      </c>
      <c r="I39">
        <f t="shared" si="6"/>
        <v>0.5202086049543676</v>
      </c>
      <c r="J39" s="1">
        <v>8.4666666666666668</v>
      </c>
      <c r="K39" s="1">
        <v>14.933333333333332</v>
      </c>
      <c r="L39" s="1">
        <v>1.3399999999999999</v>
      </c>
      <c r="M39" s="1">
        <v>0.40333333333333332</v>
      </c>
      <c r="N39" s="1">
        <v>7.8966666666666671E-2</v>
      </c>
      <c r="O39" s="1">
        <v>3.7966666666666669E-2</v>
      </c>
      <c r="P39" s="1">
        <f t="shared" si="9"/>
        <v>0.11693333333333333</v>
      </c>
      <c r="Q39">
        <f t="shared" si="7"/>
        <v>0.48079358379062898</v>
      </c>
    </row>
    <row r="40" spans="1:17" x14ac:dyDescent="0.25">
      <c r="A40" s="3" t="s">
        <v>49</v>
      </c>
      <c r="B40" s="1">
        <v>10.766666666666666</v>
      </c>
      <c r="C40" s="1">
        <v>19.8</v>
      </c>
      <c r="D40" s="1">
        <v>1.8666666666666665</v>
      </c>
      <c r="E40" s="1">
        <v>0.32666666666666666</v>
      </c>
      <c r="F40" s="1">
        <v>8.9233333333333331E-2</v>
      </c>
      <c r="G40" s="1">
        <v>4.3799999999999999E-2</v>
      </c>
      <c r="H40" s="1">
        <f t="shared" si="8"/>
        <v>0.13303333333333334</v>
      </c>
      <c r="I40">
        <f t="shared" si="6"/>
        <v>0.49084796413896153</v>
      </c>
      <c r="J40" s="1">
        <v>10.733333333333334</v>
      </c>
      <c r="K40" s="1">
        <v>23.866666666666664</v>
      </c>
      <c r="L40" s="1">
        <v>2.3666666666666667</v>
      </c>
      <c r="M40" s="1">
        <v>0.77333333333333332</v>
      </c>
      <c r="N40" s="1">
        <v>0.12763333333333335</v>
      </c>
      <c r="O40" s="1">
        <v>5.7066666666666661E-2</v>
      </c>
      <c r="P40" s="1">
        <f t="shared" si="9"/>
        <v>0.1847</v>
      </c>
      <c r="Q40">
        <f t="shared" si="7"/>
        <v>0.44711412901540865</v>
      </c>
    </row>
    <row r="41" spans="1:17" x14ac:dyDescent="0.25">
      <c r="A41" s="3" t="s">
        <v>50</v>
      </c>
      <c r="B41" s="1">
        <v>9.9666666666666668</v>
      </c>
      <c r="C41" s="1">
        <v>17.599999999999998</v>
      </c>
      <c r="D41" s="1">
        <v>2.6</v>
      </c>
      <c r="E41" s="1">
        <v>0.87</v>
      </c>
      <c r="F41" s="1">
        <v>0.12273333333333335</v>
      </c>
      <c r="G41" s="1">
        <v>5.2533333333333328E-2</v>
      </c>
      <c r="H41" s="1">
        <f t="shared" si="8"/>
        <v>0.17526666666666668</v>
      </c>
      <c r="I41">
        <f t="shared" si="6"/>
        <v>0.42802824551873975</v>
      </c>
      <c r="J41" s="1">
        <v>10.6</v>
      </c>
      <c r="K41" s="1">
        <v>22.866666666666664</v>
      </c>
      <c r="L41" s="1">
        <v>2.1999999999999997</v>
      </c>
      <c r="M41" s="1">
        <v>0.76333333333333331</v>
      </c>
      <c r="N41" s="1">
        <v>0.11643333333333333</v>
      </c>
      <c r="O41" s="1">
        <v>5.9066666666666663E-2</v>
      </c>
      <c r="P41" s="1">
        <f t="shared" si="9"/>
        <v>0.17549999999999999</v>
      </c>
      <c r="Q41">
        <f t="shared" si="7"/>
        <v>0.50730031491554539</v>
      </c>
    </row>
    <row r="42" spans="1:17" x14ac:dyDescent="0.25">
      <c r="A42" s="3" t="s">
        <v>51</v>
      </c>
      <c r="B42" s="1">
        <v>11</v>
      </c>
      <c r="C42" s="1">
        <v>13.799999999999999</v>
      </c>
      <c r="D42" s="1">
        <v>1.9333333333333333</v>
      </c>
      <c r="E42" s="1">
        <v>0.45</v>
      </c>
      <c r="F42" s="1">
        <v>0.15156666666666666</v>
      </c>
      <c r="G42" s="1">
        <v>5.3400000000000003E-2</v>
      </c>
      <c r="H42" s="1">
        <f t="shared" si="8"/>
        <v>0.20496666666666666</v>
      </c>
      <c r="I42">
        <f t="shared" si="6"/>
        <v>0.35232021112821643</v>
      </c>
      <c r="J42" s="1">
        <v>10.433333333333334</v>
      </c>
      <c r="K42" s="1">
        <v>17.266666666666666</v>
      </c>
      <c r="L42" s="1">
        <v>1.6966666666666665</v>
      </c>
      <c r="M42" s="1">
        <v>0.53666666666666674</v>
      </c>
      <c r="N42" s="1">
        <v>0.1153</v>
      </c>
      <c r="O42" s="1">
        <v>6.2333333333333331E-2</v>
      </c>
      <c r="P42" s="1">
        <f t="shared" si="9"/>
        <v>0.17763333333333334</v>
      </c>
      <c r="Q42">
        <f t="shared" si="7"/>
        <v>0.54061867591789536</v>
      </c>
    </row>
    <row r="43" spans="1:17" x14ac:dyDescent="0.25">
      <c r="A43" s="4" t="s">
        <v>52</v>
      </c>
      <c r="B43" s="1">
        <v>8.9666666666666668</v>
      </c>
      <c r="C43" s="1">
        <v>12.9</v>
      </c>
      <c r="D43" s="1">
        <v>0.45</v>
      </c>
      <c r="E43" s="1">
        <v>5.7250000000000002E-2</v>
      </c>
      <c r="F43" s="1">
        <v>0.03</v>
      </c>
      <c r="G43" s="1">
        <v>3.4549999999999997E-2</v>
      </c>
      <c r="H43" s="1">
        <f t="shared" si="8"/>
        <v>6.4549999999999996E-2</v>
      </c>
      <c r="I43">
        <f t="shared" si="6"/>
        <v>1.1516666666666666</v>
      </c>
      <c r="J43" s="1">
        <v>9.1</v>
      </c>
      <c r="K43" s="1">
        <v>15.733333333333334</v>
      </c>
      <c r="L43" s="1">
        <v>1.7666666666666666</v>
      </c>
      <c r="M43" s="1">
        <v>0.5</v>
      </c>
      <c r="N43" s="1">
        <v>8.9933333333333323E-2</v>
      </c>
      <c r="O43" s="1">
        <v>3.3633333333333335E-2</v>
      </c>
      <c r="P43" s="1">
        <f t="shared" si="9"/>
        <v>0.12356666666666666</v>
      </c>
      <c r="Q43">
        <f t="shared" si="7"/>
        <v>0.37398072646404751</v>
      </c>
    </row>
    <row r="44" spans="1:17" x14ac:dyDescent="0.25">
      <c r="A44" s="3" t="s">
        <v>53</v>
      </c>
      <c r="B44" s="1">
        <v>9.2666666666666675</v>
      </c>
      <c r="C44" s="1">
        <v>12.066666666666665</v>
      </c>
      <c r="D44" s="1">
        <v>2.36</v>
      </c>
      <c r="E44" s="1">
        <v>0.82</v>
      </c>
      <c r="F44" s="1">
        <v>9.74E-2</v>
      </c>
      <c r="G44" s="1">
        <v>6.0299999999999999E-2</v>
      </c>
      <c r="H44" s="1">
        <f t="shared" si="8"/>
        <v>0.15770000000000001</v>
      </c>
      <c r="I44">
        <f t="shared" si="6"/>
        <v>0.6190965092402464</v>
      </c>
      <c r="J44" s="1">
        <v>7.7333333333333334</v>
      </c>
      <c r="K44" s="1">
        <v>18.366666666666664</v>
      </c>
      <c r="L44" s="1">
        <v>2</v>
      </c>
      <c r="M44" s="1">
        <v>0.89333333333333342</v>
      </c>
      <c r="N44" s="1">
        <v>0.10873333333333333</v>
      </c>
      <c r="O44" s="1">
        <v>5.1800000000000006E-2</v>
      </c>
      <c r="P44" s="1">
        <f t="shared" si="9"/>
        <v>0.16053333333333333</v>
      </c>
      <c r="Q44">
        <f t="shared" si="7"/>
        <v>0.47639484978540775</v>
      </c>
    </row>
    <row r="45" spans="1:17" x14ac:dyDescent="0.25">
      <c r="A45" s="3" t="s">
        <v>54</v>
      </c>
      <c r="B45" s="1">
        <v>9.3333333333333339</v>
      </c>
      <c r="C45" s="1">
        <v>8.3333333333333321</v>
      </c>
      <c r="D45" s="1">
        <v>1.2333333333333334</v>
      </c>
      <c r="E45" s="1">
        <v>0.3666666666666667</v>
      </c>
      <c r="F45" s="1">
        <v>7.4933333333333338E-2</v>
      </c>
      <c r="G45" s="1">
        <v>0.30066666666666669</v>
      </c>
      <c r="H45" s="1">
        <f t="shared" si="8"/>
        <v>0.37560000000000004</v>
      </c>
      <c r="I45">
        <f t="shared" si="6"/>
        <v>4.012455516014235</v>
      </c>
      <c r="J45" s="1">
        <v>10.200000000000001</v>
      </c>
      <c r="K45" s="1">
        <v>10.333333333333334</v>
      </c>
      <c r="L45" s="1">
        <v>1.2666666666666666</v>
      </c>
      <c r="M45" s="1">
        <v>0.34</v>
      </c>
      <c r="N45" s="1">
        <v>8.0966666666666673E-2</v>
      </c>
      <c r="O45" s="1">
        <v>3.266666666666667E-2</v>
      </c>
      <c r="P45" s="1">
        <f t="shared" si="9"/>
        <v>0.11363333333333334</v>
      </c>
      <c r="Q45">
        <f t="shared" si="7"/>
        <v>0.40345821325648418</v>
      </c>
    </row>
  </sheetData>
  <mergeCells count="2">
    <mergeCell ref="B1:D1"/>
    <mergeCell ref="F1:H1"/>
  </mergeCells>
  <pageMargins left="0.7" right="0.7" top="0.75" bottom="0.75" header="0.3" footer="0.3"/>
  <ignoredErrors>
    <ignoredError sqref="E3:E4 E5:E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Low Phosphorus</vt:lpstr>
      <vt:lpstr>Normal Phosphorus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Vishwanath Walawalkar</dc:creator>
  <cp:lastModifiedBy>DELL EXCLUSIVE STORE</cp:lastModifiedBy>
  <dcterms:created xsi:type="dcterms:W3CDTF">2025-07-07T05:38:31Z</dcterms:created>
  <dcterms:modified xsi:type="dcterms:W3CDTF">2026-09-27T17:20:56Z</dcterms:modified>
</cp:coreProperties>
</file>