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B505BE8-1D47-405C-89B2-968761151E3D}" xr6:coauthVersionLast="47" xr6:coauthVersionMax="47" xr10:uidLastSave="{00000000-0000-0000-0000-000000000000}"/>
  <bookViews>
    <workbookView xWindow="-120" yWindow="-120" windowWidth="29040" windowHeight="15720" activeTab="10" xr2:uid="{00000000-000D-0000-FFFF-FFFF00000000}"/>
  </bookViews>
  <sheets>
    <sheet name="00_Readme" sheetId="1" r:id="rId1"/>
    <sheet name="01_Protocol" sheetId="2" r:id="rId2"/>
    <sheet name="02_Fitting_sample" sheetId="3" r:id="rId3"/>
    <sheet name="03_Daily_series" sheetId="4" r:id="rId4"/>
    <sheet name="04_Municipal_peaks" sheetId="5" r:id="rId5"/>
    <sheet name="05_Three_state" sheetId="6" r:id="rId6"/>
    <sheet name="06_First_week" sheetId="7" r:id="rId7"/>
    <sheet name="07_AIC" sheetId="8" r:id="rId8"/>
    <sheet name="08_Sewer" sheetId="9" r:id="rId9"/>
    <sheet name="09_Codebook" sheetId="10" r:id="rId10"/>
    <sheet name="10_Sources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4" l="1"/>
  <c r="H37" i="4"/>
  <c r="G37" i="4"/>
  <c r="F37" i="4"/>
  <c r="I36" i="4"/>
  <c r="H36" i="4"/>
  <c r="G36" i="4"/>
  <c r="F36" i="4"/>
  <c r="I35" i="4"/>
  <c r="H35" i="4"/>
  <c r="G35" i="4"/>
  <c r="F35" i="4"/>
  <c r="I34" i="4"/>
  <c r="H34" i="4"/>
  <c r="G34" i="4"/>
  <c r="F34" i="4"/>
  <c r="I33" i="4"/>
  <c r="H33" i="4"/>
  <c r="G33" i="4"/>
  <c r="F33" i="4"/>
  <c r="I32" i="4"/>
  <c r="H32" i="4"/>
  <c r="G32" i="4"/>
  <c r="F32" i="4"/>
  <c r="I31" i="4"/>
  <c r="H31" i="4"/>
  <c r="G31" i="4"/>
  <c r="F31" i="4"/>
  <c r="I30" i="4"/>
  <c r="H30" i="4"/>
  <c r="G30" i="4"/>
  <c r="F30" i="4"/>
  <c r="I29" i="4"/>
  <c r="H29" i="4"/>
  <c r="G29" i="4"/>
  <c r="F29" i="4"/>
  <c r="I28" i="4"/>
  <c r="H28" i="4"/>
  <c r="G28" i="4"/>
  <c r="F28" i="4"/>
  <c r="I27" i="4"/>
  <c r="H27" i="4"/>
  <c r="G27" i="4"/>
  <c r="F27" i="4"/>
  <c r="I26" i="4"/>
  <c r="H26" i="4"/>
  <c r="G26" i="4"/>
  <c r="F26" i="4"/>
  <c r="I25" i="4"/>
  <c r="H25" i="4"/>
  <c r="G25" i="4"/>
  <c r="F25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20" i="4"/>
  <c r="H20" i="4"/>
  <c r="G20" i="4"/>
  <c r="F20" i="4"/>
  <c r="I19" i="4"/>
  <c r="H19" i="4"/>
  <c r="G19" i="4"/>
  <c r="F19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14" i="4"/>
  <c r="H14" i="4"/>
  <c r="G14" i="4"/>
  <c r="F14" i="4"/>
  <c r="I13" i="4"/>
  <c r="H13" i="4"/>
  <c r="G13" i="4"/>
  <c r="F13" i="4"/>
  <c r="I12" i="4"/>
  <c r="H12" i="4"/>
  <c r="G12" i="4"/>
  <c r="F12" i="4"/>
  <c r="I11" i="4"/>
  <c r="H11" i="4"/>
  <c r="G11" i="4"/>
  <c r="F11" i="4"/>
  <c r="I10" i="4"/>
  <c r="H10" i="4"/>
  <c r="G10" i="4"/>
  <c r="F10" i="4"/>
  <c r="I9" i="4"/>
  <c r="H9" i="4"/>
  <c r="G9" i="4"/>
  <c r="F9" i="4"/>
  <c r="I8" i="4"/>
  <c r="H8" i="4"/>
  <c r="G8" i="4"/>
  <c r="F8" i="4"/>
  <c r="I7" i="4"/>
  <c r="H7" i="4"/>
  <c r="H39" i="4" s="1"/>
  <c r="H40" i="4" s="1"/>
  <c r="G7" i="4"/>
  <c r="G39" i="4" s="1"/>
  <c r="G40" i="4" s="1"/>
  <c r="F7" i="4"/>
  <c r="F39" i="4" s="1"/>
  <c r="F40" i="4" s="1"/>
  <c r="I6" i="4"/>
  <c r="B25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7" i="3"/>
  <c r="F6" i="3"/>
</calcChain>
</file>

<file path=xl/sharedStrings.xml><?xml version="1.0" encoding="utf-8"?>
<sst xmlns="http://schemas.openxmlformats.org/spreadsheetml/2006/main" count="537" uniqueCount="377">
  <si>
    <t>00  Readme and audit lock</t>
  </si>
  <si>
    <t>Locked constants</t>
  </si>
  <si>
    <t>symbol</t>
  </si>
  <si>
    <t>value</t>
  </si>
  <si>
    <t>unit</t>
  </si>
  <si>
    <t>role</t>
  </si>
  <si>
    <t>N0</t>
  </si>
  <si>
    <t>households</t>
  </si>
  <si>
    <t>Locked closed-population denominator for R(t)=1−N(t)/N0</t>
  </si>
  <si>
    <t>N0_printed_damage_report</t>
  </si>
  <si>
    <t>MLIT 51st report wording: 最大断水戸数約108,100戸 in 14 municipalities</t>
  </si>
  <si>
    <t>N0_printed_outlook</t>
  </si>
  <si>
    <t>Restoration-outlook decks: 最大で約108,000戸</t>
  </si>
  <si>
    <t>N(7)</t>
  </si>
  <si>
    <t>First detailed remaining headline (4 August)</t>
  </si>
  <si>
    <t>T</t>
  </si>
  <si>
    <t>days</t>
  </si>
  <si>
    <t>Horizon of official emergency-mains closure</t>
  </si>
  <si>
    <t>HD_linear</t>
  </si>
  <si>
    <t>household-days</t>
  </si>
  <si>
    <t>Trapezoidal integral, linear first week</t>
  </si>
  <si>
    <t>HD_delayed</t>
  </si>
  <si>
    <t>Trapezoidal integral, 4-day hold then drop</t>
  </si>
  <si>
    <t>HD_highdrop</t>
  </si>
  <si>
    <t>Trapezoidal integral, high then early drop</t>
  </si>
  <si>
    <t>HD_range_million</t>
  </si>
  <si>
    <t>0.92–1.10</t>
  </si>
  <si>
    <t>million household-days</t>
  </si>
  <si>
    <t>Manuscript range: include ALL three paths</t>
  </si>
  <si>
    <t>RI_linear</t>
  </si>
  <si>
    <t>–</t>
  </si>
  <si>
    <t>Two-state resilience index, linear first week</t>
  </si>
  <si>
    <t>RI_delayed</t>
  </si>
  <si>
    <t>Two-state resilience index, delayed hold</t>
  </si>
  <si>
    <t>RI_highdrop</t>
  </si>
  <si>
    <t>Two-state resilience index, high then early drop</t>
  </si>
  <si>
    <t>RI_range</t>
  </si>
  <si>
    <t>0.67–0.72</t>
  </si>
  <si>
    <t>Do not headline 0.71 alone</t>
  </si>
  <si>
    <t>Audit rule: Abstract, §5, Fig. 20 (former Fig. 23), Table 4 and this workbook must print the same three household-day totals and the same three RI values. Former figure legend 982 / 1,142 / 995 thousand is retired.</t>
  </si>
  <si>
    <t>N0 reconciliation rule: the 14 named municipal printed peaks sum to 108,027. Outlook decks round the event-wide peak to 約108,000; the 51st damage report rounds it to 約108,100. R(t) uses the locked integer 108,000. Switching the denominator to 108,100 changes the 31-day integral by a few hundred household-days (&lt;0.001 million) if N(0) is also reset; it does not change the reported range.</t>
  </si>
  <si>
    <t>Official vs reconstructed: primary operational interpolation uses only rows with used_in_operational_interpolation = Yes. Reconstructed intermediates are for drawing and first-week scenario visuals. They are excluded from residuals. First-week 0.92–1.10 million is a scenario-based interval under Eqs. (4a–4c), not a bound on all monotone paths.</t>
  </si>
  <si>
    <t>01  Extraction protocol</t>
  </si>
  <si>
    <t>ID</t>
  </si>
  <si>
    <t>decision</t>
  </si>
  <si>
    <t>rule</t>
  </si>
  <si>
    <t>consequence</t>
  </si>
  <si>
    <t>P01</t>
  </si>
  <si>
    <t>Closed population</t>
  </si>
  <si>
    <t>After week 1 the live headline drops finished municipalities. Never compute R(t) on the live denominator.</t>
  </si>
  <si>
    <t>N0 fixed at 108,000</t>
  </si>
  <si>
    <t>P02</t>
  </si>
  <si>
    <t>Two official peaks</t>
  </si>
  <si>
    <t>Outlook decks print 約108,000; MLIT 51st report prints 約108,100 in 14 municipalities. Both are retained. Locked analysis denominator is 108,000.</t>
  </si>
  <si>
    <t>Reconciliation table, not silent deletion</t>
  </si>
  <si>
    <t>P03</t>
  </si>
  <si>
    <t>Day-0 convention</t>
  </si>
  <si>
    <t>Assign the event-wide peak to day 0 (28 July 16:27). This is not a 16:27 census.</t>
  </si>
  <si>
    <t>First-week paths carry the uncertainty</t>
  </si>
  <si>
    <t>P04</t>
  </si>
  <si>
    <t>Official zero</t>
  </si>
  <si>
    <t>Day-31 zero is emergency restoration of damaged water mains (本管の応急復旧 / kaishō), not unrestricted tap water.</t>
  </si>
  <si>
    <t>Indoor plumbing and wells excluded</t>
  </si>
  <si>
    <t>P05</t>
  </si>
  <si>
    <t>Restricted flow</t>
  </si>
  <si>
    <t>通水済み・使用自粛 is a service state from 14 August. Code as unobserved before that date, not as structural zero.</t>
  </si>
  <si>
    <t>Three-state stack</t>
  </si>
  <si>
    <t>P06</t>
  </si>
  <si>
    <t>Approximators</t>
  </si>
  <si>
    <t>Japanese 約 is coded as the printed integer when an integer is given and flagged as rounded.</t>
  </si>
  <si>
    <t>See Japanese/transcribed columns</t>
  </si>
  <si>
    <t>P07</t>
  </si>
  <si>
    <t>Missing days</t>
  </si>
  <si>
    <t>Decks are not daily. Missing calendar days are not observations.</t>
  </si>
  <si>
    <t>Fig. 8 increments are briefing-to-briefing</t>
  </si>
  <si>
    <t>P08</t>
  </si>
  <si>
    <t>Sewer units</t>
  </si>
  <si>
    <t>Sewer evidence is km inspected, named sites and discovery times. Never convert to households.</t>
  </si>
  <si>
    <t>Parallel evidence, not a second R(t)</t>
  </si>
  <si>
    <t>P09</t>
  </si>
  <si>
    <t>Knot times</t>
  </si>
  <si>
    <t>Piecewise knots 0, 7, 16, 19, 31 d are official process dates chosen a priori from the ministry clock.</t>
  </si>
  <si>
    <t>Descriptive operational model, not a preferred predictive model</t>
  </si>
  <si>
    <t>P10</t>
  </si>
  <si>
    <t>Second pass</t>
  </si>
  <si>
    <t>A second reading was made against the 14 Aug sewer release and the 51st damage report (31 Aug). Intermediate plateau integers remain reconstructed and are flagged.</t>
  </si>
  <si>
    <t>Replace reconstructed headlines if a later double-entry release is issued</t>
  </si>
  <si>
    <t>P11</t>
  </si>
  <si>
    <t>Wells and tankers</t>
  </si>
  <si>
    <t>Tanker delivery and private wells do not remove a household from the remaining-outage list.</t>
  </si>
  <si>
    <t>Headline is mains-restoration status</t>
  </si>
  <si>
    <t>P12</t>
  </si>
  <si>
    <t>AIC role</t>
  </si>
  <si>
    <t>AIC is a supplementary comparison on 18 irregular administrative points. Leave-one-observation-out RMSE is reported as sensitivity. No bootstrap.</t>
  </si>
  <si>
    <t>Do not read AIC as model selection for prediction</t>
  </si>
  <si>
    <t>02  Eighteen-point fitting sample</t>
  </si>
  <si>
    <t>i</t>
  </si>
  <si>
    <t>date</t>
  </si>
  <si>
    <t>t_days</t>
  </si>
  <si>
    <t>N_transcribed</t>
  </si>
  <si>
    <t>N_Japanese_source_wording</t>
  </si>
  <si>
    <t>R_t</t>
  </si>
  <si>
    <t>source_class</t>
  </si>
  <si>
    <t>second_pass</t>
  </si>
  <si>
    <t>note</t>
  </si>
  <si>
    <t>data_type</t>
  </si>
  <si>
    <t>used_in_operational_interpolation</t>
  </si>
  <si>
    <t>2026-07-28</t>
  </si>
  <si>
    <t>最大で約108,000戸 / 最大断水戸数約108,100戸</t>
  </si>
  <si>
    <t>printed_anchor</t>
  </si>
  <si>
    <t>yes — against 14 Aug release and 51st report anchors</t>
  </si>
  <si>
    <t>peak convention; outlook decks print 約108,000; damage reports print 約108,100</t>
  </si>
  <si>
    <t>Official (peak print / convention)</t>
  </si>
  <si>
    <t>Yes</t>
  </si>
  <si>
    <t>2026-08-04</t>
  </si>
  <si>
    <t>残断水 約44,000戸（復元：初回詳細ヘッドライン）</t>
  </si>
  <si>
    <t>first detailed remaining headline in the restoration-outlook packet</t>
  </si>
  <si>
    <t>Approximate (first detailed headline in packet)</t>
  </si>
  <si>
    <t>2026-08-06</t>
  </si>
  <si>
    <t>（中間値・復元）中間ヘッドライン</t>
  </si>
  <si>
    <t>reconstructed_intermediate</t>
  </si>
  <si>
    <t>Phase II plateau; reconstructed between printed anchors</t>
  </si>
  <si>
    <t>Reconstructed intermediate</t>
  </si>
  <si>
    <t>No</t>
  </si>
  <si>
    <t>2026-08-07</t>
  </si>
  <si>
    <t>Phase II</t>
  </si>
  <si>
    <t>2026-08-08</t>
  </si>
  <si>
    <t>Phase II; consistent with Cabinet Office ~37,600 on 6 Aug remaining class</t>
  </si>
  <si>
    <t>2026-08-09</t>
  </si>
  <si>
    <t>2026-08-10</t>
  </si>
  <si>
    <t>2026-08-11</t>
  </si>
  <si>
    <t>2026-08-12</t>
  </si>
  <si>
    <t>end of Phase II plateau</t>
  </si>
  <si>
    <t>2026-08-13</t>
  </si>
  <si>
    <t>残断水 約27,400戸（運用ノット）</t>
  </si>
  <si>
    <t>operational knot; sewer emergency sites closed this calendar day</t>
  </si>
  <si>
    <t>Approximate (operational knot; 14 Aug plateau ~27,800)</t>
  </si>
  <si>
    <t>2026-08-14</t>
  </si>
  <si>
    <t>約27,800戸が断水中、うち約16,500戸は通水済み（使用自粛）</t>
  </si>
  <si>
    <t>Restricted-flow class first printed; headline reconstructed on the mid-August descent from the 27,400–27,800 plateau</t>
  </si>
  <si>
    <t>Reconstructed (descent from 14 Aug ~27,800 plateau)</t>
  </si>
  <si>
    <t>2026-08-15</t>
  </si>
  <si>
    <t>three-state boards begin; Yatsushiro commissioning underway</t>
  </si>
  <si>
    <t>2026-08-16</t>
  </si>
  <si>
    <t>残断水 約10,000戸（運用ノット）</t>
  </si>
  <si>
    <t>operational knot; mid-August step</t>
  </si>
  <si>
    <t>Approximate (mid-August step)</t>
  </si>
  <si>
    <t>2026-08-17</t>
  </si>
  <si>
    <t>last-mile tail</t>
  </si>
  <si>
    <t>2026-08-19</t>
  </si>
  <si>
    <t>2026-08-20</t>
  </si>
  <si>
    <t>残断水 約4,900戸（8月20日見通し）</t>
  </si>
  <si>
    <t>outlook 20 Aug remaining ~4,900</t>
  </si>
  <si>
    <t>Official (20 Aug outlook ~4,900)</t>
  </si>
  <si>
    <t>2026-08-24</t>
  </si>
  <si>
    <t>Hikawa residual dominates</t>
  </si>
  <si>
    <t>2026-08-28</t>
  </si>
  <si>
    <t>８月28日にすべての水道本管の応急復旧が完了</t>
  </si>
  <si>
    <t>official emergency-mains closure (kaishō / ōkyū fukkyū)</t>
  </si>
  <si>
    <t>Official (28 Aug mains close)</t>
  </si>
  <si>
    <t>n_points</t>
  </si>
  <si>
    <t>N0_lock</t>
  </si>
  <si>
    <t>03  Daily closed-population series (three first-week paths)</t>
  </si>
  <si>
    <t>N_linear</t>
  </si>
  <si>
    <t>N_delayed_hold4d</t>
  </si>
  <si>
    <t>N_high_then_drop</t>
  </si>
  <si>
    <t>HD_step_linear</t>
  </si>
  <si>
    <t>HD_step_delayed</t>
  </si>
  <si>
    <t>HD_step_highdrop</t>
  </si>
  <si>
    <t>R_linear</t>
  </si>
  <si>
    <t>2026-07-29</t>
  </si>
  <si>
    <t>2026-07-30</t>
  </si>
  <si>
    <t>2026-07-31</t>
  </si>
  <si>
    <t>2026-08-01</t>
  </si>
  <si>
    <t>2026-08-02</t>
  </si>
  <si>
    <t>2026-08-03</t>
  </si>
  <si>
    <t>2026-08-05</t>
  </si>
  <si>
    <t>2026-08-18</t>
  </si>
  <si>
    <t>2026-08-21</t>
  </si>
  <si>
    <t>2026-08-22</t>
  </si>
  <si>
    <t>2026-08-23</t>
  </si>
  <si>
    <t>2026-08-25</t>
  </si>
  <si>
    <t>2026-08-26</t>
  </si>
  <si>
    <t>2026-08-27</t>
  </si>
  <si>
    <t>Totals 0–31</t>
  </si>
  <si>
    <t>RI = 1 − HD/(N0·31)</t>
  </si>
  <si>
    <t>04  Municipal peaks and N0 reconciliation</t>
  </si>
  <si>
    <t>rank</t>
  </si>
  <si>
    <t>municipality_en</t>
  </si>
  <si>
    <t>municipality_ja</t>
  </si>
  <si>
    <t>prefecture</t>
  </si>
  <si>
    <t>peak_transcribed</t>
  </si>
  <si>
    <t>Japanese_source_wording</t>
  </si>
  <si>
    <t>status</t>
  </si>
  <si>
    <t>source</t>
  </si>
  <si>
    <t>Yatsushiro City</t>
  </si>
  <si>
    <t>八代市</t>
  </si>
  <si>
    <t>Kumamoto</t>
  </si>
  <si>
    <t>約25,269</t>
  </si>
  <si>
    <t>printed integer</t>
  </si>
  <si>
    <t>MLIT outlook / 51st report</t>
  </si>
  <si>
    <t>Kumamoto City</t>
  </si>
  <si>
    <t>熊本市</t>
  </si>
  <si>
    <t>約20,970</t>
  </si>
  <si>
    <t>printed rounded</t>
  </si>
  <si>
    <t>Uki City</t>
  </si>
  <si>
    <t>宇城市</t>
  </si>
  <si>
    <t>18,000</t>
  </si>
  <si>
    <t>MLIT outlook three-state boards</t>
  </si>
  <si>
    <t>Hitoyoshi City</t>
  </si>
  <si>
    <t>人吉市</t>
  </si>
  <si>
    <t>約15,000</t>
  </si>
  <si>
    <t>MLIT outlook (resolved week 1)</t>
  </si>
  <si>
    <t>Uto City</t>
  </si>
  <si>
    <t>宇土市</t>
  </si>
  <si>
    <t>約12,200</t>
  </si>
  <si>
    <t>MLIT outlook</t>
  </si>
  <si>
    <t>Kami-Amakusa City</t>
  </si>
  <si>
    <t>上天草市</t>
  </si>
  <si>
    <t>約7,670</t>
  </si>
  <si>
    <t>MLIT outlook / Cabinet Office 6 Aug</t>
  </si>
  <si>
    <t>Hikawa Town</t>
  </si>
  <si>
    <t>氷川町</t>
  </si>
  <si>
    <t>約3,231</t>
  </si>
  <si>
    <t>MLIT outlook; last-mile tail</t>
  </si>
  <si>
    <t>Mifune Town</t>
  </si>
  <si>
    <t>御船町</t>
  </si>
  <si>
    <t>約2,600</t>
  </si>
  <si>
    <t>Amakusa City</t>
  </si>
  <si>
    <t>天草市</t>
  </si>
  <si>
    <t>約1,100</t>
  </si>
  <si>
    <t>Ashikita Town</t>
  </si>
  <si>
    <t>芦北町</t>
  </si>
  <si>
    <t>約1,000</t>
  </si>
  <si>
    <t>Kosa Town</t>
  </si>
  <si>
    <t>甲佐町</t>
  </si>
  <si>
    <t>約500</t>
  </si>
  <si>
    <t>MLIT outlook; cleared Phase II</t>
  </si>
  <si>
    <t>Minamishimabara City</t>
  </si>
  <si>
    <t>南島原市</t>
  </si>
  <si>
    <t>Nagasaki</t>
  </si>
  <si>
    <t>約439</t>
  </si>
  <si>
    <t>adjacent prefecture</t>
  </si>
  <si>
    <t>Tara Town</t>
  </si>
  <si>
    <t>太良町</t>
  </si>
  <si>
    <t>Saga</t>
  </si>
  <si>
    <t>41</t>
  </si>
  <si>
    <t>Yanagawa City</t>
  </si>
  <si>
    <t>柳川市</t>
  </si>
  <si>
    <t>Fukuoka</t>
  </si>
  <si>
    <t>7</t>
  </si>
  <si>
    <t>Sum of 14 named printed peaks</t>
  </si>
  <si>
    <t>Locked closed-population N0 (outlook-deck rounding)</t>
  </si>
  <si>
    <t>MLIT 51st-report event-wide print</t>
  </si>
  <si>
    <t>Sum minus locked N0</t>
  </si>
  <si>
    <t>51st-report print minus locked N0</t>
  </si>
  <si>
    <t>51st-report print minus municipal sum</t>
  </si>
  <si>
    <t>Reconciliation. The 14 named peaks add to 108,027. Outlook decks publish 約108,000; the 51st damage report publishes 約108,100. The 73-household gap between the municipal sum and 108,100 is rounding of the 約 items (Hitoyoshi, Uto, Kami-Amakusa, Amakusa, Mifune, Ashikita, Minamishimabara, Hikawa, Kosa) and, in some Cabinet Office tables, an unstated Koshi City peak. Nothing was deleted. R(t) uses N0 = 108,000. Sensitivity: resetting N(0) to 108,100 raises the linear household-day integral by about 350 household-days (0.0004 million) and does not change the reported two-decimal range.</t>
  </si>
  <si>
    <t>05  Three-state last-mile boards</t>
  </si>
  <si>
    <t>municipality</t>
  </si>
  <si>
    <t>restored_green</t>
  </si>
  <si>
    <t>restricted_yellow</t>
  </si>
  <si>
    <t>no_flow_red</t>
  </si>
  <si>
    <t>Japanese_wording</t>
  </si>
  <si>
    <t>Yatsushiro</t>
  </si>
  <si>
    <t>解消 3,685 / 通水済・使用自粛 16,435 / 断水中 5,149</t>
  </si>
  <si>
    <t>board morning of 15 Aug</t>
  </si>
  <si>
    <t>解消 20,819; yellow almost gone</t>
  </si>
  <si>
    <t>commissioning step</t>
  </si>
  <si>
    <t>Uki</t>
  </si>
  <si>
    <t>unprinted</t>
  </si>
  <si>
    <t>断水中 4,098（一部通水済）</t>
  </si>
  <si>
    <t>Ogawa still open</t>
  </si>
  <si>
    <t>Hikawa</t>
  </si>
  <si>
    <t>解消 1,435 / 通水済 79 / 断水中 1,717</t>
  </si>
  <si>
    <t>14–15 Aug board family</t>
  </si>
  <si>
    <t>06  First-week household-day and RI audit</t>
  </si>
  <si>
    <t>path</t>
  </si>
  <si>
    <t>week1_HD</t>
  </si>
  <si>
    <t>days7to31_HD</t>
  </si>
  <si>
    <t>total_HD</t>
  </si>
  <si>
    <t>total_million</t>
  </si>
  <si>
    <t>RI_31d</t>
  </si>
  <si>
    <t>use_in_manuscript</t>
  </si>
  <si>
    <t>Linear first week</t>
  </si>
  <si>
    <t>Yes — mid path</t>
  </si>
  <si>
    <t>Delayed 4-day hold</t>
  </si>
  <si>
    <t>Yes — upper bound of range</t>
  </si>
  <si>
    <t>High then early drop</t>
  </si>
  <si>
    <t>Yes — lower bound of range</t>
  </si>
  <si>
    <t>Manuscript range (million household-days)</t>
  </si>
  <si>
    <t>Manuscript RI range</t>
  </si>
  <si>
    <t>Retired numbers (do not reuse)</t>
  </si>
  <si>
    <t>982000 / 1142000 / 995000 household-days were an earlier integral that used a different day-7–31 interpolant and a 5-day hold. They are withdrawn.</t>
  </si>
  <si>
    <t>07  Descriptive model comparison (AIC supplementary; LOO sensitivity)</t>
  </si>
  <si>
    <t>model</t>
  </si>
  <si>
    <t>k_parameters</t>
  </si>
  <si>
    <t>R2</t>
  </si>
  <si>
    <t>RMSE</t>
  </si>
  <si>
    <t>RSS</t>
  </si>
  <si>
    <t>AIC</t>
  </si>
  <si>
    <t>LOO_RMSE_frozen</t>
  </si>
  <si>
    <t>Single exponential R=1−exp(−kt)</t>
  </si>
  <si>
    <t>Single-rate comparator; cannot capture mid-August step | k=0.100 d^−1</t>
  </si>
  <si>
    <t>Logistic</t>
  </si>
  <si>
    <t>S-shaped comparator; under-fits first week | a=0.181, t0=8.06 d</t>
  </si>
  <si>
    <t>Weibull cumulative</t>
  </si>
  <si>
    <t>Flexible single-curve comparator | lambda=10.04 d, k=1.03</t>
  </si>
  <si>
    <t>Piecewise-linear descriptive operational model (knots 0,7,16,19,31 d)</t>
  </si>
  <si>
    <t>Descriptive operational model; knot times fixed at official dates | knot times fixed; three free interior values</t>
  </si>
  <si>
    <t>Piecewise knot-refit LOO RMSE</t>
  </si>
  <si>
    <t>Reading rule. Lower AIC for the piecewise description is expected once knot times are taken from the same official clock that generated the points. k = 3 counts only the free interior knot values. The choice of those times is an extra modelling decision and is not charged to AIC; that is why the piecewise row is labelled a descriptive operational model and why AIC stays in the supplement. Leave-one-observation-out RMSE of the frozen curves is a sensitivity check, not a claim of out-of-sample predictive power. The 18 points are an irregular administrative sample.</t>
  </si>
  <si>
    <t>08  Parallel sewerage evidence (not a household series)</t>
  </si>
  <si>
    <t>item</t>
  </si>
  <si>
    <t>class</t>
  </si>
  <si>
    <t>Inspected sewer pipe</t>
  </si>
  <si>
    <t>km</t>
  </si>
  <si>
    <t>約282kmの管路</t>
  </si>
  <si>
    <t>restoration action / inspection</t>
  </si>
  <si>
    <t>Emergency-repair sites</t>
  </si>
  <si>
    <t>sites</t>
  </si>
  <si>
    <t>応急復旧が必要な８箇所（宇城3・氷川5）</t>
  </si>
  <si>
    <t>physical damage named</t>
  </si>
  <si>
    <t>Uki sites</t>
  </si>
  <si>
    <t>宇城市 3</t>
  </si>
  <si>
    <t>Hikawa sites</t>
  </si>
  <si>
    <t>氷川町 5</t>
  </si>
  <si>
    <t>Yatsushiro named emergency sites</t>
  </si>
  <si>
    <t>八代市 応急復旧箇所 0</t>
  </si>
  <si>
    <t>reporting slice, not zero damage</t>
  </si>
  <si>
    <t>Later defects</t>
  </si>
  <si>
    <t>locations</t>
  </si>
  <si>
    <t>2026-08-31</t>
  </si>
  <si>
    <t>その後４箇所で不具合</t>
  </si>
  <si>
    <t>discovery time</t>
  </si>
  <si>
    <t>Sewer emergency close</t>
  </si>
  <si>
    <t>milestone</t>
  </si>
  <si>
    <t>点検・応急復旧作業はすべて完了</t>
  </si>
  <si>
    <t>restoration action</t>
  </si>
  <si>
    <t>Mutual-aid sewer teams peak</t>
  </si>
  <si>
    <t>teams</t>
  </si>
  <si>
    <t>27班 123人</t>
  </si>
  <si>
    <t>09  Codebook</t>
  </si>
  <si>
    <t>field</t>
  </si>
  <si>
    <t>definition</t>
  </si>
  <si>
    <t>Locked closed-population denominator, 108,000 households.</t>
  </si>
  <si>
    <t>N(t)</t>
  </si>
  <si>
    <t>Remaining households whose water mains have not yet been emergency-restored (断水 headline).</t>
  </si>
  <si>
    <t>R(t)</t>
  </si>
  <si>
    <t>1 − N(t)/N0.</t>
  </si>
  <si>
    <t>restricted / 通水済み・使用自粛</t>
  </si>
  <si>
    <t>Water already in the main; household use restricted for leak survey. Partial functionality / serviceability state.</t>
  </si>
  <si>
    <t>kaishō / ōkyū fukkyū</t>
  </si>
  <si>
    <t>Emergency restoration of capacity to the main. Not unrestricted kitchen-tap service.</t>
  </si>
  <si>
    <t>Trapezoidal integral of N(t) from day 0 to day 31.</t>
  </si>
  <si>
    <t>RI</t>
  </si>
  <si>
    <t>1 − (household-days)/(N0·31). Two-state index of Bruneau / Cimellaro form.</t>
  </si>
  <si>
    <t>Integer taken from a named MLIT/Cabinet Office page.</t>
  </si>
  <si>
    <t>Interpolated to honour printed phase shape; flagged; replace on double-entry release.</t>
  </si>
  <si>
    <t>10  Official sources used in the audit</t>
  </si>
  <si>
    <t>url</t>
  </si>
  <si>
    <t>JMA 3rd report 28 July 2026</t>
  </si>
  <si>
    <t>https://www.jma.go.jp/jma/press/2607/28d/202607282030.html</t>
  </si>
  <si>
    <t>JMA strong-motion page</t>
  </si>
  <si>
    <t>https://www.data.jma.go.jp/eqev/data/kyoshin/jishin/2607281627_kumamoto/index.html</t>
  </si>
  <si>
    <t>MLIT sewer emergency-restoration press release 14 Aug</t>
  </si>
  <si>
    <t>https://www.mlit.go.jp/report/press/mizukokudo13_hh_000750.html</t>
  </si>
  <si>
    <t>MLIT 51st damage report 31 Aug 17:00 (water-main close 28 Aug; peak 約108,100)</t>
  </si>
  <si>
    <t>https://www.mlit.go.jp/common/002019507.pdf</t>
  </si>
  <si>
    <t>MLIT disaster portal Reiwa 8 Kumamoto</t>
  </si>
  <si>
    <t>https://www.mlit.go.jp/saigai/saigai_260728.html</t>
  </si>
  <si>
    <t>MLIT water/sewer outlook 20 Aug</t>
  </si>
  <si>
    <t>https://www.mlit.go.jp/mizukokudo/sewerage/content/20260820.pdf</t>
  </si>
  <si>
    <t>MLIT water/sewer outlook 25 Aug</t>
  </si>
  <si>
    <t>https://www.mlit.go.jp/mizukokudo/sewerage/content/0825.pdf</t>
  </si>
  <si>
    <t>Cabinet Office 6 Aug situation paper (municipal remaining table, peak 約108,100)</t>
  </si>
  <si>
    <t>https://www.bousai.go.jp/updates/r8kumamoto_jishin/status/pdf/r8kumamoto_jishin_20260806.pdf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</si>
</sst>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b/>
      <sz val="14"/>
      <color rgb="FF1F4E79"/>
      <name val="Calibri"/>
    </font>
    <font>
      <i/>
      <sz val="9"/>
      <color rgb="FF666666"/>
      <name val="Calibri"/>
    </font>
    <font>
      <sz val="9"/>
      <color rgb="FF1F4E79"/>
      <name val="Calibri"/>
    </font>
    <font>
      <b/>
      <sz val="11"/>
      <color rgb="FF1F4E79"/>
      <name val="Calibri"/>
    </font>
    <font>
      <b/>
      <sz val="11"/>
      <color rgb="FFFFFFFF"/>
      <name val="Calibri"/>
    </font>
    <font>
      <sz val="10"/>
      <name val="Calibri"/>
    </font>
    <font>
      <sz val="10"/>
      <color rgb="FF0000FF"/>
      <name val="Calibri"/>
    </font>
    <font>
      <sz val="10"/>
      <color rgb="FF000000"/>
      <name val="Calibri"/>
    </font>
    <font>
      <b/>
      <sz val="10"/>
      <name val="Calibri"/>
    </font>
    <font>
      <sz val="9"/>
      <color rgb="FF0563C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E2EFDA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7" fillId="3" borderId="1" xfId="0" applyFont="1" applyFill="1" applyBorder="1"/>
    <xf numFmtId="0" fontId="6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164" fontId="8" fillId="0" borderId="1" xfId="0" applyNumberFormat="1" applyFon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7" fillId="3" borderId="0" xfId="0" applyFont="1" applyFill="1"/>
    <xf numFmtId="0" fontId="7" fillId="0" borderId="1" xfId="0" applyFont="1" applyBorder="1"/>
    <xf numFmtId="0" fontId="8" fillId="0" borderId="1" xfId="0" applyFont="1" applyBorder="1"/>
    <xf numFmtId="164" fontId="8" fillId="0" borderId="1" xfId="0" applyNumberFormat="1" applyFont="1" applyBorder="1"/>
    <xf numFmtId="0" fontId="9" fillId="5" borderId="0" xfId="0" applyFont="1" applyFill="1"/>
    <xf numFmtId="164" fontId="0" fillId="5" borderId="0" xfId="0" applyNumberFormat="1" applyFill="1"/>
    <xf numFmtId="0" fontId="0" fillId="5" borderId="0" xfId="0" applyFill="1"/>
    <xf numFmtId="0" fontId="6" fillId="5" borderId="1" xfId="0" applyFont="1" applyFill="1" applyBorder="1"/>
    <xf numFmtId="2" fontId="6" fillId="5" borderId="1" xfId="0" applyNumberFormat="1" applyFont="1" applyFill="1" applyBorder="1"/>
    <xf numFmtId="2" fontId="0" fillId="3" borderId="0" xfId="0" applyNumberFormat="1" applyFill="1"/>
    <xf numFmtId="2" fontId="0" fillId="0" borderId="0" xfId="0" applyNumberFormat="1"/>
    <xf numFmtId="0" fontId="4" fillId="0" borderId="1" xfId="0" applyFont="1" applyBorder="1"/>
    <xf numFmtId="0" fontId="10" fillId="0" borderId="1" xfId="0" applyFont="1" applyBorder="1"/>
    <xf numFmtId="0" fontId="5" fillId="2" borderId="0" xfId="0" applyFont="1" applyFill="1"/>
    <xf numFmtId="0" fontId="0" fillId="3" borderId="0" xfId="0" applyFill="1"/>
    <xf numFmtId="0" fontId="3" fillId="0" borderId="0" xfId="0" applyFont="1"/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4E79"/>
  </sheetPr>
  <dimension ref="A1:H33"/>
  <sheetViews>
    <sheetView workbookViewId="0">
      <pane ySplit="6" topLeftCell="A7" activePane="bottomLeft" state="frozen"/>
      <selection pane="bottomLeft" activeCell="J11" sqref="J11"/>
    </sheetView>
  </sheetViews>
  <sheetFormatPr defaultRowHeight="15" x14ac:dyDescent="0.25"/>
  <cols>
    <col min="1" max="1" width="28" customWidth="1"/>
    <col min="2" max="2" width="22" customWidth="1"/>
    <col min="3" max="3" width="28" customWidth="1"/>
    <col min="4" max="4" width="70" customWidth="1"/>
  </cols>
  <sheetData>
    <row r="1" spans="1:8" ht="21.95" customHeight="1" x14ac:dyDescent="0.3">
      <c r="A1" s="31" t="s">
        <v>0</v>
      </c>
      <c r="B1" s="28"/>
      <c r="C1" s="28"/>
      <c r="D1" s="28"/>
      <c r="E1" s="28"/>
      <c r="F1" s="28"/>
      <c r="G1" s="28"/>
      <c r="H1" s="28"/>
    </row>
    <row r="2" spans="1:8" x14ac:dyDescent="0.25">
      <c r="A2" s="30"/>
      <c r="B2" s="28"/>
      <c r="C2" s="28"/>
      <c r="D2" s="28"/>
      <c r="E2" s="28"/>
      <c r="F2" s="28"/>
      <c r="G2" s="28"/>
      <c r="H2" s="28"/>
    </row>
    <row r="3" spans="1:8" x14ac:dyDescent="0.25">
      <c r="A3" s="27"/>
      <c r="B3" s="28"/>
      <c r="C3" s="28"/>
      <c r="D3" s="28"/>
      <c r="E3" s="28"/>
      <c r="F3" s="28"/>
      <c r="G3" s="28"/>
      <c r="H3" s="28"/>
    </row>
    <row r="5" spans="1:8" x14ac:dyDescent="0.25">
      <c r="A5" s="1" t="s">
        <v>1</v>
      </c>
    </row>
    <row r="6" spans="1:8" x14ac:dyDescent="0.25">
      <c r="A6" s="2" t="s">
        <v>2</v>
      </c>
      <c r="B6" s="2" t="s">
        <v>3</v>
      </c>
      <c r="C6" s="2" t="s">
        <v>4</v>
      </c>
      <c r="D6" s="2" t="s">
        <v>5</v>
      </c>
    </row>
    <row r="7" spans="1:8" x14ac:dyDescent="0.25">
      <c r="A7" s="3" t="s">
        <v>6</v>
      </c>
      <c r="B7" s="4">
        <v>108000</v>
      </c>
      <c r="C7" s="3" t="s">
        <v>7</v>
      </c>
      <c r="D7" s="3" t="s">
        <v>8</v>
      </c>
    </row>
    <row r="8" spans="1:8" x14ac:dyDescent="0.25">
      <c r="A8" s="3" t="s">
        <v>9</v>
      </c>
      <c r="B8" s="4">
        <v>108100</v>
      </c>
      <c r="C8" s="3" t="s">
        <v>7</v>
      </c>
      <c r="D8" s="3" t="s">
        <v>10</v>
      </c>
    </row>
    <row r="9" spans="1:8" x14ac:dyDescent="0.25">
      <c r="A9" s="3" t="s">
        <v>11</v>
      </c>
      <c r="B9" s="4">
        <v>108000</v>
      </c>
      <c r="C9" s="3" t="s">
        <v>7</v>
      </c>
      <c r="D9" s="3" t="s">
        <v>12</v>
      </c>
    </row>
    <row r="10" spans="1:8" x14ac:dyDescent="0.25">
      <c r="A10" s="3" t="s">
        <v>13</v>
      </c>
      <c r="B10" s="4">
        <v>44000</v>
      </c>
      <c r="C10" s="3" t="s">
        <v>7</v>
      </c>
      <c r="D10" s="3" t="s">
        <v>14</v>
      </c>
    </row>
    <row r="11" spans="1:8" x14ac:dyDescent="0.25">
      <c r="A11" s="3" t="s">
        <v>15</v>
      </c>
      <c r="B11" s="4">
        <v>31</v>
      </c>
      <c r="C11" s="3" t="s">
        <v>16</v>
      </c>
      <c r="D11" s="3" t="s">
        <v>17</v>
      </c>
    </row>
    <row r="12" spans="1:8" x14ac:dyDescent="0.25">
      <c r="A12" s="3" t="s">
        <v>18</v>
      </c>
      <c r="B12" s="4">
        <v>970850</v>
      </c>
      <c r="C12" s="3" t="s">
        <v>19</v>
      </c>
      <c r="D12" s="3" t="s">
        <v>20</v>
      </c>
    </row>
    <row r="13" spans="1:8" x14ac:dyDescent="0.25">
      <c r="A13" s="3" t="s">
        <v>21</v>
      </c>
      <c r="B13" s="4">
        <v>1098850</v>
      </c>
      <c r="C13" s="3" t="s">
        <v>19</v>
      </c>
      <c r="D13" s="3" t="s">
        <v>22</v>
      </c>
    </row>
    <row r="14" spans="1:8" x14ac:dyDescent="0.25">
      <c r="A14" s="3" t="s">
        <v>23</v>
      </c>
      <c r="B14" s="4">
        <v>924850</v>
      </c>
      <c r="C14" s="3" t="s">
        <v>19</v>
      </c>
      <c r="D14" s="3" t="s">
        <v>24</v>
      </c>
    </row>
    <row r="15" spans="1:8" x14ac:dyDescent="0.25">
      <c r="A15" s="3" t="s">
        <v>25</v>
      </c>
      <c r="B15" s="4" t="s">
        <v>26</v>
      </c>
      <c r="C15" s="3" t="s">
        <v>27</v>
      </c>
      <c r="D15" s="3" t="s">
        <v>28</v>
      </c>
    </row>
    <row r="16" spans="1:8" x14ac:dyDescent="0.25">
      <c r="A16" s="3" t="s">
        <v>29</v>
      </c>
      <c r="B16" s="4">
        <v>0.71</v>
      </c>
      <c r="C16" s="3" t="s">
        <v>30</v>
      </c>
      <c r="D16" s="3" t="s">
        <v>31</v>
      </c>
    </row>
    <row r="17" spans="1:4" x14ac:dyDescent="0.25">
      <c r="A17" s="3" t="s">
        <v>32</v>
      </c>
      <c r="B17" s="4">
        <v>0.67200000000000004</v>
      </c>
      <c r="C17" s="3" t="s">
        <v>30</v>
      </c>
      <c r="D17" s="3" t="s">
        <v>33</v>
      </c>
    </row>
    <row r="18" spans="1:4" x14ac:dyDescent="0.25">
      <c r="A18" s="3" t="s">
        <v>34</v>
      </c>
      <c r="B18" s="4">
        <v>0.72399999999999998</v>
      </c>
      <c r="C18" s="3" t="s">
        <v>30</v>
      </c>
      <c r="D18" s="3" t="s">
        <v>35</v>
      </c>
    </row>
    <row r="19" spans="1:4" x14ac:dyDescent="0.25">
      <c r="A19" s="3" t="s">
        <v>36</v>
      </c>
      <c r="B19" s="4" t="s">
        <v>37</v>
      </c>
      <c r="C19" s="3" t="s">
        <v>30</v>
      </c>
      <c r="D19" s="3" t="s">
        <v>38</v>
      </c>
    </row>
    <row r="21" spans="1:4" x14ac:dyDescent="0.25">
      <c r="A21" s="29" t="s">
        <v>39</v>
      </c>
      <c r="B21" s="28"/>
      <c r="C21" s="28"/>
      <c r="D21" s="28"/>
    </row>
    <row r="22" spans="1:4" x14ac:dyDescent="0.25">
      <c r="A22" s="28"/>
      <c r="B22" s="28"/>
      <c r="C22" s="28"/>
      <c r="D22" s="28"/>
    </row>
    <row r="23" spans="1:4" x14ac:dyDescent="0.25">
      <c r="A23" s="28"/>
      <c r="B23" s="28"/>
      <c r="C23" s="28"/>
      <c r="D23" s="28"/>
    </row>
    <row r="25" spans="1:4" x14ac:dyDescent="0.25">
      <c r="A25" s="29" t="s">
        <v>40</v>
      </c>
      <c r="B25" s="28"/>
      <c r="C25" s="28"/>
      <c r="D25" s="28"/>
    </row>
    <row r="26" spans="1:4" x14ac:dyDescent="0.25">
      <c r="A26" s="28"/>
      <c r="B26" s="28"/>
      <c r="C26" s="28"/>
      <c r="D26" s="28"/>
    </row>
    <row r="27" spans="1:4" x14ac:dyDescent="0.25">
      <c r="A27" s="28"/>
      <c r="B27" s="28"/>
      <c r="C27" s="28"/>
      <c r="D27" s="28"/>
    </row>
    <row r="28" spans="1:4" x14ac:dyDescent="0.25">
      <c r="A28" s="28"/>
      <c r="B28" s="28"/>
      <c r="C28" s="28"/>
      <c r="D28" s="28"/>
    </row>
    <row r="30" spans="1:4" x14ac:dyDescent="0.25">
      <c r="A30" s="28" t="s">
        <v>41</v>
      </c>
      <c r="B30" s="28"/>
      <c r="C30" s="28"/>
      <c r="D30" s="28"/>
    </row>
    <row r="31" spans="1:4" x14ac:dyDescent="0.25">
      <c r="A31" s="28"/>
      <c r="B31" s="28"/>
      <c r="C31" s="28"/>
      <c r="D31" s="28"/>
    </row>
    <row r="32" spans="1:4" x14ac:dyDescent="0.25">
      <c r="A32" s="28"/>
      <c r="B32" s="28"/>
      <c r="C32" s="28"/>
      <c r="D32" s="28"/>
    </row>
    <row r="33" spans="1:4" x14ac:dyDescent="0.25">
      <c r="A33" s="28"/>
      <c r="B33" s="28"/>
      <c r="C33" s="28"/>
      <c r="D33" s="28"/>
    </row>
  </sheetData>
  <mergeCells count="6">
    <mergeCell ref="A3:H3"/>
    <mergeCell ref="A21:D23"/>
    <mergeCell ref="A2:H2"/>
    <mergeCell ref="A1:H1"/>
    <mergeCell ref="A30:D33"/>
    <mergeCell ref="A25:D2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workbookViewId="0">
      <pane ySplit="5" topLeftCell="A6" activePane="bottomLeft" state="frozen"/>
      <selection pane="bottomLeft" activeCell="A3" sqref="A3:H3"/>
    </sheetView>
  </sheetViews>
  <sheetFormatPr defaultRowHeight="15" x14ac:dyDescent="0.25"/>
  <cols>
    <col min="1" max="1" width="10" customWidth="1"/>
    <col min="2" max="2" width="22" customWidth="1"/>
    <col min="3" max="3" width="88" customWidth="1"/>
    <col min="4" max="4" width="42" customWidth="1"/>
  </cols>
  <sheetData>
    <row r="1" spans="1:8" ht="18.75" x14ac:dyDescent="0.3">
      <c r="A1" s="31" t="s">
        <v>42</v>
      </c>
      <c r="B1" s="28"/>
      <c r="C1" s="28"/>
      <c r="D1" s="28"/>
      <c r="E1" s="28"/>
      <c r="F1" s="28"/>
      <c r="G1" s="28"/>
      <c r="H1" s="28"/>
    </row>
    <row r="2" spans="1:8" x14ac:dyDescent="0.25">
      <c r="A2" s="30"/>
      <c r="B2" s="28"/>
      <c r="C2" s="28"/>
      <c r="D2" s="28"/>
      <c r="E2" s="28"/>
      <c r="F2" s="28"/>
      <c r="G2" s="28"/>
      <c r="H2" s="28"/>
    </row>
    <row r="3" spans="1:8" x14ac:dyDescent="0.25">
      <c r="A3" s="27"/>
      <c r="B3" s="28"/>
      <c r="C3" s="28"/>
      <c r="D3" s="28"/>
      <c r="E3" s="28"/>
      <c r="F3" s="28"/>
      <c r="G3" s="28"/>
      <c r="H3" s="28"/>
    </row>
    <row r="5" spans="1:8" x14ac:dyDescent="0.25">
      <c r="A5" s="2" t="s">
        <v>43</v>
      </c>
      <c r="B5" s="2" t="s">
        <v>44</v>
      </c>
      <c r="C5" s="2" t="s">
        <v>45</v>
      </c>
      <c r="D5" s="2" t="s">
        <v>46</v>
      </c>
    </row>
    <row r="6" spans="1:8" ht="32.1" customHeight="1" x14ac:dyDescent="0.25">
      <c r="A6" s="5" t="s">
        <v>47</v>
      </c>
      <c r="B6" s="6" t="s">
        <v>48</v>
      </c>
      <c r="C6" s="6" t="s">
        <v>49</v>
      </c>
      <c r="D6" s="6" t="s">
        <v>50</v>
      </c>
    </row>
    <row r="7" spans="1:8" ht="32.1" customHeight="1" x14ac:dyDescent="0.25">
      <c r="A7" s="5" t="s">
        <v>51</v>
      </c>
      <c r="B7" s="6" t="s">
        <v>52</v>
      </c>
      <c r="C7" s="6" t="s">
        <v>53</v>
      </c>
      <c r="D7" s="6" t="s">
        <v>54</v>
      </c>
    </row>
    <row r="8" spans="1:8" ht="32.1" customHeight="1" x14ac:dyDescent="0.25">
      <c r="A8" s="5" t="s">
        <v>55</v>
      </c>
      <c r="B8" s="6" t="s">
        <v>56</v>
      </c>
      <c r="C8" s="6" t="s">
        <v>57</v>
      </c>
      <c r="D8" s="6" t="s">
        <v>58</v>
      </c>
    </row>
    <row r="9" spans="1:8" ht="32.1" customHeight="1" x14ac:dyDescent="0.25">
      <c r="A9" s="5" t="s">
        <v>59</v>
      </c>
      <c r="B9" s="6" t="s">
        <v>60</v>
      </c>
      <c r="C9" s="6" t="s">
        <v>61</v>
      </c>
      <c r="D9" s="6" t="s">
        <v>62</v>
      </c>
    </row>
    <row r="10" spans="1:8" ht="32.1" customHeight="1" x14ac:dyDescent="0.25">
      <c r="A10" s="5" t="s">
        <v>63</v>
      </c>
      <c r="B10" s="6" t="s">
        <v>64</v>
      </c>
      <c r="C10" s="6" t="s">
        <v>65</v>
      </c>
      <c r="D10" s="6" t="s">
        <v>66</v>
      </c>
    </row>
    <row r="11" spans="1:8" ht="32.1" customHeight="1" x14ac:dyDescent="0.25">
      <c r="A11" s="5" t="s">
        <v>67</v>
      </c>
      <c r="B11" s="6" t="s">
        <v>68</v>
      </c>
      <c r="C11" s="6" t="s">
        <v>69</v>
      </c>
      <c r="D11" s="6" t="s">
        <v>70</v>
      </c>
    </row>
    <row r="12" spans="1:8" ht="32.1" customHeight="1" x14ac:dyDescent="0.25">
      <c r="A12" s="5" t="s">
        <v>71</v>
      </c>
      <c r="B12" s="6" t="s">
        <v>72</v>
      </c>
      <c r="C12" s="6" t="s">
        <v>73</v>
      </c>
      <c r="D12" s="6" t="s">
        <v>74</v>
      </c>
    </row>
    <row r="13" spans="1:8" ht="32.1" customHeight="1" x14ac:dyDescent="0.25">
      <c r="A13" s="5" t="s">
        <v>75</v>
      </c>
      <c r="B13" s="6" t="s">
        <v>76</v>
      </c>
      <c r="C13" s="6" t="s">
        <v>77</v>
      </c>
      <c r="D13" s="6" t="s">
        <v>78</v>
      </c>
    </row>
    <row r="14" spans="1:8" ht="32.1" customHeight="1" x14ac:dyDescent="0.25">
      <c r="A14" s="5" t="s">
        <v>79</v>
      </c>
      <c r="B14" s="6" t="s">
        <v>80</v>
      </c>
      <c r="C14" s="6" t="s">
        <v>81</v>
      </c>
      <c r="D14" s="6" t="s">
        <v>82</v>
      </c>
    </row>
    <row r="15" spans="1:8" ht="32.1" customHeight="1" x14ac:dyDescent="0.25">
      <c r="A15" s="5" t="s">
        <v>83</v>
      </c>
      <c r="B15" s="6" t="s">
        <v>84</v>
      </c>
      <c r="C15" s="6" t="s">
        <v>85</v>
      </c>
      <c r="D15" s="6" t="s">
        <v>86</v>
      </c>
    </row>
    <row r="16" spans="1:8" ht="32.1" customHeight="1" x14ac:dyDescent="0.25">
      <c r="A16" s="5" t="s">
        <v>87</v>
      </c>
      <c r="B16" s="6" t="s">
        <v>88</v>
      </c>
      <c r="C16" s="6" t="s">
        <v>89</v>
      </c>
      <c r="D16" s="6" t="s">
        <v>90</v>
      </c>
    </row>
    <row r="17" spans="1:4" ht="32.1" customHeight="1" x14ac:dyDescent="0.25">
      <c r="A17" s="5" t="s">
        <v>91</v>
      </c>
      <c r="B17" s="6" t="s">
        <v>92</v>
      </c>
      <c r="C17" s="6" t="s">
        <v>93</v>
      </c>
      <c r="D17" s="6" t="s">
        <v>94</v>
      </c>
    </row>
  </sheetData>
  <mergeCells count="3">
    <mergeCell ref="A3:H3"/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5"/>
  <sheetViews>
    <sheetView workbookViewId="0">
      <pane ySplit="5" topLeftCell="A6" activePane="bottomLeft" state="frozen"/>
      <selection pane="bottomLeft" activeCell="A3" sqref="A3:H3"/>
    </sheetView>
  </sheetViews>
  <sheetFormatPr defaultRowHeight="15" x14ac:dyDescent="0.25"/>
  <cols>
    <col min="1" max="1" width="6" customWidth="1"/>
    <col min="2" max="2" width="14" customWidth="1"/>
    <col min="3" max="3" width="10" customWidth="1"/>
    <col min="4" max="4" width="16" customWidth="1"/>
    <col min="5" max="5" width="52" customWidth="1"/>
    <col min="6" max="6" width="10" customWidth="1"/>
    <col min="7" max="7" width="26" customWidth="1"/>
    <col min="8" max="8" width="44" customWidth="1"/>
    <col min="9" max="10" width="70" customWidth="1"/>
    <col min="11" max="11" width="38" customWidth="1"/>
  </cols>
  <sheetData>
    <row r="1" spans="1:11" ht="18.75" x14ac:dyDescent="0.3">
      <c r="A1" s="31" t="s">
        <v>95</v>
      </c>
      <c r="B1" s="28"/>
      <c r="C1" s="28"/>
      <c r="D1" s="28"/>
      <c r="E1" s="28"/>
      <c r="F1" s="28"/>
      <c r="G1" s="28"/>
      <c r="H1" s="28"/>
    </row>
    <row r="2" spans="1:11" x14ac:dyDescent="0.25">
      <c r="A2" s="30"/>
      <c r="B2" s="28"/>
      <c r="C2" s="28"/>
      <c r="D2" s="28"/>
      <c r="E2" s="28"/>
      <c r="F2" s="28"/>
      <c r="G2" s="28"/>
      <c r="H2" s="28"/>
    </row>
    <row r="3" spans="1:11" x14ac:dyDescent="0.25">
      <c r="A3" s="27"/>
      <c r="B3" s="28"/>
      <c r="C3" s="28"/>
      <c r="D3" s="28"/>
      <c r="E3" s="28"/>
      <c r="F3" s="28"/>
      <c r="G3" s="28"/>
      <c r="H3" s="28"/>
    </row>
    <row r="5" spans="1:11" x14ac:dyDescent="0.25">
      <c r="A5" s="2" t="s">
        <v>96</v>
      </c>
      <c r="B5" s="2" t="s">
        <v>97</v>
      </c>
      <c r="C5" s="2" t="s">
        <v>98</v>
      </c>
      <c r="D5" s="2" t="s">
        <v>99</v>
      </c>
      <c r="E5" s="2" t="s">
        <v>100</v>
      </c>
      <c r="F5" s="2" t="s">
        <v>101</v>
      </c>
      <c r="G5" s="2" t="s">
        <v>102</v>
      </c>
      <c r="H5" s="2" t="s">
        <v>103</v>
      </c>
      <c r="I5" s="2" t="s">
        <v>104</v>
      </c>
      <c r="J5" s="25" t="s">
        <v>105</v>
      </c>
      <c r="K5" s="25" t="s">
        <v>106</v>
      </c>
    </row>
    <row r="6" spans="1:11" ht="25.5" x14ac:dyDescent="0.25">
      <c r="A6" s="7">
        <v>1</v>
      </c>
      <c r="B6" s="8" t="s">
        <v>107</v>
      </c>
      <c r="C6" s="8">
        <v>0</v>
      </c>
      <c r="D6" s="9">
        <v>108000</v>
      </c>
      <c r="E6" s="6" t="s">
        <v>108</v>
      </c>
      <c r="F6" s="10">
        <f t="shared" ref="F6:F23" si="0">1-D6/108000</f>
        <v>0</v>
      </c>
      <c r="G6" s="6" t="s">
        <v>109</v>
      </c>
      <c r="H6" s="6" t="s">
        <v>110</v>
      </c>
      <c r="I6" s="6" t="s">
        <v>111</v>
      </c>
      <c r="J6" t="s">
        <v>112</v>
      </c>
      <c r="K6" t="s">
        <v>113</v>
      </c>
    </row>
    <row r="7" spans="1:11" ht="25.5" x14ac:dyDescent="0.25">
      <c r="A7" s="7">
        <v>2</v>
      </c>
      <c r="B7" s="8" t="s">
        <v>114</v>
      </c>
      <c r="C7" s="8">
        <v>7</v>
      </c>
      <c r="D7" s="9">
        <v>44000</v>
      </c>
      <c r="E7" s="6" t="s">
        <v>115</v>
      </c>
      <c r="F7" s="10">
        <f t="shared" si="0"/>
        <v>0.59259259259259256</v>
      </c>
      <c r="G7" s="6" t="s">
        <v>109</v>
      </c>
      <c r="H7" s="6" t="s">
        <v>110</v>
      </c>
      <c r="I7" s="6" t="s">
        <v>116</v>
      </c>
      <c r="J7" t="s">
        <v>117</v>
      </c>
      <c r="K7" t="s">
        <v>113</v>
      </c>
    </row>
    <row r="8" spans="1:11" ht="25.5" x14ac:dyDescent="0.25">
      <c r="A8" s="7">
        <v>3</v>
      </c>
      <c r="B8" s="8" t="s">
        <v>118</v>
      </c>
      <c r="C8" s="8">
        <v>9</v>
      </c>
      <c r="D8" s="9">
        <v>41000</v>
      </c>
      <c r="E8" s="6" t="s">
        <v>119</v>
      </c>
      <c r="F8" s="10">
        <f t="shared" si="0"/>
        <v>0.62037037037037035</v>
      </c>
      <c r="G8" s="11" t="s">
        <v>120</v>
      </c>
      <c r="H8" s="6" t="s">
        <v>110</v>
      </c>
      <c r="I8" s="6" t="s">
        <v>121</v>
      </c>
      <c r="J8" s="26" t="s">
        <v>122</v>
      </c>
      <c r="K8" t="s">
        <v>123</v>
      </c>
    </row>
    <row r="9" spans="1:11" ht="25.5" x14ac:dyDescent="0.25">
      <c r="A9" s="7">
        <v>4</v>
      </c>
      <c r="B9" s="8" t="s">
        <v>124</v>
      </c>
      <c r="C9" s="8">
        <v>10</v>
      </c>
      <c r="D9" s="9">
        <v>39200</v>
      </c>
      <c r="E9" s="6" t="s">
        <v>119</v>
      </c>
      <c r="F9" s="10">
        <f t="shared" si="0"/>
        <v>0.63703703703703707</v>
      </c>
      <c r="G9" s="11" t="s">
        <v>120</v>
      </c>
      <c r="H9" s="6" t="s">
        <v>110</v>
      </c>
      <c r="I9" s="6" t="s">
        <v>125</v>
      </c>
      <c r="J9" s="26" t="s">
        <v>122</v>
      </c>
      <c r="K9" t="s">
        <v>123</v>
      </c>
    </row>
    <row r="10" spans="1:11" ht="25.5" x14ac:dyDescent="0.25">
      <c r="A10" s="7">
        <v>5</v>
      </c>
      <c r="B10" s="8" t="s">
        <v>126</v>
      </c>
      <c r="C10" s="8">
        <v>11</v>
      </c>
      <c r="D10" s="9">
        <v>37600</v>
      </c>
      <c r="E10" s="6" t="s">
        <v>119</v>
      </c>
      <c r="F10" s="10">
        <f t="shared" si="0"/>
        <v>0.6518518518518519</v>
      </c>
      <c r="G10" s="11" t="s">
        <v>120</v>
      </c>
      <c r="H10" s="6" t="s">
        <v>110</v>
      </c>
      <c r="I10" s="6" t="s">
        <v>127</v>
      </c>
      <c r="J10" s="26" t="s">
        <v>122</v>
      </c>
      <c r="K10" t="s">
        <v>123</v>
      </c>
    </row>
    <row r="11" spans="1:11" ht="25.5" x14ac:dyDescent="0.25">
      <c r="A11" s="7">
        <v>6</v>
      </c>
      <c r="B11" s="8" t="s">
        <v>128</v>
      </c>
      <c r="C11" s="8">
        <v>12</v>
      </c>
      <c r="D11" s="9">
        <v>36100</v>
      </c>
      <c r="E11" s="6" t="s">
        <v>119</v>
      </c>
      <c r="F11" s="10">
        <f t="shared" si="0"/>
        <v>0.66574074074074074</v>
      </c>
      <c r="G11" s="11" t="s">
        <v>120</v>
      </c>
      <c r="H11" s="6" t="s">
        <v>110</v>
      </c>
      <c r="I11" s="6" t="s">
        <v>125</v>
      </c>
      <c r="J11" s="26" t="s">
        <v>122</v>
      </c>
      <c r="K11" t="s">
        <v>123</v>
      </c>
    </row>
    <row r="12" spans="1:11" ht="25.5" x14ac:dyDescent="0.25">
      <c r="A12" s="7">
        <v>7</v>
      </c>
      <c r="B12" s="8" t="s">
        <v>129</v>
      </c>
      <c r="C12" s="8">
        <v>13</v>
      </c>
      <c r="D12" s="9">
        <v>34800</v>
      </c>
      <c r="E12" s="6" t="s">
        <v>119</v>
      </c>
      <c r="F12" s="10">
        <f t="shared" si="0"/>
        <v>0.67777777777777781</v>
      </c>
      <c r="G12" s="11" t="s">
        <v>120</v>
      </c>
      <c r="H12" s="6" t="s">
        <v>110</v>
      </c>
      <c r="I12" s="6" t="s">
        <v>125</v>
      </c>
      <c r="J12" s="26" t="s">
        <v>122</v>
      </c>
      <c r="K12" t="s">
        <v>123</v>
      </c>
    </row>
    <row r="13" spans="1:11" ht="25.5" x14ac:dyDescent="0.25">
      <c r="A13" s="7">
        <v>8</v>
      </c>
      <c r="B13" s="8" t="s">
        <v>130</v>
      </c>
      <c r="C13" s="8">
        <v>14</v>
      </c>
      <c r="D13" s="9">
        <v>33600</v>
      </c>
      <c r="E13" s="6" t="s">
        <v>119</v>
      </c>
      <c r="F13" s="10">
        <f t="shared" si="0"/>
        <v>0.68888888888888888</v>
      </c>
      <c r="G13" s="11" t="s">
        <v>120</v>
      </c>
      <c r="H13" s="6" t="s">
        <v>110</v>
      </c>
      <c r="I13" s="6" t="s">
        <v>125</v>
      </c>
      <c r="J13" s="26" t="s">
        <v>122</v>
      </c>
      <c r="K13" t="s">
        <v>123</v>
      </c>
    </row>
    <row r="14" spans="1:11" ht="25.5" x14ac:dyDescent="0.25">
      <c r="A14" s="7">
        <v>9</v>
      </c>
      <c r="B14" s="8" t="s">
        <v>131</v>
      </c>
      <c r="C14" s="8">
        <v>15</v>
      </c>
      <c r="D14" s="9">
        <v>32200</v>
      </c>
      <c r="E14" s="6" t="s">
        <v>119</v>
      </c>
      <c r="F14" s="10">
        <f t="shared" si="0"/>
        <v>0.70185185185185184</v>
      </c>
      <c r="G14" s="11" t="s">
        <v>120</v>
      </c>
      <c r="H14" s="6" t="s">
        <v>110</v>
      </c>
      <c r="I14" s="6" t="s">
        <v>132</v>
      </c>
      <c r="J14" s="26" t="s">
        <v>122</v>
      </c>
      <c r="K14" t="s">
        <v>123</v>
      </c>
    </row>
    <row r="15" spans="1:11" ht="25.5" x14ac:dyDescent="0.25">
      <c r="A15" s="7">
        <v>10</v>
      </c>
      <c r="B15" s="8" t="s">
        <v>133</v>
      </c>
      <c r="C15" s="8">
        <v>16</v>
      </c>
      <c r="D15" s="9">
        <v>27400</v>
      </c>
      <c r="E15" s="6" t="s">
        <v>134</v>
      </c>
      <c r="F15" s="10">
        <f t="shared" si="0"/>
        <v>0.74629629629629624</v>
      </c>
      <c r="G15" s="6" t="s">
        <v>109</v>
      </c>
      <c r="H15" s="6" t="s">
        <v>110</v>
      </c>
      <c r="I15" s="6" t="s">
        <v>135</v>
      </c>
      <c r="J15" t="s">
        <v>136</v>
      </c>
      <c r="K15" t="s">
        <v>113</v>
      </c>
    </row>
    <row r="16" spans="1:11" ht="25.5" x14ac:dyDescent="0.25">
      <c r="A16" s="7">
        <v>11</v>
      </c>
      <c r="B16" s="8" t="s">
        <v>137</v>
      </c>
      <c r="C16" s="8">
        <v>17</v>
      </c>
      <c r="D16" s="9">
        <v>22000</v>
      </c>
      <c r="E16" s="6" t="s">
        <v>138</v>
      </c>
      <c r="F16" s="10">
        <f t="shared" si="0"/>
        <v>0.79629629629629628</v>
      </c>
      <c r="G16" s="6" t="s">
        <v>109</v>
      </c>
      <c r="H16" s="6" t="s">
        <v>110</v>
      </c>
      <c r="I16" s="6" t="s">
        <v>139</v>
      </c>
      <c r="J16" t="s">
        <v>140</v>
      </c>
      <c r="K16" t="s">
        <v>123</v>
      </c>
    </row>
    <row r="17" spans="1:11" ht="25.5" x14ac:dyDescent="0.25">
      <c r="A17" s="7">
        <v>12</v>
      </c>
      <c r="B17" s="8" t="s">
        <v>141</v>
      </c>
      <c r="C17" s="8">
        <v>18</v>
      </c>
      <c r="D17" s="9">
        <v>18000</v>
      </c>
      <c r="E17" s="6" t="s">
        <v>119</v>
      </c>
      <c r="F17" s="10">
        <f t="shared" si="0"/>
        <v>0.83333333333333337</v>
      </c>
      <c r="G17" s="11" t="s">
        <v>120</v>
      </c>
      <c r="H17" s="6" t="s">
        <v>110</v>
      </c>
      <c r="I17" s="6" t="s">
        <v>142</v>
      </c>
      <c r="J17" s="26" t="s">
        <v>122</v>
      </c>
      <c r="K17" t="s">
        <v>123</v>
      </c>
    </row>
    <row r="18" spans="1:11" ht="25.5" x14ac:dyDescent="0.25">
      <c r="A18" s="7">
        <v>13</v>
      </c>
      <c r="B18" s="8" t="s">
        <v>143</v>
      </c>
      <c r="C18" s="8">
        <v>19</v>
      </c>
      <c r="D18" s="9">
        <v>10000</v>
      </c>
      <c r="E18" s="6" t="s">
        <v>144</v>
      </c>
      <c r="F18" s="10">
        <f t="shared" si="0"/>
        <v>0.90740740740740744</v>
      </c>
      <c r="G18" s="6" t="s">
        <v>109</v>
      </c>
      <c r="H18" s="6" t="s">
        <v>110</v>
      </c>
      <c r="I18" s="6" t="s">
        <v>145</v>
      </c>
      <c r="J18" t="s">
        <v>146</v>
      </c>
      <c r="K18" t="s">
        <v>113</v>
      </c>
    </row>
    <row r="19" spans="1:11" ht="25.5" x14ac:dyDescent="0.25">
      <c r="A19" s="7">
        <v>14</v>
      </c>
      <c r="B19" s="8" t="s">
        <v>147</v>
      </c>
      <c r="C19" s="8">
        <v>20</v>
      </c>
      <c r="D19" s="9">
        <v>8600</v>
      </c>
      <c r="E19" s="6" t="s">
        <v>119</v>
      </c>
      <c r="F19" s="10">
        <f t="shared" si="0"/>
        <v>0.92037037037037039</v>
      </c>
      <c r="G19" s="11" t="s">
        <v>120</v>
      </c>
      <c r="H19" s="6" t="s">
        <v>110</v>
      </c>
      <c r="I19" s="6" t="s">
        <v>148</v>
      </c>
      <c r="J19" s="26" t="s">
        <v>122</v>
      </c>
      <c r="K19" t="s">
        <v>123</v>
      </c>
    </row>
    <row r="20" spans="1:11" ht="25.5" x14ac:dyDescent="0.25">
      <c r="A20" s="7">
        <v>15</v>
      </c>
      <c r="B20" s="8" t="s">
        <v>149</v>
      </c>
      <c r="C20" s="8">
        <v>22</v>
      </c>
      <c r="D20" s="9">
        <v>6400</v>
      </c>
      <c r="E20" s="6" t="s">
        <v>119</v>
      </c>
      <c r="F20" s="10">
        <f t="shared" si="0"/>
        <v>0.94074074074074077</v>
      </c>
      <c r="G20" s="11" t="s">
        <v>120</v>
      </c>
      <c r="H20" s="6" t="s">
        <v>110</v>
      </c>
      <c r="I20" s="6" t="s">
        <v>148</v>
      </c>
      <c r="J20" s="26" t="s">
        <v>122</v>
      </c>
      <c r="K20" t="s">
        <v>123</v>
      </c>
    </row>
    <row r="21" spans="1:11" ht="25.5" x14ac:dyDescent="0.25">
      <c r="A21" s="7">
        <v>16</v>
      </c>
      <c r="B21" s="8" t="s">
        <v>150</v>
      </c>
      <c r="C21" s="8">
        <v>23</v>
      </c>
      <c r="D21" s="9">
        <v>5100</v>
      </c>
      <c r="E21" s="6" t="s">
        <v>151</v>
      </c>
      <c r="F21" s="10">
        <f t="shared" si="0"/>
        <v>0.95277777777777772</v>
      </c>
      <c r="G21" s="6" t="s">
        <v>109</v>
      </c>
      <c r="H21" s="6" t="s">
        <v>110</v>
      </c>
      <c r="I21" s="6" t="s">
        <v>152</v>
      </c>
      <c r="J21" t="s">
        <v>153</v>
      </c>
      <c r="K21" t="s">
        <v>113</v>
      </c>
    </row>
    <row r="22" spans="1:11" ht="25.5" x14ac:dyDescent="0.25">
      <c r="A22" s="7">
        <v>17</v>
      </c>
      <c r="B22" s="8" t="s">
        <v>154</v>
      </c>
      <c r="C22" s="8">
        <v>27</v>
      </c>
      <c r="D22" s="9">
        <v>1800</v>
      </c>
      <c r="E22" s="6" t="s">
        <v>119</v>
      </c>
      <c r="F22" s="10">
        <f t="shared" si="0"/>
        <v>0.98333333333333328</v>
      </c>
      <c r="G22" s="11" t="s">
        <v>120</v>
      </c>
      <c r="H22" s="6" t="s">
        <v>110</v>
      </c>
      <c r="I22" s="6" t="s">
        <v>155</v>
      </c>
      <c r="J22" s="26" t="s">
        <v>122</v>
      </c>
      <c r="K22" t="s">
        <v>123</v>
      </c>
    </row>
    <row r="23" spans="1:11" ht="25.5" x14ac:dyDescent="0.25">
      <c r="A23" s="7">
        <v>18</v>
      </c>
      <c r="B23" s="8" t="s">
        <v>156</v>
      </c>
      <c r="C23" s="8">
        <v>31</v>
      </c>
      <c r="D23" s="9">
        <v>0</v>
      </c>
      <c r="E23" s="6" t="s">
        <v>157</v>
      </c>
      <c r="F23" s="10">
        <f t="shared" si="0"/>
        <v>1</v>
      </c>
      <c r="G23" s="6" t="s">
        <v>109</v>
      </c>
      <c r="H23" s="6" t="s">
        <v>110</v>
      </c>
      <c r="I23" s="6" t="s">
        <v>158</v>
      </c>
      <c r="J23" t="s">
        <v>159</v>
      </c>
      <c r="K23" t="s">
        <v>113</v>
      </c>
    </row>
    <row r="25" spans="1:11" x14ac:dyDescent="0.25">
      <c r="A25" t="s">
        <v>160</v>
      </c>
      <c r="B25">
        <f>COUNTA(A6:A23)</f>
        <v>18</v>
      </c>
      <c r="C25" t="s">
        <v>161</v>
      </c>
      <c r="D25" s="12">
        <v>108000</v>
      </c>
    </row>
  </sheetData>
  <mergeCells count="3">
    <mergeCell ref="A3:H3"/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0"/>
  <sheetViews>
    <sheetView workbookViewId="0">
      <pane ySplit="5" topLeftCell="A6" activePane="bottomLeft" state="frozen"/>
      <selection pane="bottomLeft" activeCell="A3" sqref="A3:H3"/>
    </sheetView>
  </sheetViews>
  <sheetFormatPr defaultRowHeight="15" x14ac:dyDescent="0.25"/>
  <cols>
    <col min="1" max="1" width="10" customWidth="1"/>
    <col min="2" max="3" width="14" customWidth="1"/>
    <col min="4" max="5" width="20" customWidth="1"/>
    <col min="6" max="7" width="16" customWidth="1"/>
    <col min="8" max="8" width="18" customWidth="1"/>
    <col min="9" max="9" width="12" customWidth="1"/>
  </cols>
  <sheetData>
    <row r="1" spans="1:9" ht="18.75" x14ac:dyDescent="0.3">
      <c r="A1" s="31" t="s">
        <v>162</v>
      </c>
      <c r="B1" s="28"/>
      <c r="C1" s="28"/>
      <c r="D1" s="28"/>
      <c r="E1" s="28"/>
      <c r="F1" s="28"/>
      <c r="G1" s="28"/>
      <c r="H1" s="28"/>
    </row>
    <row r="2" spans="1:9" x14ac:dyDescent="0.25">
      <c r="A2" s="30"/>
      <c r="B2" s="28"/>
      <c r="C2" s="28"/>
      <c r="D2" s="28"/>
      <c r="E2" s="28"/>
      <c r="F2" s="28"/>
      <c r="G2" s="28"/>
      <c r="H2" s="28"/>
    </row>
    <row r="3" spans="1:9" x14ac:dyDescent="0.25">
      <c r="A3" s="27"/>
      <c r="B3" s="28"/>
      <c r="C3" s="28"/>
      <c r="D3" s="28"/>
      <c r="E3" s="28"/>
      <c r="F3" s="28"/>
      <c r="G3" s="28"/>
      <c r="H3" s="28"/>
    </row>
    <row r="5" spans="1:9" ht="30" x14ac:dyDescent="0.25">
      <c r="A5" s="2" t="s">
        <v>98</v>
      </c>
      <c r="B5" s="2" t="s">
        <v>97</v>
      </c>
      <c r="C5" s="2" t="s">
        <v>163</v>
      </c>
      <c r="D5" s="2" t="s">
        <v>164</v>
      </c>
      <c r="E5" s="2" t="s">
        <v>165</v>
      </c>
      <c r="F5" s="2" t="s">
        <v>166</v>
      </c>
      <c r="G5" s="2" t="s">
        <v>167</v>
      </c>
      <c r="H5" s="2" t="s">
        <v>168</v>
      </c>
      <c r="I5" s="2" t="s">
        <v>169</v>
      </c>
    </row>
    <row r="6" spans="1:9" x14ac:dyDescent="0.25">
      <c r="A6" s="13">
        <v>0</v>
      </c>
      <c r="B6" s="3" t="s">
        <v>107</v>
      </c>
      <c r="C6" s="13">
        <v>108000</v>
      </c>
      <c r="D6" s="13">
        <v>108000</v>
      </c>
      <c r="E6" s="13">
        <v>108000</v>
      </c>
      <c r="F6" s="14">
        <v>0</v>
      </c>
      <c r="G6" s="14">
        <v>0</v>
      </c>
      <c r="H6" s="14">
        <v>0</v>
      </c>
      <c r="I6" s="15">
        <f t="shared" ref="I6:I37" si="0">1-C6/108000</f>
        <v>0</v>
      </c>
    </row>
    <row r="7" spans="1:9" x14ac:dyDescent="0.25">
      <c r="A7" s="13">
        <v>1</v>
      </c>
      <c r="B7" s="3" t="s">
        <v>170</v>
      </c>
      <c r="C7" s="13">
        <v>98857</v>
      </c>
      <c r="D7" s="13">
        <v>108000</v>
      </c>
      <c r="E7" s="13">
        <v>108000</v>
      </c>
      <c r="F7" s="14">
        <f t="shared" ref="F7:F37" si="1">(C7+C6)/2*(A7-A6)</f>
        <v>103428.5</v>
      </c>
      <c r="G7" s="14">
        <f t="shared" ref="G7:G37" si="2">(D7+D6)/2*(A7-A6)</f>
        <v>108000</v>
      </c>
      <c r="H7" s="14">
        <f t="shared" ref="H7:H37" si="3">(E7+E6)/2*(A7-A6)</f>
        <v>108000</v>
      </c>
      <c r="I7" s="15">
        <f t="shared" si="0"/>
        <v>8.4657407407407459E-2</v>
      </c>
    </row>
    <row r="8" spans="1:9" x14ac:dyDescent="0.25">
      <c r="A8" s="13">
        <v>2</v>
      </c>
      <c r="B8" s="3" t="s">
        <v>171</v>
      </c>
      <c r="C8" s="13">
        <v>89714</v>
      </c>
      <c r="D8" s="13">
        <v>108000</v>
      </c>
      <c r="E8" s="13">
        <v>88667</v>
      </c>
      <c r="F8" s="14">
        <f t="shared" si="1"/>
        <v>94285.5</v>
      </c>
      <c r="G8" s="14">
        <f t="shared" si="2"/>
        <v>108000</v>
      </c>
      <c r="H8" s="14">
        <f t="shared" si="3"/>
        <v>98333.5</v>
      </c>
      <c r="I8" s="15">
        <f t="shared" si="0"/>
        <v>0.16931481481481481</v>
      </c>
    </row>
    <row r="9" spans="1:9" x14ac:dyDescent="0.25">
      <c r="A9" s="13">
        <v>3</v>
      </c>
      <c r="B9" s="3" t="s">
        <v>172</v>
      </c>
      <c r="C9" s="13">
        <v>80571</v>
      </c>
      <c r="D9" s="13">
        <v>108000</v>
      </c>
      <c r="E9" s="13">
        <v>69333</v>
      </c>
      <c r="F9" s="14">
        <f t="shared" si="1"/>
        <v>85142.5</v>
      </c>
      <c r="G9" s="14">
        <f t="shared" si="2"/>
        <v>108000</v>
      </c>
      <c r="H9" s="14">
        <f t="shared" si="3"/>
        <v>79000</v>
      </c>
      <c r="I9" s="15">
        <f t="shared" si="0"/>
        <v>0.25397222222222227</v>
      </c>
    </row>
    <row r="10" spans="1:9" x14ac:dyDescent="0.25">
      <c r="A10" s="13">
        <v>4</v>
      </c>
      <c r="B10" s="3" t="s">
        <v>173</v>
      </c>
      <c r="C10" s="13">
        <v>71429</v>
      </c>
      <c r="D10" s="13">
        <v>108000</v>
      </c>
      <c r="E10" s="13">
        <v>50000</v>
      </c>
      <c r="F10" s="14">
        <f t="shared" si="1"/>
        <v>76000</v>
      </c>
      <c r="G10" s="14">
        <f t="shared" si="2"/>
        <v>108000</v>
      </c>
      <c r="H10" s="14">
        <f t="shared" si="3"/>
        <v>59666.5</v>
      </c>
      <c r="I10" s="15">
        <f t="shared" si="0"/>
        <v>0.3386203703703704</v>
      </c>
    </row>
    <row r="11" spans="1:9" x14ac:dyDescent="0.25">
      <c r="A11" s="13">
        <v>5</v>
      </c>
      <c r="B11" s="3" t="s">
        <v>174</v>
      </c>
      <c r="C11" s="13">
        <v>62286</v>
      </c>
      <c r="D11" s="13">
        <v>86667</v>
      </c>
      <c r="E11" s="13">
        <v>48000</v>
      </c>
      <c r="F11" s="14">
        <f t="shared" si="1"/>
        <v>66857.5</v>
      </c>
      <c r="G11" s="14">
        <f t="shared" si="2"/>
        <v>97333.5</v>
      </c>
      <c r="H11" s="14">
        <f t="shared" si="3"/>
        <v>49000</v>
      </c>
      <c r="I11" s="15">
        <f t="shared" si="0"/>
        <v>0.42327777777777775</v>
      </c>
    </row>
    <row r="12" spans="1:9" x14ac:dyDescent="0.25">
      <c r="A12" s="13">
        <v>6</v>
      </c>
      <c r="B12" s="3" t="s">
        <v>175</v>
      </c>
      <c r="C12" s="13">
        <v>53143</v>
      </c>
      <c r="D12" s="13">
        <v>65333</v>
      </c>
      <c r="E12" s="13">
        <v>46000</v>
      </c>
      <c r="F12" s="14">
        <f t="shared" si="1"/>
        <v>57714.5</v>
      </c>
      <c r="G12" s="14">
        <f t="shared" si="2"/>
        <v>76000</v>
      </c>
      <c r="H12" s="14">
        <f t="shared" si="3"/>
        <v>47000</v>
      </c>
      <c r="I12" s="15">
        <f t="shared" si="0"/>
        <v>0.50793518518518521</v>
      </c>
    </row>
    <row r="13" spans="1:9" x14ac:dyDescent="0.25">
      <c r="A13" s="13">
        <v>7</v>
      </c>
      <c r="B13" s="3" t="s">
        <v>114</v>
      </c>
      <c r="C13" s="13">
        <v>44000</v>
      </c>
      <c r="D13" s="13">
        <v>44000</v>
      </c>
      <c r="E13" s="13">
        <v>44000</v>
      </c>
      <c r="F13" s="14">
        <f t="shared" si="1"/>
        <v>48571.5</v>
      </c>
      <c r="G13" s="14">
        <f t="shared" si="2"/>
        <v>54666.5</v>
      </c>
      <c r="H13" s="14">
        <f t="shared" si="3"/>
        <v>45000</v>
      </c>
      <c r="I13" s="15">
        <f t="shared" si="0"/>
        <v>0.59259259259259256</v>
      </c>
    </row>
    <row r="14" spans="1:9" x14ac:dyDescent="0.25">
      <c r="A14" s="13">
        <v>8</v>
      </c>
      <c r="B14" s="3" t="s">
        <v>176</v>
      </c>
      <c r="C14" s="13">
        <v>42500</v>
      </c>
      <c r="D14" s="13">
        <v>42500</v>
      </c>
      <c r="E14" s="13">
        <v>42500</v>
      </c>
      <c r="F14" s="14">
        <f t="shared" si="1"/>
        <v>43250</v>
      </c>
      <c r="G14" s="14">
        <f t="shared" si="2"/>
        <v>43250</v>
      </c>
      <c r="H14" s="14">
        <f t="shared" si="3"/>
        <v>43250</v>
      </c>
      <c r="I14" s="15">
        <f t="shared" si="0"/>
        <v>0.6064814814814814</v>
      </c>
    </row>
    <row r="15" spans="1:9" x14ac:dyDescent="0.25">
      <c r="A15" s="13">
        <v>9</v>
      </c>
      <c r="B15" s="3" t="s">
        <v>118</v>
      </c>
      <c r="C15" s="13">
        <v>41000</v>
      </c>
      <c r="D15" s="13">
        <v>41000</v>
      </c>
      <c r="E15" s="13">
        <v>41000</v>
      </c>
      <c r="F15" s="14">
        <f t="shared" si="1"/>
        <v>41750</v>
      </c>
      <c r="G15" s="14">
        <f t="shared" si="2"/>
        <v>41750</v>
      </c>
      <c r="H15" s="14">
        <f t="shared" si="3"/>
        <v>41750</v>
      </c>
      <c r="I15" s="15">
        <f t="shared" si="0"/>
        <v>0.62037037037037035</v>
      </c>
    </row>
    <row r="16" spans="1:9" x14ac:dyDescent="0.25">
      <c r="A16" s="13">
        <v>10</v>
      </c>
      <c r="B16" s="3" t="s">
        <v>124</v>
      </c>
      <c r="C16" s="13">
        <v>39200</v>
      </c>
      <c r="D16" s="13">
        <v>39200</v>
      </c>
      <c r="E16" s="13">
        <v>39200</v>
      </c>
      <c r="F16" s="14">
        <f t="shared" si="1"/>
        <v>40100</v>
      </c>
      <c r="G16" s="14">
        <f t="shared" si="2"/>
        <v>40100</v>
      </c>
      <c r="H16" s="14">
        <f t="shared" si="3"/>
        <v>40100</v>
      </c>
      <c r="I16" s="15">
        <f t="shared" si="0"/>
        <v>0.63703703703703707</v>
      </c>
    </row>
    <row r="17" spans="1:9" x14ac:dyDescent="0.25">
      <c r="A17" s="13">
        <v>11</v>
      </c>
      <c r="B17" s="3" t="s">
        <v>126</v>
      </c>
      <c r="C17" s="13">
        <v>37600</v>
      </c>
      <c r="D17" s="13">
        <v>37600</v>
      </c>
      <c r="E17" s="13">
        <v>37600</v>
      </c>
      <c r="F17" s="14">
        <f t="shared" si="1"/>
        <v>38400</v>
      </c>
      <c r="G17" s="14">
        <f t="shared" si="2"/>
        <v>38400</v>
      </c>
      <c r="H17" s="14">
        <f t="shared" si="3"/>
        <v>38400</v>
      </c>
      <c r="I17" s="15">
        <f t="shared" si="0"/>
        <v>0.6518518518518519</v>
      </c>
    </row>
    <row r="18" spans="1:9" x14ac:dyDescent="0.25">
      <c r="A18" s="13">
        <v>12</v>
      </c>
      <c r="B18" s="3" t="s">
        <v>128</v>
      </c>
      <c r="C18" s="13">
        <v>36100</v>
      </c>
      <c r="D18" s="13">
        <v>36100</v>
      </c>
      <c r="E18" s="13">
        <v>36100</v>
      </c>
      <c r="F18" s="14">
        <f t="shared" si="1"/>
        <v>36850</v>
      </c>
      <c r="G18" s="14">
        <f t="shared" si="2"/>
        <v>36850</v>
      </c>
      <c r="H18" s="14">
        <f t="shared" si="3"/>
        <v>36850</v>
      </c>
      <c r="I18" s="15">
        <f t="shared" si="0"/>
        <v>0.66574074074074074</v>
      </c>
    </row>
    <row r="19" spans="1:9" x14ac:dyDescent="0.25">
      <c r="A19" s="13">
        <v>13</v>
      </c>
      <c r="B19" s="3" t="s">
        <v>129</v>
      </c>
      <c r="C19" s="13">
        <v>34800</v>
      </c>
      <c r="D19" s="13">
        <v>34800</v>
      </c>
      <c r="E19" s="13">
        <v>34800</v>
      </c>
      <c r="F19" s="14">
        <f t="shared" si="1"/>
        <v>35450</v>
      </c>
      <c r="G19" s="14">
        <f t="shared" si="2"/>
        <v>35450</v>
      </c>
      <c r="H19" s="14">
        <f t="shared" si="3"/>
        <v>35450</v>
      </c>
      <c r="I19" s="15">
        <f t="shared" si="0"/>
        <v>0.67777777777777781</v>
      </c>
    </row>
    <row r="20" spans="1:9" x14ac:dyDescent="0.25">
      <c r="A20" s="13">
        <v>14</v>
      </c>
      <c r="B20" s="3" t="s">
        <v>130</v>
      </c>
      <c r="C20" s="13">
        <v>33600</v>
      </c>
      <c r="D20" s="13">
        <v>33600</v>
      </c>
      <c r="E20" s="13">
        <v>33600</v>
      </c>
      <c r="F20" s="14">
        <f t="shared" si="1"/>
        <v>34200</v>
      </c>
      <c r="G20" s="14">
        <f t="shared" si="2"/>
        <v>34200</v>
      </c>
      <c r="H20" s="14">
        <f t="shared" si="3"/>
        <v>34200</v>
      </c>
      <c r="I20" s="15">
        <f t="shared" si="0"/>
        <v>0.68888888888888888</v>
      </c>
    </row>
    <row r="21" spans="1:9" x14ac:dyDescent="0.25">
      <c r="A21" s="13">
        <v>15</v>
      </c>
      <c r="B21" s="3" t="s">
        <v>131</v>
      </c>
      <c r="C21" s="13">
        <v>32200</v>
      </c>
      <c r="D21" s="13">
        <v>32200</v>
      </c>
      <c r="E21" s="13">
        <v>32200</v>
      </c>
      <c r="F21" s="14">
        <f t="shared" si="1"/>
        <v>32900</v>
      </c>
      <c r="G21" s="14">
        <f t="shared" si="2"/>
        <v>32900</v>
      </c>
      <c r="H21" s="14">
        <f t="shared" si="3"/>
        <v>32900</v>
      </c>
      <c r="I21" s="15">
        <f t="shared" si="0"/>
        <v>0.70185185185185184</v>
      </c>
    </row>
    <row r="22" spans="1:9" x14ac:dyDescent="0.25">
      <c r="A22" s="13">
        <v>16</v>
      </c>
      <c r="B22" s="3" t="s">
        <v>133</v>
      </c>
      <c r="C22" s="13">
        <v>27400</v>
      </c>
      <c r="D22" s="13">
        <v>27400</v>
      </c>
      <c r="E22" s="13">
        <v>27400</v>
      </c>
      <c r="F22" s="14">
        <f t="shared" si="1"/>
        <v>29800</v>
      </c>
      <c r="G22" s="14">
        <f t="shared" si="2"/>
        <v>29800</v>
      </c>
      <c r="H22" s="14">
        <f t="shared" si="3"/>
        <v>29800</v>
      </c>
      <c r="I22" s="15">
        <f t="shared" si="0"/>
        <v>0.74629629629629624</v>
      </c>
    </row>
    <row r="23" spans="1:9" x14ac:dyDescent="0.25">
      <c r="A23" s="13">
        <v>17</v>
      </c>
      <c r="B23" s="3" t="s">
        <v>137</v>
      </c>
      <c r="C23" s="13">
        <v>22000</v>
      </c>
      <c r="D23" s="13">
        <v>22000</v>
      </c>
      <c r="E23" s="13">
        <v>22000</v>
      </c>
      <c r="F23" s="14">
        <f t="shared" si="1"/>
        <v>24700</v>
      </c>
      <c r="G23" s="14">
        <f t="shared" si="2"/>
        <v>24700</v>
      </c>
      <c r="H23" s="14">
        <f t="shared" si="3"/>
        <v>24700</v>
      </c>
      <c r="I23" s="15">
        <f t="shared" si="0"/>
        <v>0.79629629629629628</v>
      </c>
    </row>
    <row r="24" spans="1:9" x14ac:dyDescent="0.25">
      <c r="A24" s="13">
        <v>18</v>
      </c>
      <c r="B24" s="3" t="s">
        <v>141</v>
      </c>
      <c r="C24" s="13">
        <v>18000</v>
      </c>
      <c r="D24" s="13">
        <v>18000</v>
      </c>
      <c r="E24" s="13">
        <v>18000</v>
      </c>
      <c r="F24" s="14">
        <f t="shared" si="1"/>
        <v>20000</v>
      </c>
      <c r="G24" s="14">
        <f t="shared" si="2"/>
        <v>20000</v>
      </c>
      <c r="H24" s="14">
        <f t="shared" si="3"/>
        <v>20000</v>
      </c>
      <c r="I24" s="15">
        <f t="shared" si="0"/>
        <v>0.83333333333333337</v>
      </c>
    </row>
    <row r="25" spans="1:9" x14ac:dyDescent="0.25">
      <c r="A25" s="13">
        <v>19</v>
      </c>
      <c r="B25" s="3" t="s">
        <v>143</v>
      </c>
      <c r="C25" s="13">
        <v>10000</v>
      </c>
      <c r="D25" s="13">
        <v>10000</v>
      </c>
      <c r="E25" s="13">
        <v>10000</v>
      </c>
      <c r="F25" s="14">
        <f t="shared" si="1"/>
        <v>14000</v>
      </c>
      <c r="G25" s="14">
        <f t="shared" si="2"/>
        <v>14000</v>
      </c>
      <c r="H25" s="14">
        <f t="shared" si="3"/>
        <v>14000</v>
      </c>
      <c r="I25" s="15">
        <f t="shared" si="0"/>
        <v>0.90740740740740744</v>
      </c>
    </row>
    <row r="26" spans="1:9" x14ac:dyDescent="0.25">
      <c r="A26" s="13">
        <v>20</v>
      </c>
      <c r="B26" s="3" t="s">
        <v>147</v>
      </c>
      <c r="C26" s="13">
        <v>8600</v>
      </c>
      <c r="D26" s="13">
        <v>8600</v>
      </c>
      <c r="E26" s="13">
        <v>8600</v>
      </c>
      <c r="F26" s="14">
        <f t="shared" si="1"/>
        <v>9300</v>
      </c>
      <c r="G26" s="14">
        <f t="shared" si="2"/>
        <v>9300</v>
      </c>
      <c r="H26" s="14">
        <f t="shared" si="3"/>
        <v>9300</v>
      </c>
      <c r="I26" s="15">
        <f t="shared" si="0"/>
        <v>0.92037037037037039</v>
      </c>
    </row>
    <row r="27" spans="1:9" x14ac:dyDescent="0.25">
      <c r="A27" s="13">
        <v>21</v>
      </c>
      <c r="B27" s="3" t="s">
        <v>177</v>
      </c>
      <c r="C27" s="13">
        <v>7500</v>
      </c>
      <c r="D27" s="13">
        <v>7500</v>
      </c>
      <c r="E27" s="13">
        <v>7500</v>
      </c>
      <c r="F27" s="14">
        <f t="shared" si="1"/>
        <v>8050</v>
      </c>
      <c r="G27" s="14">
        <f t="shared" si="2"/>
        <v>8050</v>
      </c>
      <c r="H27" s="14">
        <f t="shared" si="3"/>
        <v>8050</v>
      </c>
      <c r="I27" s="15">
        <f t="shared" si="0"/>
        <v>0.93055555555555558</v>
      </c>
    </row>
    <row r="28" spans="1:9" x14ac:dyDescent="0.25">
      <c r="A28" s="13">
        <v>22</v>
      </c>
      <c r="B28" s="3" t="s">
        <v>149</v>
      </c>
      <c r="C28" s="13">
        <v>6400</v>
      </c>
      <c r="D28" s="13">
        <v>6400</v>
      </c>
      <c r="E28" s="13">
        <v>6400</v>
      </c>
      <c r="F28" s="14">
        <f t="shared" si="1"/>
        <v>6950</v>
      </c>
      <c r="G28" s="14">
        <f t="shared" si="2"/>
        <v>6950</v>
      </c>
      <c r="H28" s="14">
        <f t="shared" si="3"/>
        <v>6950</v>
      </c>
      <c r="I28" s="15">
        <f t="shared" si="0"/>
        <v>0.94074074074074077</v>
      </c>
    </row>
    <row r="29" spans="1:9" x14ac:dyDescent="0.25">
      <c r="A29" s="13">
        <v>23</v>
      </c>
      <c r="B29" s="3" t="s">
        <v>150</v>
      </c>
      <c r="C29" s="13">
        <v>5100</v>
      </c>
      <c r="D29" s="13">
        <v>5100</v>
      </c>
      <c r="E29" s="13">
        <v>5100</v>
      </c>
      <c r="F29" s="14">
        <f t="shared" si="1"/>
        <v>5750</v>
      </c>
      <c r="G29" s="14">
        <f t="shared" si="2"/>
        <v>5750</v>
      </c>
      <c r="H29" s="14">
        <f t="shared" si="3"/>
        <v>5750</v>
      </c>
      <c r="I29" s="15">
        <f t="shared" si="0"/>
        <v>0.95277777777777772</v>
      </c>
    </row>
    <row r="30" spans="1:9" x14ac:dyDescent="0.25">
      <c r="A30" s="13">
        <v>24</v>
      </c>
      <c r="B30" s="3" t="s">
        <v>178</v>
      </c>
      <c r="C30" s="13">
        <v>4275</v>
      </c>
      <c r="D30" s="13">
        <v>4275</v>
      </c>
      <c r="E30" s="13">
        <v>4275</v>
      </c>
      <c r="F30" s="14">
        <f t="shared" si="1"/>
        <v>4687.5</v>
      </c>
      <c r="G30" s="14">
        <f t="shared" si="2"/>
        <v>4687.5</v>
      </c>
      <c r="H30" s="14">
        <f t="shared" si="3"/>
        <v>4687.5</v>
      </c>
      <c r="I30" s="15">
        <f t="shared" si="0"/>
        <v>0.9604166666666667</v>
      </c>
    </row>
    <row r="31" spans="1:9" x14ac:dyDescent="0.25">
      <c r="A31" s="13">
        <v>25</v>
      </c>
      <c r="B31" s="3" t="s">
        <v>179</v>
      </c>
      <c r="C31" s="13">
        <v>3450</v>
      </c>
      <c r="D31" s="13">
        <v>3450</v>
      </c>
      <c r="E31" s="13">
        <v>3450</v>
      </c>
      <c r="F31" s="14">
        <f t="shared" si="1"/>
        <v>3862.5</v>
      </c>
      <c r="G31" s="14">
        <f t="shared" si="2"/>
        <v>3862.5</v>
      </c>
      <c r="H31" s="14">
        <f t="shared" si="3"/>
        <v>3862.5</v>
      </c>
      <c r="I31" s="15">
        <f t="shared" si="0"/>
        <v>0.96805555555555556</v>
      </c>
    </row>
    <row r="32" spans="1:9" x14ac:dyDescent="0.25">
      <c r="A32" s="13">
        <v>26</v>
      </c>
      <c r="B32" s="3" t="s">
        <v>180</v>
      </c>
      <c r="C32" s="13">
        <v>2625</v>
      </c>
      <c r="D32" s="13">
        <v>2625</v>
      </c>
      <c r="E32" s="13">
        <v>2625</v>
      </c>
      <c r="F32" s="14">
        <f t="shared" si="1"/>
        <v>3037.5</v>
      </c>
      <c r="G32" s="14">
        <f t="shared" si="2"/>
        <v>3037.5</v>
      </c>
      <c r="H32" s="14">
        <f t="shared" si="3"/>
        <v>3037.5</v>
      </c>
      <c r="I32" s="15">
        <f t="shared" si="0"/>
        <v>0.97569444444444442</v>
      </c>
    </row>
    <row r="33" spans="1:9" x14ac:dyDescent="0.25">
      <c r="A33" s="13">
        <v>27</v>
      </c>
      <c r="B33" s="3" t="s">
        <v>154</v>
      </c>
      <c r="C33" s="13">
        <v>1800</v>
      </c>
      <c r="D33" s="13">
        <v>1800</v>
      </c>
      <c r="E33" s="13">
        <v>1800</v>
      </c>
      <c r="F33" s="14">
        <f t="shared" si="1"/>
        <v>2212.5</v>
      </c>
      <c r="G33" s="14">
        <f t="shared" si="2"/>
        <v>2212.5</v>
      </c>
      <c r="H33" s="14">
        <f t="shared" si="3"/>
        <v>2212.5</v>
      </c>
      <c r="I33" s="15">
        <f t="shared" si="0"/>
        <v>0.98333333333333328</v>
      </c>
    </row>
    <row r="34" spans="1:9" x14ac:dyDescent="0.25">
      <c r="A34" s="13">
        <v>28</v>
      </c>
      <c r="B34" s="3" t="s">
        <v>181</v>
      </c>
      <c r="C34" s="13">
        <v>1350</v>
      </c>
      <c r="D34" s="13">
        <v>1350</v>
      </c>
      <c r="E34" s="13">
        <v>1350</v>
      </c>
      <c r="F34" s="14">
        <f t="shared" si="1"/>
        <v>1575</v>
      </c>
      <c r="G34" s="14">
        <f t="shared" si="2"/>
        <v>1575</v>
      </c>
      <c r="H34" s="14">
        <f t="shared" si="3"/>
        <v>1575</v>
      </c>
      <c r="I34" s="15">
        <f t="shared" si="0"/>
        <v>0.98750000000000004</v>
      </c>
    </row>
    <row r="35" spans="1:9" x14ac:dyDescent="0.25">
      <c r="A35" s="13">
        <v>29</v>
      </c>
      <c r="B35" s="3" t="s">
        <v>182</v>
      </c>
      <c r="C35" s="13">
        <v>900</v>
      </c>
      <c r="D35" s="13">
        <v>900</v>
      </c>
      <c r="E35" s="13">
        <v>900</v>
      </c>
      <c r="F35" s="14">
        <f t="shared" si="1"/>
        <v>1125</v>
      </c>
      <c r="G35" s="14">
        <f t="shared" si="2"/>
        <v>1125</v>
      </c>
      <c r="H35" s="14">
        <f t="shared" si="3"/>
        <v>1125</v>
      </c>
      <c r="I35" s="15">
        <f t="shared" si="0"/>
        <v>0.9916666666666667</v>
      </c>
    </row>
    <row r="36" spans="1:9" x14ac:dyDescent="0.25">
      <c r="A36" s="13">
        <v>30</v>
      </c>
      <c r="B36" s="3" t="s">
        <v>183</v>
      </c>
      <c r="C36" s="13">
        <v>450</v>
      </c>
      <c r="D36" s="13">
        <v>450</v>
      </c>
      <c r="E36" s="13">
        <v>450</v>
      </c>
      <c r="F36" s="14">
        <f t="shared" si="1"/>
        <v>675</v>
      </c>
      <c r="G36" s="14">
        <f t="shared" si="2"/>
        <v>675</v>
      </c>
      <c r="H36" s="14">
        <f t="shared" si="3"/>
        <v>675</v>
      </c>
      <c r="I36" s="15">
        <f t="shared" si="0"/>
        <v>0.99583333333333335</v>
      </c>
    </row>
    <row r="37" spans="1:9" x14ac:dyDescent="0.25">
      <c r="A37" s="13">
        <v>31</v>
      </c>
      <c r="B37" s="3" t="s">
        <v>156</v>
      </c>
      <c r="C37" s="13">
        <v>0</v>
      </c>
      <c r="D37" s="13">
        <v>0</v>
      </c>
      <c r="E37" s="13">
        <v>0</v>
      </c>
      <c r="F37" s="14">
        <f t="shared" si="1"/>
        <v>225</v>
      </c>
      <c r="G37" s="14">
        <f t="shared" si="2"/>
        <v>225</v>
      </c>
      <c r="H37" s="14">
        <f t="shared" si="3"/>
        <v>225</v>
      </c>
      <c r="I37" s="15">
        <f t="shared" si="0"/>
        <v>1</v>
      </c>
    </row>
    <row r="39" spans="1:9" x14ac:dyDescent="0.25">
      <c r="A39" t="s">
        <v>184</v>
      </c>
      <c r="F39" s="16">
        <f>SUM(F7:F37)</f>
        <v>970850</v>
      </c>
      <c r="G39" s="16">
        <f>SUM(G7:G37)</f>
        <v>1098850</v>
      </c>
      <c r="H39" s="16">
        <f>SUM(H7:H37)</f>
        <v>924850</v>
      </c>
    </row>
    <row r="40" spans="1:9" x14ac:dyDescent="0.25">
      <c r="A40" t="s">
        <v>185</v>
      </c>
      <c r="F40" s="17">
        <f>1-F39/(108000*31)</f>
        <v>0.71002090800477902</v>
      </c>
      <c r="G40" s="17">
        <f>1-G39/(108000*31)</f>
        <v>0.67178912783751499</v>
      </c>
      <c r="H40" s="17">
        <f>1-H39/(108000*31)</f>
        <v>0.72376045400238942</v>
      </c>
    </row>
  </sheetData>
  <mergeCells count="3">
    <mergeCell ref="A3:H3"/>
    <mergeCell ref="A2:H2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2"/>
  <sheetViews>
    <sheetView workbookViewId="0">
      <pane ySplit="5" topLeftCell="A6" activePane="bottomLeft" state="frozen"/>
      <selection pane="bottomLeft" activeCell="A3" sqref="A3:H3"/>
    </sheetView>
  </sheetViews>
  <sheetFormatPr defaultRowHeight="15" x14ac:dyDescent="0.25"/>
  <cols>
    <col min="1" max="1" width="8" customWidth="1"/>
    <col min="2" max="2" width="22" customWidth="1"/>
    <col min="3" max="3" width="16" customWidth="1"/>
    <col min="4" max="4" width="14" customWidth="1"/>
    <col min="5" max="5" width="18" customWidth="1"/>
    <col min="6" max="6" width="28" customWidth="1"/>
    <col min="7" max="7" width="20" customWidth="1"/>
    <col min="8" max="8" width="42" customWidth="1"/>
  </cols>
  <sheetData>
    <row r="1" spans="1:8" ht="18.75" x14ac:dyDescent="0.3">
      <c r="A1" s="31" t="s">
        <v>186</v>
      </c>
      <c r="B1" s="28"/>
      <c r="C1" s="28"/>
      <c r="D1" s="28"/>
      <c r="E1" s="28"/>
      <c r="F1" s="28"/>
      <c r="G1" s="28"/>
      <c r="H1" s="28"/>
    </row>
    <row r="2" spans="1:8" x14ac:dyDescent="0.25">
      <c r="A2" s="30"/>
      <c r="B2" s="28"/>
      <c r="C2" s="28"/>
      <c r="D2" s="28"/>
      <c r="E2" s="28"/>
      <c r="F2" s="28"/>
      <c r="G2" s="28"/>
      <c r="H2" s="28"/>
    </row>
    <row r="3" spans="1:8" x14ac:dyDescent="0.25">
      <c r="A3" s="27"/>
      <c r="B3" s="28"/>
      <c r="C3" s="28"/>
      <c r="D3" s="28"/>
      <c r="E3" s="28"/>
      <c r="F3" s="28"/>
      <c r="G3" s="28"/>
      <c r="H3" s="28"/>
    </row>
    <row r="5" spans="1:8" x14ac:dyDescent="0.25">
      <c r="A5" s="2" t="s">
        <v>187</v>
      </c>
      <c r="B5" s="2" t="s">
        <v>188</v>
      </c>
      <c r="C5" s="2" t="s">
        <v>189</v>
      </c>
      <c r="D5" s="2" t="s">
        <v>190</v>
      </c>
      <c r="E5" s="2" t="s">
        <v>191</v>
      </c>
      <c r="F5" s="2" t="s">
        <v>192</v>
      </c>
      <c r="G5" s="2" t="s">
        <v>193</v>
      </c>
      <c r="H5" s="2" t="s">
        <v>194</v>
      </c>
    </row>
    <row r="6" spans="1:8" x14ac:dyDescent="0.25">
      <c r="A6" s="3">
        <v>1</v>
      </c>
      <c r="B6" s="3" t="s">
        <v>195</v>
      </c>
      <c r="C6" s="3" t="s">
        <v>196</v>
      </c>
      <c r="D6" s="3" t="s">
        <v>197</v>
      </c>
      <c r="E6" s="4">
        <v>25269</v>
      </c>
      <c r="F6" s="3" t="s">
        <v>198</v>
      </c>
      <c r="G6" s="3" t="s">
        <v>199</v>
      </c>
      <c r="H6" s="3" t="s">
        <v>200</v>
      </c>
    </row>
    <row r="7" spans="1:8" x14ac:dyDescent="0.25">
      <c r="A7" s="3">
        <v>2</v>
      </c>
      <c r="B7" s="3" t="s">
        <v>201</v>
      </c>
      <c r="C7" s="3" t="s">
        <v>202</v>
      </c>
      <c r="D7" s="3" t="s">
        <v>197</v>
      </c>
      <c r="E7" s="4">
        <v>20970</v>
      </c>
      <c r="F7" s="3" t="s">
        <v>203</v>
      </c>
      <c r="G7" s="3" t="s">
        <v>204</v>
      </c>
      <c r="H7" s="3" t="s">
        <v>200</v>
      </c>
    </row>
    <row r="8" spans="1:8" x14ac:dyDescent="0.25">
      <c r="A8" s="3">
        <v>3</v>
      </c>
      <c r="B8" s="3" t="s">
        <v>205</v>
      </c>
      <c r="C8" s="3" t="s">
        <v>206</v>
      </c>
      <c r="D8" s="3" t="s">
        <v>197</v>
      </c>
      <c r="E8" s="4">
        <v>18000</v>
      </c>
      <c r="F8" s="3" t="s">
        <v>207</v>
      </c>
      <c r="G8" s="3" t="s">
        <v>199</v>
      </c>
      <c r="H8" s="3" t="s">
        <v>208</v>
      </c>
    </row>
    <row r="9" spans="1:8" x14ac:dyDescent="0.25">
      <c r="A9" s="3">
        <v>4</v>
      </c>
      <c r="B9" s="3" t="s">
        <v>209</v>
      </c>
      <c r="C9" s="3" t="s">
        <v>210</v>
      </c>
      <c r="D9" s="3" t="s">
        <v>197</v>
      </c>
      <c r="E9" s="4">
        <v>15000</v>
      </c>
      <c r="F9" s="3" t="s">
        <v>211</v>
      </c>
      <c r="G9" s="3" t="s">
        <v>204</v>
      </c>
      <c r="H9" s="3" t="s">
        <v>212</v>
      </c>
    </row>
    <row r="10" spans="1:8" x14ac:dyDescent="0.25">
      <c r="A10" s="3">
        <v>5</v>
      </c>
      <c r="B10" s="3" t="s">
        <v>213</v>
      </c>
      <c r="C10" s="3" t="s">
        <v>214</v>
      </c>
      <c r="D10" s="3" t="s">
        <v>197</v>
      </c>
      <c r="E10" s="4">
        <v>12200</v>
      </c>
      <c r="F10" s="3" t="s">
        <v>215</v>
      </c>
      <c r="G10" s="3" t="s">
        <v>204</v>
      </c>
      <c r="H10" s="3" t="s">
        <v>216</v>
      </c>
    </row>
    <row r="11" spans="1:8" x14ac:dyDescent="0.25">
      <c r="A11" s="3">
        <v>6</v>
      </c>
      <c r="B11" s="3" t="s">
        <v>217</v>
      </c>
      <c r="C11" s="3" t="s">
        <v>218</v>
      </c>
      <c r="D11" s="3" t="s">
        <v>197</v>
      </c>
      <c r="E11" s="4">
        <v>7670</v>
      </c>
      <c r="F11" s="3" t="s">
        <v>219</v>
      </c>
      <c r="G11" s="3" t="s">
        <v>204</v>
      </c>
      <c r="H11" s="3" t="s">
        <v>220</v>
      </c>
    </row>
    <row r="12" spans="1:8" x14ac:dyDescent="0.25">
      <c r="A12" s="3">
        <v>7</v>
      </c>
      <c r="B12" s="3" t="s">
        <v>221</v>
      </c>
      <c r="C12" s="3" t="s">
        <v>222</v>
      </c>
      <c r="D12" s="3" t="s">
        <v>197</v>
      </c>
      <c r="E12" s="4">
        <v>3231</v>
      </c>
      <c r="F12" s="3" t="s">
        <v>223</v>
      </c>
      <c r="G12" s="3" t="s">
        <v>204</v>
      </c>
      <c r="H12" s="3" t="s">
        <v>224</v>
      </c>
    </row>
    <row r="13" spans="1:8" x14ac:dyDescent="0.25">
      <c r="A13" s="3">
        <v>8</v>
      </c>
      <c r="B13" s="3" t="s">
        <v>225</v>
      </c>
      <c r="C13" s="3" t="s">
        <v>226</v>
      </c>
      <c r="D13" s="3" t="s">
        <v>197</v>
      </c>
      <c r="E13" s="4">
        <v>2600</v>
      </c>
      <c r="F13" s="3" t="s">
        <v>227</v>
      </c>
      <c r="G13" s="3" t="s">
        <v>204</v>
      </c>
      <c r="H13" s="3" t="s">
        <v>212</v>
      </c>
    </row>
    <row r="14" spans="1:8" x14ac:dyDescent="0.25">
      <c r="A14" s="3">
        <v>9</v>
      </c>
      <c r="B14" s="3" t="s">
        <v>228</v>
      </c>
      <c r="C14" s="3" t="s">
        <v>229</v>
      </c>
      <c r="D14" s="3" t="s">
        <v>197</v>
      </c>
      <c r="E14" s="4">
        <v>1100</v>
      </c>
      <c r="F14" s="3" t="s">
        <v>230</v>
      </c>
      <c r="G14" s="3" t="s">
        <v>204</v>
      </c>
      <c r="H14" s="3" t="s">
        <v>216</v>
      </c>
    </row>
    <row r="15" spans="1:8" x14ac:dyDescent="0.25">
      <c r="A15" s="3">
        <v>10</v>
      </c>
      <c r="B15" s="3" t="s">
        <v>231</v>
      </c>
      <c r="C15" s="3" t="s">
        <v>232</v>
      </c>
      <c r="D15" s="3" t="s">
        <v>197</v>
      </c>
      <c r="E15" s="4">
        <v>1000</v>
      </c>
      <c r="F15" s="3" t="s">
        <v>233</v>
      </c>
      <c r="G15" s="3" t="s">
        <v>204</v>
      </c>
      <c r="H15" s="3" t="s">
        <v>216</v>
      </c>
    </row>
    <row r="16" spans="1:8" x14ac:dyDescent="0.25">
      <c r="A16" s="3">
        <v>11</v>
      </c>
      <c r="B16" s="3" t="s">
        <v>234</v>
      </c>
      <c r="C16" s="3" t="s">
        <v>235</v>
      </c>
      <c r="D16" s="3" t="s">
        <v>197</v>
      </c>
      <c r="E16" s="4">
        <v>500</v>
      </c>
      <c r="F16" s="3" t="s">
        <v>236</v>
      </c>
      <c r="G16" s="3" t="s">
        <v>204</v>
      </c>
      <c r="H16" s="3" t="s">
        <v>237</v>
      </c>
    </row>
    <row r="17" spans="1:8" x14ac:dyDescent="0.25">
      <c r="A17" s="3">
        <v>12</v>
      </c>
      <c r="B17" s="3" t="s">
        <v>238</v>
      </c>
      <c r="C17" s="3" t="s">
        <v>239</v>
      </c>
      <c r="D17" s="3" t="s">
        <v>240</v>
      </c>
      <c r="E17" s="4">
        <v>439</v>
      </c>
      <c r="F17" s="3" t="s">
        <v>241</v>
      </c>
      <c r="G17" s="3" t="s">
        <v>204</v>
      </c>
      <c r="H17" s="3" t="s">
        <v>242</v>
      </c>
    </row>
    <row r="18" spans="1:8" x14ac:dyDescent="0.25">
      <c r="A18" s="3">
        <v>13</v>
      </c>
      <c r="B18" s="3" t="s">
        <v>243</v>
      </c>
      <c r="C18" s="3" t="s">
        <v>244</v>
      </c>
      <c r="D18" s="3" t="s">
        <v>245</v>
      </c>
      <c r="E18" s="4">
        <v>41</v>
      </c>
      <c r="F18" s="3" t="s">
        <v>246</v>
      </c>
      <c r="G18" s="3" t="s">
        <v>199</v>
      </c>
      <c r="H18" s="3" t="s">
        <v>242</v>
      </c>
    </row>
    <row r="19" spans="1:8" x14ac:dyDescent="0.25">
      <c r="A19" s="3">
        <v>14</v>
      </c>
      <c r="B19" s="3" t="s">
        <v>247</v>
      </c>
      <c r="C19" s="3" t="s">
        <v>248</v>
      </c>
      <c r="D19" s="3" t="s">
        <v>249</v>
      </c>
      <c r="E19" s="4">
        <v>7</v>
      </c>
      <c r="F19" s="3" t="s">
        <v>250</v>
      </c>
      <c r="G19" s="3" t="s">
        <v>199</v>
      </c>
      <c r="H19" s="3" t="s">
        <v>242</v>
      </c>
    </row>
    <row r="21" spans="1:8" x14ac:dyDescent="0.25">
      <c r="A21" t="s">
        <v>251</v>
      </c>
      <c r="E21" s="18">
        <v>108027</v>
      </c>
    </row>
    <row r="22" spans="1:8" x14ac:dyDescent="0.25">
      <c r="A22" t="s">
        <v>252</v>
      </c>
      <c r="E22" s="12">
        <v>108000</v>
      </c>
    </row>
    <row r="23" spans="1:8" x14ac:dyDescent="0.25">
      <c r="A23" t="s">
        <v>253</v>
      </c>
      <c r="E23" s="12">
        <v>108100</v>
      </c>
    </row>
    <row r="24" spans="1:8" x14ac:dyDescent="0.25">
      <c r="A24" t="s">
        <v>254</v>
      </c>
      <c r="E24">
        <v>27</v>
      </c>
    </row>
    <row r="25" spans="1:8" x14ac:dyDescent="0.25">
      <c r="A25" t="s">
        <v>255</v>
      </c>
      <c r="E25">
        <v>100</v>
      </c>
    </row>
    <row r="26" spans="1:8" x14ac:dyDescent="0.25">
      <c r="A26" t="s">
        <v>256</v>
      </c>
      <c r="E26">
        <v>73</v>
      </c>
    </row>
    <row r="28" spans="1:8" x14ac:dyDescent="0.25">
      <c r="A28" s="29" t="s">
        <v>257</v>
      </c>
      <c r="B28" s="28"/>
      <c r="C28" s="28"/>
      <c r="D28" s="28"/>
      <c r="E28" s="28"/>
      <c r="F28" s="28"/>
      <c r="G28" s="28"/>
      <c r="H28" s="28"/>
    </row>
    <row r="29" spans="1:8" x14ac:dyDescent="0.25">
      <c r="A29" s="28"/>
      <c r="B29" s="28"/>
      <c r="C29" s="28"/>
      <c r="D29" s="28"/>
      <c r="E29" s="28"/>
      <c r="F29" s="28"/>
      <c r="G29" s="28"/>
      <c r="H29" s="28"/>
    </row>
    <row r="30" spans="1:8" x14ac:dyDescent="0.25">
      <c r="A30" s="28"/>
      <c r="B30" s="28"/>
      <c r="C30" s="28"/>
      <c r="D30" s="28"/>
      <c r="E30" s="28"/>
      <c r="F30" s="28"/>
      <c r="G30" s="28"/>
      <c r="H30" s="28"/>
    </row>
    <row r="31" spans="1:8" x14ac:dyDescent="0.25">
      <c r="A31" s="28"/>
      <c r="B31" s="28"/>
      <c r="C31" s="28"/>
      <c r="D31" s="28"/>
      <c r="E31" s="28"/>
      <c r="F31" s="28"/>
      <c r="G31" s="28"/>
      <c r="H31" s="28"/>
    </row>
    <row r="32" spans="1:8" x14ac:dyDescent="0.25">
      <c r="A32" s="28"/>
      <c r="B32" s="28"/>
      <c r="C32" s="28"/>
      <c r="D32" s="28"/>
      <c r="E32" s="28"/>
      <c r="F32" s="28"/>
      <c r="G32" s="28"/>
      <c r="H32" s="28"/>
    </row>
  </sheetData>
  <mergeCells count="4">
    <mergeCell ref="A28:H32"/>
    <mergeCell ref="A3:H3"/>
    <mergeCell ref="A2:H2"/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"/>
  <sheetViews>
    <sheetView workbookViewId="0">
      <selection activeCell="A3" sqref="A3:H3"/>
    </sheetView>
  </sheetViews>
  <sheetFormatPr defaultRowHeight="15" x14ac:dyDescent="0.25"/>
  <cols>
    <col min="1" max="1" width="14" customWidth="1"/>
    <col min="2" max="2" width="10" customWidth="1"/>
    <col min="3" max="4" width="16" customWidth="1"/>
    <col min="5" max="5" width="18" customWidth="1"/>
    <col min="6" max="6" width="14" customWidth="1"/>
    <col min="7" max="7" width="52" customWidth="1"/>
    <col min="8" max="8" width="28" customWidth="1"/>
  </cols>
  <sheetData>
    <row r="1" spans="1:8" ht="18.75" x14ac:dyDescent="0.3">
      <c r="A1" s="31" t="s">
        <v>258</v>
      </c>
      <c r="B1" s="28"/>
      <c r="C1" s="28"/>
      <c r="D1" s="28"/>
      <c r="E1" s="28"/>
      <c r="F1" s="28"/>
      <c r="G1" s="28"/>
      <c r="H1" s="28"/>
    </row>
    <row r="2" spans="1:8" x14ac:dyDescent="0.25">
      <c r="A2" s="30"/>
      <c r="B2" s="28"/>
      <c r="C2" s="28"/>
      <c r="D2" s="28"/>
      <c r="E2" s="28"/>
      <c r="F2" s="28"/>
      <c r="G2" s="28"/>
      <c r="H2" s="28"/>
    </row>
    <row r="3" spans="1:8" x14ac:dyDescent="0.25">
      <c r="A3" s="27"/>
      <c r="B3" s="28"/>
      <c r="C3" s="28"/>
      <c r="D3" s="28"/>
      <c r="E3" s="28"/>
      <c r="F3" s="28"/>
      <c r="G3" s="28"/>
      <c r="H3" s="28"/>
    </row>
    <row r="5" spans="1:8" x14ac:dyDescent="0.25">
      <c r="A5" s="2" t="s">
        <v>97</v>
      </c>
      <c r="B5" s="2" t="s">
        <v>98</v>
      </c>
      <c r="C5" s="2" t="s">
        <v>259</v>
      </c>
      <c r="D5" s="2" t="s">
        <v>260</v>
      </c>
      <c r="E5" s="2" t="s">
        <v>261</v>
      </c>
      <c r="F5" s="2" t="s">
        <v>262</v>
      </c>
      <c r="G5" s="2" t="s">
        <v>263</v>
      </c>
      <c r="H5" s="2" t="s">
        <v>104</v>
      </c>
    </row>
    <row r="6" spans="1:8" x14ac:dyDescent="0.25">
      <c r="A6" s="3" t="s">
        <v>141</v>
      </c>
      <c r="B6" s="3">
        <v>18</v>
      </c>
      <c r="C6" s="3" t="s">
        <v>264</v>
      </c>
      <c r="D6" s="4">
        <v>3685</v>
      </c>
      <c r="E6" s="4">
        <v>16435</v>
      </c>
      <c r="F6" s="4">
        <v>5149</v>
      </c>
      <c r="G6" s="3" t="s">
        <v>265</v>
      </c>
      <c r="H6" s="3" t="s">
        <v>266</v>
      </c>
    </row>
    <row r="7" spans="1:8" x14ac:dyDescent="0.25">
      <c r="A7" s="3" t="s">
        <v>143</v>
      </c>
      <c r="B7" s="3">
        <v>19</v>
      </c>
      <c r="C7" s="3" t="s">
        <v>264</v>
      </c>
      <c r="D7" s="4">
        <v>20819</v>
      </c>
      <c r="E7" s="4">
        <v>200</v>
      </c>
      <c r="F7" s="4">
        <v>5149</v>
      </c>
      <c r="G7" s="3" t="s">
        <v>267</v>
      </c>
      <c r="H7" s="3" t="s">
        <v>268</v>
      </c>
    </row>
    <row r="8" spans="1:8" x14ac:dyDescent="0.25">
      <c r="A8" s="3" t="s">
        <v>141</v>
      </c>
      <c r="B8" s="3">
        <v>18</v>
      </c>
      <c r="C8" s="3" t="s">
        <v>269</v>
      </c>
      <c r="D8" s="13" t="s">
        <v>270</v>
      </c>
      <c r="E8" s="13" t="s">
        <v>270</v>
      </c>
      <c r="F8" s="4">
        <v>4098</v>
      </c>
      <c r="G8" s="3" t="s">
        <v>271</v>
      </c>
      <c r="H8" s="3" t="s">
        <v>272</v>
      </c>
    </row>
    <row r="9" spans="1:8" x14ac:dyDescent="0.25">
      <c r="A9" s="3" t="s">
        <v>141</v>
      </c>
      <c r="B9" s="3">
        <v>18</v>
      </c>
      <c r="C9" s="3" t="s">
        <v>273</v>
      </c>
      <c r="D9" s="4">
        <v>1435</v>
      </c>
      <c r="E9" s="4">
        <v>79</v>
      </c>
      <c r="F9" s="4">
        <v>1717</v>
      </c>
      <c r="G9" s="3" t="s">
        <v>274</v>
      </c>
      <c r="H9" s="3" t="s">
        <v>275</v>
      </c>
    </row>
  </sheetData>
  <mergeCells count="3">
    <mergeCell ref="A3:H3"/>
    <mergeCell ref="A2:H2"/>
    <mergeCell ref="A1:H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5"/>
  <sheetViews>
    <sheetView workbookViewId="0">
      <selection activeCell="A3" sqref="A3:H3"/>
    </sheetView>
  </sheetViews>
  <sheetFormatPr defaultRowHeight="15" x14ac:dyDescent="0.25"/>
  <cols>
    <col min="1" max="1" width="28" customWidth="1"/>
    <col min="2" max="2" width="14" customWidth="1"/>
    <col min="3" max="3" width="16" customWidth="1"/>
    <col min="4" max="5" width="14" customWidth="1"/>
    <col min="6" max="6" width="12" customWidth="1"/>
    <col min="7" max="7" width="36" customWidth="1"/>
  </cols>
  <sheetData>
    <row r="1" spans="1:8" ht="18.75" x14ac:dyDescent="0.3">
      <c r="A1" s="31" t="s">
        <v>276</v>
      </c>
      <c r="B1" s="28"/>
      <c r="C1" s="28"/>
      <c r="D1" s="28"/>
      <c r="E1" s="28"/>
      <c r="F1" s="28"/>
      <c r="G1" s="28"/>
      <c r="H1" s="28"/>
    </row>
    <row r="2" spans="1:8" x14ac:dyDescent="0.25">
      <c r="A2" s="30"/>
      <c r="B2" s="28"/>
      <c r="C2" s="28"/>
      <c r="D2" s="28"/>
      <c r="E2" s="28"/>
      <c r="F2" s="28"/>
      <c r="G2" s="28"/>
      <c r="H2" s="28"/>
    </row>
    <row r="3" spans="1:8" x14ac:dyDescent="0.25">
      <c r="A3" s="27"/>
      <c r="B3" s="28"/>
      <c r="C3" s="28"/>
      <c r="D3" s="28"/>
      <c r="E3" s="28"/>
      <c r="F3" s="28"/>
      <c r="G3" s="28"/>
      <c r="H3" s="28"/>
    </row>
    <row r="5" spans="1:8" x14ac:dyDescent="0.25">
      <c r="A5" s="2" t="s">
        <v>277</v>
      </c>
      <c r="B5" s="2" t="s">
        <v>278</v>
      </c>
      <c r="C5" s="2" t="s">
        <v>279</v>
      </c>
      <c r="D5" s="2" t="s">
        <v>280</v>
      </c>
      <c r="E5" s="2" t="s">
        <v>281</v>
      </c>
      <c r="F5" s="2" t="s">
        <v>282</v>
      </c>
      <c r="G5" s="2" t="s">
        <v>283</v>
      </c>
    </row>
    <row r="6" spans="1:8" x14ac:dyDescent="0.25">
      <c r="A6" s="3" t="s">
        <v>284</v>
      </c>
      <c r="B6" s="3">
        <v>532000</v>
      </c>
      <c r="C6" s="19">
        <v>438850</v>
      </c>
      <c r="D6" s="19">
        <v>970850</v>
      </c>
      <c r="E6" s="20">
        <v>0.97</v>
      </c>
      <c r="F6" s="20">
        <v>0.71</v>
      </c>
      <c r="G6" s="3" t="s">
        <v>285</v>
      </c>
    </row>
    <row r="7" spans="1:8" x14ac:dyDescent="0.25">
      <c r="A7" s="3" t="s">
        <v>286</v>
      </c>
      <c r="B7" s="3">
        <v>660000</v>
      </c>
      <c r="C7" s="19">
        <v>438850</v>
      </c>
      <c r="D7" s="19">
        <v>1098850</v>
      </c>
      <c r="E7" s="20">
        <v>1.1000000000000001</v>
      </c>
      <c r="F7" s="20">
        <v>0.67</v>
      </c>
      <c r="G7" s="3" t="s">
        <v>287</v>
      </c>
    </row>
    <row r="8" spans="1:8" x14ac:dyDescent="0.25">
      <c r="A8" s="3" t="s">
        <v>288</v>
      </c>
      <c r="B8" s="3">
        <v>486000</v>
      </c>
      <c r="C8" s="19">
        <v>438850</v>
      </c>
      <c r="D8" s="19">
        <v>924850</v>
      </c>
      <c r="E8" s="20">
        <v>0.92</v>
      </c>
      <c r="F8" s="20">
        <v>0.72</v>
      </c>
      <c r="G8" s="3" t="s">
        <v>289</v>
      </c>
    </row>
    <row r="10" spans="1:8" x14ac:dyDescent="0.25">
      <c r="A10" t="s">
        <v>290</v>
      </c>
      <c r="B10" s="21">
        <v>0.92</v>
      </c>
      <c r="C10" s="21">
        <v>1.1000000000000001</v>
      </c>
    </row>
    <row r="11" spans="1:8" x14ac:dyDescent="0.25">
      <c r="A11" t="s">
        <v>291</v>
      </c>
      <c r="B11" s="22">
        <v>0.67</v>
      </c>
      <c r="C11" s="22">
        <v>0.72</v>
      </c>
    </row>
    <row r="13" spans="1:8" x14ac:dyDescent="0.25">
      <c r="A13" t="s">
        <v>292</v>
      </c>
    </row>
    <row r="14" spans="1:8" x14ac:dyDescent="0.25">
      <c r="A14" s="29" t="s">
        <v>293</v>
      </c>
      <c r="B14" s="28"/>
      <c r="C14" s="28"/>
      <c r="D14" s="28"/>
      <c r="E14" s="28"/>
      <c r="F14" s="28"/>
      <c r="G14" s="28"/>
    </row>
    <row r="15" spans="1:8" x14ac:dyDescent="0.25">
      <c r="A15" s="28"/>
      <c r="B15" s="28"/>
      <c r="C15" s="28"/>
      <c r="D15" s="28"/>
      <c r="E15" s="28"/>
      <c r="F15" s="28"/>
      <c r="G15" s="28"/>
    </row>
  </sheetData>
  <mergeCells count="4">
    <mergeCell ref="A3:H3"/>
    <mergeCell ref="A2:H2"/>
    <mergeCell ref="A14:G15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6"/>
  <sheetViews>
    <sheetView workbookViewId="0">
      <selection activeCell="A3" sqref="A3:H3"/>
    </sheetView>
  </sheetViews>
  <sheetFormatPr defaultRowHeight="15" x14ac:dyDescent="0.25"/>
  <cols>
    <col min="1" max="1" width="70" customWidth="1"/>
    <col min="2" max="2" width="14" customWidth="1"/>
    <col min="3" max="4" width="10" customWidth="1"/>
    <col min="5" max="5" width="12" customWidth="1"/>
    <col min="6" max="6" width="10" customWidth="1"/>
    <col min="7" max="7" width="18" customWidth="1"/>
    <col min="8" max="8" width="62" customWidth="1"/>
  </cols>
  <sheetData>
    <row r="1" spans="1:8" ht="18.75" x14ac:dyDescent="0.3">
      <c r="A1" s="31" t="s">
        <v>294</v>
      </c>
      <c r="B1" s="28"/>
      <c r="C1" s="28"/>
      <c r="D1" s="28"/>
      <c r="E1" s="28"/>
      <c r="F1" s="28"/>
      <c r="G1" s="28"/>
      <c r="H1" s="28"/>
    </row>
    <row r="2" spans="1:8" x14ac:dyDescent="0.25">
      <c r="A2" s="30"/>
      <c r="B2" s="28"/>
      <c r="C2" s="28"/>
      <c r="D2" s="28"/>
      <c r="E2" s="28"/>
      <c r="F2" s="28"/>
      <c r="G2" s="28"/>
      <c r="H2" s="28"/>
    </row>
    <row r="3" spans="1:8" x14ac:dyDescent="0.25">
      <c r="A3" s="27"/>
      <c r="B3" s="28"/>
      <c r="C3" s="28"/>
      <c r="D3" s="28"/>
      <c r="E3" s="28"/>
      <c r="F3" s="28"/>
      <c r="G3" s="28"/>
      <c r="H3" s="28"/>
    </row>
    <row r="5" spans="1:8" x14ac:dyDescent="0.25">
      <c r="A5" s="2" t="s">
        <v>295</v>
      </c>
      <c r="B5" s="2" t="s">
        <v>296</v>
      </c>
      <c r="C5" s="2" t="s">
        <v>297</v>
      </c>
      <c r="D5" s="2" t="s">
        <v>298</v>
      </c>
      <c r="E5" s="2" t="s">
        <v>299</v>
      </c>
      <c r="F5" s="2" t="s">
        <v>300</v>
      </c>
      <c r="G5" s="2" t="s">
        <v>301</v>
      </c>
      <c r="H5" s="2" t="s">
        <v>5</v>
      </c>
    </row>
    <row r="6" spans="1:8" ht="36" customHeight="1" x14ac:dyDescent="0.25">
      <c r="A6" s="6" t="s">
        <v>302</v>
      </c>
      <c r="B6" s="6">
        <v>1</v>
      </c>
      <c r="C6" s="6">
        <v>0.95399999999999996</v>
      </c>
      <c r="D6" s="6">
        <v>4.82E-2</v>
      </c>
      <c r="E6" s="6">
        <v>4.1779999999999998E-2</v>
      </c>
      <c r="F6" s="6">
        <v>-107.2</v>
      </c>
      <c r="G6" s="6">
        <v>4.82E-2</v>
      </c>
      <c r="H6" s="6" t="s">
        <v>303</v>
      </c>
    </row>
    <row r="7" spans="1:8" ht="36" customHeight="1" x14ac:dyDescent="0.25">
      <c r="A7" s="6" t="s">
        <v>304</v>
      </c>
      <c r="B7" s="6">
        <v>2</v>
      </c>
      <c r="C7" s="6">
        <v>0.90800000000000003</v>
      </c>
      <c r="D7" s="6">
        <v>6.7799999999999999E-2</v>
      </c>
      <c r="E7" s="6">
        <v>8.2669999999999993E-2</v>
      </c>
      <c r="F7" s="6">
        <v>-92.9</v>
      </c>
      <c r="G7" s="6">
        <v>6.7799999999999999E-2</v>
      </c>
      <c r="H7" s="6" t="s">
        <v>305</v>
      </c>
    </row>
    <row r="8" spans="1:8" ht="36" customHeight="1" x14ac:dyDescent="0.25">
      <c r="A8" s="6" t="s">
        <v>306</v>
      </c>
      <c r="B8" s="6">
        <v>2</v>
      </c>
      <c r="C8" s="6">
        <v>0.95399999999999996</v>
      </c>
      <c r="D8" s="6">
        <v>4.8099999999999997E-2</v>
      </c>
      <c r="E8" s="6">
        <v>4.1618000000000002E-2</v>
      </c>
      <c r="F8" s="6">
        <v>-105.3</v>
      </c>
      <c r="G8" s="6">
        <v>4.8099999999999997E-2</v>
      </c>
      <c r="H8" s="6" t="s">
        <v>307</v>
      </c>
    </row>
    <row r="9" spans="1:8" ht="36" customHeight="1" x14ac:dyDescent="0.25">
      <c r="A9" s="5" t="s">
        <v>308</v>
      </c>
      <c r="B9" s="6">
        <v>3</v>
      </c>
      <c r="C9" s="6">
        <v>0.997</v>
      </c>
      <c r="D9" s="6">
        <v>1.26E-2</v>
      </c>
      <c r="E9" s="6">
        <v>2.879E-3</v>
      </c>
      <c r="F9" s="6">
        <v>-151.30000000000001</v>
      </c>
      <c r="G9" s="6">
        <v>1.26E-2</v>
      </c>
      <c r="H9" s="6" t="s">
        <v>309</v>
      </c>
    </row>
    <row r="11" spans="1:8" x14ac:dyDescent="0.25">
      <c r="A11" t="s">
        <v>310</v>
      </c>
      <c r="B11" s="18">
        <v>0.1429</v>
      </c>
    </row>
    <row r="13" spans="1:8" x14ac:dyDescent="0.25">
      <c r="A13" s="29" t="s">
        <v>311</v>
      </c>
      <c r="B13" s="28"/>
      <c r="C13" s="28"/>
      <c r="D13" s="28"/>
      <c r="E13" s="28"/>
      <c r="F13" s="28"/>
      <c r="G13" s="28"/>
      <c r="H13" s="28"/>
    </row>
    <row r="14" spans="1:8" x14ac:dyDescent="0.25">
      <c r="A14" s="28"/>
      <c r="B14" s="28"/>
      <c r="C14" s="28"/>
      <c r="D14" s="28"/>
      <c r="E14" s="28"/>
      <c r="F14" s="28"/>
      <c r="G14" s="28"/>
      <c r="H14" s="28"/>
    </row>
    <row r="15" spans="1:8" x14ac:dyDescent="0.25">
      <c r="A15" s="28"/>
      <c r="B15" s="28"/>
      <c r="C15" s="28"/>
      <c r="D15" s="28"/>
      <c r="E15" s="28"/>
      <c r="F15" s="28"/>
      <c r="G15" s="28"/>
      <c r="H15" s="28"/>
    </row>
    <row r="16" spans="1:8" x14ac:dyDescent="0.25">
      <c r="A16" s="28"/>
      <c r="B16" s="28"/>
      <c r="C16" s="28"/>
      <c r="D16" s="28"/>
      <c r="E16" s="28"/>
      <c r="F16" s="28"/>
      <c r="G16" s="28"/>
      <c r="H16" s="28"/>
    </row>
  </sheetData>
  <mergeCells count="4">
    <mergeCell ref="A13:H16"/>
    <mergeCell ref="A3:H3"/>
    <mergeCell ref="A2:H2"/>
    <mergeCell ref="A1:H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3"/>
  <sheetViews>
    <sheetView workbookViewId="0">
      <selection activeCell="A3" sqref="A3:H3"/>
    </sheetView>
  </sheetViews>
  <sheetFormatPr defaultRowHeight="15" x14ac:dyDescent="0.25"/>
  <cols>
    <col min="1" max="1" width="36" customWidth="1"/>
    <col min="2" max="3" width="12" customWidth="1"/>
    <col min="4" max="4" width="14" customWidth="1"/>
    <col min="5" max="5" width="48" customWidth="1"/>
    <col min="6" max="6" width="28" customWidth="1"/>
  </cols>
  <sheetData>
    <row r="1" spans="1:8" ht="18.75" x14ac:dyDescent="0.3">
      <c r="A1" s="31" t="s">
        <v>312</v>
      </c>
      <c r="B1" s="28"/>
      <c r="C1" s="28"/>
      <c r="D1" s="28"/>
      <c r="E1" s="28"/>
      <c r="F1" s="28"/>
      <c r="G1" s="28"/>
      <c r="H1" s="28"/>
    </row>
    <row r="2" spans="1:8" x14ac:dyDescent="0.25">
      <c r="A2" s="30"/>
      <c r="B2" s="28"/>
      <c r="C2" s="28"/>
      <c r="D2" s="28"/>
      <c r="E2" s="28"/>
      <c r="F2" s="28"/>
      <c r="G2" s="28"/>
      <c r="H2" s="28"/>
    </row>
    <row r="3" spans="1:8" x14ac:dyDescent="0.25">
      <c r="A3" s="27"/>
      <c r="B3" s="28"/>
      <c r="C3" s="28"/>
      <c r="D3" s="28"/>
      <c r="E3" s="28"/>
      <c r="F3" s="28"/>
      <c r="G3" s="28"/>
      <c r="H3" s="28"/>
    </row>
    <row r="5" spans="1:8" x14ac:dyDescent="0.25">
      <c r="A5" s="2" t="s">
        <v>313</v>
      </c>
      <c r="B5" s="2" t="s">
        <v>3</v>
      </c>
      <c r="C5" s="2" t="s">
        <v>4</v>
      </c>
      <c r="D5" s="2" t="s">
        <v>97</v>
      </c>
      <c r="E5" s="2" t="s">
        <v>192</v>
      </c>
      <c r="F5" s="2" t="s">
        <v>314</v>
      </c>
    </row>
    <row r="6" spans="1:8" x14ac:dyDescent="0.25">
      <c r="A6" s="3" t="s">
        <v>315</v>
      </c>
      <c r="B6" s="13">
        <v>282</v>
      </c>
      <c r="C6" s="3" t="s">
        <v>316</v>
      </c>
      <c r="D6" s="3" t="s">
        <v>137</v>
      </c>
      <c r="E6" s="3" t="s">
        <v>317</v>
      </c>
      <c r="F6" s="3" t="s">
        <v>318</v>
      </c>
    </row>
    <row r="7" spans="1:8" x14ac:dyDescent="0.25">
      <c r="A7" s="3" t="s">
        <v>319</v>
      </c>
      <c r="B7" s="13">
        <v>8</v>
      </c>
      <c r="C7" s="3" t="s">
        <v>320</v>
      </c>
      <c r="D7" s="3" t="s">
        <v>133</v>
      </c>
      <c r="E7" s="3" t="s">
        <v>321</v>
      </c>
      <c r="F7" s="3" t="s">
        <v>322</v>
      </c>
    </row>
    <row r="8" spans="1:8" x14ac:dyDescent="0.25">
      <c r="A8" s="3" t="s">
        <v>323</v>
      </c>
      <c r="B8" s="13">
        <v>3</v>
      </c>
      <c r="C8" s="3" t="s">
        <v>320</v>
      </c>
      <c r="D8" s="3" t="s">
        <v>133</v>
      </c>
      <c r="E8" s="3" t="s">
        <v>324</v>
      </c>
      <c r="F8" s="3" t="s">
        <v>322</v>
      </c>
    </row>
    <row r="9" spans="1:8" x14ac:dyDescent="0.25">
      <c r="A9" s="3" t="s">
        <v>325</v>
      </c>
      <c r="B9" s="13">
        <v>5</v>
      </c>
      <c r="C9" s="3" t="s">
        <v>320</v>
      </c>
      <c r="D9" s="3" t="s">
        <v>133</v>
      </c>
      <c r="E9" s="3" t="s">
        <v>326</v>
      </c>
      <c r="F9" s="3" t="s">
        <v>322</v>
      </c>
    </row>
    <row r="10" spans="1:8" x14ac:dyDescent="0.25">
      <c r="A10" s="3" t="s">
        <v>327</v>
      </c>
      <c r="B10" s="13">
        <v>0</v>
      </c>
      <c r="C10" s="3" t="s">
        <v>320</v>
      </c>
      <c r="D10" s="3" t="s">
        <v>137</v>
      </c>
      <c r="E10" s="3" t="s">
        <v>328</v>
      </c>
      <c r="F10" s="3" t="s">
        <v>329</v>
      </c>
    </row>
    <row r="11" spans="1:8" x14ac:dyDescent="0.25">
      <c r="A11" s="3" t="s">
        <v>330</v>
      </c>
      <c r="B11" s="13">
        <v>4</v>
      </c>
      <c r="C11" s="3" t="s">
        <v>331</v>
      </c>
      <c r="D11" s="3" t="s">
        <v>332</v>
      </c>
      <c r="E11" s="3" t="s">
        <v>333</v>
      </c>
      <c r="F11" s="3" t="s">
        <v>334</v>
      </c>
    </row>
    <row r="12" spans="1:8" x14ac:dyDescent="0.25">
      <c r="A12" s="3" t="s">
        <v>335</v>
      </c>
      <c r="B12" s="13">
        <v>1</v>
      </c>
      <c r="C12" s="3" t="s">
        <v>336</v>
      </c>
      <c r="D12" s="3" t="s">
        <v>133</v>
      </c>
      <c r="E12" s="3" t="s">
        <v>337</v>
      </c>
      <c r="F12" s="3" t="s">
        <v>338</v>
      </c>
    </row>
    <row r="13" spans="1:8" x14ac:dyDescent="0.25">
      <c r="A13" s="3" t="s">
        <v>339</v>
      </c>
      <c r="B13" s="13">
        <v>27</v>
      </c>
      <c r="C13" s="3" t="s">
        <v>340</v>
      </c>
      <c r="D13" s="3"/>
      <c r="E13" s="3" t="s">
        <v>341</v>
      </c>
      <c r="F13" s="3" t="s">
        <v>338</v>
      </c>
    </row>
  </sheetData>
  <mergeCells count="3">
    <mergeCell ref="A3:H3"/>
    <mergeCell ref="A2:H2"/>
    <mergeCell ref="A1:H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4"/>
  <sheetViews>
    <sheetView workbookViewId="0">
      <selection activeCell="A3" sqref="A3:H3"/>
    </sheetView>
  </sheetViews>
  <sheetFormatPr defaultRowHeight="15" x14ac:dyDescent="0.25"/>
  <cols>
    <col min="1" max="1" width="36" customWidth="1"/>
    <col min="2" max="2" width="100" customWidth="1"/>
  </cols>
  <sheetData>
    <row r="1" spans="1:8" ht="18.75" x14ac:dyDescent="0.3">
      <c r="A1" s="31" t="s">
        <v>342</v>
      </c>
      <c r="B1" s="28"/>
      <c r="C1" s="28"/>
      <c r="D1" s="28"/>
      <c r="E1" s="28"/>
      <c r="F1" s="28"/>
      <c r="G1" s="28"/>
      <c r="H1" s="28"/>
    </row>
    <row r="2" spans="1:8" x14ac:dyDescent="0.25">
      <c r="A2" s="30"/>
      <c r="B2" s="28"/>
      <c r="C2" s="28"/>
      <c r="D2" s="28"/>
      <c r="E2" s="28"/>
      <c r="F2" s="28"/>
      <c r="G2" s="28"/>
      <c r="H2" s="28"/>
    </row>
    <row r="3" spans="1:8" x14ac:dyDescent="0.25">
      <c r="A3" s="27"/>
      <c r="B3" s="28"/>
      <c r="C3" s="28"/>
      <c r="D3" s="28"/>
      <c r="E3" s="28"/>
      <c r="F3" s="28"/>
      <c r="G3" s="28"/>
      <c r="H3" s="28"/>
    </row>
    <row r="5" spans="1:8" x14ac:dyDescent="0.25">
      <c r="A5" s="2" t="s">
        <v>343</v>
      </c>
      <c r="B5" s="2" t="s">
        <v>344</v>
      </c>
    </row>
    <row r="6" spans="1:8" ht="27.95" customHeight="1" x14ac:dyDescent="0.25">
      <c r="A6" s="23" t="s">
        <v>6</v>
      </c>
      <c r="B6" s="6" t="s">
        <v>345</v>
      </c>
    </row>
    <row r="7" spans="1:8" ht="27.95" customHeight="1" x14ac:dyDescent="0.25">
      <c r="A7" s="23" t="s">
        <v>346</v>
      </c>
      <c r="B7" s="6" t="s">
        <v>347</v>
      </c>
    </row>
    <row r="8" spans="1:8" ht="27.95" customHeight="1" x14ac:dyDescent="0.25">
      <c r="A8" s="23" t="s">
        <v>348</v>
      </c>
      <c r="B8" s="6" t="s">
        <v>349</v>
      </c>
    </row>
    <row r="9" spans="1:8" ht="27.95" customHeight="1" x14ac:dyDescent="0.25">
      <c r="A9" s="23" t="s">
        <v>350</v>
      </c>
      <c r="B9" s="6" t="s">
        <v>351</v>
      </c>
    </row>
    <row r="10" spans="1:8" ht="27.95" customHeight="1" x14ac:dyDescent="0.25">
      <c r="A10" s="23" t="s">
        <v>352</v>
      </c>
      <c r="B10" s="6" t="s">
        <v>353</v>
      </c>
    </row>
    <row r="11" spans="1:8" ht="27.95" customHeight="1" x14ac:dyDescent="0.25">
      <c r="A11" s="23" t="s">
        <v>19</v>
      </c>
      <c r="B11" s="6" t="s">
        <v>354</v>
      </c>
    </row>
    <row r="12" spans="1:8" ht="27.95" customHeight="1" x14ac:dyDescent="0.25">
      <c r="A12" s="23" t="s">
        <v>355</v>
      </c>
      <c r="B12" s="6" t="s">
        <v>356</v>
      </c>
    </row>
    <row r="13" spans="1:8" ht="27.95" customHeight="1" x14ac:dyDescent="0.25">
      <c r="A13" s="23" t="s">
        <v>109</v>
      </c>
      <c r="B13" s="6" t="s">
        <v>357</v>
      </c>
    </row>
    <row r="14" spans="1:8" ht="27.95" customHeight="1" x14ac:dyDescent="0.25">
      <c r="A14" s="23" t="s">
        <v>120</v>
      </c>
      <c r="B14" s="6" t="s">
        <v>358</v>
      </c>
    </row>
  </sheetData>
  <mergeCells count="3">
    <mergeCell ref="A3:H3"/>
    <mergeCell ref="A2:H2"/>
    <mergeCell ref="A1:H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3"/>
  <sheetViews>
    <sheetView tabSelected="1" workbookViewId="0">
      <selection activeCell="A15" sqref="A15"/>
    </sheetView>
  </sheetViews>
  <sheetFormatPr defaultRowHeight="15" x14ac:dyDescent="0.25"/>
  <cols>
    <col min="1" max="2" width="88" customWidth="1"/>
  </cols>
  <sheetData>
    <row r="1" spans="1:8" ht="18.75" x14ac:dyDescent="0.3">
      <c r="A1" s="31" t="s">
        <v>359</v>
      </c>
      <c r="B1" s="28"/>
      <c r="C1" s="28"/>
      <c r="D1" s="28"/>
      <c r="E1" s="28"/>
      <c r="F1" s="28"/>
      <c r="G1" s="28"/>
      <c r="H1" s="28"/>
    </row>
    <row r="2" spans="1:8" x14ac:dyDescent="0.25">
      <c r="A2" s="30"/>
      <c r="B2" s="28"/>
      <c r="C2" s="28"/>
      <c r="D2" s="28"/>
      <c r="E2" s="28"/>
      <c r="F2" s="28"/>
      <c r="G2" s="28"/>
      <c r="H2" s="28"/>
    </row>
    <row r="3" spans="1:8" x14ac:dyDescent="0.25">
      <c r="A3" s="27"/>
      <c r="B3" s="28"/>
      <c r="C3" s="28"/>
      <c r="D3" s="28"/>
      <c r="E3" s="28"/>
      <c r="F3" s="28"/>
      <c r="G3" s="28"/>
      <c r="H3" s="28"/>
    </row>
    <row r="5" spans="1:8" x14ac:dyDescent="0.25">
      <c r="A5" s="2" t="s">
        <v>313</v>
      </c>
      <c r="B5" s="2" t="s">
        <v>360</v>
      </c>
    </row>
    <row r="6" spans="1:8" x14ac:dyDescent="0.25">
      <c r="A6" s="3" t="s">
        <v>361</v>
      </c>
      <c r="B6" s="24" t="s">
        <v>362</v>
      </c>
    </row>
    <row r="7" spans="1:8" x14ac:dyDescent="0.25">
      <c r="A7" s="3" t="s">
        <v>363</v>
      </c>
      <c r="B7" s="24" t="s">
        <v>364</v>
      </c>
    </row>
    <row r="8" spans="1:8" x14ac:dyDescent="0.25">
      <c r="A8" s="3" t="s">
        <v>365</v>
      </c>
      <c r="B8" s="24" t="s">
        <v>366</v>
      </c>
    </row>
    <row r="9" spans="1:8" x14ac:dyDescent="0.25">
      <c r="A9" s="3" t="s">
        <v>367</v>
      </c>
      <c r="B9" s="24" t="s">
        <v>368</v>
      </c>
    </row>
    <row r="10" spans="1:8" x14ac:dyDescent="0.25">
      <c r="A10" s="3" t="s">
        <v>369</v>
      </c>
      <c r="B10" s="24" t="s">
        <v>370</v>
      </c>
    </row>
    <row r="11" spans="1:8" x14ac:dyDescent="0.25">
      <c r="A11" s="3" t="s">
        <v>371</v>
      </c>
      <c r="B11" s="24" t="s">
        <v>372</v>
      </c>
    </row>
    <row r="12" spans="1:8" x14ac:dyDescent="0.25">
      <c r="A12" s="3" t="s">
        <v>373</v>
      </c>
      <c r="B12" s="24" t="s">
        <v>374</v>
      </c>
    </row>
    <row r="13" spans="1:8" x14ac:dyDescent="0.25">
      <c r="A13" s="3" t="s">
        <v>375</v>
      </c>
      <c r="B13" s="24" t="s">
        <v>376</v>
      </c>
    </row>
  </sheetData>
  <mergeCells count="3">
    <mergeCell ref="A3:H3"/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00_Readme</vt:lpstr>
      <vt:lpstr>01_Protocol</vt:lpstr>
      <vt:lpstr>02_Fitting_sample</vt:lpstr>
      <vt:lpstr>03_Daily_series</vt:lpstr>
      <vt:lpstr>04_Municipal_peaks</vt:lpstr>
      <vt:lpstr>05_Three_state</vt:lpstr>
      <vt:lpstr>06_First_week</vt:lpstr>
      <vt:lpstr>07_AIC</vt:lpstr>
      <vt:lpstr>08_Sewer</vt:lpstr>
      <vt:lpstr>09_Codebook</vt:lpstr>
      <vt:lpstr>10_Sources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2026-09-15T14:08:15Z</dcterms:created>
  <dcterms:modified xsi:type="dcterms:W3CDTF">2026-09-22T03:16:02Z</dcterms:modified>
</cp:coreProperties>
</file>