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5.xml" ContentType="application/vnd.openxmlformats-officedocument.spreadsheetml.pivotTab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pivotTables/pivotTable6.xml" ContentType="application/vnd.openxmlformats-officedocument.spreadsheetml.pivotTab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hidePivotFieldList="1" defaultThemeVersion="166925"/>
  <mc:AlternateContent xmlns:mc="http://schemas.openxmlformats.org/markup-compatibility/2006">
    <mc:Choice Requires="x15">
      <x15ac:absPath xmlns:x15ac="http://schemas.microsoft.com/office/spreadsheetml/2010/11/ac" url="/Users/chris/Documents/Documents/ERM/Thesis/Data/Survey/Data entry/"/>
    </mc:Choice>
  </mc:AlternateContent>
  <xr:revisionPtr revIDLastSave="0" documentId="13_ncr:1_{D0E1037C-B8B3-F54A-B49D-3513DCCCC037}" xr6:coauthVersionLast="47" xr6:coauthVersionMax="47" xr10:uidLastSave="{00000000-0000-0000-0000-000000000000}"/>
  <bookViews>
    <workbookView xWindow="0" yWindow="500" windowWidth="28800" windowHeight="17500" xr2:uid="{2C64E9A8-4C70-3E4B-B58C-9CE659480794}"/>
  </bookViews>
  <sheets>
    <sheet name="Form 1" sheetId="1" r:id="rId1"/>
    <sheet name="Sheet3" sheetId="17" r:id="rId2"/>
    <sheet name="Form 1 survey" sheetId="6" r:id="rId3"/>
    <sheet name="Form 1A" sheetId="2" r:id="rId4"/>
    <sheet name="Form 1A survey" sheetId="5" r:id="rId5"/>
    <sheet name="Interviews" sheetId="3" r:id="rId6"/>
    <sheet name="Form 1 - Transformed" sheetId="7" r:id="rId7"/>
    <sheet name="Sheet2" sheetId="15" r:id="rId8"/>
    <sheet name="Suggestion1" sheetId="9" r:id="rId9"/>
    <sheet name="Sheet1" sheetId="10" r:id="rId10"/>
    <sheet name="Suggestion2" sheetId="13" r:id="rId11"/>
    <sheet name="Suggestion4" sheetId="16" r:id="rId12"/>
  </sheets>
  <definedNames>
    <definedName name="_xlnm._FilterDatabase" localSheetId="0" hidden="1">'Form 1'!$A$2:$AX$2</definedName>
    <definedName name="_xlnm._FilterDatabase" localSheetId="6" hidden="1">'Form 1 - Transformed'!$A$3:$BC$3</definedName>
    <definedName name="_xlnm._FilterDatabase" localSheetId="3" hidden="1">'Form 1A'!$A$1:$W$1</definedName>
    <definedName name="_xlnm._FilterDatabase" localSheetId="5" hidden="1">Interviews!$A$2:$K$13</definedName>
  </definedNames>
  <calcPr calcId="191029"/>
  <pivotCaches>
    <pivotCache cacheId="0" r:id="rId13"/>
    <pivotCache cacheId="1" r:id="rId14"/>
    <pivotCache cacheId="2" r:id="rId15"/>
    <pivotCache cacheId="3" r:id="rId16"/>
    <pivotCache cacheId="4" r:id="rId17"/>
    <pivotCache cacheId="5" r:id="rId18"/>
  </pivotCaches>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4" i="17" l="1"/>
  <c r="H143" i="17"/>
  <c r="H142" i="17"/>
  <c r="H141" i="17"/>
  <c r="H140" i="17"/>
  <c r="G144" i="17"/>
  <c r="G143" i="17"/>
  <c r="G142" i="17"/>
  <c r="G141" i="17"/>
  <c r="G140" i="17"/>
  <c r="E61" i="17"/>
  <c r="F61" i="17"/>
  <c r="G61" i="17"/>
  <c r="H61" i="17"/>
  <c r="I61" i="17"/>
  <c r="E62" i="17"/>
  <c r="F62" i="17"/>
  <c r="G62" i="17"/>
  <c r="H62" i="17"/>
  <c r="I62" i="17"/>
  <c r="E63" i="17"/>
  <c r="F63" i="17"/>
  <c r="G63" i="17"/>
  <c r="H63" i="17"/>
  <c r="I63" i="17"/>
  <c r="E64" i="17"/>
  <c r="I64" i="17"/>
  <c r="I65" i="17"/>
  <c r="D64" i="17"/>
  <c r="D63" i="17"/>
  <c r="D62" i="17"/>
  <c r="D61" i="17"/>
  <c r="C64" i="17"/>
  <c r="C63" i="17"/>
  <c r="C62" i="17"/>
  <c r="C61" i="17"/>
  <c r="P6" i="9" l="1"/>
  <c r="G60" i="7" l="1"/>
  <c r="G59" i="7"/>
  <c r="C61" i="10"/>
  <c r="C60" i="10"/>
  <c r="C59" i="10"/>
  <c r="C58" i="10"/>
  <c r="B62" i="10"/>
  <c r="B61" i="10"/>
  <c r="B58" i="10"/>
  <c r="B60" i="10"/>
  <c r="R53" i="1"/>
  <c r="B59" i="10"/>
  <c r="AQ64" i="1"/>
  <c r="AP64" i="1"/>
  <c r="AQ63" i="1"/>
  <c r="AP63" i="1"/>
  <c r="AQ62" i="1"/>
  <c r="AQ61" i="1"/>
  <c r="AP62" i="1"/>
  <c r="AP61" i="1"/>
  <c r="AG61" i="1"/>
  <c r="AH61" i="1"/>
  <c r="AI61" i="1"/>
  <c r="AJ61" i="1"/>
  <c r="AK61" i="1"/>
  <c r="AL61" i="1"/>
  <c r="AM61" i="1"/>
  <c r="AR61" i="1"/>
  <c r="AS61" i="1"/>
  <c r="AT61" i="1"/>
  <c r="AU61" i="1"/>
  <c r="AF61" i="1"/>
  <c r="AE61" i="1"/>
  <c r="AD61" i="1"/>
  <c r="AC61" i="1"/>
  <c r="AB61" i="1"/>
  <c r="AA61" i="1"/>
  <c r="Z61" i="1"/>
  <c r="Y61" i="1"/>
  <c r="X61" i="1"/>
  <c r="W61" i="1"/>
  <c r="V59" i="1"/>
  <c r="V58" i="1"/>
  <c r="BB63" i="1"/>
  <c r="BB62" i="1"/>
  <c r="BB61" i="1"/>
  <c r="BB60" i="1"/>
  <c r="BB59" i="1"/>
  <c r="BB58" i="1"/>
  <c r="AM58" i="1"/>
  <c r="AP58" i="1"/>
  <c r="AQ58" i="1"/>
  <c r="AR58" i="1"/>
  <c r="AS58" i="1"/>
  <c r="AT58" i="1"/>
  <c r="AU58" i="1"/>
  <c r="AG58" i="1"/>
  <c r="AH58" i="1"/>
  <c r="AI58" i="1"/>
  <c r="AJ58" i="1"/>
  <c r="AK58" i="1"/>
  <c r="AL58" i="1"/>
  <c r="X58" i="1"/>
  <c r="Y58" i="1"/>
  <c r="Z58" i="1"/>
  <c r="AA58" i="1"/>
  <c r="AB58" i="1"/>
  <c r="AC58" i="1"/>
  <c r="AD58" i="1"/>
  <c r="AE58" i="1"/>
  <c r="AF58" i="1"/>
  <c r="W58" i="1"/>
  <c r="AW4" i="1"/>
  <c r="AW5" i="1"/>
  <c r="AW6" i="1"/>
  <c r="AW7" i="1"/>
  <c r="AW8" i="1"/>
  <c r="AW9" i="1"/>
  <c r="AW10" i="1"/>
  <c r="AW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3" i="1"/>
  <c r="AN4" i="1"/>
  <c r="AN5" i="1"/>
  <c r="AN6" i="1"/>
  <c r="AN7" i="1"/>
  <c r="AN8" i="1"/>
  <c r="AN9" i="1"/>
  <c r="AN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3" i="1"/>
  <c r="R44" i="1"/>
  <c r="R45" i="1"/>
  <c r="R46" i="1"/>
  <c r="R47" i="1"/>
  <c r="R48" i="1"/>
  <c r="R49" i="1"/>
  <c r="R50" i="1"/>
  <c r="R51" i="1"/>
  <c r="R52" i="1"/>
  <c r="R54" i="1"/>
  <c r="R55" i="1"/>
  <c r="R56" i="1"/>
  <c r="R17" i="1"/>
  <c r="R18" i="1"/>
  <c r="R19" i="1"/>
  <c r="R20" i="1"/>
  <c r="R21" i="1"/>
  <c r="R22" i="1"/>
  <c r="R23" i="1"/>
  <c r="R24" i="1"/>
  <c r="R25" i="1"/>
  <c r="R26" i="1"/>
  <c r="R27" i="1"/>
  <c r="R28" i="1"/>
  <c r="R29" i="1"/>
  <c r="R30" i="1"/>
  <c r="R31" i="1"/>
  <c r="R32" i="1"/>
  <c r="R33" i="1"/>
  <c r="R34" i="1"/>
  <c r="R35" i="1"/>
  <c r="R36" i="1"/>
  <c r="R37" i="1"/>
  <c r="R38" i="1"/>
  <c r="R39" i="1"/>
  <c r="R40" i="1"/>
  <c r="R41" i="1"/>
  <c r="R42" i="1"/>
  <c r="R43" i="1"/>
  <c r="R16" i="1"/>
  <c r="R5" i="1"/>
  <c r="R6" i="1"/>
  <c r="R7" i="1"/>
  <c r="R8" i="1"/>
  <c r="R9" i="1"/>
  <c r="R10" i="1"/>
  <c r="R11" i="1"/>
  <c r="R12" i="1"/>
  <c r="R13" i="1"/>
  <c r="R14" i="1"/>
  <c r="R15" i="1"/>
  <c r="R4" i="1"/>
  <c r="C36" i="9"/>
  <c r="C35" i="9"/>
  <c r="C34" i="9"/>
  <c r="C33" i="9"/>
  <c r="C32" i="9"/>
  <c r="E29" i="3"/>
</calcChain>
</file>

<file path=xl/sharedStrings.xml><?xml version="1.0" encoding="utf-8"?>
<sst xmlns="http://schemas.openxmlformats.org/spreadsheetml/2006/main" count="3748" uniqueCount="370">
  <si>
    <t>ID</t>
  </si>
  <si>
    <t>Consent</t>
  </si>
  <si>
    <t>Part 1</t>
  </si>
  <si>
    <t>Part 2</t>
  </si>
  <si>
    <t>Part 3</t>
  </si>
  <si>
    <t>Question</t>
  </si>
  <si>
    <t>Y</t>
  </si>
  <si>
    <t>M</t>
  </si>
  <si>
    <t>Driver</t>
  </si>
  <si>
    <t>Family business</t>
  </si>
  <si>
    <t>Region code</t>
  </si>
  <si>
    <t xml:space="preserve">Region </t>
  </si>
  <si>
    <t>Mati</t>
  </si>
  <si>
    <t>F</t>
  </si>
  <si>
    <t>GSC</t>
  </si>
  <si>
    <t>Tagum</t>
  </si>
  <si>
    <t>store owner</t>
  </si>
  <si>
    <t>LENDING COLLECTOR</t>
  </si>
  <si>
    <t>hairdressing</t>
  </si>
  <si>
    <t>Other</t>
  </si>
  <si>
    <t>Dahican</t>
  </si>
  <si>
    <t>GG</t>
  </si>
  <si>
    <t>Calapgan</t>
  </si>
  <si>
    <t>Panao</t>
  </si>
  <si>
    <t>Barber</t>
  </si>
  <si>
    <t>Online selling</t>
  </si>
  <si>
    <t>Physician</t>
  </si>
  <si>
    <t>Retired gvt official</t>
  </si>
  <si>
    <t>Private business</t>
  </si>
  <si>
    <t>Cook</t>
  </si>
  <si>
    <t>A</t>
  </si>
  <si>
    <t>B</t>
  </si>
  <si>
    <t>C</t>
  </si>
  <si>
    <t>D</t>
  </si>
  <si>
    <t>E</t>
  </si>
  <si>
    <t>G</t>
  </si>
  <si>
    <t>GUIDE FOR RELATIVES</t>
  </si>
  <si>
    <t>1,5,7</t>
  </si>
  <si>
    <t>FOR PROJECT</t>
  </si>
  <si>
    <t>Y*</t>
  </si>
  <si>
    <t>1,5</t>
  </si>
  <si>
    <t>3*</t>
  </si>
  <si>
    <t>Already aware</t>
  </si>
  <si>
    <t>5,7</t>
  </si>
  <si>
    <t>N</t>
  </si>
  <si>
    <t>1,7</t>
  </si>
  <si>
    <t>Future Development</t>
  </si>
  <si>
    <t>3,5</t>
  </si>
  <si>
    <t>1,2,4,5</t>
  </si>
  <si>
    <t>Need additional planting of mangroves in areas</t>
  </si>
  <si>
    <t>1,2,3,4,5,6,7</t>
  </si>
  <si>
    <t>tree planting</t>
  </si>
  <si>
    <t>Boardwalk is not close enough to the entrance - put transcans?</t>
  </si>
  <si>
    <t>Need transportation for those without private car</t>
  </si>
  <si>
    <t>Improve the promotion of the park</t>
  </si>
  <si>
    <t>1,6</t>
  </si>
  <si>
    <t>More advertising, maintain the surroundings</t>
  </si>
  <si>
    <t>3,4</t>
  </si>
  <si>
    <t>availability of goods (food) and improved advertising for the park</t>
  </si>
  <si>
    <t>3,6</t>
  </si>
  <si>
    <t>Place to buy water, maybe food to eat</t>
  </si>
  <si>
    <t>1,2,5</t>
  </si>
  <si>
    <t>plant more mangroves, benches to stay while watching/sightseeing, informatiopn sign boards</t>
  </si>
  <si>
    <t>2,5,6</t>
  </si>
  <si>
    <t>improve the maintenance and cleanliness of the area</t>
  </si>
  <si>
    <t>need to put up signs</t>
  </si>
  <si>
    <t>maintenance and cleanliness in the area</t>
  </si>
  <si>
    <t>sign boards</t>
  </si>
  <si>
    <t>need to have food/ food court nearby</t>
  </si>
  <si>
    <t>3,5,6</t>
  </si>
  <si>
    <t>proper maintenance/ lights for night stay</t>
  </si>
  <si>
    <t>1,2</t>
  </si>
  <si>
    <t>1,2,3,4,5,6</t>
  </si>
  <si>
    <t>development for improvement to add for good view</t>
  </si>
  <si>
    <t>need improvement</t>
  </si>
  <si>
    <t>need to plant more trees in the area</t>
  </si>
  <si>
    <t>2,4,5</t>
  </si>
  <si>
    <t>1,2,3,5</t>
  </si>
  <si>
    <t>garbage, waste disposal</t>
  </si>
  <si>
    <t>need important signage on mangroves species in the boardwalk for educational purposes</t>
  </si>
  <si>
    <t>so far, its good</t>
  </si>
  <si>
    <t>driver of motorcycle</t>
  </si>
  <si>
    <t>1,3,4,5</t>
  </si>
  <si>
    <t>1,2,3,4,5</t>
  </si>
  <si>
    <t>Strengthen the laws implemented on mangrove. More mangrove rehabilitation/planting in the said area</t>
  </si>
  <si>
    <t>construction</t>
  </si>
  <si>
    <t>Maintain the cleanliness of the mangrove area</t>
  </si>
  <si>
    <t>maintain the cleanliness, garbage should be collected</t>
  </si>
  <si>
    <t>self-employed</t>
  </si>
  <si>
    <t>Need to have shade where things could be kept for tourists</t>
  </si>
  <si>
    <t>driver</t>
  </si>
  <si>
    <t>maintain cleanliness and should be doing clearing activities</t>
  </si>
  <si>
    <t>housewife</t>
  </si>
  <si>
    <t>Need to maintain cleanliness of area</t>
  </si>
  <si>
    <t>Need to improve cleanliness of the area and additional tree planting</t>
  </si>
  <si>
    <t>Location</t>
  </si>
  <si>
    <t>Shoreline</t>
  </si>
  <si>
    <t>Preserve the old mangrove trees and plant more mangroves</t>
  </si>
  <si>
    <t>*needs translation</t>
  </si>
  <si>
    <t>Kagan/Kalagan</t>
  </si>
  <si>
    <t>CCSU LGU Mati City</t>
  </si>
  <si>
    <t>CCSU Staff</t>
  </si>
  <si>
    <t>GO?</t>
  </si>
  <si>
    <t>Bisaya</t>
  </si>
  <si>
    <t>Cienro</t>
  </si>
  <si>
    <t>Sweeper</t>
  </si>
  <si>
    <t>City LGU</t>
  </si>
  <si>
    <t>CSU</t>
  </si>
  <si>
    <t>Audio?</t>
  </si>
  <si>
    <t>Mandaya</t>
  </si>
  <si>
    <t>Job order (contractual)</t>
  </si>
  <si>
    <t>2,5</t>
  </si>
  <si>
    <t>1,3,5,6</t>
  </si>
  <si>
    <t>Mangihay</t>
  </si>
  <si>
    <t>Davao city</t>
  </si>
  <si>
    <t>Make the ecotourism attraction for visitors. The area must be clean and the visitors need to get the information how to protect the habitat</t>
  </si>
  <si>
    <t>German</t>
  </si>
  <si>
    <t>Mama Earth Foundation</t>
  </si>
  <si>
    <t>President</t>
  </si>
  <si>
    <t>1,4</t>
  </si>
  <si>
    <t>To improve this kind of environment</t>
  </si>
  <si>
    <t>*</t>
  </si>
  <si>
    <t>* missing part 2</t>
  </si>
  <si>
    <t>Private entity</t>
  </si>
  <si>
    <t>1,3,4,5,6</t>
  </si>
  <si>
    <t>Plant more trees</t>
  </si>
  <si>
    <t>* missing data</t>
  </si>
  <si>
    <t>Local</t>
  </si>
  <si>
    <t>Regional</t>
  </si>
  <si>
    <t>Philippines</t>
  </si>
  <si>
    <t>26-35</t>
  </si>
  <si>
    <t>18-25</t>
  </si>
  <si>
    <t>36-45</t>
  </si>
  <si>
    <t>46-55</t>
  </si>
  <si>
    <t>56-65</t>
  </si>
  <si>
    <t>Question no.</t>
  </si>
  <si>
    <t>Nationality</t>
  </si>
  <si>
    <t>Age</t>
  </si>
  <si>
    <t>Gender</t>
  </si>
  <si>
    <t>Occupation</t>
  </si>
  <si>
    <t>Secondary income source</t>
  </si>
  <si>
    <t>Primary income source</t>
  </si>
  <si>
    <t>Educational attainment</t>
  </si>
  <si>
    <t>Part I</t>
  </si>
  <si>
    <t>Part II</t>
  </si>
  <si>
    <t>Did you do any of the following activities in the past year?</t>
  </si>
  <si>
    <t>What are your suggestions for the implementation of ecotourism to give maximum impact on the community and forest conservation in the future?</t>
  </si>
  <si>
    <t>Which environmental benefits are true?</t>
  </si>
  <si>
    <t>Level of Environmental Attitude of tourists towards mangrove ecotourism</t>
  </si>
  <si>
    <t>Mangroves present a potential health risk (e.g. from mosquitos)</t>
  </si>
  <si>
    <t>Mangroves are dark and gloomy areas</t>
  </si>
  <si>
    <t>Ecotourism is one of the strategies that can provide additional income for local communities</t>
  </si>
  <si>
    <t>Mangrove forests are an attractive tourist destination to visit</t>
  </si>
  <si>
    <r>
      <t>Community involvement is important in e</t>
    </r>
    <r>
      <rPr>
        <sz val="12"/>
        <color rgb="FF333333"/>
        <rFont val="Cambria Math"/>
        <family val="1"/>
      </rPr>
      <t>ﬀ</t>
    </r>
    <r>
      <rPr>
        <sz val="12"/>
        <color rgb="FF333333"/>
        <rFont val="Arial"/>
        <family val="2"/>
      </rPr>
      <t>orts to restore and conserve mangrove forests in Mati</t>
    </r>
  </si>
  <si>
    <r>
      <t>Ecotourism has a positive e</t>
    </r>
    <r>
      <rPr>
        <sz val="12"/>
        <color rgb="FF333333"/>
        <rFont val="Cambria Math"/>
        <family val="1"/>
      </rPr>
      <t>ﬀ</t>
    </r>
    <r>
      <rPr>
        <sz val="12"/>
        <color rgb="FF333333"/>
        <rFont val="Arial"/>
        <family val="2"/>
      </rPr>
      <t>ect on mangrove conservation e</t>
    </r>
    <r>
      <rPr>
        <sz val="12"/>
        <color rgb="FF333333"/>
        <rFont val="Cambria Math"/>
        <family val="1"/>
      </rPr>
      <t>ﬀ</t>
    </r>
    <r>
      <rPr>
        <sz val="12"/>
        <color rgb="FF333333"/>
        <rFont val="Arial"/>
        <family val="2"/>
      </rPr>
      <t>orts</t>
    </r>
  </si>
  <si>
    <t>Part III</t>
  </si>
  <si>
    <t xml:space="preserve">How did you travel to Guang-guang Mangrove Park today? </t>
  </si>
  <si>
    <t xml:space="preserve">How did you ﬁnd out about Guang-guang Mangrove Park? </t>
  </si>
  <si>
    <t xml:space="preserve">What is the purpose of your visit today? </t>
  </si>
  <si>
    <t xml:space="preserve">Prior to today, how often do you visit Guang-guang Mangrove Park? </t>
  </si>
  <si>
    <t xml:space="preserve">How long do you plan to spend visiting the park today? </t>
  </si>
  <si>
    <t>Would you be willing to pay an entrance fee to help conserve the mangrove park?</t>
  </si>
  <si>
    <t>Facilities and information</t>
  </si>
  <si>
    <t>The mangrove park is well advertised</t>
  </si>
  <si>
    <t>It is important to me that Guang-guang is a community managed project</t>
  </si>
  <si>
    <t xml:space="preserve">How would you rate the following? </t>
  </si>
  <si>
    <t>Transport o the site</t>
  </si>
  <si>
    <t>Accommodation nearby</t>
  </si>
  <si>
    <t>Accessibility</t>
  </si>
  <si>
    <t>Boardwalk</t>
  </si>
  <si>
    <t>Cleanliness (litter)</t>
  </si>
  <si>
    <t>Information and education</t>
  </si>
  <si>
    <t>Maintenance (e.g. vandalism)</t>
  </si>
  <si>
    <t>Adventure</t>
  </si>
  <si>
    <t>Environmental protection</t>
  </si>
  <si>
    <t>Comfort</t>
  </si>
  <si>
    <t>Benefit to local communities</t>
  </si>
  <si>
    <t>Environmental education</t>
  </si>
  <si>
    <t>Price</t>
  </si>
  <si>
    <t>Seek environmental information</t>
  </si>
  <si>
    <t>Attend public meetings</t>
  </si>
  <si>
    <t>Beach clean or litter collection</t>
  </si>
  <si>
    <t>Donate money to an environmental cause</t>
  </si>
  <si>
    <t>Do voluntary environmental work</t>
  </si>
  <si>
    <t>Other environmentally friendly activity</t>
  </si>
  <si>
    <t>None of the above</t>
  </si>
  <si>
    <t>Community involvement is important in eﬀorts to restore and conserve mangrove forests in Mati</t>
  </si>
  <si>
    <t>Ecotourism has a positive eﬀect on mangrove conservation eﬀorts</t>
  </si>
  <si>
    <t>Bakery cashier</t>
  </si>
  <si>
    <t>1,4,5</t>
  </si>
  <si>
    <t>1,2,4,5,6</t>
  </si>
  <si>
    <t>To protect the mangroves and preserve (them) for the future</t>
  </si>
  <si>
    <t>-</t>
  </si>
  <si>
    <t>To protect and preserve the mangroves and ecotourism for the future</t>
  </si>
  <si>
    <t>No reason given</t>
  </si>
  <si>
    <t>Cotabato City</t>
  </si>
  <si>
    <t>1,2,4,6</t>
  </si>
  <si>
    <t>* missing data from last page</t>
  </si>
  <si>
    <t>1,2,4</t>
  </si>
  <si>
    <t>1,5,6</t>
  </si>
  <si>
    <t>1,2,5,6</t>
  </si>
  <si>
    <t>The Philippines</t>
  </si>
  <si>
    <t>66-75</t>
  </si>
  <si>
    <t>Male</t>
  </si>
  <si>
    <t>Female</t>
  </si>
  <si>
    <t>Elementary graduate</t>
  </si>
  <si>
    <t>High school graduate</t>
  </si>
  <si>
    <t>Undergraduate degree</t>
  </si>
  <si>
    <t>Vocational graduate</t>
  </si>
  <si>
    <t>Graduate degree</t>
  </si>
  <si>
    <t>Student</t>
  </si>
  <si>
    <t>Business/industry</t>
  </si>
  <si>
    <t>Government service</t>
  </si>
  <si>
    <t>Not working</t>
  </si>
  <si>
    <t>Farming</t>
  </si>
  <si>
    <t>Walk</t>
  </si>
  <si>
    <t>Trike or taxi</t>
  </si>
  <si>
    <t>Private car</t>
  </si>
  <si>
    <t>Motorcycle or moped</t>
  </si>
  <si>
    <t>Bicycle</t>
  </si>
  <si>
    <t>Social Media (Facebook etc.)</t>
  </si>
  <si>
    <t>Social Media (Facebook etc.) &amp; through friends or family</t>
  </si>
  <si>
    <t>Through friends or family</t>
  </si>
  <si>
    <t>Relaxation</t>
  </si>
  <si>
    <t>Time in nature/enjoying nature</t>
  </si>
  <si>
    <t>Photography (including for social media)</t>
  </si>
  <si>
    <t>Never</t>
  </si>
  <si>
    <t>Once a year</t>
  </si>
  <si>
    <t>Several times a year</t>
  </si>
  <si>
    <t>Several times a month</t>
  </si>
  <si>
    <t>Under an hour</t>
  </si>
  <si>
    <t>1-3 hours</t>
  </si>
  <si>
    <t>3+ hours</t>
  </si>
  <si>
    <t>Yes</t>
  </si>
  <si>
    <t>No</t>
  </si>
  <si>
    <t>Strongly agree</t>
  </si>
  <si>
    <t>Agree</t>
  </si>
  <si>
    <t>Neutral</t>
  </si>
  <si>
    <t>Disagree</t>
  </si>
  <si>
    <t>Strongly disagree</t>
  </si>
  <si>
    <t>Excellent</t>
  </si>
  <si>
    <t>Good</t>
  </si>
  <si>
    <t xml:space="preserve">Excellent </t>
  </si>
  <si>
    <t>Average</t>
  </si>
  <si>
    <t>Very poor</t>
  </si>
  <si>
    <t>Sex</t>
  </si>
  <si>
    <t>Occupation/Primary income source</t>
  </si>
  <si>
    <t>Transport to park</t>
  </si>
  <si>
    <t>Found out through</t>
  </si>
  <si>
    <t>Purpose of visit</t>
  </si>
  <si>
    <t>Duration of visit</t>
  </si>
  <si>
    <t>Frequency of visits</t>
  </si>
  <si>
    <t>WTP?</t>
  </si>
  <si>
    <t>Well advertised?</t>
  </si>
  <si>
    <t>Importance of community management</t>
  </si>
  <si>
    <t>Transport</t>
  </si>
  <si>
    <t>Cleanliness (e.g. litter)</t>
  </si>
  <si>
    <t>Food and drink</t>
  </si>
  <si>
    <t>Environmental Protection</t>
  </si>
  <si>
    <t>Benefits to local communities</t>
  </si>
  <si>
    <t>Environmental activities</t>
  </si>
  <si>
    <t>Health risk (e.g. mosquitos)</t>
  </si>
  <si>
    <t>Dark and gloomy places</t>
  </si>
  <si>
    <t>Community involvement in conservation</t>
  </si>
  <si>
    <t>Ecotourism for additional local income</t>
  </si>
  <si>
    <t>Ecotourism positive effect on conservation</t>
  </si>
  <si>
    <t>Mangrove are an attractive tourism destination</t>
  </si>
  <si>
    <t>Environmental awareness</t>
  </si>
  <si>
    <t>Data issues</t>
  </si>
  <si>
    <t>Field1</t>
  </si>
  <si>
    <t>Field2</t>
  </si>
  <si>
    <t>Field3</t>
  </si>
  <si>
    <t>Field4</t>
  </si>
  <si>
    <t>Field5</t>
  </si>
  <si>
    <t>Field6</t>
  </si>
  <si>
    <t>Field7</t>
  </si>
  <si>
    <t>Field8</t>
  </si>
  <si>
    <t>Field9</t>
  </si>
  <si>
    <t>Field10</t>
  </si>
  <si>
    <t>Field11</t>
  </si>
  <si>
    <t>Field12</t>
  </si>
  <si>
    <t>Field13</t>
  </si>
  <si>
    <t>Field14</t>
  </si>
  <si>
    <t>Field15</t>
  </si>
  <si>
    <t>Field16</t>
  </si>
  <si>
    <t>Field17</t>
  </si>
  <si>
    <t>Field18</t>
  </si>
  <si>
    <t>Field19</t>
  </si>
  <si>
    <t>Field20</t>
  </si>
  <si>
    <t>Field21</t>
  </si>
  <si>
    <t>Field22</t>
  </si>
  <si>
    <t>Field23</t>
  </si>
  <si>
    <t>Field24</t>
  </si>
  <si>
    <t>Field25</t>
  </si>
  <si>
    <t>Field26</t>
  </si>
  <si>
    <t>Field27</t>
  </si>
  <si>
    <t>Field28</t>
  </si>
  <si>
    <t>Field29</t>
  </si>
  <si>
    <t>Field30</t>
  </si>
  <si>
    <t>Field31</t>
  </si>
  <si>
    <t>Field32</t>
  </si>
  <si>
    <t>Field33</t>
  </si>
  <si>
    <t>Field34</t>
  </si>
  <si>
    <t>Field35</t>
  </si>
  <si>
    <t>Field36</t>
  </si>
  <si>
    <t>Field37</t>
  </si>
  <si>
    <t>Field38</t>
  </si>
  <si>
    <t>Field39</t>
  </si>
  <si>
    <t>Field40</t>
  </si>
  <si>
    <t>Field41</t>
  </si>
  <si>
    <t>Field42</t>
  </si>
  <si>
    <t>Field43</t>
  </si>
  <si>
    <t>Field44</t>
  </si>
  <si>
    <t>Field45</t>
  </si>
  <si>
    <t>Field46</t>
  </si>
  <si>
    <t>Field47</t>
  </si>
  <si>
    <t>Field48</t>
  </si>
  <si>
    <t>(blank)</t>
  </si>
  <si>
    <t>Grand Total</t>
  </si>
  <si>
    <t>% distribution of 'Age'</t>
  </si>
  <si>
    <t>Count of Age</t>
  </si>
  <si>
    <t>Count of Field2</t>
  </si>
  <si>
    <t>Count of Educational attainment</t>
  </si>
  <si>
    <t>Count of Field9</t>
  </si>
  <si>
    <t xml:space="preserve"> Habitats for marine species</t>
  </si>
  <si>
    <t xml:space="preserve"> Stabilize shorelines</t>
  </si>
  <si>
    <t xml:space="preserve"> Are important carbon sinks</t>
  </si>
  <si>
    <t xml:space="preserve"> Improve fishing</t>
  </si>
  <si>
    <t xml:space="preserve"> Not important for coastal ecosystem health</t>
  </si>
  <si>
    <t xml:space="preserve"> Can be harmful to human health</t>
  </si>
  <si>
    <t>ranking 4 or 5</t>
  </si>
  <si>
    <t>General Santos City</t>
  </si>
  <si>
    <t>Governor Generoso</t>
  </si>
  <si>
    <t xml:space="preserve"> Time in nature</t>
  </si>
  <si>
    <t xml:space="preserve"> Bird watching</t>
  </si>
  <si>
    <t>Bird watching</t>
  </si>
  <si>
    <t>Enjoying time in nature</t>
  </si>
  <si>
    <t>Photography</t>
  </si>
  <si>
    <t>Percentage</t>
  </si>
  <si>
    <t>Percentage of respondents</t>
  </si>
  <si>
    <t>Count of Occupation/Primary income source</t>
  </si>
  <si>
    <t>Count of Regional</t>
  </si>
  <si>
    <t xml:space="preserve">Very poor </t>
  </si>
  <si>
    <t xml:space="preserve">Poor </t>
  </si>
  <si>
    <t>Rating</t>
  </si>
  <si>
    <t>Transport to the site</t>
  </si>
  <si>
    <t>Food and drink*</t>
  </si>
  <si>
    <t>Poor</t>
  </si>
  <si>
    <t>Mean rating</t>
  </si>
  <si>
    <t>Mangroves health risk</t>
  </si>
  <si>
    <t>dark and gloomy</t>
  </si>
  <si>
    <t>City Tourism Office</t>
  </si>
  <si>
    <t>Senior Administration Assistant</t>
  </si>
  <si>
    <t>Cebuano</t>
  </si>
  <si>
    <t>Women's City Federation</t>
  </si>
  <si>
    <t>missing translation</t>
  </si>
  <si>
    <t>status</t>
  </si>
  <si>
    <t>complete</t>
  </si>
  <si>
    <t>notes sent</t>
  </si>
  <si>
    <t>?</t>
  </si>
  <si>
    <t>Job order</t>
  </si>
  <si>
    <t>City ENRO</t>
  </si>
  <si>
    <t>Assistant Department Head</t>
  </si>
  <si>
    <t>Environmental Management Specialist-II</t>
  </si>
  <si>
    <t>need notes</t>
  </si>
  <si>
    <t>got need to code</t>
  </si>
  <si>
    <t>little info</t>
  </si>
  <si>
    <t>5 male</t>
  </si>
  <si>
    <t>6 female</t>
  </si>
  <si>
    <t>75 &amp;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</si>
</sst>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2"/>
      <color rgb="FF000000"/>
      <name val="Calibri"/>
      <family val="2"/>
      <scheme val="minor"/>
    </font>
    <font>
      <b/>
      <sz val="12"/>
      <color theme="1"/>
      <name val="Calibri"/>
      <family val="2"/>
      <scheme val="minor"/>
    </font>
    <font>
      <sz val="12"/>
      <color rgb="FF333333"/>
      <name val="Arial"/>
      <family val="2"/>
    </font>
    <font>
      <sz val="12"/>
      <color rgb="FF333333"/>
      <name val="Cambria Math"/>
      <family val="1"/>
    </font>
    <font>
      <sz val="12"/>
      <color theme="1"/>
      <name val="Arial"/>
      <family val="2"/>
    </font>
    <font>
      <b/>
      <i/>
      <sz val="12"/>
      <color rgb="FF333333"/>
      <name val="Arial"/>
      <family val="2"/>
    </font>
    <font>
      <b/>
      <sz val="12"/>
      <name val="Calibri"/>
      <family val="2"/>
      <scheme val="minor"/>
    </font>
    <font>
      <sz val="12"/>
      <name val="Calibri"/>
      <family val="2"/>
      <scheme val="minor"/>
    </font>
    <font>
      <i/>
      <sz val="12"/>
      <name val="Calibri"/>
      <family val="2"/>
      <scheme val="minor"/>
    </font>
    <font>
      <b/>
      <i/>
      <sz val="11"/>
      <color rgb="FF000000"/>
      <name val="Calibri"/>
      <family val="2"/>
      <scheme val="minor"/>
    </font>
    <font>
      <sz val="12"/>
      <color theme="1"/>
      <name val="Calibri"/>
      <family val="2"/>
      <scheme val="minor"/>
    </font>
    <font>
      <sz val="8"/>
      <name val="Calibri"/>
      <family val="2"/>
      <scheme val="minor"/>
    </font>
    <font>
      <sz val="12"/>
      <color rgb="FFFF0000"/>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5" tint="0.59999389629810485"/>
        <bgColor rgb="FF000000"/>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s>
  <cellStyleXfs count="2">
    <xf numFmtId="0" fontId="0" fillId="0" borderId="0"/>
    <xf numFmtId="9" fontId="11" fillId="0" borderId="0" applyFont="0" applyFill="0" applyBorder="0" applyAlignment="0" applyProtection="0"/>
  </cellStyleXfs>
  <cellXfs count="79">
    <xf numFmtId="0" fontId="0" fillId="0" borderId="0" xfId="0"/>
    <xf numFmtId="0" fontId="0" fillId="0" borderId="1" xfId="0" applyBorder="1"/>
    <xf numFmtId="0" fontId="0" fillId="0" borderId="1" xfId="0" applyBorder="1" applyAlignment="1">
      <alignment horizontal="center"/>
    </xf>
    <xf numFmtId="0" fontId="0" fillId="2" borderId="1" xfId="0" applyFill="1" applyBorder="1" applyAlignment="1">
      <alignment horizontal="center"/>
    </xf>
    <xf numFmtId="0" fontId="0" fillId="0" borderId="0" xfId="0" applyAlignment="1">
      <alignment horizontal="center"/>
    </xf>
    <xf numFmtId="0" fontId="0" fillId="2" borderId="1" xfId="0" applyFill="1" applyBorder="1" applyAlignment="1">
      <alignment horizontal="center" vertical="center"/>
    </xf>
    <xf numFmtId="0" fontId="0" fillId="0" borderId="6" xfId="0" applyBorder="1" applyAlignment="1">
      <alignment horizontal="center"/>
    </xf>
    <xf numFmtId="0" fontId="0" fillId="4" borderId="1" xfId="0" applyFill="1" applyBorder="1" applyAlignment="1">
      <alignment horizontal="center"/>
    </xf>
    <xf numFmtId="0" fontId="0" fillId="2" borderId="5" xfId="0" applyFill="1" applyBorder="1" applyAlignment="1">
      <alignment horizontal="center"/>
    </xf>
    <xf numFmtId="0" fontId="0" fillId="3" borderId="1" xfId="0" applyFill="1" applyBorder="1" applyAlignment="1">
      <alignment horizontal="center"/>
    </xf>
    <xf numFmtId="0" fontId="1" fillId="6" borderId="1" xfId="0" applyFont="1" applyFill="1" applyBorder="1" applyAlignment="1">
      <alignment horizontal="center"/>
    </xf>
    <xf numFmtId="0" fontId="0" fillId="5" borderId="1" xfId="0" applyFill="1" applyBorder="1"/>
    <xf numFmtId="0" fontId="0" fillId="5" borderId="1" xfId="0" applyFill="1" applyBorder="1" applyAlignment="1">
      <alignment horizontal="center"/>
    </xf>
    <xf numFmtId="0" fontId="2" fillId="0" borderId="0" xfId="0" applyFont="1"/>
    <xf numFmtId="0" fontId="0" fillId="0" borderId="0" xfId="0" applyAlignment="1">
      <alignment wrapText="1"/>
    </xf>
    <xf numFmtId="0" fontId="5" fillId="0" borderId="0" xfId="0" applyFont="1" applyAlignment="1">
      <alignment vertical="center" wrapText="1"/>
    </xf>
    <xf numFmtId="0" fontId="6" fillId="0" borderId="0" xfId="0" applyFont="1" applyAlignment="1">
      <alignment vertical="center" wrapText="1"/>
    </xf>
    <xf numFmtId="0" fontId="3" fillId="0" borderId="0" xfId="0" applyFont="1" applyAlignment="1">
      <alignment wrapText="1"/>
    </xf>
    <xf numFmtId="0" fontId="7" fillId="0" borderId="0" xfId="0" applyFont="1" applyAlignment="1">
      <alignment horizontal="center"/>
    </xf>
    <xf numFmtId="0" fontId="8" fillId="0" borderId="0" xfId="0" applyFont="1" applyAlignment="1">
      <alignment wrapText="1"/>
    </xf>
    <xf numFmtId="0" fontId="8" fillId="0" borderId="0" xfId="0" applyFont="1" applyAlignment="1">
      <alignment vertical="center" wrapText="1"/>
    </xf>
    <xf numFmtId="0" fontId="8" fillId="0" borderId="0" xfId="0" applyFont="1"/>
    <xf numFmtId="0" fontId="7" fillId="0" borderId="0" xfId="0" applyFont="1" applyAlignment="1">
      <alignment horizontal="right"/>
    </xf>
    <xf numFmtId="0" fontId="8" fillId="0" borderId="0" xfId="0" applyFont="1" applyAlignment="1">
      <alignment horizontal="right"/>
    </xf>
    <xf numFmtId="0" fontId="9" fillId="0" borderId="0" xfId="0" applyFont="1" applyAlignment="1">
      <alignment vertical="center" wrapText="1"/>
    </xf>
    <xf numFmtId="0" fontId="8" fillId="0" borderId="0" xfId="0" applyFont="1" applyAlignment="1">
      <alignment horizontal="center"/>
    </xf>
    <xf numFmtId="0" fontId="1" fillId="0" borderId="1" xfId="0" applyFont="1" applyBorder="1" applyAlignment="1">
      <alignment horizontal="center"/>
    </xf>
    <xf numFmtId="0" fontId="0" fillId="3" borderId="4" xfId="0" applyFill="1" applyBorder="1" applyAlignment="1">
      <alignment horizontal="center"/>
    </xf>
    <xf numFmtId="0" fontId="0" fillId="0" borderId="4" xfId="0" applyBorder="1" applyAlignment="1">
      <alignment horizontal="center"/>
    </xf>
    <xf numFmtId="0" fontId="0" fillId="3" borderId="8" xfId="0" applyFill="1" applyBorder="1" applyAlignment="1">
      <alignment horizontal="center"/>
    </xf>
    <xf numFmtId="0" fontId="0" fillId="0" borderId="8" xfId="0" applyBorder="1" applyAlignment="1">
      <alignment horizontal="center"/>
    </xf>
    <xf numFmtId="0" fontId="0" fillId="0" borderId="9" xfId="0" applyBorder="1"/>
    <xf numFmtId="0" fontId="0" fillId="3" borderId="8" xfId="0" applyFill="1" applyBorder="1" applyAlignment="1">
      <alignment horizontal="center" vertical="center"/>
    </xf>
    <xf numFmtId="0" fontId="0" fillId="5" borderId="4" xfId="0" applyFill="1" applyBorder="1" applyAlignment="1">
      <alignment horizontal="center"/>
    </xf>
    <xf numFmtId="0" fontId="1" fillId="0" borderId="8" xfId="0" applyFont="1" applyBorder="1" applyAlignment="1">
      <alignment horizontal="center"/>
    </xf>
    <xf numFmtId="0" fontId="0" fillId="2" borderId="8" xfId="0" applyFill="1" applyBorder="1" applyAlignment="1">
      <alignment horizontal="center" vertical="center"/>
    </xf>
    <xf numFmtId="0" fontId="0" fillId="2" borderId="8" xfId="0" applyFill="1" applyBorder="1" applyAlignment="1">
      <alignment horizontal="center"/>
    </xf>
    <xf numFmtId="0" fontId="0" fillId="2" borderId="10" xfId="0" applyFill="1" applyBorder="1" applyAlignment="1">
      <alignment horizontal="center"/>
    </xf>
    <xf numFmtId="0" fontId="0" fillId="4" borderId="8" xfId="0" applyFill="1" applyBorder="1" applyAlignment="1">
      <alignment horizontal="center"/>
    </xf>
    <xf numFmtId="0" fontId="0" fillId="0" borderId="9" xfId="0" applyBorder="1" applyAlignment="1">
      <alignment horizontal="center"/>
    </xf>
    <xf numFmtId="0" fontId="2" fillId="0" borderId="1" xfId="0" applyFont="1" applyBorder="1" applyAlignment="1">
      <alignment horizontal="center"/>
    </xf>
    <xf numFmtId="0" fontId="1" fillId="0" borderId="6" xfId="0" applyFont="1" applyBorder="1" applyAlignment="1">
      <alignment horizontal="center"/>
    </xf>
    <xf numFmtId="0" fontId="0" fillId="0" borderId="11" xfId="0" applyBorder="1"/>
    <xf numFmtId="0" fontId="0" fillId="0" borderId="11" xfId="0" applyBorder="1" applyAlignment="1">
      <alignment horizontal="center"/>
    </xf>
    <xf numFmtId="0" fontId="0" fillId="0" borderId="12" xfId="0" applyBorder="1" applyAlignment="1">
      <alignment horizontal="center"/>
    </xf>
    <xf numFmtId="0" fontId="0" fillId="0" borderId="7" xfId="0" applyBorder="1" applyAlignment="1">
      <alignment horizontal="center"/>
    </xf>
    <xf numFmtId="0" fontId="0" fillId="0" borderId="0" xfId="0" pivotButton="1"/>
    <xf numFmtId="0" fontId="2" fillId="3" borderId="1" xfId="0" applyFont="1" applyFill="1" applyBorder="1" applyAlignment="1">
      <alignment horizontal="center"/>
    </xf>
    <xf numFmtId="0" fontId="2" fillId="0" borderId="0" xfId="0" applyFont="1" applyAlignment="1">
      <alignment horizontal="center"/>
    </xf>
    <xf numFmtId="0" fontId="2" fillId="5" borderId="4" xfId="0" applyFont="1" applyFill="1" applyBorder="1" applyAlignment="1">
      <alignment horizontal="center"/>
    </xf>
    <xf numFmtId="0" fontId="2" fillId="0" borderId="4" xfId="0" applyFont="1" applyBorder="1" applyAlignment="1">
      <alignment horizontal="center" wrapText="1" shrinkToFit="1"/>
    </xf>
    <xf numFmtId="0" fontId="0" fillId="0" borderId="1" xfId="0" applyBorder="1" applyAlignment="1">
      <alignment horizontal="center" wrapText="1"/>
    </xf>
    <xf numFmtId="0" fontId="10" fillId="0" borderId="0" xfId="0" applyFont="1" applyAlignment="1">
      <alignment horizontal="left" vertical="center"/>
    </xf>
    <xf numFmtId="9" fontId="0" fillId="0" borderId="0" xfId="0" applyNumberFormat="1"/>
    <xf numFmtId="1" fontId="0" fillId="0" borderId="0" xfId="0" applyNumberFormat="1" applyAlignment="1">
      <alignment horizontal="center"/>
    </xf>
    <xf numFmtId="2" fontId="0" fillId="0" borderId="0" xfId="0" applyNumberFormat="1" applyAlignment="1">
      <alignment horizontal="center"/>
    </xf>
    <xf numFmtId="1" fontId="2" fillId="0" borderId="0" xfId="0" applyNumberFormat="1" applyFont="1" applyAlignment="1">
      <alignment horizontal="center"/>
    </xf>
    <xf numFmtId="9" fontId="0" fillId="0" borderId="0" xfId="1" applyFont="1"/>
    <xf numFmtId="0" fontId="0" fillId="0" borderId="2" xfId="0" applyBorder="1" applyAlignment="1">
      <alignment horizontal="center"/>
    </xf>
    <xf numFmtId="0" fontId="2" fillId="0" borderId="1" xfId="0" applyFont="1" applyBorder="1"/>
    <xf numFmtId="2" fontId="0" fillId="0" borderId="0" xfId="0" applyNumberFormat="1"/>
    <xf numFmtId="0" fontId="0" fillId="0" borderId="13" xfId="0" applyBorder="1" applyAlignment="1">
      <alignment horizontal="center"/>
    </xf>
    <xf numFmtId="0" fontId="0" fillId="7" borderId="6" xfId="0" applyFill="1" applyBorder="1" applyAlignment="1">
      <alignment horizontal="center"/>
    </xf>
    <xf numFmtId="0" fontId="0" fillId="7" borderId="13" xfId="0" applyFill="1" applyBorder="1" applyAlignment="1">
      <alignment horizontal="center"/>
    </xf>
    <xf numFmtId="0" fontId="13" fillId="7" borderId="0" xfId="0" applyFont="1" applyFill="1"/>
    <xf numFmtId="0" fontId="0" fillId="7" borderId="0" xfId="0" applyFill="1"/>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3" xfId="0" applyFill="1" applyBorder="1"/>
    <xf numFmtId="0" fontId="0" fillId="5" borderId="4" xfId="0" applyFill="1" applyBorder="1"/>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4" borderId="2" xfId="0" applyFill="1" applyBorder="1" applyAlignment="1">
      <alignment horizontal="right"/>
    </xf>
    <xf numFmtId="0" fontId="0" fillId="4" borderId="3" xfId="0" applyFill="1" applyBorder="1" applyAlignment="1">
      <alignment horizontal="right"/>
    </xf>
    <xf numFmtId="0" fontId="0" fillId="4" borderId="4" xfId="0" applyFill="1" applyBorder="1" applyAlignment="1">
      <alignment horizontal="right"/>
    </xf>
  </cellXfs>
  <cellStyles count="2">
    <cellStyle name="Normal" xfId="0" builtinId="0"/>
    <cellStyle name="Per cent" xfId="1" builtinId="5"/>
  </cellStyles>
  <dxfs count="2">
    <dxf>
      <numFmt numFmtId="13" formatCode="0%"/>
    </dxf>
    <dxf>
      <numFmt numFmtId="1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pivotCacheDefinition" Target="pivotCache/pivotCacheDefinition6.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5.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3.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'Form 1'!$AP$57:$AU$57</c:f>
              <c:strCache>
                <c:ptCount val="6"/>
                <c:pt idx="0">
                  <c:v>Health risk (e.g. mosquitos)</c:v>
                </c:pt>
                <c:pt idx="1">
                  <c:v>Dark and gloomy places</c:v>
                </c:pt>
                <c:pt idx="2">
                  <c:v>Community involvement in conservation</c:v>
                </c:pt>
                <c:pt idx="3">
                  <c:v>Ecotourism for additional local income</c:v>
                </c:pt>
                <c:pt idx="4">
                  <c:v>Ecotourism positive effect on conservation</c:v>
                </c:pt>
                <c:pt idx="5">
                  <c:v>Mangrove are an attractive tourism destination</c:v>
                </c:pt>
              </c:strCache>
            </c:strRef>
          </c:cat>
          <c:val>
            <c:numRef>
              <c:f>'Form 1'!$AP$58:$AU$58</c:f>
              <c:numCache>
                <c:formatCode>0.00</c:formatCode>
                <c:ptCount val="6"/>
                <c:pt idx="0">
                  <c:v>3.3396226415094339</c:v>
                </c:pt>
                <c:pt idx="1">
                  <c:v>2.8679245283018866</c:v>
                </c:pt>
                <c:pt idx="2">
                  <c:v>4.7547169811320753</c:v>
                </c:pt>
                <c:pt idx="3">
                  <c:v>4.5849056603773581</c:v>
                </c:pt>
                <c:pt idx="4">
                  <c:v>4.634615384615385</c:v>
                </c:pt>
                <c:pt idx="5">
                  <c:v>4.7547169811320753</c:v>
                </c:pt>
              </c:numCache>
            </c:numRef>
          </c:val>
          <c:extLst>
            <c:ext xmlns:c16="http://schemas.microsoft.com/office/drawing/2014/chart" uri="{C3380CC4-5D6E-409C-BE32-E72D297353CC}">
              <c16:uniqueId val="{00000000-4CDF-9449-B4E4-93A974F3DBF0}"/>
            </c:ext>
          </c:extLst>
        </c:ser>
        <c:dLbls>
          <c:showLegendKey val="0"/>
          <c:showVal val="0"/>
          <c:showCatName val="0"/>
          <c:showSerName val="0"/>
          <c:showPercent val="0"/>
          <c:showBubbleSize val="0"/>
        </c:dLbls>
        <c:gapWidth val="219"/>
        <c:overlap val="-27"/>
        <c:axId val="1811714832"/>
        <c:axId val="1811637456"/>
      </c:barChart>
      <c:catAx>
        <c:axId val="1811714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1637456"/>
        <c:crosses val="autoZero"/>
        <c:auto val="1"/>
        <c:lblAlgn val="ctr"/>
        <c:lblOffset val="100"/>
        <c:noMultiLvlLbl val="0"/>
      </c:catAx>
      <c:valAx>
        <c:axId val="181163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17148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GB" b="1">
                <a:latin typeface="Times New Roman" panose="02020603050405020304" pitchFamily="18" charset="0"/>
                <a:cs typeface="Times New Roman" panose="02020603050405020304" pitchFamily="18" charset="0"/>
              </a:rPr>
              <a:t>Vistor</a:t>
            </a:r>
            <a:r>
              <a:rPr lang="en-GB" b="1" baseline="0">
                <a:latin typeface="Times New Roman" panose="02020603050405020304" pitchFamily="18" charset="0"/>
                <a:cs typeface="Times New Roman" panose="02020603050405020304" pitchFamily="18" charset="0"/>
              </a:rPr>
              <a:t> perception of park facilities</a:t>
            </a:r>
            <a:endParaRPr lang="en-GB" b="1">
              <a:latin typeface="Times New Roman" panose="02020603050405020304" pitchFamily="18" charset="0"/>
              <a:cs typeface="Times New Roman" panose="02020603050405020304" pitchFamily="18"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barChart>
        <c:barDir val="bar"/>
        <c:grouping val="stacked"/>
        <c:varyColors val="0"/>
        <c:ser>
          <c:idx val="0"/>
          <c:order val="0"/>
          <c:tx>
            <c:strRef>
              <c:f>Sheet3!$B$61</c:f>
              <c:strCache>
                <c:ptCount val="1"/>
                <c:pt idx="0">
                  <c:v>Excellent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Sheet3!$C$60:$I$60</c:f>
              <c:strCache>
                <c:ptCount val="7"/>
                <c:pt idx="0">
                  <c:v>Transport to the site</c:v>
                </c:pt>
                <c:pt idx="1">
                  <c:v>Accommodation nearby</c:v>
                </c:pt>
                <c:pt idx="2">
                  <c:v>Accessibility</c:v>
                </c:pt>
                <c:pt idx="3">
                  <c:v>Boardwalk</c:v>
                </c:pt>
                <c:pt idx="4">
                  <c:v>Cleanliness (e.g. litter)</c:v>
                </c:pt>
                <c:pt idx="5">
                  <c:v>Information and education</c:v>
                </c:pt>
                <c:pt idx="6">
                  <c:v>Maintenance (e.g. vandalism)</c:v>
                </c:pt>
              </c:strCache>
            </c:strRef>
          </c:cat>
          <c:val>
            <c:numRef>
              <c:f>Sheet3!$C$61:$I$61</c:f>
              <c:numCache>
                <c:formatCode>General</c:formatCode>
                <c:ptCount val="7"/>
                <c:pt idx="0">
                  <c:v>19</c:v>
                </c:pt>
                <c:pt idx="1">
                  <c:v>24</c:v>
                </c:pt>
                <c:pt idx="2">
                  <c:v>22</c:v>
                </c:pt>
                <c:pt idx="3">
                  <c:v>38</c:v>
                </c:pt>
                <c:pt idx="4">
                  <c:v>35</c:v>
                </c:pt>
                <c:pt idx="5">
                  <c:v>23</c:v>
                </c:pt>
                <c:pt idx="6">
                  <c:v>23</c:v>
                </c:pt>
              </c:numCache>
            </c:numRef>
          </c:val>
          <c:extLst>
            <c:ext xmlns:c16="http://schemas.microsoft.com/office/drawing/2014/chart" uri="{C3380CC4-5D6E-409C-BE32-E72D297353CC}">
              <c16:uniqueId val="{00000000-5041-D54D-9EBE-EBE4C0BBC11C}"/>
            </c:ext>
          </c:extLst>
        </c:ser>
        <c:ser>
          <c:idx val="1"/>
          <c:order val="1"/>
          <c:tx>
            <c:strRef>
              <c:f>Sheet3!$B$62</c:f>
              <c:strCache>
                <c:ptCount val="1"/>
                <c:pt idx="0">
                  <c:v>Good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Sheet3!$C$60:$I$60</c:f>
              <c:strCache>
                <c:ptCount val="7"/>
                <c:pt idx="0">
                  <c:v>Transport to the site</c:v>
                </c:pt>
                <c:pt idx="1">
                  <c:v>Accommodation nearby</c:v>
                </c:pt>
                <c:pt idx="2">
                  <c:v>Accessibility</c:v>
                </c:pt>
                <c:pt idx="3">
                  <c:v>Boardwalk</c:v>
                </c:pt>
                <c:pt idx="4">
                  <c:v>Cleanliness (e.g. litter)</c:v>
                </c:pt>
                <c:pt idx="5">
                  <c:v>Information and education</c:v>
                </c:pt>
                <c:pt idx="6">
                  <c:v>Maintenance (e.g. vandalism)</c:v>
                </c:pt>
              </c:strCache>
            </c:strRef>
          </c:cat>
          <c:val>
            <c:numRef>
              <c:f>Sheet3!$C$62:$I$62</c:f>
              <c:numCache>
                <c:formatCode>General</c:formatCode>
                <c:ptCount val="7"/>
                <c:pt idx="0">
                  <c:v>24</c:v>
                </c:pt>
                <c:pt idx="1">
                  <c:v>14</c:v>
                </c:pt>
                <c:pt idx="2">
                  <c:v>21</c:v>
                </c:pt>
                <c:pt idx="3">
                  <c:v>15</c:v>
                </c:pt>
                <c:pt idx="4">
                  <c:v>16</c:v>
                </c:pt>
                <c:pt idx="5">
                  <c:v>21</c:v>
                </c:pt>
                <c:pt idx="6">
                  <c:v>19</c:v>
                </c:pt>
              </c:numCache>
            </c:numRef>
          </c:val>
          <c:extLst>
            <c:ext xmlns:c16="http://schemas.microsoft.com/office/drawing/2014/chart" uri="{C3380CC4-5D6E-409C-BE32-E72D297353CC}">
              <c16:uniqueId val="{00000001-5041-D54D-9EBE-EBE4C0BBC11C}"/>
            </c:ext>
          </c:extLst>
        </c:ser>
        <c:ser>
          <c:idx val="2"/>
          <c:order val="2"/>
          <c:tx>
            <c:strRef>
              <c:f>Sheet3!$B$63</c:f>
              <c:strCache>
                <c:ptCount val="1"/>
                <c:pt idx="0">
                  <c:v>Average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Sheet3!$C$60:$I$60</c:f>
              <c:strCache>
                <c:ptCount val="7"/>
                <c:pt idx="0">
                  <c:v>Transport to the site</c:v>
                </c:pt>
                <c:pt idx="1">
                  <c:v>Accommodation nearby</c:v>
                </c:pt>
                <c:pt idx="2">
                  <c:v>Accessibility</c:v>
                </c:pt>
                <c:pt idx="3">
                  <c:v>Boardwalk</c:v>
                </c:pt>
                <c:pt idx="4">
                  <c:v>Cleanliness (e.g. litter)</c:v>
                </c:pt>
                <c:pt idx="5">
                  <c:v>Information and education</c:v>
                </c:pt>
                <c:pt idx="6">
                  <c:v>Maintenance (e.g. vandalism)</c:v>
                </c:pt>
              </c:strCache>
            </c:strRef>
          </c:cat>
          <c:val>
            <c:numRef>
              <c:f>Sheet3!$C$63:$I$63</c:f>
              <c:numCache>
                <c:formatCode>General</c:formatCode>
                <c:ptCount val="7"/>
                <c:pt idx="0">
                  <c:v>6</c:v>
                </c:pt>
                <c:pt idx="1">
                  <c:v>10</c:v>
                </c:pt>
                <c:pt idx="2">
                  <c:v>8</c:v>
                </c:pt>
                <c:pt idx="3">
                  <c:v>1</c:v>
                </c:pt>
                <c:pt idx="4">
                  <c:v>3</c:v>
                </c:pt>
                <c:pt idx="5">
                  <c:v>9</c:v>
                </c:pt>
                <c:pt idx="6">
                  <c:v>7</c:v>
                </c:pt>
              </c:numCache>
            </c:numRef>
          </c:val>
          <c:extLst>
            <c:ext xmlns:c16="http://schemas.microsoft.com/office/drawing/2014/chart" uri="{C3380CC4-5D6E-409C-BE32-E72D297353CC}">
              <c16:uniqueId val="{00000002-5041-D54D-9EBE-EBE4C0BBC11C}"/>
            </c:ext>
          </c:extLst>
        </c:ser>
        <c:ser>
          <c:idx val="3"/>
          <c:order val="3"/>
          <c:tx>
            <c:strRef>
              <c:f>Sheet3!$B$64</c:f>
              <c:strCache>
                <c:ptCount val="1"/>
                <c:pt idx="0">
                  <c:v>Poor</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Sheet3!$C$60:$I$60</c:f>
              <c:strCache>
                <c:ptCount val="7"/>
                <c:pt idx="0">
                  <c:v>Transport to the site</c:v>
                </c:pt>
                <c:pt idx="1">
                  <c:v>Accommodation nearby</c:v>
                </c:pt>
                <c:pt idx="2">
                  <c:v>Accessibility</c:v>
                </c:pt>
                <c:pt idx="3">
                  <c:v>Boardwalk</c:v>
                </c:pt>
                <c:pt idx="4">
                  <c:v>Cleanliness (e.g. litter)</c:v>
                </c:pt>
                <c:pt idx="5">
                  <c:v>Information and education</c:v>
                </c:pt>
                <c:pt idx="6">
                  <c:v>Maintenance (e.g. vandalism)</c:v>
                </c:pt>
              </c:strCache>
            </c:strRef>
          </c:cat>
          <c:val>
            <c:numRef>
              <c:f>Sheet3!$C$64:$I$64</c:f>
              <c:numCache>
                <c:formatCode>General</c:formatCode>
                <c:ptCount val="7"/>
                <c:pt idx="0">
                  <c:v>4</c:v>
                </c:pt>
                <c:pt idx="1">
                  <c:v>5</c:v>
                </c:pt>
                <c:pt idx="2">
                  <c:v>2</c:v>
                </c:pt>
                <c:pt idx="6">
                  <c:v>1</c:v>
                </c:pt>
              </c:numCache>
            </c:numRef>
          </c:val>
          <c:extLst>
            <c:ext xmlns:c16="http://schemas.microsoft.com/office/drawing/2014/chart" uri="{C3380CC4-5D6E-409C-BE32-E72D297353CC}">
              <c16:uniqueId val="{00000003-5041-D54D-9EBE-EBE4C0BBC11C}"/>
            </c:ext>
          </c:extLst>
        </c:ser>
        <c:ser>
          <c:idx val="4"/>
          <c:order val="4"/>
          <c:tx>
            <c:strRef>
              <c:f>Sheet3!$B$65</c:f>
              <c:strCache>
                <c:ptCount val="1"/>
                <c:pt idx="0">
                  <c:v>Very poor</c:v>
                </c:pt>
              </c:strCache>
            </c:strRef>
          </c:tx>
          <c:spPr>
            <a:solidFill>
              <a:schemeClr val="accent5"/>
            </a:solidFill>
            <a:ln>
              <a:noFill/>
            </a:ln>
            <a:effectLst/>
          </c:spPr>
          <c:invertIfNegative val="0"/>
          <c:dLbls>
            <c:numFmt formatCode="General"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Sheet3!$C$60:$I$60</c:f>
              <c:strCache>
                <c:ptCount val="7"/>
                <c:pt idx="0">
                  <c:v>Transport to the site</c:v>
                </c:pt>
                <c:pt idx="1">
                  <c:v>Accommodation nearby</c:v>
                </c:pt>
                <c:pt idx="2">
                  <c:v>Accessibility</c:v>
                </c:pt>
                <c:pt idx="3">
                  <c:v>Boardwalk</c:v>
                </c:pt>
                <c:pt idx="4">
                  <c:v>Cleanliness (e.g. litter)</c:v>
                </c:pt>
                <c:pt idx="5">
                  <c:v>Information and education</c:v>
                </c:pt>
                <c:pt idx="6">
                  <c:v>Maintenance (e.g. vandalism)</c:v>
                </c:pt>
              </c:strCache>
            </c:strRef>
          </c:cat>
          <c:val>
            <c:numRef>
              <c:f>Sheet3!$C$65:$I$65</c:f>
              <c:numCache>
                <c:formatCode>General</c:formatCode>
                <c:ptCount val="7"/>
                <c:pt idx="6">
                  <c:v>1</c:v>
                </c:pt>
              </c:numCache>
            </c:numRef>
          </c:val>
          <c:extLst>
            <c:ext xmlns:c16="http://schemas.microsoft.com/office/drawing/2014/chart" uri="{C3380CC4-5D6E-409C-BE32-E72D297353CC}">
              <c16:uniqueId val="{00000004-5041-D54D-9EBE-EBE4C0BBC11C}"/>
            </c:ext>
          </c:extLst>
        </c:ser>
        <c:dLbls>
          <c:showLegendKey val="0"/>
          <c:showVal val="0"/>
          <c:showCatName val="0"/>
          <c:showSerName val="0"/>
          <c:showPercent val="0"/>
          <c:showBubbleSize val="0"/>
        </c:dLbls>
        <c:gapWidth val="150"/>
        <c:overlap val="100"/>
        <c:axId val="375809888"/>
        <c:axId val="369655216"/>
      </c:barChart>
      <c:catAx>
        <c:axId val="375809888"/>
        <c:scaling>
          <c:orientation val="minMax"/>
        </c:scaling>
        <c:delete val="0"/>
        <c:axPos val="l"/>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GB" sz="1200" b="1">
                    <a:latin typeface="Times New Roman" panose="02020603050405020304" pitchFamily="18" charset="0"/>
                    <a:cs typeface="Times New Roman" panose="02020603050405020304" pitchFamily="18" charset="0"/>
                  </a:rPr>
                  <a:t>Facility or feature</a:t>
                </a:r>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369655216"/>
        <c:crosses val="autoZero"/>
        <c:auto val="1"/>
        <c:lblAlgn val="ctr"/>
        <c:lblOffset val="100"/>
        <c:noMultiLvlLbl val="0"/>
      </c:catAx>
      <c:valAx>
        <c:axId val="369655216"/>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GB" sz="1200">
                    <a:latin typeface="Times New Roman" panose="02020603050405020304" pitchFamily="18" charset="0"/>
                    <a:cs typeface="Times New Roman" panose="02020603050405020304" pitchFamily="18" charset="0"/>
                  </a:rPr>
                  <a:t>Number of respondents</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580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'Health risk (e.g. mosquitos)', 'Dark and gloomy places' by 'Rating'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Sheet3!$G$139</c:f>
              <c:strCache>
                <c:ptCount val="1"/>
                <c:pt idx="0">
                  <c:v>Health risk (e.g. mosquitos)</c:v>
                </c:pt>
              </c:strCache>
            </c:strRef>
          </c:tx>
          <c:spPr>
            <a:solidFill>
              <a:schemeClr val="accent1"/>
            </a:solidFill>
            <a:ln>
              <a:noFill/>
            </a:ln>
            <a:effectLst/>
          </c:spPr>
          <c:invertIfNegative val="0"/>
          <c:cat>
            <c:strRef>
              <c:f>Sheet3!$F$140:$F$146</c:f>
              <c:strCache>
                <c:ptCount val="7"/>
                <c:pt idx="0">
                  <c:v>Strongly disagree</c:v>
                </c:pt>
                <c:pt idx="1">
                  <c:v>Disagree</c:v>
                </c:pt>
                <c:pt idx="2">
                  <c:v>Neutral</c:v>
                </c:pt>
                <c:pt idx="3">
                  <c:v>Agree</c:v>
                </c:pt>
                <c:pt idx="4">
                  <c:v>Strongly agree</c:v>
                </c:pt>
                <c:pt idx="6">
                  <c:v>Mean rating</c:v>
                </c:pt>
              </c:strCache>
            </c:strRef>
          </c:cat>
          <c:val>
            <c:numRef>
              <c:f>Sheet3!$G$140:$G$146</c:f>
              <c:numCache>
                <c:formatCode>General</c:formatCode>
                <c:ptCount val="7"/>
                <c:pt idx="0">
                  <c:v>1</c:v>
                </c:pt>
                <c:pt idx="1">
                  <c:v>15</c:v>
                </c:pt>
                <c:pt idx="2">
                  <c:v>10</c:v>
                </c:pt>
                <c:pt idx="3">
                  <c:v>19</c:v>
                </c:pt>
                <c:pt idx="4">
                  <c:v>8</c:v>
                </c:pt>
                <c:pt idx="6" formatCode="0.00">
                  <c:v>3.3396226415094339</c:v>
                </c:pt>
              </c:numCache>
            </c:numRef>
          </c:val>
          <c:extLst>
            <c:ext xmlns:c16="http://schemas.microsoft.com/office/drawing/2014/chart" uri="{C3380CC4-5D6E-409C-BE32-E72D297353CC}">
              <c16:uniqueId val="{00000000-941F-3643-A708-1D210E328012}"/>
            </c:ext>
          </c:extLst>
        </c:ser>
        <c:ser>
          <c:idx val="1"/>
          <c:order val="1"/>
          <c:tx>
            <c:strRef>
              <c:f>Sheet3!$H$139</c:f>
              <c:strCache>
                <c:ptCount val="1"/>
                <c:pt idx="0">
                  <c:v>Dark and gloomy places</c:v>
                </c:pt>
              </c:strCache>
            </c:strRef>
          </c:tx>
          <c:spPr>
            <a:solidFill>
              <a:schemeClr val="accent2"/>
            </a:solidFill>
            <a:ln>
              <a:noFill/>
            </a:ln>
            <a:effectLst/>
          </c:spPr>
          <c:invertIfNegative val="0"/>
          <c:cat>
            <c:strRef>
              <c:f>Sheet3!$F$140:$F$146</c:f>
              <c:strCache>
                <c:ptCount val="7"/>
                <c:pt idx="0">
                  <c:v>Strongly disagree</c:v>
                </c:pt>
                <c:pt idx="1">
                  <c:v>Disagree</c:v>
                </c:pt>
                <c:pt idx="2">
                  <c:v>Neutral</c:v>
                </c:pt>
                <c:pt idx="3">
                  <c:v>Agree</c:v>
                </c:pt>
                <c:pt idx="4">
                  <c:v>Strongly agree</c:v>
                </c:pt>
                <c:pt idx="6">
                  <c:v>Mean rating</c:v>
                </c:pt>
              </c:strCache>
            </c:strRef>
          </c:cat>
          <c:val>
            <c:numRef>
              <c:f>Sheet3!$H$140:$H$146</c:f>
              <c:numCache>
                <c:formatCode>General</c:formatCode>
                <c:ptCount val="7"/>
                <c:pt idx="0">
                  <c:v>4</c:v>
                </c:pt>
                <c:pt idx="1">
                  <c:v>20</c:v>
                </c:pt>
                <c:pt idx="2">
                  <c:v>11</c:v>
                </c:pt>
                <c:pt idx="3">
                  <c:v>15</c:v>
                </c:pt>
                <c:pt idx="4">
                  <c:v>3</c:v>
                </c:pt>
                <c:pt idx="6" formatCode="0.00">
                  <c:v>2.8679245283018866</c:v>
                </c:pt>
              </c:numCache>
            </c:numRef>
          </c:val>
          <c:extLst>
            <c:ext xmlns:c16="http://schemas.microsoft.com/office/drawing/2014/chart" uri="{C3380CC4-5D6E-409C-BE32-E72D297353CC}">
              <c16:uniqueId val="{00000001-941F-3643-A708-1D210E328012}"/>
            </c:ext>
          </c:extLst>
        </c:ser>
        <c:dLbls>
          <c:showLegendKey val="0"/>
          <c:showVal val="0"/>
          <c:showCatName val="0"/>
          <c:showSerName val="0"/>
          <c:showPercent val="0"/>
          <c:showBubbleSize val="0"/>
        </c:dLbls>
        <c:gapWidth val="140"/>
        <c:overlap val="-30"/>
        <c:axId val="420923824"/>
        <c:axId val="395234256"/>
      </c:barChart>
      <c:catAx>
        <c:axId val="42092382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Rating</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5234256"/>
        <c:crosses val="autoZero"/>
        <c:auto val="1"/>
        <c:lblAlgn val="ctr"/>
        <c:lblOffset val="100"/>
        <c:noMultiLvlLbl val="0"/>
      </c:catAx>
      <c:valAx>
        <c:axId val="3952342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09238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'Form 1 - Transformed'!$G$58</c:f>
              <c:strCache>
                <c:ptCount val="1"/>
                <c:pt idx="0">
                  <c:v>Percentage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44F-9A4E-A6AE-02E5B1FBCED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44F-9A4E-A6AE-02E5B1FBCED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'Form 1 - Transformed'!$F$59:$F$60</c:f>
              <c:strCache>
                <c:ptCount val="2"/>
                <c:pt idx="0">
                  <c:v>Male</c:v>
                </c:pt>
                <c:pt idx="1">
                  <c:v>Female</c:v>
                </c:pt>
              </c:strCache>
            </c:strRef>
          </c:cat>
          <c:val>
            <c:numRef>
              <c:f>'Form 1 - Transformed'!$G$59:$G$60</c:f>
              <c:numCache>
                <c:formatCode>0%</c:formatCode>
                <c:ptCount val="2"/>
                <c:pt idx="0">
                  <c:v>0.47169811320754718</c:v>
                </c:pt>
                <c:pt idx="1">
                  <c:v>0.52830188679245282</c:v>
                </c:pt>
              </c:numCache>
            </c:numRef>
          </c:val>
          <c:extLst>
            <c:ext xmlns:c16="http://schemas.microsoft.com/office/drawing/2014/chart" uri="{C3380CC4-5D6E-409C-BE32-E72D297353CC}">
              <c16:uniqueId val="{00000000-FEEF-8B4A-AF6C-6EFBB5DD1DE1}"/>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[Survey &amp; interview data.xlsx]Suggestion1!PivotTable1</c:name>
    <c:fmtId val="0"/>
  </c:pivotSource>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sz="1800">
                <a:latin typeface="Times New Roman" panose="02020603050405020304" pitchFamily="18" charset="0"/>
                <a:cs typeface="Times New Roman" panose="02020603050405020304" pitchFamily="18" charset="0"/>
              </a:rPr>
              <a:t>Age distribution</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n-U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s>
    <c:plotArea>
      <c:layout/>
      <c:pieChart>
        <c:varyColors val="1"/>
        <c:ser>
          <c:idx val="0"/>
          <c:order val="0"/>
          <c:tx>
            <c:strRef>
              <c:f>Suggestion1!$D$4</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C64-AC4F-8ECA-C760B505037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C64-AC4F-8ECA-C760B505037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C64-AC4F-8ECA-C760B505037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C64-AC4F-8ECA-C760B505037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EC64-AC4F-8ECA-C760B505037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EC64-AC4F-8ECA-C760B5050378}"/>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n-US"/>
              </a:p>
            </c:txPr>
            <c:dLblPos val="inEnd"/>
            <c:showLegendKey val="0"/>
            <c:showVal val="0"/>
            <c:showCatName val="0"/>
            <c:showSerName val="0"/>
            <c:showPercent val="1"/>
            <c:showBubbleSize val="0"/>
            <c:showLeaderLines val="0"/>
            <c:extLst>
              <c:ext xmlns:c15="http://schemas.microsoft.com/office/drawing/2012/chart" uri="{CE6537A1-D6FC-4f65-9D91-7224C49458BB}"/>
            </c:extLst>
          </c:dLbls>
          <c:cat>
            <c:strRef>
              <c:f>Suggestion1!$C$5:$C$11</c:f>
              <c:strCache>
                <c:ptCount val="6"/>
                <c:pt idx="0">
                  <c:v>18-25</c:v>
                </c:pt>
                <c:pt idx="1">
                  <c:v>26-35</c:v>
                </c:pt>
                <c:pt idx="2">
                  <c:v>36-45</c:v>
                </c:pt>
                <c:pt idx="3">
                  <c:v>56-65</c:v>
                </c:pt>
                <c:pt idx="4">
                  <c:v>66-75</c:v>
                </c:pt>
                <c:pt idx="5">
                  <c:v>46-55</c:v>
                </c:pt>
              </c:strCache>
            </c:strRef>
          </c:cat>
          <c:val>
            <c:numRef>
              <c:f>Suggestion1!$D$5:$D$11</c:f>
              <c:numCache>
                <c:formatCode>0%</c:formatCode>
                <c:ptCount val="6"/>
                <c:pt idx="0">
                  <c:v>0.61111111111111116</c:v>
                </c:pt>
                <c:pt idx="1">
                  <c:v>0.24074074074074073</c:v>
                </c:pt>
                <c:pt idx="2">
                  <c:v>7.407407407407407E-2</c:v>
                </c:pt>
                <c:pt idx="3">
                  <c:v>3.7037037037037035E-2</c:v>
                </c:pt>
                <c:pt idx="4">
                  <c:v>1.8518518518518517E-2</c:v>
                </c:pt>
                <c:pt idx="5">
                  <c:v>1.8518518518518517E-2</c:v>
                </c:pt>
              </c:numCache>
            </c:numRef>
          </c:val>
          <c:extLst>
            <c:ext xmlns:c16="http://schemas.microsoft.com/office/drawing/2014/chart" uri="{C3380CC4-5D6E-409C-BE32-E72D297353CC}">
              <c16:uniqueId val="{00000000-6761-804A-A113-4E6E7FA69D05}"/>
            </c:ext>
          </c:extLst>
        </c:ser>
        <c:dLbls>
          <c:dLblPos val="inEnd"/>
          <c:showLegendKey val="0"/>
          <c:showVal val="0"/>
          <c:showCatName val="0"/>
          <c:showSerName val="0"/>
          <c:showPercent val="1"/>
          <c:showBubbleSize val="0"/>
          <c:showLeaderLines val="0"/>
        </c:dLbls>
        <c:firstSliceAng val="0"/>
      </c:pieChart>
      <c:spPr>
        <a:noFill/>
        <a:ln>
          <a:noFill/>
        </a:ln>
        <a:effectLst/>
      </c:spPr>
    </c:plotArea>
    <c:legend>
      <c:legendPos val="r"/>
      <c:layout>
        <c:manualLayout>
          <c:xMode val="edge"/>
          <c:yMode val="edge"/>
          <c:x val="0.82671053467106936"/>
          <c:y val="0.3790553297773262"/>
          <c:w val="0.12691849758699517"/>
          <c:h val="0.30890525781051564"/>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[Survey &amp; interview data.xlsx]Suggestion1!PivotTable2</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solidFill>
                  <a:srgbClr val="DD5A13"/>
                </a:solidFill>
              </a:rPr>
              <a:t>Local</a:t>
            </a:r>
            <a:r>
              <a:rPr lang="en-US"/>
              <a:t> accounts for the majority of 'Field2'.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rgbClr val="D2D2D2"/>
          </a:solidFill>
          <a:ln w="19050">
            <a:solidFill>
              <a:schemeClr val="lt1"/>
            </a:solidFill>
          </a:ln>
          <a:effectLst/>
        </c:spPr>
      </c:pivotFmt>
      <c:pivotFmt>
        <c:idx val="2"/>
        <c:spPr>
          <a:solidFill>
            <a:srgbClr val="ED7331"/>
          </a:solidFill>
          <a:ln w="19050">
            <a:solidFill>
              <a:schemeClr val="lt1"/>
            </a:solidFill>
          </a:ln>
          <a:effectLst/>
        </c:spPr>
      </c:pivotFmt>
      <c:pivotFmt>
        <c:idx val="3"/>
        <c:spPr>
          <a:solidFill>
            <a:schemeClr val="accent1"/>
          </a:solidFill>
          <a:ln w="19050">
            <a:solidFill>
              <a:schemeClr val="lt1"/>
            </a:solidFill>
          </a:ln>
          <a:effectLst/>
        </c:spPr>
        <c:marker>
          <c:symbol val="none"/>
        </c:marker>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s>
    <c:plotArea>
      <c:layout/>
      <c:doughnutChart>
        <c:varyColors val="1"/>
        <c:ser>
          <c:idx val="0"/>
          <c:order val="0"/>
          <c:tx>
            <c:strRef>
              <c:f>Suggestion1!$O$5</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102-BB45-AD78-BB16ADEDC3B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102-BB45-AD78-BB16ADEDC3B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102-BB45-AD78-BB16ADEDC3B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102-BB45-AD78-BB16ADEDC3B9}"/>
              </c:ext>
            </c:extLst>
          </c:dPt>
          <c:cat>
            <c:strRef>
              <c:f>Suggestion1!$N$6:$N$10</c:f>
              <c:strCache>
                <c:ptCount val="4"/>
                <c:pt idx="0">
                  <c:v>Local</c:v>
                </c:pt>
                <c:pt idx="1">
                  <c:v>Regional</c:v>
                </c:pt>
                <c:pt idx="2">
                  <c:v>Region code</c:v>
                </c:pt>
                <c:pt idx="3">
                  <c:v>(blank)</c:v>
                </c:pt>
              </c:strCache>
            </c:strRef>
          </c:cat>
          <c:val>
            <c:numRef>
              <c:f>Suggestion1!$O$6:$O$10</c:f>
              <c:numCache>
                <c:formatCode>General</c:formatCode>
                <c:ptCount val="4"/>
                <c:pt idx="0">
                  <c:v>36</c:v>
                </c:pt>
                <c:pt idx="1">
                  <c:v>11</c:v>
                </c:pt>
                <c:pt idx="2">
                  <c:v>1</c:v>
                </c:pt>
              </c:numCache>
            </c:numRef>
          </c:val>
          <c:extLst>
            <c:ext xmlns:c16="http://schemas.microsoft.com/office/drawing/2014/chart" uri="{C3380CC4-5D6E-409C-BE32-E72D297353CC}">
              <c16:uniqueId val="{00000008-C102-BB45-AD78-BB16ADEDC3B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[Survey &amp; interview data.xlsx]Suggestion1!PivotTable3</c:name>
    <c:fmtId val="5"/>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Suggestion1!$B$31</c:f>
              <c:strCache>
                <c:ptCount val="1"/>
                <c:pt idx="0">
                  <c:v>Total</c:v>
                </c:pt>
              </c:strCache>
            </c:strRef>
          </c:tx>
          <c:spPr>
            <a:solidFill>
              <a:schemeClr val="accent1"/>
            </a:solidFill>
            <a:ln>
              <a:noFill/>
            </a:ln>
            <a:effectLst/>
          </c:spPr>
          <c:invertIfNegative val="0"/>
          <c:cat>
            <c:strRef>
              <c:f>Suggestion1!$A$32:$A$38</c:f>
              <c:strCache>
                <c:ptCount val="6"/>
                <c:pt idx="0">
                  <c:v>Undergraduate degree</c:v>
                </c:pt>
                <c:pt idx="1">
                  <c:v>Graduate degree</c:v>
                </c:pt>
                <c:pt idx="2">
                  <c:v>High school graduate</c:v>
                </c:pt>
                <c:pt idx="3">
                  <c:v>Elementary graduate</c:v>
                </c:pt>
                <c:pt idx="4">
                  <c:v>Vocational graduate</c:v>
                </c:pt>
                <c:pt idx="5">
                  <c:v>(blank)</c:v>
                </c:pt>
              </c:strCache>
            </c:strRef>
          </c:cat>
          <c:val>
            <c:numRef>
              <c:f>Suggestion1!$B$32:$B$38</c:f>
              <c:numCache>
                <c:formatCode>General</c:formatCode>
                <c:ptCount val="6"/>
                <c:pt idx="0">
                  <c:v>25</c:v>
                </c:pt>
                <c:pt idx="1">
                  <c:v>13</c:v>
                </c:pt>
                <c:pt idx="2">
                  <c:v>10</c:v>
                </c:pt>
                <c:pt idx="3">
                  <c:v>2</c:v>
                </c:pt>
                <c:pt idx="4">
                  <c:v>2</c:v>
                </c:pt>
              </c:numCache>
            </c:numRef>
          </c:val>
          <c:extLst>
            <c:ext xmlns:c16="http://schemas.microsoft.com/office/drawing/2014/chart" uri="{C3380CC4-5D6E-409C-BE32-E72D297353CC}">
              <c16:uniqueId val="{00000000-6E74-B848-B3C1-12A7D8D664A3}"/>
            </c:ext>
          </c:extLst>
        </c:ser>
        <c:dLbls>
          <c:showLegendKey val="0"/>
          <c:showVal val="0"/>
          <c:showCatName val="0"/>
          <c:showSerName val="0"/>
          <c:showPercent val="0"/>
          <c:showBubbleSize val="0"/>
        </c:dLbls>
        <c:gapWidth val="219"/>
        <c:overlap val="-27"/>
        <c:axId val="1624358960"/>
        <c:axId val="1637291456"/>
      </c:barChart>
      <c:catAx>
        <c:axId val="1624358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7291456"/>
        <c:crosses val="autoZero"/>
        <c:auto val="1"/>
        <c:lblAlgn val="ctr"/>
        <c:lblOffset val="100"/>
        <c:noMultiLvlLbl val="0"/>
      </c:catAx>
      <c:valAx>
        <c:axId val="16372914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43589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Suggestion1!$B$42</c:f>
              <c:strCache>
                <c:ptCount val="1"/>
                <c:pt idx="0">
                  <c:v>Percentage of respondents</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8BD-1144-9E18-9F08FED8CC5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8BD-1144-9E18-9F08FED8CC5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8BD-1144-9E18-9F08FED8CC5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8BD-1144-9E18-9F08FED8CC5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8BD-1144-9E18-9F08FED8CC5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Suggestion1!$A$43:$A$47</c:f>
              <c:strCache>
                <c:ptCount val="5"/>
                <c:pt idx="0">
                  <c:v>Undergraduate degree</c:v>
                </c:pt>
                <c:pt idx="1">
                  <c:v>Graduate degree</c:v>
                </c:pt>
                <c:pt idx="2">
                  <c:v>High school graduate</c:v>
                </c:pt>
                <c:pt idx="3">
                  <c:v>Elementary graduate</c:v>
                </c:pt>
                <c:pt idx="4">
                  <c:v>Vocational graduate</c:v>
                </c:pt>
              </c:strCache>
            </c:strRef>
          </c:cat>
          <c:val>
            <c:numRef>
              <c:f>Suggestion1!$B$43:$B$47</c:f>
              <c:numCache>
                <c:formatCode>0%</c:formatCode>
                <c:ptCount val="5"/>
                <c:pt idx="0">
                  <c:v>0.48076923076923078</c:v>
                </c:pt>
                <c:pt idx="1">
                  <c:v>0.25</c:v>
                </c:pt>
                <c:pt idx="2">
                  <c:v>0.19230769230769232</c:v>
                </c:pt>
                <c:pt idx="3">
                  <c:v>3.8461538461538464E-2</c:v>
                </c:pt>
                <c:pt idx="4">
                  <c:v>3.8461538461538464E-2</c:v>
                </c:pt>
              </c:numCache>
            </c:numRef>
          </c:val>
          <c:extLst>
            <c:ext xmlns:c16="http://schemas.microsoft.com/office/drawing/2014/chart" uri="{C3380CC4-5D6E-409C-BE32-E72D297353CC}">
              <c16:uniqueId val="{00000000-144C-CC4E-8DB5-389496EE989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Sheet1!$B$57</c:f>
              <c:strCache>
                <c:ptCount val="1"/>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Sheet1!$A$58:$A$61</c:f>
              <c:strCache>
                <c:ptCount val="4"/>
                <c:pt idx="0">
                  <c:v>Relaxation</c:v>
                </c:pt>
                <c:pt idx="1">
                  <c:v>Bird watching</c:v>
                </c:pt>
                <c:pt idx="2">
                  <c:v>Enjoying time in nature</c:v>
                </c:pt>
                <c:pt idx="3">
                  <c:v>Photography</c:v>
                </c:pt>
              </c:strCache>
            </c:strRef>
          </c:cat>
          <c:val>
            <c:numRef>
              <c:f>Sheet1!$B$58:$B$61</c:f>
            </c:numRef>
          </c:val>
          <c:extLst>
            <c:ext xmlns:c16="http://schemas.microsoft.com/office/drawing/2014/chart" uri="{C3380CC4-5D6E-409C-BE32-E72D297353CC}">
              <c16:uniqueId val="{00000000-6690-9648-BE51-BD4154ACFB40}"/>
            </c:ext>
          </c:extLst>
        </c:ser>
        <c:ser>
          <c:idx val="1"/>
          <c:order val="1"/>
          <c:tx>
            <c:strRef>
              <c:f>Sheet1!$C$57</c:f>
              <c:strCache>
                <c:ptCount val="1"/>
                <c:pt idx="0">
                  <c:v>Percentage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74A-5943-9567-6E36C76C7F7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74A-5943-9567-6E36C76C7F7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74A-5943-9567-6E36C76C7F7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74A-5943-9567-6E36C76C7F7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Sheet1!$A$58:$A$61</c:f>
              <c:strCache>
                <c:ptCount val="4"/>
                <c:pt idx="0">
                  <c:v>Relaxation</c:v>
                </c:pt>
                <c:pt idx="1">
                  <c:v>Bird watching</c:v>
                </c:pt>
                <c:pt idx="2">
                  <c:v>Enjoying time in nature</c:v>
                </c:pt>
                <c:pt idx="3">
                  <c:v>Photography</c:v>
                </c:pt>
              </c:strCache>
            </c:strRef>
          </c:cat>
          <c:val>
            <c:numRef>
              <c:f>Sheet1!$C$58:$C$61</c:f>
              <c:numCache>
                <c:formatCode>0%</c:formatCode>
                <c:ptCount val="4"/>
                <c:pt idx="0">
                  <c:v>0.52054794520547942</c:v>
                </c:pt>
                <c:pt idx="1">
                  <c:v>2.7397260273972601E-2</c:v>
                </c:pt>
                <c:pt idx="2">
                  <c:v>0.26027397260273971</c:v>
                </c:pt>
                <c:pt idx="3">
                  <c:v>0.19178082191780821</c:v>
                </c:pt>
              </c:numCache>
            </c:numRef>
          </c:val>
          <c:extLst>
            <c:ext xmlns:c16="http://schemas.microsoft.com/office/drawing/2014/chart" uri="{C3380CC4-5D6E-409C-BE32-E72D297353CC}">
              <c16:uniqueId val="{00000001-6690-9648-BE51-BD4154ACFB4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[Survey &amp; interview data.xlsx]Suggestion2!PivotTable5</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Primary</a:t>
            </a:r>
            <a:r>
              <a:rPr lang="en-US" baseline="0"/>
              <a:t> occupation/source of income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s>
    <c:plotArea>
      <c:layout/>
      <c:pieChart>
        <c:varyColors val="1"/>
        <c:ser>
          <c:idx val="0"/>
          <c:order val="0"/>
          <c:tx>
            <c:strRef>
              <c:f>Suggestion2!$B$2</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5BB-294A-8C9F-D9AF9220FA0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5BB-294A-8C9F-D9AF9220FA0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5BB-294A-8C9F-D9AF9220FA0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5BB-294A-8C9F-D9AF9220FA0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5BB-294A-8C9F-D9AF9220FA0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Suggestion2!$A$3:$A$8</c:f>
              <c:strCache>
                <c:ptCount val="5"/>
                <c:pt idx="0">
                  <c:v>Student</c:v>
                </c:pt>
                <c:pt idx="1">
                  <c:v>Not working</c:v>
                </c:pt>
                <c:pt idx="2">
                  <c:v>Business/industry</c:v>
                </c:pt>
                <c:pt idx="3">
                  <c:v>Government service</c:v>
                </c:pt>
                <c:pt idx="4">
                  <c:v>Other</c:v>
                </c:pt>
              </c:strCache>
            </c:strRef>
          </c:cat>
          <c:val>
            <c:numRef>
              <c:f>Suggestion2!$B$3:$B$8</c:f>
              <c:numCache>
                <c:formatCode>General</c:formatCode>
                <c:ptCount val="5"/>
                <c:pt idx="0">
                  <c:v>22</c:v>
                </c:pt>
                <c:pt idx="1">
                  <c:v>11</c:v>
                </c:pt>
                <c:pt idx="2">
                  <c:v>9</c:v>
                </c:pt>
                <c:pt idx="3">
                  <c:v>7</c:v>
                </c:pt>
                <c:pt idx="4">
                  <c:v>5</c:v>
                </c:pt>
              </c:numCache>
            </c:numRef>
          </c:val>
          <c:extLst>
            <c:ext xmlns:c16="http://schemas.microsoft.com/office/drawing/2014/chart" uri="{C3380CC4-5D6E-409C-BE32-E72D297353CC}">
              <c16:uniqueId val="{00000000-E51A-1544-AD83-9BF2D8795BBC}"/>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[Survey &amp; interview data.xlsx]Suggestion4!PivotTable7</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Local accounts for the majority of 'Regional'.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dLbl>
          <c:idx val="0"/>
          <c:showLegendKey val="0"/>
          <c:showVal val="0"/>
          <c:showCatName val="0"/>
          <c:showSerName val="0"/>
          <c:showPercent val="1"/>
          <c:showBubbleSize val="0"/>
          <c:extLst>
            <c:ext xmlns:c15="http://schemas.microsoft.com/office/drawing/2012/chart" uri="{CE6537A1-D6FC-4f65-9D91-7224C49458BB}"/>
          </c:extLst>
        </c:dLbl>
      </c:pivotFmt>
      <c:pivotFmt>
        <c:idx val="1"/>
      </c:pivotFmt>
      <c:pivotFmt>
        <c:idx val="2"/>
      </c:pivotFmt>
      <c:pivotFmt>
        <c:idx val="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s>
    <c:plotArea>
      <c:layout/>
      <c:pieChart>
        <c:varyColors val="1"/>
        <c:ser>
          <c:idx val="0"/>
          <c:order val="0"/>
          <c:tx>
            <c:strRef>
              <c:f>Suggestion4!$B$2</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2-3FE6-5C46-941B-7B6E3E33C42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05-2046-8171-5EFFF4CDB1D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Suggestion4!$A$3:$A$5</c:f>
              <c:strCache>
                <c:ptCount val="2"/>
                <c:pt idx="0">
                  <c:v>Local</c:v>
                </c:pt>
                <c:pt idx="1">
                  <c:v>Regional</c:v>
                </c:pt>
              </c:strCache>
            </c:strRef>
          </c:cat>
          <c:val>
            <c:numRef>
              <c:f>Suggestion4!$B$3:$B$5</c:f>
              <c:numCache>
                <c:formatCode>General</c:formatCode>
                <c:ptCount val="2"/>
                <c:pt idx="0">
                  <c:v>36</c:v>
                </c:pt>
                <c:pt idx="1">
                  <c:v>10</c:v>
                </c:pt>
              </c:numCache>
            </c:numRef>
          </c:val>
          <c:extLst>
            <c:ext xmlns:c16="http://schemas.microsoft.com/office/drawing/2014/chart" uri="{C3380CC4-5D6E-409C-BE32-E72D297353CC}">
              <c16:uniqueId val="{00000000-3FE6-5C46-941B-7B6E3E33C42C}"/>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39</xdr:col>
      <xdr:colOff>1307170</xdr:colOff>
      <xdr:row>72</xdr:row>
      <xdr:rowOff>192668</xdr:rowOff>
    </xdr:from>
    <xdr:to>
      <xdr:col>48</xdr:col>
      <xdr:colOff>929268</xdr:colOff>
      <xdr:row>100</xdr:row>
      <xdr:rowOff>30976</xdr:rowOff>
    </xdr:to>
    <xdr:graphicFrame macro="">
      <xdr:nvGraphicFramePr>
        <xdr:cNvPr id="4" name="Chart 3">
          <a:extLst>
            <a:ext uri="{FF2B5EF4-FFF2-40B4-BE49-F238E27FC236}">
              <a16:creationId xmlns:a16="http://schemas.microsoft.com/office/drawing/2014/main" id="{85424F2E-A694-3365-0B08-91DEF05393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279400</xdr:colOff>
      <xdr:row>39</xdr:row>
      <xdr:rowOff>189230</xdr:rowOff>
    </xdr:from>
    <xdr:to>
      <xdr:col>23</xdr:col>
      <xdr:colOff>381000</xdr:colOff>
      <xdr:row>74</xdr:row>
      <xdr:rowOff>90170</xdr:rowOff>
    </xdr:to>
    <xdr:graphicFrame macro="">
      <xdr:nvGraphicFramePr>
        <xdr:cNvPr id="5" name="Chart 4">
          <a:extLst>
            <a:ext uri="{FF2B5EF4-FFF2-40B4-BE49-F238E27FC236}">
              <a16:creationId xmlns:a16="http://schemas.microsoft.com/office/drawing/2014/main" id="{91F79026-9DD1-A2CF-9399-AB13E0CAF2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889000</xdr:colOff>
      <xdr:row>15</xdr:row>
      <xdr:rowOff>127000</xdr:rowOff>
    </xdr:from>
    <xdr:to>
      <xdr:col>9</xdr:col>
      <xdr:colOff>12700</xdr:colOff>
      <xdr:row>42</xdr:row>
      <xdr:rowOff>114300</xdr:rowOff>
    </xdr:to>
    <xdr:graphicFrame macro="">
      <xdr:nvGraphicFramePr>
        <xdr:cNvPr id="7" name="Chart 6" descr="Chart type: Clustered Bar. 'Health risk (e.g. mosquitos)', 'Dark and gloomy places' by 'Rating'&#10;&#10;Description automatically generated">
          <a:extLst>
            <a:ext uri="{FF2B5EF4-FFF2-40B4-BE49-F238E27FC236}">
              <a16:creationId xmlns:a16="http://schemas.microsoft.com/office/drawing/2014/main" id="{DDD29403-55A6-6DD2-98FB-00973BECDA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673100</xdr:colOff>
      <xdr:row>60</xdr:row>
      <xdr:rowOff>158750</xdr:rowOff>
    </xdr:from>
    <xdr:to>
      <xdr:col>14</xdr:col>
      <xdr:colOff>698500</xdr:colOff>
      <xdr:row>80</xdr:row>
      <xdr:rowOff>12700</xdr:rowOff>
    </xdr:to>
    <xdr:graphicFrame macro="">
      <xdr:nvGraphicFramePr>
        <xdr:cNvPr id="2" name="Chart 1">
          <a:extLst>
            <a:ext uri="{FF2B5EF4-FFF2-40B4-BE49-F238E27FC236}">
              <a16:creationId xmlns:a16="http://schemas.microsoft.com/office/drawing/2014/main" id="{5A66560E-CAF1-99C4-4DC0-B62429E36A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3</xdr:row>
      <xdr:rowOff>0</xdr:rowOff>
    </xdr:from>
    <xdr:to>
      <xdr:col>12</xdr:col>
      <xdr:colOff>520700</xdr:colOff>
      <xdr:row>26</xdr:row>
      <xdr:rowOff>50800</xdr:rowOff>
    </xdr:to>
    <xdr:graphicFrame macro="">
      <xdr:nvGraphicFramePr>
        <xdr:cNvPr id="2" name="Chart 1" descr="Chart type: Clustered Bar. Percentage distribution of 'Age'&#10;&#10;Description automatically generated">
          <a:extLst>
            <a:ext uri="{FF2B5EF4-FFF2-40B4-BE49-F238E27FC236}">
              <a16:creationId xmlns:a16="http://schemas.microsoft.com/office/drawing/2014/main" id="{42F527EF-1D2A-0688-19BD-CA56FDAC0E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4</xdr:row>
      <xdr:rowOff>0</xdr:rowOff>
    </xdr:from>
    <xdr:to>
      <xdr:col>21</xdr:col>
      <xdr:colOff>444500</xdr:colOff>
      <xdr:row>17</xdr:row>
      <xdr:rowOff>101600</xdr:rowOff>
    </xdr:to>
    <xdr:graphicFrame macro="">
      <xdr:nvGraphicFramePr>
        <xdr:cNvPr id="3" name="Chart 2" descr="Chart type: Doughnut. Local accounts for the majority of 'Field2'.&#10;&#10;Description automatically generated">
          <a:extLst>
            <a:ext uri="{FF2B5EF4-FFF2-40B4-BE49-F238E27FC236}">
              <a16:creationId xmlns:a16="http://schemas.microsoft.com/office/drawing/2014/main" id="{6419A902-1B8A-A14B-92D8-FE1F0512A5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730250</xdr:colOff>
      <xdr:row>19</xdr:row>
      <xdr:rowOff>158750</xdr:rowOff>
    </xdr:from>
    <xdr:to>
      <xdr:col>15</xdr:col>
      <xdr:colOff>215900</xdr:colOff>
      <xdr:row>40</xdr:row>
      <xdr:rowOff>165100</xdr:rowOff>
    </xdr:to>
    <xdr:graphicFrame macro="">
      <xdr:nvGraphicFramePr>
        <xdr:cNvPr id="7" name="Chart 6">
          <a:extLst>
            <a:ext uri="{FF2B5EF4-FFF2-40B4-BE49-F238E27FC236}">
              <a16:creationId xmlns:a16="http://schemas.microsoft.com/office/drawing/2014/main" id="{BAF3CEDE-77FE-F973-A5C4-22C614EA56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63500</xdr:colOff>
      <xdr:row>24</xdr:row>
      <xdr:rowOff>158750</xdr:rowOff>
    </xdr:from>
    <xdr:to>
      <xdr:col>13</xdr:col>
      <xdr:colOff>482600</xdr:colOff>
      <xdr:row>47</xdr:row>
      <xdr:rowOff>63500</xdr:rowOff>
    </xdr:to>
    <xdr:graphicFrame macro="">
      <xdr:nvGraphicFramePr>
        <xdr:cNvPr id="10" name="Chart 9">
          <a:extLst>
            <a:ext uri="{FF2B5EF4-FFF2-40B4-BE49-F238E27FC236}">
              <a16:creationId xmlns:a16="http://schemas.microsoft.com/office/drawing/2014/main" id="{03EB8A0C-7DB4-E9C0-3A1B-95724F0BC6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692150</xdr:colOff>
      <xdr:row>34</xdr:row>
      <xdr:rowOff>38100</xdr:rowOff>
    </xdr:from>
    <xdr:to>
      <xdr:col>13</xdr:col>
      <xdr:colOff>812800</xdr:colOff>
      <xdr:row>56</xdr:row>
      <xdr:rowOff>139700</xdr:rowOff>
    </xdr:to>
    <xdr:graphicFrame macro="">
      <xdr:nvGraphicFramePr>
        <xdr:cNvPr id="3" name="Chart 2">
          <a:extLst>
            <a:ext uri="{FF2B5EF4-FFF2-40B4-BE49-F238E27FC236}">
              <a16:creationId xmlns:a16="http://schemas.microsoft.com/office/drawing/2014/main" id="{B4368239-C9F6-C217-680E-3D4607638D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215900</xdr:colOff>
      <xdr:row>13</xdr:row>
      <xdr:rowOff>158750</xdr:rowOff>
    </xdr:from>
    <xdr:to>
      <xdr:col>9</xdr:col>
      <xdr:colOff>787400</xdr:colOff>
      <xdr:row>34</xdr:row>
      <xdr:rowOff>63500</xdr:rowOff>
    </xdr:to>
    <xdr:graphicFrame macro="">
      <xdr:nvGraphicFramePr>
        <xdr:cNvPr id="3" name="Chart 2">
          <a:extLst>
            <a:ext uri="{FF2B5EF4-FFF2-40B4-BE49-F238E27FC236}">
              <a16:creationId xmlns:a16="http://schemas.microsoft.com/office/drawing/2014/main" id="{53F1BFA1-97ED-DF56-F3BA-69F2828994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11</xdr:col>
      <xdr:colOff>0</xdr:colOff>
      <xdr:row>22</xdr:row>
      <xdr:rowOff>63500</xdr:rowOff>
    </xdr:to>
    <xdr:graphicFrame macro="">
      <xdr:nvGraphicFramePr>
        <xdr:cNvPr id="2" name="Chart 1" descr="Chart type: Doughnut. Local accounts for the majority of 'Regional'.&#10;&#10;Description automatically generated">
          <a:extLst>
            <a:ext uri="{FF2B5EF4-FFF2-40B4-BE49-F238E27FC236}">
              <a16:creationId xmlns:a16="http://schemas.microsoft.com/office/drawing/2014/main" id="{44BAF067-6C72-54EF-4E62-24BE95B0CB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Clarke" refreshedDate="45068.483825347219" createdVersion="8" refreshedVersion="8" minRefreshableVersion="3" recordCount="54" xr:uid="{66EE73BB-FFEA-ED4F-83C5-B88799E34D0D}">
  <cacheSource type="worksheet">
    <worksheetSource ref="F2:F56" sheet="Form 1"/>
  </cacheSource>
  <cacheFields count="1">
    <cacheField name="Age" numFmtId="0">
      <sharedItems count="6">
        <s v="56-65"/>
        <s v="18-25"/>
        <s v="26-35"/>
        <s v="36-45"/>
        <s v="66-75"/>
        <s v="46-55"/>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Clarke" refreshedDate="45068.536536226849" createdVersion="8" refreshedVersion="8" minRefreshableVersion="3" recordCount="54" xr:uid="{33C4CEF6-383E-B948-8874-502EE09A2FF2}">
  <cacheSource type="worksheet">
    <worksheetSource ref="H3:H57" sheet="Form 1 - Transformed"/>
  </cacheSource>
  <cacheFields count="1">
    <cacheField name="Educational attainment" numFmtId="0">
      <sharedItems containsBlank="1" count="6">
        <s v="Elementary graduate"/>
        <s v="Undergraduate degree"/>
        <s v="High school graduate"/>
        <s v="Graduate degree"/>
        <s v="Vocational graduate"/>
        <m/>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Clarke" refreshedDate="45068.537090509257" createdVersion="8" refreshedVersion="8" minRefreshableVersion="3" recordCount="62" xr:uid="{0197940D-4FF3-D247-8FB4-1B9AEED4AD6D}">
  <cacheSource type="worksheet">
    <worksheetSource ref="I1:I1048576" sheet="Form 1 - Transformed"/>
  </cacheSource>
  <cacheFields count="1">
    <cacheField name="Field9" numFmtId="0">
      <sharedItems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Clarke" refreshedDate="45069.74325162037" createdVersion="8" refreshedVersion="8" minRefreshableVersion="3" recordCount="54" xr:uid="{49F9E290-7C96-BD42-926C-D58D67B6E030}">
  <cacheSource type="worksheet">
    <worksheetSource ref="I3:I57" sheet="Form 1 - Transformed"/>
  </cacheSource>
  <cacheFields count="1">
    <cacheField name="Occupation/Primary income source" numFmtId="0">
      <sharedItems count="5">
        <s v="Not working"/>
        <s v="Student"/>
        <s v="Government service"/>
        <s v="Business/industry"/>
        <s v="Other"/>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Clarke" refreshedDate="45070.448368055557" createdVersion="8" refreshedVersion="8" minRefreshableVersion="3" recordCount="56" xr:uid="{3C0BCBB9-D7EB-DF4D-BB2A-7951D613D68C}">
  <cacheSource type="worksheet">
    <worksheetSource ref="B1:B57" sheet="Form 1 - Transformed"/>
  </cacheSource>
  <cacheFields count="1">
    <cacheField name="Field2" numFmtId="0">
      <sharedItems containsBlank="1" count="4">
        <s v="Region code"/>
        <m/>
        <s v="Regional"/>
        <s v="Local"/>
      </sharedItems>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Clarke" refreshedDate="45070.451315972219" createdVersion="8" refreshedVersion="8" minRefreshableVersion="3" recordCount="46" xr:uid="{3C817D54-B2AF-484B-89C4-01D2E9C7401C}">
  <cacheSource type="worksheet">
    <worksheetSource ref="A2:A48" sheet="Sheet2"/>
  </cacheSource>
  <cacheFields count="1">
    <cacheField name="Regional" numFmtId="0">
      <sharedItems count="2">
        <s v="Local"/>
        <s v="Regional"/>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
  <r>
    <x v="0"/>
  </r>
  <r>
    <x v="1"/>
  </r>
  <r>
    <x v="1"/>
  </r>
  <r>
    <x v="2"/>
  </r>
  <r>
    <x v="3"/>
  </r>
  <r>
    <x v="2"/>
  </r>
  <r>
    <x v="1"/>
  </r>
  <r>
    <x v="3"/>
  </r>
  <r>
    <x v="1"/>
  </r>
  <r>
    <x v="1"/>
  </r>
  <r>
    <x v="1"/>
  </r>
  <r>
    <x v="1"/>
  </r>
  <r>
    <x v="1"/>
  </r>
  <r>
    <x v="2"/>
  </r>
  <r>
    <x v="2"/>
  </r>
  <r>
    <x v="1"/>
  </r>
  <r>
    <x v="1"/>
  </r>
  <r>
    <x v="1"/>
  </r>
  <r>
    <x v="1"/>
  </r>
  <r>
    <x v="4"/>
  </r>
  <r>
    <x v="2"/>
  </r>
  <r>
    <x v="2"/>
  </r>
  <r>
    <x v="5"/>
  </r>
  <r>
    <x v="2"/>
  </r>
  <r>
    <x v="1"/>
  </r>
  <r>
    <x v="1"/>
  </r>
  <r>
    <x v="2"/>
  </r>
  <r>
    <x v="2"/>
  </r>
  <r>
    <x v="1"/>
  </r>
  <r>
    <x v="2"/>
  </r>
  <r>
    <x v="1"/>
  </r>
  <r>
    <x v="1"/>
  </r>
  <r>
    <x v="1"/>
  </r>
  <r>
    <x v="0"/>
  </r>
  <r>
    <x v="1"/>
  </r>
  <r>
    <x v="1"/>
  </r>
  <r>
    <x v="1"/>
  </r>
  <r>
    <x v="1"/>
  </r>
  <r>
    <x v="1"/>
  </r>
  <r>
    <x v="1"/>
  </r>
  <r>
    <x v="1"/>
  </r>
  <r>
    <x v="2"/>
  </r>
  <r>
    <x v="1"/>
  </r>
  <r>
    <x v="1"/>
  </r>
  <r>
    <x v="1"/>
  </r>
  <r>
    <x v="1"/>
  </r>
  <r>
    <x v="3"/>
  </r>
  <r>
    <x v="2"/>
  </r>
  <r>
    <x v="1"/>
  </r>
  <r>
    <x v="1"/>
  </r>
  <r>
    <x v="3"/>
  </r>
  <r>
    <x v="2"/>
  </r>
  <r>
    <x v="1"/>
  </r>
  <r>
    <x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
  <r>
    <x v="0"/>
  </r>
  <r>
    <x v="1"/>
  </r>
  <r>
    <x v="1"/>
  </r>
  <r>
    <x v="1"/>
  </r>
  <r>
    <x v="2"/>
  </r>
  <r>
    <x v="1"/>
  </r>
  <r>
    <x v="2"/>
  </r>
  <r>
    <x v="2"/>
  </r>
  <r>
    <x v="1"/>
  </r>
  <r>
    <x v="2"/>
  </r>
  <r>
    <x v="1"/>
  </r>
  <r>
    <x v="1"/>
  </r>
  <r>
    <x v="2"/>
  </r>
  <r>
    <x v="3"/>
  </r>
  <r>
    <x v="1"/>
  </r>
  <r>
    <x v="1"/>
  </r>
  <r>
    <x v="1"/>
  </r>
  <r>
    <x v="1"/>
  </r>
  <r>
    <x v="2"/>
  </r>
  <r>
    <x v="3"/>
  </r>
  <r>
    <x v="3"/>
  </r>
  <r>
    <x v="4"/>
  </r>
  <r>
    <x v="1"/>
  </r>
  <r>
    <x v="3"/>
  </r>
  <r>
    <x v="1"/>
  </r>
  <r>
    <x v="1"/>
  </r>
  <r>
    <x v="3"/>
  </r>
  <r>
    <x v="3"/>
  </r>
  <r>
    <x v="1"/>
  </r>
  <r>
    <x v="2"/>
  </r>
  <r>
    <x v="2"/>
  </r>
  <r>
    <x v="2"/>
  </r>
  <r>
    <x v="2"/>
  </r>
  <r>
    <x v="0"/>
  </r>
  <r>
    <x v="3"/>
  </r>
  <r>
    <x v="1"/>
  </r>
  <r>
    <x v="5"/>
  </r>
  <r>
    <x v="5"/>
  </r>
  <r>
    <x v="1"/>
  </r>
  <r>
    <x v="1"/>
  </r>
  <r>
    <x v="1"/>
  </r>
  <r>
    <x v="3"/>
  </r>
  <r>
    <x v="1"/>
  </r>
  <r>
    <x v="1"/>
  </r>
  <r>
    <x v="1"/>
  </r>
  <r>
    <x v="3"/>
  </r>
  <r>
    <x v="3"/>
  </r>
  <r>
    <x v="3"/>
  </r>
  <r>
    <x v="1"/>
  </r>
  <r>
    <x v="4"/>
  </r>
  <r>
    <x v="3"/>
  </r>
  <r>
    <x v="3"/>
  </r>
  <r>
    <x v="1"/>
  </r>
  <r>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2">
  <r>
    <m/>
  </r>
  <r>
    <s v="Occupation/Primary income source"/>
  </r>
  <r>
    <s v="Not working"/>
  </r>
  <r>
    <s v="Not working"/>
  </r>
  <r>
    <s v="Student"/>
  </r>
  <r>
    <s v="Government service"/>
  </r>
  <r>
    <s v="Business/industry"/>
  </r>
  <r>
    <s v="Business/industry"/>
  </r>
  <r>
    <s v="Other"/>
  </r>
  <r>
    <s v="Other"/>
  </r>
  <r>
    <s v="Government service"/>
  </r>
  <r>
    <s v="Student"/>
  </r>
  <r>
    <s v="Student"/>
  </r>
  <r>
    <s v="Student"/>
  </r>
  <r>
    <s v="Not working"/>
  </r>
  <r>
    <s v="Government service"/>
  </r>
  <r>
    <s v="Business/industry"/>
  </r>
  <r>
    <s v="Student"/>
  </r>
  <r>
    <s v="Student"/>
  </r>
  <r>
    <s v="Student"/>
  </r>
  <r>
    <s v="Student"/>
  </r>
  <r>
    <s v="Other"/>
  </r>
  <r>
    <s v="Not working"/>
  </r>
  <r>
    <s v="Other"/>
  </r>
  <r>
    <s v="Government service"/>
  </r>
  <r>
    <s v="Government service"/>
  </r>
  <r>
    <s v="Student"/>
  </r>
  <r>
    <s v="Business/industry"/>
  </r>
  <r>
    <s v="Not working"/>
  </r>
  <r>
    <s v="Business/industry"/>
  </r>
  <r>
    <s v="Student"/>
  </r>
  <r>
    <s v="Student"/>
  </r>
  <r>
    <s v="Not working"/>
  </r>
  <r>
    <s v="Not working"/>
  </r>
  <r>
    <s v="Not working"/>
  </r>
  <r>
    <s v="Not working"/>
  </r>
  <r>
    <s v="Other"/>
  </r>
  <r>
    <s v="Not working"/>
  </r>
  <r>
    <s v="Student"/>
  </r>
  <r>
    <s v="Student"/>
  </r>
  <r>
    <s v="Student"/>
  </r>
  <r>
    <s v="Student"/>
  </r>
  <r>
    <s v="Student"/>
  </r>
  <r>
    <s v="Business/industry"/>
  </r>
  <r>
    <s v="Student"/>
  </r>
  <r>
    <s v="Student"/>
  </r>
  <r>
    <s v="Student"/>
  </r>
  <r>
    <s v="Government service"/>
  </r>
  <r>
    <s v="Business/industry"/>
  </r>
  <r>
    <s v="Business/industry"/>
  </r>
  <r>
    <s v="Student"/>
  </r>
  <r>
    <s v="Not working"/>
  </r>
  <r>
    <s v="Government service"/>
  </r>
  <r>
    <s v="Business/industry"/>
  </r>
  <r>
    <s v="Student"/>
  </r>
  <r>
    <s v="Student"/>
  </r>
  <r>
    <m/>
  </r>
  <r>
    <m/>
  </r>
  <r>
    <m/>
  </r>
  <r>
    <m/>
  </r>
  <r>
    <m/>
  </r>
  <r>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
  <r>
    <x v="0"/>
  </r>
  <r>
    <x v="0"/>
  </r>
  <r>
    <x v="1"/>
  </r>
  <r>
    <x v="2"/>
  </r>
  <r>
    <x v="3"/>
  </r>
  <r>
    <x v="3"/>
  </r>
  <r>
    <x v="4"/>
  </r>
  <r>
    <x v="4"/>
  </r>
  <r>
    <x v="2"/>
  </r>
  <r>
    <x v="1"/>
  </r>
  <r>
    <x v="1"/>
  </r>
  <r>
    <x v="1"/>
  </r>
  <r>
    <x v="0"/>
  </r>
  <r>
    <x v="2"/>
  </r>
  <r>
    <x v="3"/>
  </r>
  <r>
    <x v="1"/>
  </r>
  <r>
    <x v="1"/>
  </r>
  <r>
    <x v="1"/>
  </r>
  <r>
    <x v="1"/>
  </r>
  <r>
    <x v="4"/>
  </r>
  <r>
    <x v="0"/>
  </r>
  <r>
    <x v="4"/>
  </r>
  <r>
    <x v="2"/>
  </r>
  <r>
    <x v="2"/>
  </r>
  <r>
    <x v="1"/>
  </r>
  <r>
    <x v="3"/>
  </r>
  <r>
    <x v="0"/>
  </r>
  <r>
    <x v="3"/>
  </r>
  <r>
    <x v="1"/>
  </r>
  <r>
    <x v="1"/>
  </r>
  <r>
    <x v="0"/>
  </r>
  <r>
    <x v="0"/>
  </r>
  <r>
    <x v="0"/>
  </r>
  <r>
    <x v="0"/>
  </r>
  <r>
    <x v="4"/>
  </r>
  <r>
    <x v="0"/>
  </r>
  <r>
    <x v="1"/>
  </r>
  <r>
    <x v="1"/>
  </r>
  <r>
    <x v="1"/>
  </r>
  <r>
    <x v="1"/>
  </r>
  <r>
    <x v="1"/>
  </r>
  <r>
    <x v="3"/>
  </r>
  <r>
    <x v="1"/>
  </r>
  <r>
    <x v="1"/>
  </r>
  <r>
    <x v="1"/>
  </r>
  <r>
    <x v="2"/>
  </r>
  <r>
    <x v="3"/>
  </r>
  <r>
    <x v="3"/>
  </r>
  <r>
    <x v="1"/>
  </r>
  <r>
    <x v="0"/>
  </r>
  <r>
    <x v="2"/>
  </r>
  <r>
    <x v="3"/>
  </r>
  <r>
    <x v="1"/>
  </r>
  <r>
    <x v="1"/>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6">
  <r>
    <x v="0"/>
  </r>
  <r>
    <x v="1"/>
  </r>
  <r>
    <x v="1"/>
  </r>
  <r>
    <x v="2"/>
  </r>
  <r>
    <x v="3"/>
  </r>
  <r>
    <x v="3"/>
  </r>
  <r>
    <x v="2"/>
  </r>
  <r>
    <x v="2"/>
  </r>
  <r>
    <x v="3"/>
  </r>
  <r>
    <x v="3"/>
  </r>
  <r>
    <x v="3"/>
  </r>
  <r>
    <x v="3"/>
  </r>
  <r>
    <x v="2"/>
  </r>
  <r>
    <x v="3"/>
  </r>
  <r>
    <x v="2"/>
  </r>
  <r>
    <x v="2"/>
  </r>
  <r>
    <x v="2"/>
  </r>
  <r>
    <x v="3"/>
  </r>
  <r>
    <x v="3"/>
  </r>
  <r>
    <x v="1"/>
  </r>
  <r>
    <x v="3"/>
  </r>
  <r>
    <x v="1"/>
  </r>
  <r>
    <x v="2"/>
  </r>
  <r>
    <x v="2"/>
  </r>
  <r>
    <x v="3"/>
  </r>
  <r>
    <x v="3"/>
  </r>
  <r>
    <x v="3"/>
  </r>
  <r>
    <x v="3"/>
  </r>
  <r>
    <x v="3"/>
  </r>
  <r>
    <x v="3"/>
  </r>
  <r>
    <x v="3"/>
  </r>
  <r>
    <x v="3"/>
  </r>
  <r>
    <x v="1"/>
  </r>
  <r>
    <x v="1"/>
  </r>
  <r>
    <x v="1"/>
  </r>
  <r>
    <x v="3"/>
  </r>
  <r>
    <x v="3"/>
  </r>
  <r>
    <x v="3"/>
  </r>
  <r>
    <x v="2"/>
  </r>
  <r>
    <x v="1"/>
  </r>
  <r>
    <x v="3"/>
  </r>
  <r>
    <x v="3"/>
  </r>
  <r>
    <x v="3"/>
  </r>
  <r>
    <x v="2"/>
  </r>
  <r>
    <x v="3"/>
  </r>
  <r>
    <x v="3"/>
  </r>
  <r>
    <x v="3"/>
  </r>
  <r>
    <x v="3"/>
  </r>
  <r>
    <x v="3"/>
  </r>
  <r>
    <x v="3"/>
  </r>
  <r>
    <x v="3"/>
  </r>
  <r>
    <x v="3"/>
  </r>
  <r>
    <x v="3"/>
  </r>
  <r>
    <x v="3"/>
  </r>
  <r>
    <x v="3"/>
  </r>
  <r>
    <x v="3"/>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
  <r>
    <x v="0"/>
  </r>
  <r>
    <x v="0"/>
  </r>
  <r>
    <x v="1"/>
  </r>
  <r>
    <x v="1"/>
  </r>
  <r>
    <x v="0"/>
  </r>
  <r>
    <x v="0"/>
  </r>
  <r>
    <x v="0"/>
  </r>
  <r>
    <x v="0"/>
  </r>
  <r>
    <x v="1"/>
  </r>
  <r>
    <x v="0"/>
  </r>
  <r>
    <x v="1"/>
  </r>
  <r>
    <x v="1"/>
  </r>
  <r>
    <x v="1"/>
  </r>
  <r>
    <x v="0"/>
  </r>
  <r>
    <x v="0"/>
  </r>
  <r>
    <x v="0"/>
  </r>
  <r>
    <x v="1"/>
  </r>
  <r>
    <x v="1"/>
  </r>
  <r>
    <x v="0"/>
  </r>
  <r>
    <x v="0"/>
  </r>
  <r>
    <x v="0"/>
  </r>
  <r>
    <x v="0"/>
  </r>
  <r>
    <x v="0"/>
  </r>
  <r>
    <x v="0"/>
  </r>
  <r>
    <x v="0"/>
  </r>
  <r>
    <x v="0"/>
  </r>
  <r>
    <x v="0"/>
  </r>
  <r>
    <x v="0"/>
  </r>
  <r>
    <x v="0"/>
  </r>
  <r>
    <x v="1"/>
  </r>
  <r>
    <x v="0"/>
  </r>
  <r>
    <x v="0"/>
  </r>
  <r>
    <x v="0"/>
  </r>
  <r>
    <x v="1"/>
  </r>
  <r>
    <x v="0"/>
  </r>
  <r>
    <x v="0"/>
  </r>
  <r>
    <x v="0"/>
  </r>
  <r>
    <x v="0"/>
  </r>
  <r>
    <x v="0"/>
  </r>
  <r>
    <x v="0"/>
  </r>
  <r>
    <x v="0"/>
  </r>
  <r>
    <x v="0"/>
  </r>
  <r>
    <x v="0"/>
  </r>
  <r>
    <x v="0"/>
  </r>
  <r>
    <x v="0"/>
  </r>
  <r>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46CBBA7-9691-3242-B90E-BD09FF86E52F}" name="PivotTable3"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6">
  <location ref="A31:B38" firstHeaderRow="1" firstDataRow="1" firstDataCol="1"/>
  <pivotFields count="1">
    <pivotField axis="axisRow" dataField="1" compact="0" outline="0" showAll="0" sortType="descending">
      <items count="7">
        <item x="0"/>
        <item x="3"/>
        <item x="2"/>
        <item x="1"/>
        <item x="4"/>
        <item x="5"/>
        <item t="default"/>
      </items>
      <autoSortScope>
        <pivotArea dataOnly="0" outline="0" fieldPosition="0">
          <references count="1">
            <reference field="4294967294" count="1" selected="0">
              <x v="0"/>
            </reference>
          </references>
        </pivotArea>
      </autoSortScope>
    </pivotField>
  </pivotFields>
  <rowFields count="1">
    <field x="0"/>
  </rowFields>
  <rowItems count="7">
    <i>
      <x v="3"/>
    </i>
    <i>
      <x v="1"/>
    </i>
    <i>
      <x v="2"/>
    </i>
    <i>
      <x/>
    </i>
    <i>
      <x v="4"/>
    </i>
    <i>
      <x v="5"/>
    </i>
    <i t="grand">
      <x/>
    </i>
  </rowItems>
  <colItems count="1">
    <i/>
  </colItems>
  <dataFields count="1">
    <dataField name="Count of Educational attainment" fld="0" subtotal="count" baseField="0" baseItem="0"/>
  </dataFields>
  <chartFormats count="3">
    <chartFormat chart="2" format="5" series="1">
      <pivotArea type="data" outline="0" fieldPosition="0">
        <references count="1">
          <reference field="4294967294" count="1" selected="0">
            <x v="0"/>
          </reference>
        </references>
      </pivotArea>
    </chartFormat>
    <chartFormat chart="2" format="6">
      <pivotArea type="data" outline="0" fieldPosition="0">
        <references count="2">
          <reference field="4294967294" count="1" selected="0">
            <x v="0"/>
          </reference>
          <reference field="0" count="1" selected="0">
            <x v="3"/>
          </reference>
        </references>
      </pivotArea>
    </chartFormat>
    <chartFormat chart="5"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89F0228-3AAD-8741-B2AA-44710AD60F29}" name="PivotTable2" cacheId="4"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3">
  <location ref="N5:O10" firstHeaderRow="1" firstDataRow="1" firstDataCol="1"/>
  <pivotFields count="1">
    <pivotField axis="axisRow" dataField="1" compact="0" outline="0" showAll="0" sortType="descending">
      <items count="5">
        <item x="3"/>
        <item x="0"/>
        <item x="2"/>
        <item x="1"/>
        <item t="default"/>
      </items>
      <autoSortScope>
        <pivotArea dataOnly="0" outline="0" fieldPosition="0">
          <references count="1">
            <reference field="4294967294" count="1" selected="0">
              <x v="0"/>
            </reference>
          </references>
        </pivotArea>
      </autoSortScope>
    </pivotField>
  </pivotFields>
  <rowFields count="1">
    <field x="0"/>
  </rowFields>
  <rowItems count="5">
    <i>
      <x/>
    </i>
    <i>
      <x v="2"/>
    </i>
    <i>
      <x v="1"/>
    </i>
    <i>
      <x v="3"/>
    </i>
    <i t="grand">
      <x/>
    </i>
  </rowItems>
  <colItems count="1">
    <i/>
  </colItems>
  <dataFields count="1">
    <dataField name="Count of Field2" fld="0" subtotal="count" baseField="0" baseItem="0"/>
  </dataFields>
  <chartFormats count="5">
    <chartFormat chart="2" format="9" series="1">
      <pivotArea type="data" outline="0" fieldPosition="0">
        <references count="1">
          <reference field="4294967294" count="1" selected="0">
            <x v="0"/>
          </reference>
        </references>
      </pivotArea>
    </chartFormat>
    <chartFormat chart="2" format="10">
      <pivotArea type="data" outline="0" fieldPosition="0">
        <references count="2">
          <reference field="4294967294" count="1" selected="0">
            <x v="0"/>
          </reference>
          <reference field="0" count="1" selected="0">
            <x v="0"/>
          </reference>
        </references>
      </pivotArea>
    </chartFormat>
    <chartFormat chart="2" format="11">
      <pivotArea type="data" outline="0" fieldPosition="0">
        <references count="2">
          <reference field="4294967294" count="1" selected="0">
            <x v="0"/>
          </reference>
          <reference field="0" count="1" selected="0">
            <x v="2"/>
          </reference>
        </references>
      </pivotArea>
    </chartFormat>
    <chartFormat chart="2" format="12">
      <pivotArea type="data" outline="0" fieldPosition="0">
        <references count="2">
          <reference field="4294967294" count="1" selected="0">
            <x v="0"/>
          </reference>
          <reference field="0" count="1" selected="0">
            <x v="1"/>
          </reference>
        </references>
      </pivotArea>
    </chartFormat>
    <chartFormat chart="2" format="13">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DED12BE-4B9C-FD48-94B8-4CA33169305C}"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6">
  <location ref="C4:D11" firstHeaderRow="1" firstDataRow="1" firstDataCol="1"/>
  <pivotFields count="1">
    <pivotField axis="axisRow" dataField="1" compact="0" outline="0" showAll="0" sortType="descending">
      <items count="7">
        <item x="1"/>
        <item x="2"/>
        <item x="3"/>
        <item x="5"/>
        <item x="0"/>
        <item x="4"/>
        <item t="default"/>
      </items>
      <autoSortScope>
        <pivotArea dataOnly="0" outline="0" fieldPosition="0">
          <references count="1">
            <reference field="4294967294" count="1" selected="0">
              <x v="0"/>
            </reference>
          </references>
        </pivotArea>
      </autoSortScope>
    </pivotField>
  </pivotFields>
  <rowFields count="1">
    <field x="0"/>
  </rowFields>
  <rowItems count="7">
    <i>
      <x/>
    </i>
    <i>
      <x v="1"/>
    </i>
    <i>
      <x v="2"/>
    </i>
    <i>
      <x v="4"/>
    </i>
    <i>
      <x v="5"/>
    </i>
    <i>
      <x v="3"/>
    </i>
    <i t="grand">
      <x/>
    </i>
  </rowItems>
  <colItems count="1">
    <i/>
  </colItems>
  <dataFields count="1">
    <dataField name="Count of Age" fld="0" subtotal="count" showDataAs="percentOfTotal" baseField="0" baseItem="0" numFmtId="10"/>
  </dataFields>
  <formats count="2">
    <format dxfId="1">
      <pivotArea grandRow="1" outline="0" collapsedLevelsAreSubtotals="1" fieldPosition="0"/>
    </format>
    <format dxfId="0">
      <pivotArea outline="0" fieldPosition="0">
        <references count="1">
          <reference field="0" count="0" selected="0"/>
        </references>
      </pivotArea>
    </format>
  </formats>
  <chartFormats count="7">
    <chartFormat chart="0" format="1" series="1">
      <pivotArea type="data" outline="0" fieldPosition="0">
        <references count="1">
          <reference field="4294967294" count="1" selected="0">
            <x v="0"/>
          </reference>
        </references>
      </pivotArea>
    </chartFormat>
    <chartFormat chart="0" format="2">
      <pivotArea type="data" outline="0" fieldPosition="0">
        <references count="2">
          <reference field="4294967294" count="1" selected="0">
            <x v="0"/>
          </reference>
          <reference field="0" count="1" selected="0">
            <x v="0"/>
          </reference>
        </references>
      </pivotArea>
    </chartFormat>
    <chartFormat chart="0" format="3">
      <pivotArea type="data" outline="0" fieldPosition="0">
        <references count="2">
          <reference field="4294967294" count="1" selected="0">
            <x v="0"/>
          </reference>
          <reference field="0" count="1" selected="0">
            <x v="1"/>
          </reference>
        </references>
      </pivotArea>
    </chartFormat>
    <chartFormat chart="0" format="4">
      <pivotArea type="data" outline="0" fieldPosition="0">
        <references count="2">
          <reference field="4294967294" count="1" selected="0">
            <x v="0"/>
          </reference>
          <reference field="0" count="1" selected="0">
            <x v="2"/>
          </reference>
        </references>
      </pivotArea>
    </chartFormat>
    <chartFormat chart="0" format="5">
      <pivotArea type="data" outline="0" fieldPosition="0">
        <references count="2">
          <reference field="4294967294" count="1" selected="0">
            <x v="0"/>
          </reference>
          <reference field="0" count="1" selected="0">
            <x v="4"/>
          </reference>
        </references>
      </pivotArea>
    </chartFormat>
    <chartFormat chart="0" format="6">
      <pivotArea type="data" outline="0" fieldPosition="0">
        <references count="2">
          <reference field="4294967294" count="1" selected="0">
            <x v="0"/>
          </reference>
          <reference field="0" count="1" selected="0">
            <x v="5"/>
          </reference>
        </references>
      </pivotArea>
    </chartFormat>
    <chartFormat chart="0" format="7">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C177B01-A0FD-A842-9F25-F8A7CC0222BD}" name="PivotTable4"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O23:O24" firstHeaderRow="1" firstDataRow="1" firstDataCol="0"/>
  <pivotFields count="1">
    <pivotField dataField="1" showAll="0"/>
  </pivotFields>
  <rowItems count="1">
    <i/>
  </rowItems>
  <colItems count="1">
    <i/>
  </colItems>
  <dataFields count="1">
    <dataField name="Count of Field9"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2E792BE-9BB8-AF4F-BB5F-87F78AB3A889}" name="PivotTable5" cacheId="3"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39">
  <location ref="A2:B8" firstHeaderRow="1" firstDataRow="1" firstDataCol="1"/>
  <pivotFields count="1">
    <pivotField axis="axisRow" dataField="1" compact="0" outline="0" showAll="0" sortType="descending">
      <items count="6">
        <item x="3"/>
        <item x="2"/>
        <item x="0"/>
        <item x="4"/>
        <item x="1"/>
        <item t="default"/>
      </items>
      <autoSortScope>
        <pivotArea dataOnly="0" outline="0" fieldPosition="0">
          <references count="1">
            <reference field="4294967294" count="1" selected="0">
              <x v="0"/>
            </reference>
          </references>
        </pivotArea>
      </autoSortScope>
    </pivotField>
  </pivotFields>
  <rowFields count="1">
    <field x="0"/>
  </rowFields>
  <rowItems count="6">
    <i>
      <x v="4"/>
    </i>
    <i>
      <x v="2"/>
    </i>
    <i>
      <x/>
    </i>
    <i>
      <x v="1"/>
    </i>
    <i>
      <x v="3"/>
    </i>
    <i t="grand">
      <x/>
    </i>
  </rowItems>
  <colItems count="1">
    <i/>
  </colItems>
  <dataFields count="1">
    <dataField name="Count of Occupation/Primary income source" fld="0" subtotal="count" baseField="0" baseItem="0"/>
  </dataFields>
  <chartFormats count="19">
    <chartFormat chart="0" format="0" series="1">
      <pivotArea type="data" outline="0" fieldPosition="0">
        <references count="1">
          <reference field="4294967294" count="1" selected="0">
            <x v="0"/>
          </reference>
        </references>
      </pivotArea>
    </chartFormat>
    <chartFormat chart="1"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2" format="2">
      <pivotArea type="data" outline="0" fieldPosition="0">
        <references count="2">
          <reference field="4294967294" count="1" selected="0">
            <x v="0"/>
          </reference>
          <reference field="0" count="1" selected="0">
            <x v="4"/>
          </reference>
        </references>
      </pivotArea>
    </chartFormat>
    <chartFormat chart="2" format="3">
      <pivotArea type="data" outline="0" fieldPosition="0">
        <references count="2">
          <reference field="4294967294" count="1" selected="0">
            <x v="0"/>
          </reference>
          <reference field="0" count="1" selected="0">
            <x v="2"/>
          </reference>
        </references>
      </pivotArea>
    </chartFormat>
    <chartFormat chart="2" format="4">
      <pivotArea type="data" outline="0" fieldPosition="0">
        <references count="2">
          <reference field="4294967294" count="1" selected="0">
            <x v="0"/>
          </reference>
          <reference field="0" count="1" selected="0">
            <x v="0"/>
          </reference>
        </references>
      </pivotArea>
    </chartFormat>
    <chartFormat chart="2" format="5">
      <pivotArea type="data" outline="0" fieldPosition="0">
        <references count="2">
          <reference field="4294967294" count="1" selected="0">
            <x v="0"/>
          </reference>
          <reference field="0" count="1" selected="0">
            <x v="1"/>
          </reference>
        </references>
      </pivotArea>
    </chartFormat>
    <chartFormat chart="2" format="6">
      <pivotArea type="data" outline="0" fieldPosition="0">
        <references count="2">
          <reference field="4294967294" count="1" selected="0">
            <x v="0"/>
          </reference>
          <reference field="0" count="1" selected="0">
            <x v="3"/>
          </reference>
        </references>
      </pivotArea>
    </chartFormat>
    <chartFormat chart="3" format="7" series="1">
      <pivotArea type="data" outline="0" fieldPosition="0">
        <references count="1">
          <reference field="4294967294" count="1" selected="0">
            <x v="0"/>
          </reference>
        </references>
      </pivotArea>
    </chartFormat>
    <chartFormat chart="3" format="8">
      <pivotArea type="data" outline="0" fieldPosition="0">
        <references count="2">
          <reference field="4294967294" count="1" selected="0">
            <x v="0"/>
          </reference>
          <reference field="0" count="1" selected="0">
            <x v="4"/>
          </reference>
        </references>
      </pivotArea>
    </chartFormat>
    <chartFormat chart="3" format="9">
      <pivotArea type="data" outline="0" fieldPosition="0">
        <references count="2">
          <reference field="4294967294" count="1" selected="0">
            <x v="0"/>
          </reference>
          <reference field="0" count="1" selected="0">
            <x v="2"/>
          </reference>
        </references>
      </pivotArea>
    </chartFormat>
    <chartFormat chart="3" format="10">
      <pivotArea type="data" outline="0" fieldPosition="0">
        <references count="2">
          <reference field="4294967294" count="1" selected="0">
            <x v="0"/>
          </reference>
          <reference field="0" count="1" selected="0">
            <x v="0"/>
          </reference>
        </references>
      </pivotArea>
    </chartFormat>
    <chartFormat chart="3" format="11">
      <pivotArea type="data" outline="0" fieldPosition="0">
        <references count="2">
          <reference field="4294967294" count="1" selected="0">
            <x v="0"/>
          </reference>
          <reference field="0" count="1" selected="0">
            <x v="1"/>
          </reference>
        </references>
      </pivotArea>
    </chartFormat>
    <chartFormat chart="3" format="12">
      <pivotArea type="data" outline="0" fieldPosition="0">
        <references count="2">
          <reference field="4294967294" count="1" selected="0">
            <x v="0"/>
          </reference>
          <reference field="0" count="1" selected="0">
            <x v="3"/>
          </reference>
        </references>
      </pivotArea>
    </chartFormat>
    <chartFormat chart="1" format="1">
      <pivotArea type="data" outline="0" fieldPosition="0">
        <references count="2">
          <reference field="4294967294" count="1" selected="0">
            <x v="0"/>
          </reference>
          <reference field="0" count="1" selected="0">
            <x v="4"/>
          </reference>
        </references>
      </pivotArea>
    </chartFormat>
    <chartFormat chart="1" format="2">
      <pivotArea type="data" outline="0" fieldPosition="0">
        <references count="2">
          <reference field="4294967294" count="1" selected="0">
            <x v="0"/>
          </reference>
          <reference field="0" count="1" selected="0">
            <x v="2"/>
          </reference>
        </references>
      </pivotArea>
    </chartFormat>
    <chartFormat chart="1" format="3">
      <pivotArea type="data" outline="0" fieldPosition="0">
        <references count="2">
          <reference field="4294967294" count="1" selected="0">
            <x v="0"/>
          </reference>
          <reference field="0" count="1" selected="0">
            <x v="0"/>
          </reference>
        </references>
      </pivotArea>
    </chartFormat>
    <chartFormat chart="1" format="4">
      <pivotArea type="data" outline="0" fieldPosition="0">
        <references count="2">
          <reference field="4294967294" count="1" selected="0">
            <x v="0"/>
          </reference>
          <reference field="0" count="1" selected="0">
            <x v="1"/>
          </reference>
        </references>
      </pivotArea>
    </chartFormat>
    <chartFormat chart="1" format="5">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B989F7F-632C-6048-8F0F-2368441326AF}" name="PivotTable7" cacheId="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60">
  <location ref="A2:B5" firstHeaderRow="1" firstDataRow="1" firstDataCol="1"/>
  <pivotFields count="1">
    <pivotField axis="axisRow" dataField="1" compact="0" outline="0" showAll="0" sortType="descending">
      <items count="3">
        <item x="0"/>
        <item x="1"/>
        <item t="default"/>
      </items>
      <autoSortScope>
        <pivotArea dataOnly="0" outline="0" fieldPosition="0">
          <references count="1">
            <reference field="4294967294" count="1" selected="0">
              <x v="0"/>
            </reference>
          </references>
        </pivotArea>
      </autoSortScope>
    </pivotField>
  </pivotFields>
  <rowFields count="1">
    <field x="0"/>
  </rowFields>
  <rowItems count="3">
    <i>
      <x/>
    </i>
    <i>
      <x v="1"/>
    </i>
    <i t="grand">
      <x/>
    </i>
  </rowItems>
  <colItems count="1">
    <i/>
  </colItems>
  <dataFields count="1">
    <dataField name="Count of Regional" fld="0" subtotal="count" baseField="0" baseItem="0"/>
  </dataFields>
  <chartFormats count="9">
    <chartFormat chart="0" format="3" series="1">
      <pivotArea type="data" outline="0" fieldPosition="0">
        <references count="1">
          <reference field="4294967294" count="1" selected="0">
            <x v="0"/>
          </reference>
        </references>
      </pivotArea>
    </chartFormat>
    <chartFormat chart="1" format="4" series="1">
      <pivotArea type="data" outline="0" fieldPosition="0">
        <references count="1">
          <reference field="4294967294" count="1" selected="0">
            <x v="0"/>
          </reference>
        </references>
      </pivotArea>
    </chartFormat>
    <chartFormat chart="1" format="5">
      <pivotArea type="data" outline="0" fieldPosition="0">
        <references count="2">
          <reference field="4294967294" count="1" selected="0">
            <x v="0"/>
          </reference>
          <reference field="0" count="1" selected="0">
            <x v="0"/>
          </reference>
        </references>
      </pivotArea>
    </chartFormat>
    <chartFormat chart="1" format="6">
      <pivotArea type="data" outline="0" fieldPosition="0">
        <references count="2">
          <reference field="4294967294" count="1" selected="0">
            <x v="0"/>
          </reference>
          <reference field="0" count="1" selected="0">
            <x v="1"/>
          </reference>
        </references>
      </pivotArea>
    </chartFormat>
    <chartFormat chart="2" format="7" series="1">
      <pivotArea type="data" outline="0" fieldPosition="0">
        <references count="1">
          <reference field="4294967294" count="1" selected="0">
            <x v="0"/>
          </reference>
        </references>
      </pivotArea>
    </chartFormat>
    <chartFormat chart="2" format="8">
      <pivotArea type="data" outline="0" fieldPosition="0">
        <references count="2">
          <reference field="4294967294" count="1" selected="0">
            <x v="0"/>
          </reference>
          <reference field="0" count="1" selected="0">
            <x v="0"/>
          </reference>
        </references>
      </pivotArea>
    </chartFormat>
    <chartFormat chart="2" format="9">
      <pivotArea type="data" outline="0" fieldPosition="0">
        <references count="2">
          <reference field="4294967294" count="1" selected="0">
            <x v="0"/>
          </reference>
          <reference field="0" count="1" selected="0">
            <x v="1"/>
          </reference>
        </references>
      </pivotArea>
    </chartFormat>
    <chartFormat chart="0" format="4">
      <pivotArea type="data" outline="0" fieldPosition="0">
        <references count="2">
          <reference field="4294967294" count="1" selected="0">
            <x v="0"/>
          </reference>
          <reference field="0" count="1" selected="0">
            <x v="0"/>
          </reference>
        </references>
      </pivotArea>
    </chartFormat>
    <chartFormat chart="0" format="5">
      <pivotArea type="data" outline="0" fieldPosition="0">
        <references count="2">
          <reference field="4294967294" count="1" selected="0">
            <x v="0"/>
          </reference>
          <reference field="0"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4.xml"/><Relationship Id="rId4" Type="http://schemas.openxmlformats.org/officeDocument/2006/relationships/pivotTable" Target="../pivotTables/pivotTable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A3891-D924-2349-8D4A-E0027CB0863C}">
  <dimension ref="A1:BG173"/>
  <sheetViews>
    <sheetView tabSelected="1" topLeftCell="O40" zoomScale="83" workbookViewId="0">
      <selection activeCell="R60" sqref="R60"/>
    </sheetView>
  </sheetViews>
  <sheetFormatPr baseColWidth="10" defaultRowHeight="16" x14ac:dyDescent="0.2"/>
  <cols>
    <col min="1" max="1" width="3.1640625" bestFit="1" customWidth="1"/>
    <col min="2" max="2" width="10.83203125" customWidth="1"/>
    <col min="3" max="3" width="12" style="4" bestFit="1" customWidth="1"/>
    <col min="4" max="4" width="7.6640625" style="39" bestFit="1" customWidth="1"/>
    <col min="5" max="5" width="15.5" customWidth="1"/>
    <col min="6" max="6" width="10.6640625" bestFit="1" customWidth="1"/>
    <col min="7" max="7" width="9.5" customWidth="1"/>
    <col min="8" max="8" width="25.6640625" customWidth="1"/>
    <col min="9" max="9" width="18" customWidth="1"/>
    <col min="10" max="10" width="18.83203125" customWidth="1"/>
    <col min="11" max="11" width="28.5" bestFit="1" customWidth="1"/>
    <col min="12" max="12" width="18.83203125" style="31" customWidth="1"/>
    <col min="13" max="13" width="20.5" customWidth="1"/>
    <col min="14" max="14" width="5.5" customWidth="1"/>
    <col min="15" max="15" width="34.6640625" customWidth="1"/>
    <col min="17" max="17" width="38.1640625" customWidth="1"/>
    <col min="18" max="18" width="44.6640625" style="13" customWidth="1"/>
    <col min="19" max="19" width="20" bestFit="1" customWidth="1"/>
    <col min="20" max="20" width="22.6640625" customWidth="1"/>
    <col min="21" max="21" width="12.83203125" bestFit="1" customWidth="1"/>
    <col min="22" max="22" width="7.1640625" bestFit="1" customWidth="1"/>
    <col min="23" max="23" width="13" bestFit="1" customWidth="1"/>
    <col min="24" max="24" width="13" style="31" bestFit="1" customWidth="1"/>
    <col min="25" max="26" width="8.5" bestFit="1" customWidth="1"/>
    <col min="27" max="30" width="7.83203125" customWidth="1"/>
    <col min="31" max="31" width="15.33203125" bestFit="1" customWidth="1"/>
    <col min="32" max="32" width="14.6640625" style="31" bestFit="1" customWidth="1"/>
    <col min="33" max="37" width="13" bestFit="1" customWidth="1"/>
    <col min="38" max="38" width="13" style="31" bestFit="1" customWidth="1"/>
    <col min="39" max="39" width="13.5" hidden="1" customWidth="1"/>
    <col min="40" max="40" width="57.5" style="13" customWidth="1"/>
    <col min="42" max="43" width="15.33203125" bestFit="1" customWidth="1"/>
    <col min="44" max="47" width="13" bestFit="1" customWidth="1"/>
    <col min="49" max="49" width="54.6640625" customWidth="1"/>
    <col min="50" max="50" width="80.1640625" bestFit="1" customWidth="1"/>
    <col min="51" max="51" width="14.33203125" bestFit="1" customWidth="1"/>
    <col min="54" max="54" width="36" customWidth="1"/>
    <col min="55" max="55" width="24" bestFit="1" customWidth="1"/>
    <col min="56" max="56" width="38.1640625" bestFit="1" customWidth="1"/>
    <col min="57" max="59" width="28.6640625" bestFit="1" customWidth="1"/>
  </cols>
  <sheetData>
    <row r="1" spans="1:57" ht="27" customHeight="1" x14ac:dyDescent="0.2">
      <c r="A1" s="7" t="s">
        <v>0</v>
      </c>
      <c r="B1" s="7" t="s">
        <v>10</v>
      </c>
      <c r="C1" s="7" t="s">
        <v>11</v>
      </c>
      <c r="D1" s="38" t="s">
        <v>1</v>
      </c>
      <c r="E1" s="70" t="s">
        <v>2</v>
      </c>
      <c r="F1" s="70"/>
      <c r="G1" s="70"/>
      <c r="H1" s="70"/>
      <c r="I1" s="70"/>
      <c r="J1" s="70"/>
      <c r="K1" s="71"/>
      <c r="L1" s="35"/>
      <c r="M1" s="73" t="s">
        <v>3</v>
      </c>
      <c r="N1" s="74"/>
      <c r="O1" s="74"/>
      <c r="P1" s="74"/>
      <c r="Q1" s="74"/>
      <c r="R1" s="74"/>
      <c r="S1" s="74"/>
      <c r="T1" s="74"/>
      <c r="U1" s="74"/>
      <c r="V1" s="74"/>
      <c r="W1" s="74"/>
      <c r="X1" s="75"/>
      <c r="Y1" s="72">
        <v>9</v>
      </c>
      <c r="Z1" s="72"/>
      <c r="AA1" s="72"/>
      <c r="AB1" s="72"/>
      <c r="AC1" s="72"/>
      <c r="AD1" s="72"/>
      <c r="AE1" s="72"/>
      <c r="AF1" s="32"/>
      <c r="AG1" s="72">
        <v>10</v>
      </c>
      <c r="AH1" s="72"/>
      <c r="AI1" s="72"/>
      <c r="AJ1" s="72"/>
      <c r="AK1" s="72"/>
      <c r="AL1" s="72"/>
      <c r="AM1" s="66" t="s">
        <v>4</v>
      </c>
      <c r="AN1" s="67"/>
      <c r="AO1" s="67"/>
      <c r="AP1" s="68"/>
      <c r="AQ1" s="68"/>
      <c r="AR1" s="68"/>
      <c r="AS1" s="68"/>
      <c r="AT1" s="68"/>
      <c r="AU1" s="68"/>
      <c r="AV1" s="68"/>
      <c r="AW1" s="68"/>
      <c r="AX1" s="69"/>
      <c r="AY1" t="s">
        <v>268</v>
      </c>
    </row>
    <row r="2" spans="1:57" x14ac:dyDescent="0.2">
      <c r="A2" s="7" t="s">
        <v>0</v>
      </c>
      <c r="B2" s="7" t="s">
        <v>10</v>
      </c>
      <c r="C2" s="7" t="s">
        <v>11</v>
      </c>
      <c r="D2" s="38" t="s">
        <v>1</v>
      </c>
      <c r="E2" s="37" t="s">
        <v>136</v>
      </c>
      <c r="F2" s="8" t="s">
        <v>137</v>
      </c>
      <c r="G2" s="8" t="s">
        <v>245</v>
      </c>
      <c r="H2" s="8" t="s">
        <v>142</v>
      </c>
      <c r="I2" s="8" t="s">
        <v>246</v>
      </c>
      <c r="J2" s="8" t="s">
        <v>19</v>
      </c>
      <c r="K2" s="8" t="s">
        <v>140</v>
      </c>
      <c r="L2" s="36" t="s">
        <v>19</v>
      </c>
      <c r="M2" s="27" t="s">
        <v>247</v>
      </c>
      <c r="N2" s="9" t="s">
        <v>19</v>
      </c>
      <c r="O2" s="9" t="s">
        <v>248</v>
      </c>
      <c r="P2" s="9" t="s">
        <v>19</v>
      </c>
      <c r="Q2" s="9" t="s">
        <v>249</v>
      </c>
      <c r="R2" s="47" t="s">
        <v>249</v>
      </c>
      <c r="S2" s="10" t="s">
        <v>19</v>
      </c>
      <c r="T2" s="9" t="s">
        <v>251</v>
      </c>
      <c r="U2" s="9" t="s">
        <v>250</v>
      </c>
      <c r="V2" s="9" t="s">
        <v>252</v>
      </c>
      <c r="W2" s="9" t="s">
        <v>253</v>
      </c>
      <c r="X2" s="29" t="s">
        <v>254</v>
      </c>
      <c r="Y2" s="27" t="s">
        <v>255</v>
      </c>
      <c r="Z2" s="9" t="s">
        <v>167</v>
      </c>
      <c r="AA2" s="9" t="s">
        <v>168</v>
      </c>
      <c r="AB2" s="9" t="s">
        <v>169</v>
      </c>
      <c r="AC2" s="9" t="s">
        <v>256</v>
      </c>
      <c r="AD2" s="9" t="s">
        <v>171</v>
      </c>
      <c r="AE2" s="9" t="s">
        <v>172</v>
      </c>
      <c r="AF2" s="29" t="s">
        <v>257</v>
      </c>
      <c r="AG2" s="27" t="s">
        <v>173</v>
      </c>
      <c r="AH2" s="9" t="s">
        <v>258</v>
      </c>
      <c r="AI2" s="9" t="s">
        <v>175</v>
      </c>
      <c r="AJ2" s="9" t="s">
        <v>259</v>
      </c>
      <c r="AK2" s="9" t="s">
        <v>177</v>
      </c>
      <c r="AL2" s="29" t="s">
        <v>178</v>
      </c>
      <c r="AM2" s="33" t="s">
        <v>260</v>
      </c>
      <c r="AN2" s="49" t="s">
        <v>260</v>
      </c>
      <c r="AO2" s="12" t="s">
        <v>19</v>
      </c>
      <c r="AP2" s="12" t="s">
        <v>261</v>
      </c>
      <c r="AQ2" s="12" t="s">
        <v>262</v>
      </c>
      <c r="AR2" s="12" t="s">
        <v>263</v>
      </c>
      <c r="AS2" s="12" t="s">
        <v>264</v>
      </c>
      <c r="AT2" s="12" t="s">
        <v>265</v>
      </c>
      <c r="AU2" s="12" t="s">
        <v>266</v>
      </c>
      <c r="AV2" s="12" t="s">
        <v>267</v>
      </c>
      <c r="AW2" s="12" t="s">
        <v>267</v>
      </c>
      <c r="AX2" s="12" t="s">
        <v>46</v>
      </c>
      <c r="AY2" t="s">
        <v>126</v>
      </c>
      <c r="BB2" s="12" t="s">
        <v>267</v>
      </c>
    </row>
    <row r="3" spans="1:57" ht="34" x14ac:dyDescent="0.2">
      <c r="A3" s="1">
        <v>1</v>
      </c>
      <c r="B3" s="1"/>
      <c r="C3" s="2"/>
      <c r="D3" s="30" t="s">
        <v>6</v>
      </c>
      <c r="E3" s="28" t="s">
        <v>201</v>
      </c>
      <c r="F3" s="2" t="s">
        <v>134</v>
      </c>
      <c r="G3" s="2" t="s">
        <v>203</v>
      </c>
      <c r="H3" s="2" t="s">
        <v>205</v>
      </c>
      <c r="I3" s="2" t="s">
        <v>213</v>
      </c>
      <c r="J3" s="2"/>
      <c r="K3" s="6" t="s">
        <v>19</v>
      </c>
      <c r="L3" s="30" t="s">
        <v>8</v>
      </c>
      <c r="M3" s="28" t="s">
        <v>217</v>
      </c>
      <c r="N3" s="2"/>
      <c r="O3" s="2" t="s">
        <v>222</v>
      </c>
      <c r="P3" s="2"/>
      <c r="Q3" s="2">
        <v>7</v>
      </c>
      <c r="R3" s="40"/>
      <c r="S3" s="1" t="s">
        <v>36</v>
      </c>
      <c r="T3" s="2" t="s">
        <v>228</v>
      </c>
      <c r="U3" s="2" t="s">
        <v>231</v>
      </c>
      <c r="V3" s="2" t="s">
        <v>233</v>
      </c>
      <c r="W3" s="2">
        <v>5</v>
      </c>
      <c r="X3" s="30">
        <v>5</v>
      </c>
      <c r="Y3" s="28">
        <v>4</v>
      </c>
      <c r="Z3" s="2">
        <v>3</v>
      </c>
      <c r="AA3" s="2">
        <v>5</v>
      </c>
      <c r="AB3" s="2">
        <v>5</v>
      </c>
      <c r="AC3" s="2">
        <v>5</v>
      </c>
      <c r="AD3" s="2">
        <v>5</v>
      </c>
      <c r="AE3" s="2">
        <v>4</v>
      </c>
      <c r="AF3" s="30"/>
      <c r="AG3" s="28">
        <v>5</v>
      </c>
      <c r="AH3" s="2">
        <v>5</v>
      </c>
      <c r="AI3" s="2">
        <v>5</v>
      </c>
      <c r="AJ3" s="2">
        <v>5</v>
      </c>
      <c r="AK3" s="2">
        <v>5</v>
      </c>
      <c r="AL3" s="30">
        <v>5</v>
      </c>
      <c r="AM3" s="28" t="s">
        <v>47</v>
      </c>
      <c r="AN3" s="50" t="str">
        <f>SUBSTITUTE(SUBSTITUTE(SUBSTITUTE(SUBSTITUTE(SUBSTITUTE(SUBSTITUTE(SUBSTITUTE(SUBSTITUTE(AM3,"1"," Seek environmental information"),"2"," Attend public DENR meetings"),"3"," Beach clean or litter collection"),"4"," Donate money to an environmental cause"), "5"," Do voluntary environmental work"), "6"," Other environmentally friendly activity"), "7"," None of the above"),"8"," Other")</f>
        <v xml:space="preserve"> Beach clean or litter collection, Do voluntary environmental work</v>
      </c>
      <c r="AO3" s="2"/>
      <c r="AP3" s="2">
        <v>5</v>
      </c>
      <c r="AQ3" s="2">
        <v>4</v>
      </c>
      <c r="AR3" s="2">
        <v>5</v>
      </c>
      <c r="AS3" s="2">
        <v>5</v>
      </c>
      <c r="AT3" s="2">
        <v>5</v>
      </c>
      <c r="AU3" s="2">
        <v>5</v>
      </c>
      <c r="AV3" s="2" t="s">
        <v>48</v>
      </c>
      <c r="AW3" s="51" t="str">
        <f>SUBSTITUTE(SUBSTITUTE(SUBSTITUTE(SUBSTITUTE(SUBSTITUTE(SUBSTITUTE(AV3,"1"," Habitats for marine species"),"2"," Stabilize shorelines"),"3"," Not important for coastal ecosystem health"),"4"," Are important carbon sinks"), "5"," Improve fishing"), "6"," Can be harmful to human health")</f>
        <v xml:space="preserve"> Habitats for marine species, Stabilize shorelines, Are important carbon sinks, Improve fishing</v>
      </c>
      <c r="AX3" s="2" t="s">
        <v>49</v>
      </c>
      <c r="BB3" t="s">
        <v>324</v>
      </c>
      <c r="BC3" t="s">
        <v>325</v>
      </c>
      <c r="BD3" t="s">
        <v>326</v>
      </c>
      <c r="BE3" t="s">
        <v>327</v>
      </c>
    </row>
    <row r="4" spans="1:57" ht="68" x14ac:dyDescent="0.2">
      <c r="A4" s="1">
        <v>2</v>
      </c>
      <c r="B4" s="1" t="s">
        <v>128</v>
      </c>
      <c r="C4" s="2"/>
      <c r="D4" s="30" t="s">
        <v>6</v>
      </c>
      <c r="E4" s="28" t="s">
        <v>201</v>
      </c>
      <c r="F4" s="2" t="s">
        <v>131</v>
      </c>
      <c r="G4" s="2" t="s">
        <v>203</v>
      </c>
      <c r="H4" s="2" t="s">
        <v>207</v>
      </c>
      <c r="I4" s="2" t="s">
        <v>213</v>
      </c>
      <c r="J4" s="2"/>
      <c r="K4" s="2" t="s">
        <v>19</v>
      </c>
      <c r="L4" s="30" t="s">
        <v>9</v>
      </c>
      <c r="M4" s="28" t="s">
        <v>217</v>
      </c>
      <c r="N4" s="2"/>
      <c r="O4" s="2" t="s">
        <v>222</v>
      </c>
      <c r="P4" s="2"/>
      <c r="Q4" s="2" t="s">
        <v>37</v>
      </c>
      <c r="R4" s="40" t="str">
        <f>SUBSTITUTE(SUBSTITUTE(SUBSTITUTE(Q4,"1"," Relaxation"),"5"," Time in nature"), "7", " Photography")</f>
        <v xml:space="preserve"> Relaxation, Time in nature, Photography</v>
      </c>
      <c r="S4" s="1"/>
      <c r="T4" s="2" t="s">
        <v>227</v>
      </c>
      <c r="U4" s="2" t="s">
        <v>230</v>
      </c>
      <c r="V4" s="2" t="s">
        <v>233</v>
      </c>
      <c r="W4" s="2">
        <v>4</v>
      </c>
      <c r="X4" s="30">
        <v>5</v>
      </c>
      <c r="Y4" s="28">
        <v>3</v>
      </c>
      <c r="Z4" s="2">
        <v>5</v>
      </c>
      <c r="AA4" s="2">
        <v>4</v>
      </c>
      <c r="AB4" s="2">
        <v>5</v>
      </c>
      <c r="AC4" s="2">
        <v>5</v>
      </c>
      <c r="AD4" s="2">
        <v>3</v>
      </c>
      <c r="AE4" s="2">
        <v>5</v>
      </c>
      <c r="AF4" s="30"/>
      <c r="AG4" s="28">
        <v>5</v>
      </c>
      <c r="AH4" s="2">
        <v>5</v>
      </c>
      <c r="AI4" s="2">
        <v>5</v>
      </c>
      <c r="AJ4" s="2">
        <v>5</v>
      </c>
      <c r="AK4" s="2">
        <v>5</v>
      </c>
      <c r="AL4" s="30">
        <v>5</v>
      </c>
      <c r="AM4" s="28" t="s">
        <v>50</v>
      </c>
      <c r="AN4" s="50" t="str">
        <f t="shared" ref="AN4:AN56" si="0">SUBSTITUTE(SUBSTITUTE(SUBSTITUTE(SUBSTITUTE(SUBSTITUTE(SUBSTITUTE(SUBSTITUTE(SUBSTITUTE(AM4,"1"," Seek environmental information"),"2"," Attend public DENR meetings"),"3"," Beach clean or litter collection"),"4"," Donate money to an environmental cause"), "5"," Do voluntary environmental work"), "6"," Other environmentally friendly activity"), "7"," None of the above"),"8"," Other")</f>
        <v xml:space="preserve"> Seek environmental information, Attend public DENR meetings, Beach clean or litter collection, Donate money to an environmental cause, Do voluntary environmental work, Other environmentally friendly activity, None of the above</v>
      </c>
      <c r="AO4" s="2" t="s">
        <v>51</v>
      </c>
      <c r="AP4" s="2">
        <v>2</v>
      </c>
      <c r="AQ4" s="2">
        <v>1</v>
      </c>
      <c r="AR4" s="2">
        <v>5</v>
      </c>
      <c r="AS4" s="2">
        <v>5</v>
      </c>
      <c r="AT4" s="2">
        <v>5</v>
      </c>
      <c r="AU4" s="2">
        <v>5</v>
      </c>
      <c r="AV4" s="2" t="s">
        <v>48</v>
      </c>
      <c r="AW4" s="51" t="str">
        <f t="shared" ref="AW4:AW56" si="1">SUBSTITUTE(SUBSTITUTE(SUBSTITUTE(SUBSTITUTE(SUBSTITUTE(SUBSTITUTE(AV4,"1"," Habitats for marine species"),"2"," Stabilize shorelines"),"3"," Not important for coastal ecosystem health"),"4"," Are important carbon sinks"), "5"," Improve fishing"), "6"," Can be harmful to human health")</f>
        <v xml:space="preserve"> Habitats for marine species, Stabilize shorelines, Are important carbon sinks, Improve fishing</v>
      </c>
      <c r="AX4" s="1" t="s">
        <v>52</v>
      </c>
      <c r="BB4" t="s">
        <v>324</v>
      </c>
      <c r="BC4" t="s">
        <v>325</v>
      </c>
      <c r="BD4" t="s">
        <v>326</v>
      </c>
      <c r="BE4" t="s">
        <v>327</v>
      </c>
    </row>
    <row r="5" spans="1:57" ht="34" x14ac:dyDescent="0.2">
      <c r="A5" s="1">
        <v>3</v>
      </c>
      <c r="B5" s="1" t="s">
        <v>127</v>
      </c>
      <c r="C5" s="2" t="s">
        <v>12</v>
      </c>
      <c r="D5" s="30" t="s">
        <v>6</v>
      </c>
      <c r="E5" s="28" t="s">
        <v>201</v>
      </c>
      <c r="F5" s="2" t="s">
        <v>131</v>
      </c>
      <c r="G5" s="2" t="s">
        <v>204</v>
      </c>
      <c r="H5" s="2" t="s">
        <v>207</v>
      </c>
      <c r="I5" s="2" t="s">
        <v>210</v>
      </c>
      <c r="J5" s="2"/>
      <c r="K5" s="2"/>
      <c r="L5" s="30"/>
      <c r="M5" s="28" t="s">
        <v>216</v>
      </c>
      <c r="N5" s="2"/>
      <c r="O5" s="2" t="s">
        <v>220</v>
      </c>
      <c r="P5" s="2"/>
      <c r="Q5" s="2">
        <v>7</v>
      </c>
      <c r="R5" s="40" t="str">
        <f t="shared" ref="R5:R15" si="2">SUBSTITUTE(SUBSTITUTE(SUBSTITUTE(Q5,"1"," Relaxation"),"5"," Time in nature"), "7", " Photography")</f>
        <v xml:space="preserve"> Photography</v>
      </c>
      <c r="S5" s="1" t="s">
        <v>38</v>
      </c>
      <c r="T5" s="2" t="s">
        <v>228</v>
      </c>
      <c r="U5" s="2" t="s">
        <v>230</v>
      </c>
      <c r="V5" s="2" t="s">
        <v>39</v>
      </c>
      <c r="W5" s="2">
        <v>4</v>
      </c>
      <c r="X5" s="30">
        <v>5</v>
      </c>
      <c r="Y5" s="28">
        <v>3</v>
      </c>
      <c r="Z5" s="2">
        <v>4</v>
      </c>
      <c r="AA5" s="2">
        <v>4</v>
      </c>
      <c r="AB5" s="2">
        <v>4</v>
      </c>
      <c r="AC5" s="2">
        <v>3</v>
      </c>
      <c r="AD5" s="2">
        <v>4</v>
      </c>
      <c r="AE5" s="2">
        <v>1</v>
      </c>
      <c r="AF5" s="30"/>
      <c r="AG5" s="28">
        <v>4</v>
      </c>
      <c r="AH5" s="2">
        <v>4</v>
      </c>
      <c r="AI5" s="2">
        <v>5</v>
      </c>
      <c r="AJ5" s="2">
        <v>4</v>
      </c>
      <c r="AK5" s="2">
        <v>5</v>
      </c>
      <c r="AL5" s="30">
        <v>4</v>
      </c>
      <c r="AM5" s="28">
        <v>3</v>
      </c>
      <c r="AN5" s="50" t="str">
        <f t="shared" si="0"/>
        <v xml:space="preserve"> Beach clean or litter collection</v>
      </c>
      <c r="AO5" s="2"/>
      <c r="AP5" s="2">
        <v>5</v>
      </c>
      <c r="AQ5" s="2">
        <v>4</v>
      </c>
      <c r="AR5" s="2">
        <v>5</v>
      </c>
      <c r="AS5" s="2">
        <v>4</v>
      </c>
      <c r="AT5" s="2">
        <v>4</v>
      </c>
      <c r="AU5" s="2">
        <v>4</v>
      </c>
      <c r="AV5" s="2" t="s">
        <v>48</v>
      </c>
      <c r="AW5" s="51" t="str">
        <f t="shared" si="1"/>
        <v xml:space="preserve"> Habitats for marine species, Stabilize shorelines, Are important carbon sinks, Improve fishing</v>
      </c>
      <c r="AX5" s="1" t="s">
        <v>53</v>
      </c>
      <c r="BB5" t="s">
        <v>324</v>
      </c>
      <c r="BC5" t="s">
        <v>325</v>
      </c>
      <c r="BD5" t="s">
        <v>326</v>
      </c>
      <c r="BE5" t="s">
        <v>327</v>
      </c>
    </row>
    <row r="6" spans="1:57" ht="34" x14ac:dyDescent="0.2">
      <c r="A6" s="1">
        <v>4</v>
      </c>
      <c r="B6" s="1" t="s">
        <v>127</v>
      </c>
      <c r="C6" s="2" t="s">
        <v>12</v>
      </c>
      <c r="D6" s="30" t="s">
        <v>6</v>
      </c>
      <c r="E6" s="28" t="s">
        <v>201</v>
      </c>
      <c r="F6" s="2" t="s">
        <v>130</v>
      </c>
      <c r="G6" s="2" t="s">
        <v>204</v>
      </c>
      <c r="H6" s="2" t="s">
        <v>207</v>
      </c>
      <c r="I6" s="2" t="s">
        <v>212</v>
      </c>
      <c r="J6" s="2"/>
      <c r="K6" s="2"/>
      <c r="L6" s="30"/>
      <c r="M6" s="28" t="s">
        <v>217</v>
      </c>
      <c r="N6" s="2"/>
      <c r="O6" s="2" t="s">
        <v>222</v>
      </c>
      <c r="P6" s="2"/>
      <c r="Q6" s="2" t="s">
        <v>40</v>
      </c>
      <c r="R6" s="40" t="str">
        <f t="shared" si="2"/>
        <v xml:space="preserve"> Relaxation, Time in nature</v>
      </c>
      <c r="S6" s="1"/>
      <c r="T6" s="2" t="s">
        <v>228</v>
      </c>
      <c r="U6" s="2" t="s">
        <v>231</v>
      </c>
      <c r="V6" s="2" t="s">
        <v>233</v>
      </c>
      <c r="W6" s="2">
        <v>4</v>
      </c>
      <c r="X6" s="30">
        <v>5</v>
      </c>
      <c r="Y6" s="28">
        <v>4</v>
      </c>
      <c r="Z6" s="2">
        <v>5</v>
      </c>
      <c r="AA6" s="2">
        <v>2</v>
      </c>
      <c r="AB6" s="2">
        <v>4</v>
      </c>
      <c r="AC6" s="2">
        <v>4</v>
      </c>
      <c r="AD6" s="2">
        <v>4</v>
      </c>
      <c r="AE6" s="2">
        <v>4</v>
      </c>
      <c r="AF6" s="30"/>
      <c r="AG6" s="28">
        <v>4</v>
      </c>
      <c r="AH6" s="2">
        <v>4</v>
      </c>
      <c r="AI6" s="2">
        <v>4</v>
      </c>
      <c r="AJ6" s="2">
        <v>4</v>
      </c>
      <c r="AK6" s="2">
        <v>4</v>
      </c>
      <c r="AL6" s="30">
        <v>4</v>
      </c>
      <c r="AM6" s="28">
        <v>3</v>
      </c>
      <c r="AN6" s="50" t="str">
        <f t="shared" si="0"/>
        <v xml:space="preserve"> Beach clean or litter collection</v>
      </c>
      <c r="AO6" s="2"/>
      <c r="AP6" s="2">
        <v>2</v>
      </c>
      <c r="AQ6" s="2">
        <v>2</v>
      </c>
      <c r="AR6" s="2">
        <v>4</v>
      </c>
      <c r="AS6" s="2">
        <v>4</v>
      </c>
      <c r="AT6" s="2">
        <v>4</v>
      </c>
      <c r="AU6" s="2">
        <v>4</v>
      </c>
      <c r="AV6" s="2" t="s">
        <v>48</v>
      </c>
      <c r="AW6" s="51" t="str">
        <f t="shared" si="1"/>
        <v xml:space="preserve"> Habitats for marine species, Stabilize shorelines, Are important carbon sinks, Improve fishing</v>
      </c>
      <c r="AX6" s="1" t="s">
        <v>54</v>
      </c>
      <c r="BB6" t="s">
        <v>324</v>
      </c>
      <c r="BC6" t="s">
        <v>325</v>
      </c>
      <c r="BD6" t="s">
        <v>326</v>
      </c>
      <c r="BE6" t="s">
        <v>327</v>
      </c>
    </row>
    <row r="7" spans="1:57" ht="34" x14ac:dyDescent="0.2">
      <c r="A7" s="1">
        <v>5</v>
      </c>
      <c r="B7" s="1" t="s">
        <v>128</v>
      </c>
      <c r="C7" s="2" t="s">
        <v>331</v>
      </c>
      <c r="D7" s="30" t="s">
        <v>6</v>
      </c>
      <c r="E7" s="28" t="s">
        <v>201</v>
      </c>
      <c r="F7" s="2" t="s">
        <v>132</v>
      </c>
      <c r="G7" s="2" t="s">
        <v>204</v>
      </c>
      <c r="H7" s="2" t="s">
        <v>206</v>
      </c>
      <c r="I7" s="2" t="s">
        <v>211</v>
      </c>
      <c r="J7" s="2"/>
      <c r="K7" s="2" t="s">
        <v>211</v>
      </c>
      <c r="L7" s="30"/>
      <c r="M7" s="28" t="s">
        <v>217</v>
      </c>
      <c r="N7" s="2"/>
      <c r="O7" s="2" t="s">
        <v>222</v>
      </c>
      <c r="P7" s="2"/>
      <c r="Q7" s="2" t="s">
        <v>40</v>
      </c>
      <c r="R7" s="40" t="str">
        <f t="shared" si="2"/>
        <v xml:space="preserve"> Relaxation, Time in nature</v>
      </c>
      <c r="S7" s="1"/>
      <c r="T7" s="2" t="s">
        <v>228</v>
      </c>
      <c r="U7" s="2" t="s">
        <v>232</v>
      </c>
      <c r="V7" s="2" t="s">
        <v>233</v>
      </c>
      <c r="W7" s="2">
        <v>4</v>
      </c>
      <c r="X7" s="30">
        <v>4</v>
      </c>
      <c r="Y7" s="28">
        <v>5</v>
      </c>
      <c r="Z7" s="2">
        <v>5</v>
      </c>
      <c r="AA7" s="2">
        <v>5</v>
      </c>
      <c r="AB7" s="2">
        <v>5</v>
      </c>
      <c r="AC7" s="2">
        <v>5</v>
      </c>
      <c r="AD7" s="2">
        <v>5</v>
      </c>
      <c r="AE7" s="2">
        <v>4</v>
      </c>
      <c r="AF7" s="30"/>
      <c r="AG7" s="28">
        <v>4</v>
      </c>
      <c r="AH7" s="2">
        <v>5</v>
      </c>
      <c r="AI7" s="2">
        <v>5</v>
      </c>
      <c r="AJ7" s="2">
        <v>5</v>
      </c>
      <c r="AK7" s="2">
        <v>5</v>
      </c>
      <c r="AL7" s="30">
        <v>5</v>
      </c>
      <c r="AM7" s="28" t="s">
        <v>55</v>
      </c>
      <c r="AN7" s="50" t="str">
        <f t="shared" si="0"/>
        <v xml:space="preserve"> Seek environmental information, Other environmentally friendly activity</v>
      </c>
      <c r="AO7" s="2"/>
      <c r="AP7" s="2">
        <v>2</v>
      </c>
      <c r="AQ7" s="2">
        <v>2</v>
      </c>
      <c r="AR7" s="2">
        <v>4</v>
      </c>
      <c r="AS7" s="2">
        <v>5</v>
      </c>
      <c r="AT7" s="2">
        <v>5</v>
      </c>
      <c r="AU7" s="2">
        <v>5</v>
      </c>
      <c r="AV7" s="2" t="s">
        <v>48</v>
      </c>
      <c r="AW7" s="51" t="str">
        <f t="shared" si="1"/>
        <v xml:space="preserve"> Habitats for marine species, Stabilize shorelines, Are important carbon sinks, Improve fishing</v>
      </c>
      <c r="AX7" s="1" t="s">
        <v>56</v>
      </c>
      <c r="BB7" t="s">
        <v>324</v>
      </c>
      <c r="BC7" t="s">
        <v>325</v>
      </c>
      <c r="BD7" t="s">
        <v>326</v>
      </c>
      <c r="BE7" t="s">
        <v>327</v>
      </c>
    </row>
    <row r="8" spans="1:57" ht="34" x14ac:dyDescent="0.2">
      <c r="A8" s="1">
        <v>6</v>
      </c>
      <c r="B8" s="1" t="s">
        <v>128</v>
      </c>
      <c r="C8" s="2" t="s">
        <v>15</v>
      </c>
      <c r="D8" s="30" t="s">
        <v>6</v>
      </c>
      <c r="E8" s="28" t="s">
        <v>201</v>
      </c>
      <c r="F8" s="2" t="s">
        <v>130</v>
      </c>
      <c r="G8" s="2" t="s">
        <v>204</v>
      </c>
      <c r="H8" s="2" t="s">
        <v>207</v>
      </c>
      <c r="I8" s="2" t="s">
        <v>211</v>
      </c>
      <c r="J8" s="2" t="s">
        <v>16</v>
      </c>
      <c r="K8" s="2"/>
      <c r="L8" s="30"/>
      <c r="M8" s="28" t="s">
        <v>217</v>
      </c>
      <c r="N8" s="2"/>
      <c r="O8" s="2" t="s">
        <v>222</v>
      </c>
      <c r="P8" s="2"/>
      <c r="Q8" s="2" t="s">
        <v>37</v>
      </c>
      <c r="R8" s="40" t="str">
        <f t="shared" si="2"/>
        <v xml:space="preserve"> Relaxation, Time in nature, Photography</v>
      </c>
      <c r="S8" s="1"/>
      <c r="T8" s="2" t="s">
        <v>227</v>
      </c>
      <c r="U8" s="2" t="s">
        <v>230</v>
      </c>
      <c r="V8" s="2" t="s">
        <v>233</v>
      </c>
      <c r="W8" s="2">
        <v>3</v>
      </c>
      <c r="X8" s="30">
        <v>5</v>
      </c>
      <c r="Y8" s="28">
        <v>4</v>
      </c>
      <c r="Z8" s="2">
        <v>3</v>
      </c>
      <c r="AA8" s="2">
        <v>4</v>
      </c>
      <c r="AB8" s="2">
        <v>4</v>
      </c>
      <c r="AC8" s="2">
        <v>4</v>
      </c>
      <c r="AD8" s="2">
        <v>4</v>
      </c>
      <c r="AE8" s="2">
        <v>4</v>
      </c>
      <c r="AF8" s="30"/>
      <c r="AG8" s="28">
        <v>4</v>
      </c>
      <c r="AH8" s="2">
        <v>5</v>
      </c>
      <c r="AI8" s="2">
        <v>4</v>
      </c>
      <c r="AJ8" s="2">
        <v>4</v>
      </c>
      <c r="AK8" s="2">
        <v>4</v>
      </c>
      <c r="AL8" s="30" t="s">
        <v>41</v>
      </c>
      <c r="AM8" s="28" t="s">
        <v>57</v>
      </c>
      <c r="AN8" s="50" t="str">
        <f t="shared" si="0"/>
        <v xml:space="preserve"> Beach clean or litter collection, Donate money to an environmental cause</v>
      </c>
      <c r="AO8" s="2"/>
      <c r="AP8" s="2">
        <v>2</v>
      </c>
      <c r="AQ8" s="2">
        <v>2</v>
      </c>
      <c r="AR8" s="2">
        <v>5</v>
      </c>
      <c r="AS8" s="2">
        <v>4</v>
      </c>
      <c r="AT8" s="2">
        <v>5</v>
      </c>
      <c r="AU8" s="2">
        <v>5</v>
      </c>
      <c r="AV8" s="2" t="s">
        <v>48</v>
      </c>
      <c r="AW8" s="51" t="str">
        <f t="shared" si="1"/>
        <v xml:space="preserve"> Habitats for marine species, Stabilize shorelines, Are important carbon sinks, Improve fishing</v>
      </c>
      <c r="AX8" s="1" t="s">
        <v>58</v>
      </c>
      <c r="BB8" t="s">
        <v>324</v>
      </c>
      <c r="BC8" t="s">
        <v>325</v>
      </c>
      <c r="BD8" t="s">
        <v>326</v>
      </c>
      <c r="BE8" t="s">
        <v>327</v>
      </c>
    </row>
    <row r="9" spans="1:57" ht="34" x14ac:dyDescent="0.2">
      <c r="A9" s="1">
        <v>7</v>
      </c>
      <c r="B9" s="1" t="s">
        <v>127</v>
      </c>
      <c r="C9" s="2" t="s">
        <v>12</v>
      </c>
      <c r="D9" s="30" t="s">
        <v>6</v>
      </c>
      <c r="E9" s="28" t="s">
        <v>201</v>
      </c>
      <c r="F9" s="2" t="s">
        <v>131</v>
      </c>
      <c r="G9" s="2" t="s">
        <v>203</v>
      </c>
      <c r="H9" s="2" t="s">
        <v>206</v>
      </c>
      <c r="I9" s="2" t="s">
        <v>19</v>
      </c>
      <c r="J9" s="2" t="s">
        <v>17</v>
      </c>
      <c r="K9" s="2"/>
      <c r="L9" s="30"/>
      <c r="M9" s="28" t="s">
        <v>218</v>
      </c>
      <c r="N9" s="2"/>
      <c r="O9" s="2" t="s">
        <v>19</v>
      </c>
      <c r="P9" s="2" t="s">
        <v>42</v>
      </c>
      <c r="Q9" s="2" t="s">
        <v>37</v>
      </c>
      <c r="R9" s="40" t="str">
        <f t="shared" si="2"/>
        <v xml:space="preserve"> Relaxation, Time in nature, Photography</v>
      </c>
      <c r="S9" s="1"/>
      <c r="T9" s="2" t="s">
        <v>229</v>
      </c>
      <c r="U9" s="2" t="s">
        <v>230</v>
      </c>
      <c r="V9" s="2" t="s">
        <v>233</v>
      </c>
      <c r="W9" s="2">
        <v>3</v>
      </c>
      <c r="X9" s="30">
        <v>5</v>
      </c>
      <c r="Y9" s="28">
        <v>3</v>
      </c>
      <c r="Z9" s="2">
        <v>3</v>
      </c>
      <c r="AA9" s="2">
        <v>4</v>
      </c>
      <c r="AB9" s="2">
        <v>4</v>
      </c>
      <c r="AC9" s="2">
        <v>4</v>
      </c>
      <c r="AD9" s="2">
        <v>3</v>
      </c>
      <c r="AE9" s="2">
        <v>4</v>
      </c>
      <c r="AF9" s="30"/>
      <c r="AG9" s="28">
        <v>3</v>
      </c>
      <c r="AH9" s="2">
        <v>4</v>
      </c>
      <c r="AI9" s="2">
        <v>5</v>
      </c>
      <c r="AJ9" s="2">
        <v>4</v>
      </c>
      <c r="AK9" s="2">
        <v>4</v>
      </c>
      <c r="AL9" s="30">
        <v>4</v>
      </c>
      <c r="AM9" s="28" t="s">
        <v>59</v>
      </c>
      <c r="AN9" s="50" t="str">
        <f t="shared" si="0"/>
        <v xml:space="preserve"> Beach clean or litter collection, Other environmentally friendly activity</v>
      </c>
      <c r="AO9" s="2"/>
      <c r="AP9" s="2">
        <v>2</v>
      </c>
      <c r="AQ9" s="2">
        <v>2</v>
      </c>
      <c r="AR9" s="2">
        <v>5</v>
      </c>
      <c r="AS9" s="2">
        <v>4</v>
      </c>
      <c r="AT9" s="2">
        <v>3</v>
      </c>
      <c r="AU9" s="2">
        <v>4</v>
      </c>
      <c r="AV9" s="2" t="s">
        <v>48</v>
      </c>
      <c r="AW9" s="51" t="str">
        <f t="shared" si="1"/>
        <v xml:space="preserve"> Habitats for marine species, Stabilize shorelines, Are important carbon sinks, Improve fishing</v>
      </c>
      <c r="AX9" s="1" t="s">
        <v>60</v>
      </c>
      <c r="BB9" t="s">
        <v>324</v>
      </c>
      <c r="BC9" t="s">
        <v>325</v>
      </c>
      <c r="BD9" t="s">
        <v>326</v>
      </c>
      <c r="BE9" t="s">
        <v>327</v>
      </c>
    </row>
    <row r="10" spans="1:57" ht="34" x14ac:dyDescent="0.2">
      <c r="A10" s="1">
        <v>8</v>
      </c>
      <c r="B10" s="1" t="s">
        <v>127</v>
      </c>
      <c r="C10" s="2" t="s">
        <v>12</v>
      </c>
      <c r="D10" s="30" t="s">
        <v>6</v>
      </c>
      <c r="E10" s="28" t="s">
        <v>201</v>
      </c>
      <c r="F10" s="2" t="s">
        <v>132</v>
      </c>
      <c r="G10" s="2" t="s">
        <v>204</v>
      </c>
      <c r="H10" s="2" t="s">
        <v>206</v>
      </c>
      <c r="I10" s="2" t="s">
        <v>19</v>
      </c>
      <c r="J10" s="2" t="s">
        <v>18</v>
      </c>
      <c r="K10" s="2"/>
      <c r="L10" s="30"/>
      <c r="M10" s="28" t="s">
        <v>218</v>
      </c>
      <c r="N10" s="2"/>
      <c r="O10" s="2" t="s">
        <v>220</v>
      </c>
      <c r="P10" s="2"/>
      <c r="Q10" s="2" t="s">
        <v>37</v>
      </c>
      <c r="R10" s="40" t="str">
        <f t="shared" si="2"/>
        <v xml:space="preserve"> Relaxation, Time in nature, Photography</v>
      </c>
      <c r="S10" s="1"/>
      <c r="T10" s="2" t="s">
        <v>228</v>
      </c>
      <c r="U10" s="2"/>
      <c r="V10" s="2" t="s">
        <v>233</v>
      </c>
      <c r="W10" s="2"/>
      <c r="X10" s="30">
        <v>5</v>
      </c>
      <c r="Y10" s="28">
        <v>4</v>
      </c>
      <c r="Z10" s="2">
        <v>4</v>
      </c>
      <c r="AA10" s="2">
        <v>4</v>
      </c>
      <c r="AB10" s="2">
        <v>5</v>
      </c>
      <c r="AC10" s="2">
        <v>4</v>
      </c>
      <c r="AD10" s="2">
        <v>4</v>
      </c>
      <c r="AE10" s="2">
        <v>4</v>
      </c>
      <c r="AF10" s="30"/>
      <c r="AG10" s="28">
        <v>4</v>
      </c>
      <c r="AH10" s="2">
        <v>4</v>
      </c>
      <c r="AI10" s="2">
        <v>4</v>
      </c>
      <c r="AJ10" s="2">
        <v>4</v>
      </c>
      <c r="AK10" s="2">
        <v>4</v>
      </c>
      <c r="AL10" s="30">
        <v>4</v>
      </c>
      <c r="AM10" s="28">
        <v>3</v>
      </c>
      <c r="AN10" s="50" t="str">
        <f t="shared" si="0"/>
        <v xml:space="preserve"> Beach clean or litter collection</v>
      </c>
      <c r="AO10" s="2"/>
      <c r="AP10" s="2">
        <v>2</v>
      </c>
      <c r="AQ10" s="2">
        <v>2</v>
      </c>
      <c r="AR10" s="2">
        <v>5</v>
      </c>
      <c r="AS10" s="2">
        <v>4</v>
      </c>
      <c r="AT10" s="2">
        <v>5</v>
      </c>
      <c r="AU10" s="2">
        <v>4</v>
      </c>
      <c r="AV10" s="2" t="s">
        <v>61</v>
      </c>
      <c r="AW10" s="51" t="str">
        <f t="shared" si="1"/>
        <v xml:space="preserve"> Habitats for marine species, Stabilize shorelines, Improve fishing</v>
      </c>
      <c r="AX10" s="1" t="s">
        <v>62</v>
      </c>
      <c r="BB10" t="s">
        <v>324</v>
      </c>
      <c r="BC10" t="s">
        <v>325</v>
      </c>
      <c r="BD10" t="s">
        <v>327</v>
      </c>
    </row>
    <row r="11" spans="1:57" ht="34" x14ac:dyDescent="0.2">
      <c r="A11" s="1">
        <v>9</v>
      </c>
      <c r="B11" s="1" t="s">
        <v>127</v>
      </c>
      <c r="C11" s="2" t="s">
        <v>12</v>
      </c>
      <c r="D11" s="30" t="s">
        <v>6</v>
      </c>
      <c r="E11" s="28" t="s">
        <v>201</v>
      </c>
      <c r="F11" s="2" t="s">
        <v>131</v>
      </c>
      <c r="G11" s="2" t="s">
        <v>204</v>
      </c>
      <c r="H11" s="2" t="s">
        <v>207</v>
      </c>
      <c r="I11" s="2" t="s">
        <v>212</v>
      </c>
      <c r="J11" s="2"/>
      <c r="K11" s="2"/>
      <c r="L11" s="30"/>
      <c r="M11" s="28" t="s">
        <v>218</v>
      </c>
      <c r="N11" s="2"/>
      <c r="O11" s="2" t="s">
        <v>220</v>
      </c>
      <c r="P11" s="2"/>
      <c r="Q11" s="2" t="s">
        <v>43</v>
      </c>
      <c r="R11" s="40" t="str">
        <f t="shared" si="2"/>
        <v xml:space="preserve"> Time in nature, Photography</v>
      </c>
      <c r="S11" s="1"/>
      <c r="T11" s="2" t="s">
        <v>227</v>
      </c>
      <c r="U11" s="2" t="s">
        <v>230</v>
      </c>
      <c r="V11" s="2" t="s">
        <v>233</v>
      </c>
      <c r="W11" s="2">
        <v>4</v>
      </c>
      <c r="X11" s="30">
        <v>4</v>
      </c>
      <c r="Y11" s="28">
        <v>4</v>
      </c>
      <c r="Z11" s="2">
        <v>4</v>
      </c>
      <c r="AA11" s="2">
        <v>4</v>
      </c>
      <c r="AB11" s="2">
        <v>5</v>
      </c>
      <c r="AC11" s="2">
        <v>5</v>
      </c>
      <c r="AD11" s="2">
        <v>3</v>
      </c>
      <c r="AE11" s="2">
        <v>4</v>
      </c>
      <c r="AF11" s="30"/>
      <c r="AG11" s="28">
        <v>4</v>
      </c>
      <c r="AH11" s="2">
        <v>4</v>
      </c>
      <c r="AI11" s="2">
        <v>4</v>
      </c>
      <c r="AJ11" s="2">
        <v>4</v>
      </c>
      <c r="AK11" s="2">
        <v>4</v>
      </c>
      <c r="AL11" s="30">
        <v>4</v>
      </c>
      <c r="AM11" s="28" t="s">
        <v>63</v>
      </c>
      <c r="AN11" s="50" t="str">
        <f t="shared" si="0"/>
        <v xml:space="preserve"> Attend public DENR meetings, Do voluntary environmental work, Other environmentally friendly activity</v>
      </c>
      <c r="AO11" s="2"/>
      <c r="AP11" s="2">
        <v>2</v>
      </c>
      <c r="AQ11" s="2">
        <v>2</v>
      </c>
      <c r="AR11" s="2">
        <v>4</v>
      </c>
      <c r="AS11" s="2">
        <v>4</v>
      </c>
      <c r="AT11" s="2">
        <v>4</v>
      </c>
      <c r="AU11" s="2">
        <v>4</v>
      </c>
      <c r="AV11" s="2" t="s">
        <v>48</v>
      </c>
      <c r="AW11" s="51" t="str">
        <f t="shared" si="1"/>
        <v xml:space="preserve"> Habitats for marine species, Stabilize shorelines, Are important carbon sinks, Improve fishing</v>
      </c>
      <c r="AX11" s="1" t="s">
        <v>64</v>
      </c>
      <c r="BB11" t="s">
        <v>324</v>
      </c>
      <c r="BC11" t="s">
        <v>325</v>
      </c>
      <c r="BD11" t="s">
        <v>326</v>
      </c>
      <c r="BE11" t="s">
        <v>327</v>
      </c>
    </row>
    <row r="12" spans="1:57" ht="34" x14ac:dyDescent="0.2">
      <c r="A12" s="1">
        <v>10</v>
      </c>
      <c r="B12" s="1" t="s">
        <v>127</v>
      </c>
      <c r="C12" s="2" t="s">
        <v>20</v>
      </c>
      <c r="D12" s="30" t="s">
        <v>6</v>
      </c>
      <c r="E12" s="28" t="s">
        <v>201</v>
      </c>
      <c r="F12" s="2" t="s">
        <v>131</v>
      </c>
      <c r="G12" s="2" t="s">
        <v>203</v>
      </c>
      <c r="H12" s="2" t="s">
        <v>206</v>
      </c>
      <c r="I12" s="2" t="s">
        <v>210</v>
      </c>
      <c r="J12" s="2"/>
      <c r="K12" s="2"/>
      <c r="L12" s="30"/>
      <c r="M12" s="28" t="s">
        <v>218</v>
      </c>
      <c r="N12" s="2"/>
      <c r="O12" s="2" t="s">
        <v>220</v>
      </c>
      <c r="P12" s="2"/>
      <c r="Q12" s="2">
        <v>1</v>
      </c>
      <c r="R12" s="40" t="str">
        <f t="shared" si="2"/>
        <v xml:space="preserve"> Relaxation</v>
      </c>
      <c r="S12" s="1"/>
      <c r="T12" s="2" t="s">
        <v>228</v>
      </c>
      <c r="U12" s="2" t="s">
        <v>231</v>
      </c>
      <c r="V12" s="2" t="s">
        <v>233</v>
      </c>
      <c r="W12" s="2">
        <v>5</v>
      </c>
      <c r="X12" s="30">
        <v>4</v>
      </c>
      <c r="Y12" s="28">
        <v>4</v>
      </c>
      <c r="Z12" s="2">
        <v>5</v>
      </c>
      <c r="AA12" s="2">
        <v>4</v>
      </c>
      <c r="AB12" s="2">
        <v>5</v>
      </c>
      <c r="AC12" s="2">
        <v>3</v>
      </c>
      <c r="AD12" s="2">
        <v>4</v>
      </c>
      <c r="AE12" s="2">
        <v>3</v>
      </c>
      <c r="AF12" s="30"/>
      <c r="AG12" s="28">
        <v>5</v>
      </c>
      <c r="AH12" s="2">
        <v>5</v>
      </c>
      <c r="AI12" s="2">
        <v>5</v>
      </c>
      <c r="AJ12" s="2">
        <v>4</v>
      </c>
      <c r="AK12" s="2">
        <v>5</v>
      </c>
      <c r="AL12" s="30">
        <v>5</v>
      </c>
      <c r="AM12" s="28">
        <v>7</v>
      </c>
      <c r="AN12" s="50" t="str">
        <f t="shared" si="0"/>
        <v xml:space="preserve"> None of the above</v>
      </c>
      <c r="AO12" s="2"/>
      <c r="AP12" s="2">
        <v>4</v>
      </c>
      <c r="AQ12" s="2">
        <v>4</v>
      </c>
      <c r="AR12" s="2">
        <v>5</v>
      </c>
      <c r="AS12" s="2">
        <v>5</v>
      </c>
      <c r="AT12" s="2">
        <v>5</v>
      </c>
      <c r="AU12" s="2">
        <v>5</v>
      </c>
      <c r="AV12" s="2" t="s">
        <v>48</v>
      </c>
      <c r="AW12" s="51" t="str">
        <f t="shared" si="1"/>
        <v xml:space="preserve"> Habitats for marine species, Stabilize shorelines, Are important carbon sinks, Improve fishing</v>
      </c>
      <c r="AX12" s="1" t="s">
        <v>65</v>
      </c>
      <c r="BB12" t="s">
        <v>324</v>
      </c>
      <c r="BC12" t="s">
        <v>325</v>
      </c>
      <c r="BD12" t="s">
        <v>326</v>
      </c>
      <c r="BE12" t="s">
        <v>327</v>
      </c>
    </row>
    <row r="13" spans="1:57" ht="34" x14ac:dyDescent="0.2">
      <c r="A13" s="1">
        <v>11</v>
      </c>
      <c r="B13" s="1" t="s">
        <v>128</v>
      </c>
      <c r="C13" s="2" t="s">
        <v>332</v>
      </c>
      <c r="D13" s="30" t="s">
        <v>6</v>
      </c>
      <c r="E13" s="28" t="s">
        <v>201</v>
      </c>
      <c r="F13" s="2" t="s">
        <v>131</v>
      </c>
      <c r="G13" s="2" t="s">
        <v>203</v>
      </c>
      <c r="H13" s="2" t="s">
        <v>207</v>
      </c>
      <c r="I13" s="2" t="s">
        <v>210</v>
      </c>
      <c r="J13" s="2"/>
      <c r="K13" s="2"/>
      <c r="L13" s="30"/>
      <c r="M13" s="28" t="s">
        <v>218</v>
      </c>
      <c r="N13" s="2"/>
      <c r="O13" s="2" t="s">
        <v>220</v>
      </c>
      <c r="P13" s="2"/>
      <c r="Q13" s="2" t="s">
        <v>37</v>
      </c>
      <c r="R13" s="40" t="str">
        <f t="shared" si="2"/>
        <v xml:space="preserve"> Relaxation, Time in nature, Photography</v>
      </c>
      <c r="S13" s="1"/>
      <c r="T13" s="2" t="s">
        <v>227</v>
      </c>
      <c r="U13" s="2" t="s">
        <v>231</v>
      </c>
      <c r="V13" s="2" t="s">
        <v>234</v>
      </c>
      <c r="W13" s="2">
        <v>3</v>
      </c>
      <c r="X13" s="30">
        <v>4</v>
      </c>
      <c r="Y13" s="28">
        <v>2</v>
      </c>
      <c r="Z13" s="2">
        <v>2</v>
      </c>
      <c r="AA13" s="2">
        <v>3</v>
      </c>
      <c r="AB13" s="2">
        <v>5</v>
      </c>
      <c r="AC13" s="2">
        <v>5</v>
      </c>
      <c r="AD13" s="2">
        <v>3</v>
      </c>
      <c r="AE13" s="2">
        <v>3</v>
      </c>
      <c r="AF13" s="30"/>
      <c r="AG13" s="28">
        <v>4</v>
      </c>
      <c r="AH13" s="2">
        <v>5</v>
      </c>
      <c r="AI13" s="2">
        <v>5</v>
      </c>
      <c r="AJ13" s="2">
        <v>4</v>
      </c>
      <c r="AK13" s="2">
        <v>4</v>
      </c>
      <c r="AL13" s="30">
        <v>3</v>
      </c>
      <c r="AM13" s="28" t="s">
        <v>59</v>
      </c>
      <c r="AN13" s="50" t="str">
        <f t="shared" si="0"/>
        <v xml:space="preserve"> Beach clean or litter collection, Other environmentally friendly activity</v>
      </c>
      <c r="AO13" s="2"/>
      <c r="AP13" s="2">
        <v>3</v>
      </c>
      <c r="AQ13" s="2">
        <v>4</v>
      </c>
      <c r="AR13" s="2">
        <v>5</v>
      </c>
      <c r="AS13" s="2">
        <v>4</v>
      </c>
      <c r="AT13" s="2">
        <v>3</v>
      </c>
      <c r="AU13" s="2">
        <v>5</v>
      </c>
      <c r="AV13" s="2" t="s">
        <v>48</v>
      </c>
      <c r="AW13" s="51" t="str">
        <f t="shared" si="1"/>
        <v xml:space="preserve"> Habitats for marine species, Stabilize shorelines, Are important carbon sinks, Improve fishing</v>
      </c>
      <c r="AX13" s="1" t="s">
        <v>66</v>
      </c>
      <c r="BB13" t="s">
        <v>324</v>
      </c>
      <c r="BC13" t="s">
        <v>325</v>
      </c>
      <c r="BD13" t="s">
        <v>326</v>
      </c>
      <c r="BE13" t="s">
        <v>327</v>
      </c>
    </row>
    <row r="14" spans="1:57" ht="34" x14ac:dyDescent="0.2">
      <c r="A14" s="1">
        <v>12</v>
      </c>
      <c r="B14" s="1" t="s">
        <v>127</v>
      </c>
      <c r="C14" s="2" t="s">
        <v>12</v>
      </c>
      <c r="D14" s="30" t="s">
        <v>6</v>
      </c>
      <c r="E14" s="28" t="s">
        <v>201</v>
      </c>
      <c r="F14" s="2" t="s">
        <v>131</v>
      </c>
      <c r="G14" s="2" t="s">
        <v>204</v>
      </c>
      <c r="H14" s="2" t="s">
        <v>207</v>
      </c>
      <c r="I14" s="2" t="s">
        <v>210</v>
      </c>
      <c r="J14" s="2"/>
      <c r="K14" s="2"/>
      <c r="L14" s="30"/>
      <c r="M14" s="28" t="s">
        <v>218</v>
      </c>
      <c r="N14" s="2"/>
      <c r="O14" s="2" t="s">
        <v>222</v>
      </c>
      <c r="P14" s="2"/>
      <c r="Q14" s="2" t="s">
        <v>40</v>
      </c>
      <c r="R14" s="40" t="str">
        <f t="shared" si="2"/>
        <v xml:space="preserve"> Relaxation, Time in nature</v>
      </c>
      <c r="S14" s="1"/>
      <c r="T14" s="2" t="s">
        <v>229</v>
      </c>
      <c r="U14" s="2" t="s">
        <v>232</v>
      </c>
      <c r="V14" s="2" t="s">
        <v>233</v>
      </c>
      <c r="W14" s="2">
        <v>4</v>
      </c>
      <c r="X14" s="30">
        <v>3</v>
      </c>
      <c r="Y14" s="28">
        <v>3</v>
      </c>
      <c r="Z14" s="2">
        <v>2</v>
      </c>
      <c r="AA14" s="2">
        <v>3</v>
      </c>
      <c r="AB14" s="2">
        <v>5</v>
      </c>
      <c r="AC14" s="2">
        <v>4</v>
      </c>
      <c r="AD14" s="2">
        <v>4</v>
      </c>
      <c r="AE14" s="2">
        <v>3</v>
      </c>
      <c r="AF14" s="30"/>
      <c r="AG14" s="28">
        <v>5</v>
      </c>
      <c r="AH14" s="2">
        <v>5</v>
      </c>
      <c r="AI14" s="2">
        <v>5</v>
      </c>
      <c r="AJ14" s="2">
        <v>4</v>
      </c>
      <c r="AK14" s="2">
        <v>4</v>
      </c>
      <c r="AL14" s="30">
        <v>4</v>
      </c>
      <c r="AM14" s="28">
        <v>3</v>
      </c>
      <c r="AN14" s="50" t="str">
        <f t="shared" si="0"/>
        <v xml:space="preserve"> Beach clean or litter collection</v>
      </c>
      <c r="AO14" s="2"/>
      <c r="AP14" s="2">
        <v>4</v>
      </c>
      <c r="AQ14" s="2">
        <v>2</v>
      </c>
      <c r="AR14" s="2">
        <v>5</v>
      </c>
      <c r="AS14" s="2">
        <v>4</v>
      </c>
      <c r="AT14" s="2">
        <v>4</v>
      </c>
      <c r="AU14" s="2">
        <v>5</v>
      </c>
      <c r="AV14" s="2" t="s">
        <v>48</v>
      </c>
      <c r="AW14" s="51" t="str">
        <f t="shared" si="1"/>
        <v xml:space="preserve"> Habitats for marine species, Stabilize shorelines, Are important carbon sinks, Improve fishing</v>
      </c>
      <c r="AX14" s="1" t="s">
        <v>67</v>
      </c>
      <c r="BB14" t="s">
        <v>324</v>
      </c>
      <c r="BC14" t="s">
        <v>325</v>
      </c>
      <c r="BD14" t="s">
        <v>326</v>
      </c>
      <c r="BE14" t="s">
        <v>327</v>
      </c>
    </row>
    <row r="15" spans="1:57" ht="34" x14ac:dyDescent="0.2">
      <c r="A15" s="1">
        <v>13</v>
      </c>
      <c r="B15" s="1" t="s">
        <v>128</v>
      </c>
      <c r="C15" s="2" t="s">
        <v>22</v>
      </c>
      <c r="D15" s="30" t="s">
        <v>6</v>
      </c>
      <c r="E15" s="28" t="s">
        <v>201</v>
      </c>
      <c r="F15" s="2" t="s">
        <v>131</v>
      </c>
      <c r="G15" s="2" t="s">
        <v>203</v>
      </c>
      <c r="H15" s="2" t="s">
        <v>206</v>
      </c>
      <c r="I15" s="2" t="s">
        <v>213</v>
      </c>
      <c r="J15" s="2"/>
      <c r="K15" s="2"/>
      <c r="L15" s="30"/>
      <c r="M15" s="28" t="s">
        <v>218</v>
      </c>
      <c r="N15" s="2"/>
      <c r="O15" s="2" t="s">
        <v>220</v>
      </c>
      <c r="P15" s="2"/>
      <c r="Q15" s="2" t="s">
        <v>45</v>
      </c>
      <c r="R15" s="40" t="str">
        <f t="shared" si="2"/>
        <v xml:space="preserve"> Relaxation, Photography</v>
      </c>
      <c r="S15" s="1"/>
      <c r="T15" s="2" t="s">
        <v>226</v>
      </c>
      <c r="U15" s="2" t="s">
        <v>230</v>
      </c>
      <c r="V15" s="2" t="s">
        <v>233</v>
      </c>
      <c r="W15" s="2">
        <v>4</v>
      </c>
      <c r="X15" s="30">
        <v>5</v>
      </c>
      <c r="Y15" s="28">
        <v>4</v>
      </c>
      <c r="Z15" s="2">
        <v>4</v>
      </c>
      <c r="AA15" s="2">
        <v>4</v>
      </c>
      <c r="AB15" s="2">
        <v>5</v>
      </c>
      <c r="AC15" s="2">
        <v>5</v>
      </c>
      <c r="AD15" s="2">
        <v>4</v>
      </c>
      <c r="AE15" s="2">
        <v>4</v>
      </c>
      <c r="AF15" s="30"/>
      <c r="AG15" s="28">
        <v>5</v>
      </c>
      <c r="AH15" s="2">
        <v>5</v>
      </c>
      <c r="AI15" s="2">
        <v>5</v>
      </c>
      <c r="AJ15" s="2">
        <v>5</v>
      </c>
      <c r="AK15" s="2">
        <v>5</v>
      </c>
      <c r="AL15" s="30">
        <v>4</v>
      </c>
      <c r="AM15" s="28" t="s">
        <v>47</v>
      </c>
      <c r="AN15" s="50" t="str">
        <f t="shared" si="0"/>
        <v xml:space="preserve"> Beach clean or litter collection, Do voluntary environmental work</v>
      </c>
      <c r="AO15" s="2"/>
      <c r="AP15" s="2">
        <v>2</v>
      </c>
      <c r="AQ15" s="2">
        <v>3</v>
      </c>
      <c r="AR15" s="2">
        <v>5</v>
      </c>
      <c r="AS15" s="2">
        <v>5</v>
      </c>
      <c r="AT15" s="2">
        <v>5</v>
      </c>
      <c r="AU15" s="2">
        <v>5</v>
      </c>
      <c r="AV15" s="2" t="s">
        <v>48</v>
      </c>
      <c r="AW15" s="51" t="str">
        <f t="shared" si="1"/>
        <v xml:space="preserve"> Habitats for marine species, Stabilize shorelines, Are important carbon sinks, Improve fishing</v>
      </c>
      <c r="AX15" s="1" t="s">
        <v>68</v>
      </c>
      <c r="BB15" t="s">
        <v>324</v>
      </c>
      <c r="BC15" t="s">
        <v>325</v>
      </c>
      <c r="BD15" t="s">
        <v>326</v>
      </c>
      <c r="BE15" t="s">
        <v>327</v>
      </c>
    </row>
    <row r="16" spans="1:57" ht="34" x14ac:dyDescent="0.2">
      <c r="A16" s="1">
        <v>14</v>
      </c>
      <c r="B16" s="1" t="s">
        <v>128</v>
      </c>
      <c r="C16" s="2" t="s">
        <v>332</v>
      </c>
      <c r="D16" s="30" t="s">
        <v>6</v>
      </c>
      <c r="E16" s="28" t="s">
        <v>201</v>
      </c>
      <c r="F16" s="2" t="s">
        <v>130</v>
      </c>
      <c r="G16" s="2" t="s">
        <v>203</v>
      </c>
      <c r="H16" s="2" t="s">
        <v>209</v>
      </c>
      <c r="I16" s="2" t="s">
        <v>212</v>
      </c>
      <c r="J16" s="2"/>
      <c r="K16" s="2" t="s">
        <v>212</v>
      </c>
      <c r="L16" s="30"/>
      <c r="M16" s="28" t="s">
        <v>218</v>
      </c>
      <c r="N16" s="2"/>
      <c r="O16" s="2" t="s">
        <v>222</v>
      </c>
      <c r="P16" s="2"/>
      <c r="Q16" s="2" t="s">
        <v>37</v>
      </c>
      <c r="R16" s="40" t="str">
        <f>SUBSTITUTE(SUBSTITUTE(SUBSTITUTE(SUBSTITUTE(Q16,"1"," Relaxation"),"5"," Time in nature"),"7"," Photography"),"2"," Bird watching")</f>
        <v xml:space="preserve"> Relaxation, Time in nature, Photography</v>
      </c>
      <c r="S16" s="1"/>
      <c r="T16" s="2" t="s">
        <v>228</v>
      </c>
      <c r="U16" s="2" t="s">
        <v>231</v>
      </c>
      <c r="V16" s="2" t="s">
        <v>233</v>
      </c>
      <c r="W16" s="2">
        <v>4</v>
      </c>
      <c r="X16" s="30">
        <v>5</v>
      </c>
      <c r="Y16" s="28">
        <v>3</v>
      </c>
      <c r="Z16" s="2">
        <v>4</v>
      </c>
      <c r="AA16" s="2">
        <v>4</v>
      </c>
      <c r="AB16" s="2">
        <v>4</v>
      </c>
      <c r="AC16" s="2">
        <v>4</v>
      </c>
      <c r="AD16" s="2">
        <v>4</v>
      </c>
      <c r="AE16" s="2">
        <v>3</v>
      </c>
      <c r="AF16" s="30"/>
      <c r="AG16" s="28">
        <v>4</v>
      </c>
      <c r="AH16" s="2">
        <v>5</v>
      </c>
      <c r="AI16" s="2">
        <v>5</v>
      </c>
      <c r="AJ16" s="2">
        <v>5</v>
      </c>
      <c r="AK16" s="2">
        <v>5</v>
      </c>
      <c r="AL16" s="30">
        <v>4</v>
      </c>
      <c r="AM16" s="28" t="s">
        <v>69</v>
      </c>
      <c r="AN16" s="50" t="str">
        <f t="shared" si="0"/>
        <v xml:space="preserve"> Beach clean or litter collection, Do voluntary environmental work, Other environmentally friendly activity</v>
      </c>
      <c r="AO16" s="2"/>
      <c r="AP16" s="2">
        <v>4</v>
      </c>
      <c r="AQ16" s="2">
        <v>4</v>
      </c>
      <c r="AR16" s="2">
        <v>5</v>
      </c>
      <c r="AS16" s="2">
        <v>5</v>
      </c>
      <c r="AT16" s="2">
        <v>5</v>
      </c>
      <c r="AU16" s="2">
        <v>5</v>
      </c>
      <c r="AV16" s="2" t="s">
        <v>48</v>
      </c>
      <c r="AW16" s="51" t="str">
        <f t="shared" si="1"/>
        <v xml:space="preserve"> Habitats for marine species, Stabilize shorelines, Are important carbon sinks, Improve fishing</v>
      </c>
      <c r="AX16" s="1" t="s">
        <v>70</v>
      </c>
      <c r="BB16" t="s">
        <v>324</v>
      </c>
      <c r="BC16" t="s">
        <v>325</v>
      </c>
      <c r="BD16" t="s">
        <v>326</v>
      </c>
      <c r="BE16" t="s">
        <v>327</v>
      </c>
    </row>
    <row r="17" spans="1:59" ht="17" x14ac:dyDescent="0.2">
      <c r="A17" s="1">
        <v>15</v>
      </c>
      <c r="B17" s="1" t="s">
        <v>128</v>
      </c>
      <c r="C17" s="2" t="s">
        <v>23</v>
      </c>
      <c r="D17" s="30" t="s">
        <v>6</v>
      </c>
      <c r="E17" s="28" t="s">
        <v>201</v>
      </c>
      <c r="F17" s="2" t="s">
        <v>130</v>
      </c>
      <c r="G17" s="2"/>
      <c r="H17" s="2" t="s">
        <v>207</v>
      </c>
      <c r="I17" s="2" t="s">
        <v>211</v>
      </c>
      <c r="J17" s="2" t="s">
        <v>24</v>
      </c>
      <c r="K17" s="2"/>
      <c r="L17" s="30"/>
      <c r="M17" s="28" t="s">
        <v>217</v>
      </c>
      <c r="N17" s="2"/>
      <c r="O17" s="2" t="s">
        <v>222</v>
      </c>
      <c r="P17" s="2"/>
      <c r="Q17" s="2" t="s">
        <v>45</v>
      </c>
      <c r="R17" s="40" t="str">
        <f t="shared" ref="R17:R56" si="3">SUBSTITUTE(SUBSTITUTE(SUBSTITUTE(SUBSTITUTE(Q17,"1"," Relaxation"),"5"," Time in nature"),"7"," Photography"),"2"," Bird watching")</f>
        <v xml:space="preserve"> Relaxation, Photography</v>
      </c>
      <c r="S17" s="1"/>
      <c r="T17" s="2" t="s">
        <v>227</v>
      </c>
      <c r="U17" s="2" t="s">
        <v>230</v>
      </c>
      <c r="V17" s="2" t="s">
        <v>233</v>
      </c>
      <c r="W17" s="2">
        <v>2</v>
      </c>
      <c r="X17" s="30">
        <v>2</v>
      </c>
      <c r="Y17" s="28">
        <v>5</v>
      </c>
      <c r="Z17" s="2">
        <v>3</v>
      </c>
      <c r="AA17" s="2">
        <v>4</v>
      </c>
      <c r="AB17" s="2">
        <v>5</v>
      </c>
      <c r="AC17" s="2">
        <v>5</v>
      </c>
      <c r="AD17" s="2">
        <v>4</v>
      </c>
      <c r="AE17" s="2">
        <v>5</v>
      </c>
      <c r="AF17" s="30"/>
      <c r="AG17" s="28">
        <v>4</v>
      </c>
      <c r="AH17" s="2">
        <v>5</v>
      </c>
      <c r="AI17" s="2">
        <v>4</v>
      </c>
      <c r="AJ17" s="2">
        <v>5</v>
      </c>
      <c r="AK17" s="2">
        <v>5</v>
      </c>
      <c r="AL17" s="30">
        <v>4</v>
      </c>
      <c r="AM17" s="28"/>
      <c r="AN17" s="50" t="str">
        <f t="shared" si="0"/>
        <v/>
      </c>
      <c r="AO17" s="2"/>
      <c r="AP17" s="2">
        <v>1</v>
      </c>
      <c r="AQ17" s="2">
        <v>1</v>
      </c>
      <c r="AR17" s="2">
        <v>5</v>
      </c>
      <c r="AS17" s="2">
        <v>4</v>
      </c>
      <c r="AT17" s="2">
        <v>5</v>
      </c>
      <c r="AU17" s="2">
        <v>5</v>
      </c>
      <c r="AV17" s="2" t="s">
        <v>71</v>
      </c>
      <c r="AW17" s="51" t="str">
        <f t="shared" si="1"/>
        <v xml:space="preserve"> Habitats for marine species, Stabilize shorelines</v>
      </c>
      <c r="AX17" s="1"/>
      <c r="BB17" t="s">
        <v>324</v>
      </c>
      <c r="BC17" t="s">
        <v>325</v>
      </c>
    </row>
    <row r="18" spans="1:59" ht="51" x14ac:dyDescent="0.2">
      <c r="A18" s="1">
        <v>16</v>
      </c>
      <c r="B18" s="1" t="s">
        <v>127</v>
      </c>
      <c r="C18" s="2" t="s">
        <v>12</v>
      </c>
      <c r="D18" s="30" t="s">
        <v>6</v>
      </c>
      <c r="E18" s="28" t="s">
        <v>201</v>
      </c>
      <c r="F18" s="2" t="s">
        <v>131</v>
      </c>
      <c r="G18" s="2" t="s">
        <v>203</v>
      </c>
      <c r="H18" s="2" t="s">
        <v>207</v>
      </c>
      <c r="I18" s="2" t="s">
        <v>210</v>
      </c>
      <c r="J18" s="2"/>
      <c r="K18" s="2" t="s">
        <v>210</v>
      </c>
      <c r="L18" s="30"/>
      <c r="M18" s="28" t="s">
        <v>218</v>
      </c>
      <c r="N18" s="2"/>
      <c r="O18" s="2" t="s">
        <v>220</v>
      </c>
      <c r="P18" s="2"/>
      <c r="Q18" s="2">
        <v>1</v>
      </c>
      <c r="R18" s="40" t="str">
        <f t="shared" si="3"/>
        <v xml:space="preserve"> Relaxation</v>
      </c>
      <c r="S18" s="1"/>
      <c r="T18" s="2" t="s">
        <v>228</v>
      </c>
      <c r="U18" s="2" t="s">
        <v>231</v>
      </c>
      <c r="V18" s="2" t="s">
        <v>233</v>
      </c>
      <c r="W18" s="2">
        <v>5</v>
      </c>
      <c r="X18" s="30">
        <v>5</v>
      </c>
      <c r="Y18" s="28">
        <v>4</v>
      </c>
      <c r="Z18" s="2">
        <v>4</v>
      </c>
      <c r="AA18" s="2">
        <v>4</v>
      </c>
      <c r="AB18" s="2">
        <v>5</v>
      </c>
      <c r="AC18" s="2">
        <v>3</v>
      </c>
      <c r="AD18" s="2">
        <v>4</v>
      </c>
      <c r="AE18" s="2">
        <v>2</v>
      </c>
      <c r="AF18" s="30"/>
      <c r="AG18" s="28">
        <v>5</v>
      </c>
      <c r="AH18" s="2">
        <v>5</v>
      </c>
      <c r="AI18" s="2">
        <v>5</v>
      </c>
      <c r="AJ18" s="2">
        <v>5</v>
      </c>
      <c r="AK18" s="2">
        <v>4</v>
      </c>
      <c r="AL18" s="30">
        <v>5</v>
      </c>
      <c r="AM18" s="28">
        <v>4</v>
      </c>
      <c r="AN18" s="50" t="str">
        <f t="shared" si="0"/>
        <v xml:space="preserve"> Donate money to an environmental cause</v>
      </c>
      <c r="AO18" s="2"/>
      <c r="AP18" s="2">
        <v>5</v>
      </c>
      <c r="AQ18" s="2">
        <v>4</v>
      </c>
      <c r="AR18" s="2">
        <v>5</v>
      </c>
      <c r="AS18" s="2">
        <v>5</v>
      </c>
      <c r="AT18" s="2">
        <v>5</v>
      </c>
      <c r="AU18" s="2">
        <v>5</v>
      </c>
      <c r="AV18" s="2" t="s">
        <v>72</v>
      </c>
      <c r="AW18" s="51" t="str">
        <f t="shared" si="1"/>
        <v xml:space="preserve"> Habitats for marine species, Stabilize shorelines, Not important for coastal ecosystem health, Are important carbon sinks, Improve fishing, Can be harmful to human health</v>
      </c>
      <c r="AX18" s="1" t="s">
        <v>73</v>
      </c>
      <c r="BB18" t="s">
        <v>324</v>
      </c>
      <c r="BC18" t="s">
        <v>325</v>
      </c>
      <c r="BD18" t="s">
        <v>328</v>
      </c>
      <c r="BE18" t="s">
        <v>326</v>
      </c>
      <c r="BF18" t="s">
        <v>327</v>
      </c>
      <c r="BG18" t="s">
        <v>329</v>
      </c>
    </row>
    <row r="19" spans="1:59" ht="51" x14ac:dyDescent="0.2">
      <c r="A19" s="1">
        <v>17</v>
      </c>
      <c r="B19" s="1" t="s">
        <v>127</v>
      </c>
      <c r="C19" s="2" t="s">
        <v>12</v>
      </c>
      <c r="D19" s="30" t="s">
        <v>6</v>
      </c>
      <c r="E19" s="28" t="s">
        <v>201</v>
      </c>
      <c r="F19" s="2" t="s">
        <v>131</v>
      </c>
      <c r="G19" s="2" t="s">
        <v>204</v>
      </c>
      <c r="H19" s="2" t="s">
        <v>207</v>
      </c>
      <c r="I19" s="2" t="s">
        <v>210</v>
      </c>
      <c r="J19" s="2"/>
      <c r="K19" s="2" t="s">
        <v>210</v>
      </c>
      <c r="L19" s="30"/>
      <c r="M19" s="28" t="s">
        <v>218</v>
      </c>
      <c r="N19" s="2"/>
      <c r="O19" s="2" t="s">
        <v>220</v>
      </c>
      <c r="P19" s="2"/>
      <c r="Q19" s="2">
        <v>1</v>
      </c>
      <c r="R19" s="40" t="str">
        <f t="shared" si="3"/>
        <v xml:space="preserve"> Relaxation</v>
      </c>
      <c r="S19" s="1"/>
      <c r="T19" s="2" t="s">
        <v>229</v>
      </c>
      <c r="U19" s="2" t="s">
        <v>231</v>
      </c>
      <c r="V19" s="2" t="s">
        <v>233</v>
      </c>
      <c r="W19" s="2">
        <v>5</v>
      </c>
      <c r="X19" s="30">
        <v>5</v>
      </c>
      <c r="Y19" s="28">
        <v>4</v>
      </c>
      <c r="Z19" s="2">
        <v>4</v>
      </c>
      <c r="AA19" s="2">
        <v>4</v>
      </c>
      <c r="AB19" s="2">
        <v>4</v>
      </c>
      <c r="AC19" s="2">
        <v>5</v>
      </c>
      <c r="AD19" s="2">
        <v>4</v>
      </c>
      <c r="AE19" s="2">
        <v>4</v>
      </c>
      <c r="AF19" s="30"/>
      <c r="AG19" s="28">
        <v>5</v>
      </c>
      <c r="AH19" s="2">
        <v>5</v>
      </c>
      <c r="AI19" s="2">
        <v>4</v>
      </c>
      <c r="AJ19" s="2">
        <v>5</v>
      </c>
      <c r="AK19" s="2">
        <v>5</v>
      </c>
      <c r="AL19" s="30">
        <v>5</v>
      </c>
      <c r="AM19" s="28">
        <v>4</v>
      </c>
      <c r="AN19" s="50" t="str">
        <f t="shared" si="0"/>
        <v xml:space="preserve"> Donate money to an environmental cause</v>
      </c>
      <c r="AO19" s="2"/>
      <c r="AP19" s="2">
        <v>5</v>
      </c>
      <c r="AQ19" s="2">
        <v>4</v>
      </c>
      <c r="AR19" s="2">
        <v>4</v>
      </c>
      <c r="AS19" s="2">
        <v>5</v>
      </c>
      <c r="AT19" s="2">
        <v>4</v>
      </c>
      <c r="AU19" s="2">
        <v>5</v>
      </c>
      <c r="AV19" s="2" t="s">
        <v>72</v>
      </c>
      <c r="AW19" s="51" t="str">
        <f t="shared" si="1"/>
        <v xml:space="preserve"> Habitats for marine species, Stabilize shorelines, Not important for coastal ecosystem health, Are important carbon sinks, Improve fishing, Can be harmful to human health</v>
      </c>
      <c r="AX19" s="1" t="s">
        <v>74</v>
      </c>
      <c r="BB19" t="s">
        <v>324</v>
      </c>
      <c r="BC19" t="s">
        <v>325</v>
      </c>
      <c r="BD19" t="s">
        <v>328</v>
      </c>
      <c r="BE19" t="s">
        <v>326</v>
      </c>
      <c r="BF19" t="s">
        <v>327</v>
      </c>
      <c r="BG19" t="s">
        <v>329</v>
      </c>
    </row>
    <row r="20" spans="1:59" ht="34" x14ac:dyDescent="0.2">
      <c r="A20" s="1">
        <v>18</v>
      </c>
      <c r="B20" s="1"/>
      <c r="C20" s="2"/>
      <c r="D20" s="30" t="s">
        <v>6</v>
      </c>
      <c r="E20" s="28" t="s">
        <v>201</v>
      </c>
      <c r="F20" s="2" t="s">
        <v>131</v>
      </c>
      <c r="G20" s="2" t="s">
        <v>204</v>
      </c>
      <c r="H20" s="2" t="s">
        <v>207</v>
      </c>
      <c r="I20" s="2" t="s">
        <v>210</v>
      </c>
      <c r="J20" s="2"/>
      <c r="K20" s="2" t="s">
        <v>19</v>
      </c>
      <c r="L20" s="30" t="s">
        <v>25</v>
      </c>
      <c r="M20" s="28" t="s">
        <v>218</v>
      </c>
      <c r="N20" s="2"/>
      <c r="O20" s="2" t="s">
        <v>222</v>
      </c>
      <c r="P20" s="2"/>
      <c r="Q20" s="2">
        <v>7</v>
      </c>
      <c r="R20" s="40" t="str">
        <f t="shared" si="3"/>
        <v xml:space="preserve"> Photography</v>
      </c>
      <c r="S20" s="1"/>
      <c r="T20" s="2" t="s">
        <v>228</v>
      </c>
      <c r="U20" s="2" t="s">
        <v>231</v>
      </c>
      <c r="V20" s="2" t="s">
        <v>233</v>
      </c>
      <c r="W20" s="2">
        <v>5</v>
      </c>
      <c r="X20" s="30">
        <v>5</v>
      </c>
      <c r="Y20" s="28">
        <v>4</v>
      </c>
      <c r="Z20" s="2">
        <v>3</v>
      </c>
      <c r="AA20" s="2">
        <v>4</v>
      </c>
      <c r="AB20" s="2">
        <v>5</v>
      </c>
      <c r="AC20" s="2">
        <v>5</v>
      </c>
      <c r="AD20" s="2">
        <v>5</v>
      </c>
      <c r="AE20" s="2">
        <v>5</v>
      </c>
      <c r="AF20" s="30">
        <v>3</v>
      </c>
      <c r="AG20" s="28">
        <v>5</v>
      </c>
      <c r="AH20" s="2">
        <v>3</v>
      </c>
      <c r="AI20" s="2">
        <v>4</v>
      </c>
      <c r="AJ20" s="2">
        <v>5</v>
      </c>
      <c r="AK20" s="2">
        <v>4</v>
      </c>
      <c r="AL20" s="30">
        <v>5</v>
      </c>
      <c r="AM20" s="28">
        <v>7</v>
      </c>
      <c r="AN20" s="50" t="str">
        <f t="shared" si="0"/>
        <v xml:space="preserve"> None of the above</v>
      </c>
      <c r="AO20" s="2"/>
      <c r="AP20" s="2">
        <v>2</v>
      </c>
      <c r="AQ20" s="2">
        <v>2</v>
      </c>
      <c r="AR20" s="2">
        <v>5</v>
      </c>
      <c r="AS20" s="2">
        <v>5</v>
      </c>
      <c r="AT20" s="2">
        <v>5</v>
      </c>
      <c r="AU20" s="2">
        <v>5</v>
      </c>
      <c r="AV20" s="2" t="s">
        <v>48</v>
      </c>
      <c r="AW20" s="51" t="str">
        <f t="shared" si="1"/>
        <v xml:space="preserve"> Habitats for marine species, Stabilize shorelines, Are important carbon sinks, Improve fishing</v>
      </c>
      <c r="AX20" s="1" t="s">
        <v>75</v>
      </c>
      <c r="BB20" t="s">
        <v>324</v>
      </c>
      <c r="BC20" t="s">
        <v>325</v>
      </c>
      <c r="BD20" t="s">
        <v>326</v>
      </c>
      <c r="BE20" t="s">
        <v>327</v>
      </c>
    </row>
    <row r="21" spans="1:59" ht="34" x14ac:dyDescent="0.2">
      <c r="A21" s="1">
        <v>19</v>
      </c>
      <c r="B21" s="1" t="s">
        <v>127</v>
      </c>
      <c r="C21" s="2"/>
      <c r="D21" s="30" t="s">
        <v>6</v>
      </c>
      <c r="E21" s="28" t="s">
        <v>201</v>
      </c>
      <c r="F21" s="2" t="s">
        <v>131</v>
      </c>
      <c r="G21" s="2" t="s">
        <v>203</v>
      </c>
      <c r="H21" s="2" t="s">
        <v>206</v>
      </c>
      <c r="I21" s="2" t="s">
        <v>210</v>
      </c>
      <c r="J21" s="2"/>
      <c r="K21" s="2" t="s">
        <v>210</v>
      </c>
      <c r="L21" s="30"/>
      <c r="M21" s="28" t="s">
        <v>218</v>
      </c>
      <c r="N21" s="2"/>
      <c r="O21" s="2" t="s">
        <v>220</v>
      </c>
      <c r="P21" s="2"/>
      <c r="Q21" s="2" t="s">
        <v>45</v>
      </c>
      <c r="R21" s="40" t="str">
        <f t="shared" si="3"/>
        <v xml:space="preserve"> Relaxation, Photography</v>
      </c>
      <c r="S21" s="1"/>
      <c r="T21" s="2" t="s">
        <v>227</v>
      </c>
      <c r="U21" s="2" t="s">
        <v>230</v>
      </c>
      <c r="V21" s="2" t="s">
        <v>234</v>
      </c>
      <c r="W21" s="2">
        <v>4</v>
      </c>
      <c r="X21" s="30">
        <v>4</v>
      </c>
      <c r="Y21" s="28">
        <v>5</v>
      </c>
      <c r="Z21" s="2">
        <v>5</v>
      </c>
      <c r="AA21" s="2">
        <v>5</v>
      </c>
      <c r="AB21" s="2">
        <v>5</v>
      </c>
      <c r="AC21" s="2">
        <v>5</v>
      </c>
      <c r="AD21" s="2">
        <v>5</v>
      </c>
      <c r="AE21" s="2">
        <v>5</v>
      </c>
      <c r="AF21" s="30">
        <v>5</v>
      </c>
      <c r="AG21" s="28">
        <v>4</v>
      </c>
      <c r="AH21" s="2">
        <v>4</v>
      </c>
      <c r="AI21" s="2">
        <v>4</v>
      </c>
      <c r="AJ21" s="2">
        <v>4</v>
      </c>
      <c r="AK21" s="2">
        <v>4</v>
      </c>
      <c r="AL21" s="30">
        <v>4</v>
      </c>
      <c r="AM21" s="28" t="s">
        <v>47</v>
      </c>
      <c r="AN21" s="50" t="str">
        <f t="shared" si="0"/>
        <v xml:space="preserve"> Beach clean or litter collection, Do voluntary environmental work</v>
      </c>
      <c r="AO21" s="2"/>
      <c r="AP21" s="2">
        <v>4</v>
      </c>
      <c r="AQ21" s="2">
        <v>4</v>
      </c>
      <c r="AR21" s="2">
        <v>4</v>
      </c>
      <c r="AS21" s="2">
        <v>4</v>
      </c>
      <c r="AT21" s="2">
        <v>4</v>
      </c>
      <c r="AU21" s="2">
        <v>4</v>
      </c>
      <c r="AV21" s="2" t="s">
        <v>76</v>
      </c>
      <c r="AW21" s="51" t="str">
        <f t="shared" si="1"/>
        <v xml:space="preserve"> Stabilize shorelines, Are important carbon sinks, Improve fishing</v>
      </c>
      <c r="AX21" s="1"/>
      <c r="BB21" t="s">
        <v>325</v>
      </c>
      <c r="BC21" t="s">
        <v>326</v>
      </c>
      <c r="BD21" t="s">
        <v>327</v>
      </c>
    </row>
    <row r="22" spans="1:59" ht="34" x14ac:dyDescent="0.2">
      <c r="A22" s="1">
        <v>20</v>
      </c>
      <c r="B22" s="1"/>
      <c r="C22" s="2"/>
      <c r="D22" s="30" t="s">
        <v>6</v>
      </c>
      <c r="E22" s="28" t="s">
        <v>201</v>
      </c>
      <c r="F22" s="2" t="s">
        <v>202</v>
      </c>
      <c r="G22" s="2" t="s">
        <v>204</v>
      </c>
      <c r="H22" s="2" t="s">
        <v>209</v>
      </c>
      <c r="I22" s="2" t="s">
        <v>19</v>
      </c>
      <c r="J22" s="2" t="s">
        <v>26</v>
      </c>
      <c r="K22" s="2" t="s">
        <v>212</v>
      </c>
      <c r="L22" s="30" t="s">
        <v>27</v>
      </c>
      <c r="M22" s="28" t="s">
        <v>217</v>
      </c>
      <c r="N22" s="2"/>
      <c r="O22" s="2" t="s">
        <v>220</v>
      </c>
      <c r="P22" s="2"/>
      <c r="Q22" s="2">
        <v>5</v>
      </c>
      <c r="R22" s="40" t="str">
        <f t="shared" si="3"/>
        <v xml:space="preserve"> Time in nature</v>
      </c>
      <c r="S22" s="1"/>
      <c r="T22" s="2" t="s">
        <v>227</v>
      </c>
      <c r="U22" s="2" t="s">
        <v>231</v>
      </c>
      <c r="V22" s="2" t="s">
        <v>233</v>
      </c>
      <c r="W22" s="2">
        <v>2</v>
      </c>
      <c r="X22" s="30">
        <v>5</v>
      </c>
      <c r="Y22" s="28">
        <v>2</v>
      </c>
      <c r="Z22" s="2">
        <v>3</v>
      </c>
      <c r="AA22" s="2">
        <v>4</v>
      </c>
      <c r="AB22" s="2">
        <v>5</v>
      </c>
      <c r="AC22" s="2">
        <v>5</v>
      </c>
      <c r="AD22" s="2">
        <v>3</v>
      </c>
      <c r="AE22" s="2">
        <v>5</v>
      </c>
      <c r="AF22" s="30">
        <v>1</v>
      </c>
      <c r="AG22" s="28">
        <v>4</v>
      </c>
      <c r="AH22" s="2">
        <v>5</v>
      </c>
      <c r="AI22" s="2">
        <v>4</v>
      </c>
      <c r="AJ22" s="2">
        <v>5</v>
      </c>
      <c r="AK22" s="2">
        <v>5</v>
      </c>
      <c r="AL22" s="30">
        <v>4</v>
      </c>
      <c r="AM22" s="28" t="s">
        <v>77</v>
      </c>
      <c r="AN22" s="50" t="str">
        <f t="shared" si="0"/>
        <v xml:space="preserve"> Seek environmental information, Attend public DENR meetings, Beach clean or litter collection, Do voluntary environmental work</v>
      </c>
      <c r="AO22" s="2"/>
      <c r="AP22" s="2">
        <v>2</v>
      </c>
      <c r="AQ22" s="2">
        <v>1</v>
      </c>
      <c r="AR22" s="2">
        <v>5</v>
      </c>
      <c r="AS22" s="2">
        <v>5</v>
      </c>
      <c r="AT22" s="2">
        <v>5</v>
      </c>
      <c r="AU22" s="2">
        <v>5</v>
      </c>
      <c r="AV22" s="2" t="s">
        <v>48</v>
      </c>
      <c r="AW22" s="51" t="str">
        <f t="shared" si="1"/>
        <v xml:space="preserve"> Habitats for marine species, Stabilize shorelines, Are important carbon sinks, Improve fishing</v>
      </c>
      <c r="AX22" s="1" t="s">
        <v>78</v>
      </c>
      <c r="BB22" t="s">
        <v>324</v>
      </c>
      <c r="BC22" t="s">
        <v>325</v>
      </c>
      <c r="BD22" t="s">
        <v>326</v>
      </c>
      <c r="BE22" t="s">
        <v>327</v>
      </c>
    </row>
    <row r="23" spans="1:59" ht="34" x14ac:dyDescent="0.2">
      <c r="A23" s="1">
        <v>21</v>
      </c>
      <c r="B23" s="1" t="s">
        <v>128</v>
      </c>
      <c r="C23" s="2"/>
      <c r="D23" s="30" t="s">
        <v>6</v>
      </c>
      <c r="E23" s="28" t="s">
        <v>201</v>
      </c>
      <c r="F23" s="2" t="s">
        <v>130</v>
      </c>
      <c r="G23" s="2" t="s">
        <v>204</v>
      </c>
      <c r="H23" s="2" t="s">
        <v>209</v>
      </c>
      <c r="I23" s="2" t="s">
        <v>213</v>
      </c>
      <c r="J23" s="2"/>
      <c r="K23" s="2" t="s">
        <v>19</v>
      </c>
      <c r="L23" s="30" t="s">
        <v>28</v>
      </c>
      <c r="M23" s="28" t="s">
        <v>218</v>
      </c>
      <c r="N23" s="2"/>
      <c r="O23" s="2" t="s">
        <v>220</v>
      </c>
      <c r="P23" s="2"/>
      <c r="Q23" s="2">
        <v>7</v>
      </c>
      <c r="R23" s="40" t="str">
        <f t="shared" si="3"/>
        <v xml:space="preserve"> Photography</v>
      </c>
      <c r="S23" s="1"/>
      <c r="T23" s="2" t="s">
        <v>226</v>
      </c>
      <c r="U23" s="2" t="s">
        <v>230</v>
      </c>
      <c r="V23" s="2" t="s">
        <v>233</v>
      </c>
      <c r="W23" s="2">
        <v>4</v>
      </c>
      <c r="X23" s="30">
        <v>4</v>
      </c>
      <c r="Y23" s="28">
        <v>4</v>
      </c>
      <c r="Z23" s="2">
        <v>3</v>
      </c>
      <c r="AA23" s="2">
        <v>4</v>
      </c>
      <c r="AB23" s="2">
        <v>5</v>
      </c>
      <c r="AC23" s="2">
        <v>4</v>
      </c>
      <c r="AD23" s="2">
        <v>3</v>
      </c>
      <c r="AE23" s="2">
        <v>4</v>
      </c>
      <c r="AF23" s="30">
        <v>3</v>
      </c>
      <c r="AG23" s="28">
        <v>4</v>
      </c>
      <c r="AH23" s="2">
        <v>4</v>
      </c>
      <c r="AI23" s="2">
        <v>4</v>
      </c>
      <c r="AJ23" s="2">
        <v>5</v>
      </c>
      <c r="AK23" s="2">
        <v>4</v>
      </c>
      <c r="AL23" s="30">
        <v>3</v>
      </c>
      <c r="AM23" s="28">
        <v>7</v>
      </c>
      <c r="AN23" s="50" t="str">
        <f t="shared" si="0"/>
        <v xml:space="preserve"> None of the above</v>
      </c>
      <c r="AO23" s="2"/>
      <c r="AP23" s="2">
        <v>2</v>
      </c>
      <c r="AQ23" s="2">
        <v>3</v>
      </c>
      <c r="AR23" s="2">
        <v>5</v>
      </c>
      <c r="AS23" s="2">
        <v>4</v>
      </c>
      <c r="AT23" s="2">
        <v>5</v>
      </c>
      <c r="AU23" s="2">
        <v>5</v>
      </c>
      <c r="AV23" s="2" t="s">
        <v>48</v>
      </c>
      <c r="AW23" s="51" t="str">
        <f t="shared" si="1"/>
        <v xml:space="preserve"> Habitats for marine species, Stabilize shorelines, Are important carbon sinks, Improve fishing</v>
      </c>
      <c r="AX23" s="1" t="s">
        <v>79</v>
      </c>
      <c r="BB23" t="s">
        <v>324</v>
      </c>
      <c r="BC23" t="s">
        <v>325</v>
      </c>
      <c r="BD23" t="s">
        <v>326</v>
      </c>
      <c r="BE23" t="s">
        <v>327</v>
      </c>
    </row>
    <row r="24" spans="1:59" ht="34" x14ac:dyDescent="0.2">
      <c r="A24" s="1">
        <v>22</v>
      </c>
      <c r="B24" s="1" t="s">
        <v>128</v>
      </c>
      <c r="C24" s="2"/>
      <c r="D24" s="30" t="s">
        <v>6</v>
      </c>
      <c r="E24" s="28" t="s">
        <v>201</v>
      </c>
      <c r="F24" s="2" t="s">
        <v>130</v>
      </c>
      <c r="G24" s="2" t="s">
        <v>203</v>
      </c>
      <c r="H24" s="2" t="s">
        <v>208</v>
      </c>
      <c r="I24" s="2" t="s">
        <v>19</v>
      </c>
      <c r="J24" s="2" t="s">
        <v>29</v>
      </c>
      <c r="K24" s="2"/>
      <c r="L24" s="30"/>
      <c r="M24" s="28" t="s">
        <v>218</v>
      </c>
      <c r="N24" s="2"/>
      <c r="O24" s="2" t="s">
        <v>222</v>
      </c>
      <c r="P24" s="2"/>
      <c r="Q24" s="2" t="s">
        <v>45</v>
      </c>
      <c r="R24" s="40" t="str">
        <f t="shared" si="3"/>
        <v xml:space="preserve"> Relaxation, Photography</v>
      </c>
      <c r="S24" s="1"/>
      <c r="T24" s="2" t="s">
        <v>226</v>
      </c>
      <c r="U24" s="2" t="s">
        <v>230</v>
      </c>
      <c r="V24" s="2" t="s">
        <v>233</v>
      </c>
      <c r="W24" s="2">
        <v>4</v>
      </c>
      <c r="X24" s="30">
        <v>4</v>
      </c>
      <c r="Y24" s="28">
        <v>5</v>
      </c>
      <c r="Z24" s="2">
        <v>3</v>
      </c>
      <c r="AA24" s="2">
        <v>4</v>
      </c>
      <c r="AB24" s="2">
        <v>5</v>
      </c>
      <c r="AC24" s="2">
        <v>4</v>
      </c>
      <c r="AD24" s="2">
        <v>4</v>
      </c>
      <c r="AE24" s="2">
        <v>4</v>
      </c>
      <c r="AF24" s="30">
        <v>3</v>
      </c>
      <c r="AG24" s="28">
        <v>4</v>
      </c>
      <c r="AH24" s="2">
        <v>4</v>
      </c>
      <c r="AI24" s="2">
        <v>4</v>
      </c>
      <c r="AJ24" s="2">
        <v>5</v>
      </c>
      <c r="AK24" s="2">
        <v>4</v>
      </c>
      <c r="AL24" s="30">
        <v>4</v>
      </c>
      <c r="AM24" s="28">
        <v>7</v>
      </c>
      <c r="AN24" s="50" t="str">
        <f t="shared" si="0"/>
        <v xml:space="preserve"> None of the above</v>
      </c>
      <c r="AO24" s="2"/>
      <c r="AP24" s="2">
        <v>2</v>
      </c>
      <c r="AQ24" s="2">
        <v>2</v>
      </c>
      <c r="AR24" s="2">
        <v>5</v>
      </c>
      <c r="AS24" s="2">
        <v>5</v>
      </c>
      <c r="AT24" s="2">
        <v>4</v>
      </c>
      <c r="AU24" s="2">
        <v>5</v>
      </c>
      <c r="AV24" s="2" t="s">
        <v>48</v>
      </c>
      <c r="AW24" s="51" t="str">
        <f t="shared" si="1"/>
        <v xml:space="preserve"> Habitats for marine species, Stabilize shorelines, Are important carbon sinks, Improve fishing</v>
      </c>
      <c r="AX24" s="1" t="s">
        <v>80</v>
      </c>
      <c r="BB24" t="s">
        <v>324</v>
      </c>
      <c r="BC24" t="s">
        <v>325</v>
      </c>
      <c r="BD24" t="s">
        <v>326</v>
      </c>
      <c r="BE24" t="s">
        <v>327</v>
      </c>
    </row>
    <row r="25" spans="1:59" ht="68" x14ac:dyDescent="0.2">
      <c r="A25" s="1">
        <v>23</v>
      </c>
      <c r="B25" s="1" t="s">
        <v>127</v>
      </c>
      <c r="C25" s="2" t="s">
        <v>12</v>
      </c>
      <c r="D25" s="30" t="s">
        <v>6</v>
      </c>
      <c r="E25" s="28" t="s">
        <v>201</v>
      </c>
      <c r="F25" s="2" t="s">
        <v>133</v>
      </c>
      <c r="G25" s="2" t="s">
        <v>204</v>
      </c>
      <c r="H25" s="2" t="s">
        <v>207</v>
      </c>
      <c r="I25" s="2" t="s">
        <v>212</v>
      </c>
      <c r="J25" s="2"/>
      <c r="K25" s="2" t="s">
        <v>214</v>
      </c>
      <c r="L25" s="30"/>
      <c r="M25" s="28" t="s">
        <v>217</v>
      </c>
      <c r="N25" s="2"/>
      <c r="O25" s="2" t="s">
        <v>222</v>
      </c>
      <c r="P25" s="2"/>
      <c r="Q25" s="2" t="s">
        <v>111</v>
      </c>
      <c r="R25" s="40" t="str">
        <f t="shared" si="3"/>
        <v xml:space="preserve"> Bird watching, Time in nature</v>
      </c>
      <c r="S25" s="2"/>
      <c r="T25" s="2" t="s">
        <v>228</v>
      </c>
      <c r="U25" s="2" t="s">
        <v>230</v>
      </c>
      <c r="V25" s="2" t="s">
        <v>233</v>
      </c>
      <c r="W25" s="2">
        <v>4</v>
      </c>
      <c r="X25" s="30">
        <v>4</v>
      </c>
      <c r="Y25" s="28">
        <v>4</v>
      </c>
      <c r="Z25" s="2">
        <v>4</v>
      </c>
      <c r="AA25" s="2">
        <v>4</v>
      </c>
      <c r="AB25" s="2">
        <v>4</v>
      </c>
      <c r="AC25" s="2">
        <v>4</v>
      </c>
      <c r="AD25" s="2">
        <v>4</v>
      </c>
      <c r="AE25" s="2">
        <v>4</v>
      </c>
      <c r="AF25" s="30"/>
      <c r="AG25" s="28">
        <v>4</v>
      </c>
      <c r="AH25" s="2">
        <v>4</v>
      </c>
      <c r="AI25" s="2">
        <v>4</v>
      </c>
      <c r="AJ25" s="2">
        <v>4</v>
      </c>
      <c r="AK25" s="2">
        <v>4</v>
      </c>
      <c r="AL25" s="30">
        <v>4</v>
      </c>
      <c r="AM25" s="28" t="s">
        <v>72</v>
      </c>
      <c r="AN25" s="50" t="str">
        <f t="shared" si="0"/>
        <v xml:space="preserve"> Seek environmental information, Attend public DENR meetings, Beach clean or litter collection, Donate money to an environmental cause, Do voluntary environmental work, Other environmentally friendly activity</v>
      </c>
      <c r="AO25" s="2"/>
      <c r="AP25" s="2">
        <v>2</v>
      </c>
      <c r="AQ25" s="2">
        <v>1</v>
      </c>
      <c r="AR25" s="2">
        <v>5</v>
      </c>
      <c r="AS25" s="2">
        <v>5</v>
      </c>
      <c r="AT25" s="2">
        <v>5</v>
      </c>
      <c r="AU25" s="2">
        <v>5</v>
      </c>
      <c r="AV25" s="2" t="s">
        <v>72</v>
      </c>
      <c r="AW25" s="51" t="str">
        <f t="shared" si="1"/>
        <v xml:space="preserve"> Habitats for marine species, Stabilize shorelines, Not important for coastal ecosystem health, Are important carbon sinks, Improve fishing, Can be harmful to human health</v>
      </c>
      <c r="AX25" s="1"/>
      <c r="BB25" t="s">
        <v>324</v>
      </c>
      <c r="BC25" t="s">
        <v>325</v>
      </c>
      <c r="BD25" t="s">
        <v>328</v>
      </c>
      <c r="BE25" t="s">
        <v>326</v>
      </c>
      <c r="BF25" t="s">
        <v>327</v>
      </c>
      <c r="BG25" t="s">
        <v>329</v>
      </c>
    </row>
    <row r="26" spans="1:59" ht="51" x14ac:dyDescent="0.2">
      <c r="A26" s="1">
        <v>24</v>
      </c>
      <c r="B26" s="1" t="s">
        <v>127</v>
      </c>
      <c r="C26" s="2" t="s">
        <v>12</v>
      </c>
      <c r="D26" s="30" t="s">
        <v>6</v>
      </c>
      <c r="E26" s="28" t="s">
        <v>201</v>
      </c>
      <c r="F26" s="2" t="s">
        <v>130</v>
      </c>
      <c r="G26" s="2" t="s">
        <v>203</v>
      </c>
      <c r="H26" s="2" t="s">
        <v>209</v>
      </c>
      <c r="I26" s="2" t="s">
        <v>212</v>
      </c>
      <c r="J26" s="2"/>
      <c r="K26" s="2" t="s">
        <v>211</v>
      </c>
      <c r="L26" s="30"/>
      <c r="M26" s="28" t="s">
        <v>217</v>
      </c>
      <c r="N26" s="2"/>
      <c r="O26" s="2" t="s">
        <v>222</v>
      </c>
      <c r="P26" s="2"/>
      <c r="Q26" s="2">
        <v>5</v>
      </c>
      <c r="R26" s="40" t="str">
        <f t="shared" si="3"/>
        <v xml:space="preserve"> Time in nature</v>
      </c>
      <c r="S26" s="2"/>
      <c r="T26" s="2" t="s">
        <v>228</v>
      </c>
      <c r="U26" s="2" t="s">
        <v>231</v>
      </c>
      <c r="V26" s="2" t="s">
        <v>233</v>
      </c>
      <c r="W26" s="2">
        <v>4</v>
      </c>
      <c r="X26" s="30">
        <v>4</v>
      </c>
      <c r="Y26" s="28">
        <v>4</v>
      </c>
      <c r="Z26" s="2">
        <v>4</v>
      </c>
      <c r="AA26" s="2">
        <v>4</v>
      </c>
      <c r="AB26" s="2">
        <v>5</v>
      </c>
      <c r="AC26" s="2">
        <v>4</v>
      </c>
      <c r="AD26" s="2">
        <v>4</v>
      </c>
      <c r="AE26" s="2">
        <v>4</v>
      </c>
      <c r="AF26" s="30"/>
      <c r="AG26" s="28">
        <v>5</v>
      </c>
      <c r="AH26" s="2">
        <v>5</v>
      </c>
      <c r="AI26" s="2">
        <v>4</v>
      </c>
      <c r="AJ26" s="2">
        <v>4</v>
      </c>
      <c r="AK26" s="2">
        <v>4</v>
      </c>
      <c r="AL26" s="30">
        <v>4</v>
      </c>
      <c r="AM26" s="28" t="s">
        <v>112</v>
      </c>
      <c r="AN26" s="50" t="str">
        <f t="shared" si="0"/>
        <v xml:space="preserve"> Seek environmental information, Beach clean or litter collection, Do voluntary environmental work, Other environmentally friendly activity</v>
      </c>
      <c r="AO26" s="2"/>
      <c r="AP26" s="2">
        <v>3</v>
      </c>
      <c r="AQ26" s="2">
        <v>3</v>
      </c>
      <c r="AR26" s="2">
        <v>5</v>
      </c>
      <c r="AS26" s="2">
        <v>4</v>
      </c>
      <c r="AT26" s="2">
        <v>5</v>
      </c>
      <c r="AU26" s="2">
        <v>5</v>
      </c>
      <c r="AV26" s="2" t="s">
        <v>61</v>
      </c>
      <c r="AW26" s="51" t="str">
        <f t="shared" si="1"/>
        <v xml:space="preserve"> Habitats for marine species, Stabilize shorelines, Improve fishing</v>
      </c>
      <c r="AX26" s="1"/>
      <c r="BB26" t="s">
        <v>324</v>
      </c>
      <c r="BC26" t="s">
        <v>325</v>
      </c>
      <c r="BD26" t="s">
        <v>327</v>
      </c>
    </row>
    <row r="27" spans="1:59" ht="51" x14ac:dyDescent="0.2">
      <c r="A27" s="1">
        <v>25</v>
      </c>
      <c r="B27" s="1" t="s">
        <v>127</v>
      </c>
      <c r="C27" s="2"/>
      <c r="D27" s="30" t="s">
        <v>6</v>
      </c>
      <c r="E27" s="28" t="s">
        <v>201</v>
      </c>
      <c r="F27" s="2" t="s">
        <v>131</v>
      </c>
      <c r="G27" s="2" t="s">
        <v>204</v>
      </c>
      <c r="H27" s="2" t="s">
        <v>207</v>
      </c>
      <c r="I27" s="2" t="s">
        <v>210</v>
      </c>
      <c r="J27" s="2"/>
      <c r="K27" s="2"/>
      <c r="L27" s="30"/>
      <c r="M27" s="28" t="s">
        <v>218</v>
      </c>
      <c r="N27" s="2"/>
      <c r="O27" s="2" t="s">
        <v>220</v>
      </c>
      <c r="P27" s="2"/>
      <c r="Q27" s="2">
        <v>7</v>
      </c>
      <c r="R27" s="40" t="str">
        <f t="shared" si="3"/>
        <v xml:space="preserve"> Photography</v>
      </c>
      <c r="S27" s="2"/>
      <c r="T27" s="2" t="s">
        <v>227</v>
      </c>
      <c r="U27" s="2" t="s">
        <v>231</v>
      </c>
      <c r="V27" s="2" t="s">
        <v>233</v>
      </c>
      <c r="W27" s="2">
        <v>5</v>
      </c>
      <c r="X27" s="30">
        <v>5</v>
      </c>
      <c r="Y27" s="28">
        <v>5</v>
      </c>
      <c r="Z27" s="2">
        <v>5</v>
      </c>
      <c r="AA27" s="2">
        <v>5</v>
      </c>
      <c r="AB27" s="2">
        <v>5</v>
      </c>
      <c r="AC27" s="2">
        <v>5</v>
      </c>
      <c r="AD27" s="2">
        <v>5</v>
      </c>
      <c r="AE27" s="2">
        <v>5</v>
      </c>
      <c r="AF27" s="30"/>
      <c r="AG27" s="28">
        <v>5</v>
      </c>
      <c r="AH27" s="2">
        <v>5</v>
      </c>
      <c r="AI27" s="2">
        <v>5</v>
      </c>
      <c r="AJ27" s="2">
        <v>5</v>
      </c>
      <c r="AK27" s="2">
        <v>5</v>
      </c>
      <c r="AL27" s="30"/>
      <c r="AM27" s="28">
        <v>7</v>
      </c>
      <c r="AN27" s="50" t="str">
        <f t="shared" si="0"/>
        <v xml:space="preserve"> None of the above</v>
      </c>
      <c r="AO27" s="2"/>
      <c r="AP27" s="2">
        <v>3</v>
      </c>
      <c r="AQ27" s="2">
        <v>2</v>
      </c>
      <c r="AR27" s="2">
        <v>5</v>
      </c>
      <c r="AS27" s="2">
        <v>5</v>
      </c>
      <c r="AT27" s="2">
        <v>5</v>
      </c>
      <c r="AU27" s="2">
        <v>5</v>
      </c>
      <c r="AV27" s="2" t="s">
        <v>190</v>
      </c>
      <c r="AW27" s="51" t="str">
        <f t="shared" si="1"/>
        <v xml:space="preserve"> Habitats for marine species, Stabilize shorelines, Are important carbon sinks, Improve fishing, Can be harmful to human health</v>
      </c>
      <c r="AX27" s="1"/>
      <c r="BB27" t="s">
        <v>324</v>
      </c>
      <c r="BC27" t="s">
        <v>325</v>
      </c>
      <c r="BD27" t="s">
        <v>326</v>
      </c>
      <c r="BE27" t="s">
        <v>327</v>
      </c>
      <c r="BF27" t="s">
        <v>329</v>
      </c>
    </row>
    <row r="28" spans="1:59" ht="34" x14ac:dyDescent="0.2">
      <c r="A28" s="1">
        <v>26</v>
      </c>
      <c r="B28" s="1" t="s">
        <v>127</v>
      </c>
      <c r="C28" s="2"/>
      <c r="D28" s="30" t="s">
        <v>6</v>
      </c>
      <c r="E28" s="28" t="s">
        <v>201</v>
      </c>
      <c r="F28" s="2" t="s">
        <v>131</v>
      </c>
      <c r="G28" s="2" t="s">
        <v>204</v>
      </c>
      <c r="H28" s="2" t="s">
        <v>207</v>
      </c>
      <c r="I28" s="2" t="s">
        <v>211</v>
      </c>
      <c r="J28" s="2" t="s">
        <v>188</v>
      </c>
      <c r="K28" s="2"/>
      <c r="L28" s="30"/>
      <c r="M28" s="28" t="s">
        <v>218</v>
      </c>
      <c r="N28" s="2"/>
      <c r="O28" s="2" t="s">
        <v>222</v>
      </c>
      <c r="P28" s="2"/>
      <c r="Q28" s="2">
        <v>1</v>
      </c>
      <c r="R28" s="40" t="str">
        <f t="shared" si="3"/>
        <v xml:space="preserve"> Relaxation</v>
      </c>
      <c r="S28" s="2"/>
      <c r="T28" s="2" t="s">
        <v>228</v>
      </c>
      <c r="U28" s="2" t="s">
        <v>230</v>
      </c>
      <c r="V28" s="2" t="s">
        <v>233</v>
      </c>
      <c r="W28" s="2">
        <v>5</v>
      </c>
      <c r="X28" s="30">
        <v>5</v>
      </c>
      <c r="Y28" s="28">
        <v>4</v>
      </c>
      <c r="Z28" s="2">
        <v>5</v>
      </c>
      <c r="AA28" s="2">
        <v>5</v>
      </c>
      <c r="AB28" s="2">
        <v>5</v>
      </c>
      <c r="AC28" s="2">
        <v>5</v>
      </c>
      <c r="AD28" s="2">
        <v>5</v>
      </c>
      <c r="AE28" s="2" t="s">
        <v>192</v>
      </c>
      <c r="AF28" s="30"/>
      <c r="AG28" s="28">
        <v>4</v>
      </c>
      <c r="AH28" s="2">
        <v>5</v>
      </c>
      <c r="AI28" s="2">
        <v>5</v>
      </c>
      <c r="AJ28" s="2">
        <v>5</v>
      </c>
      <c r="AK28" s="2">
        <v>5</v>
      </c>
      <c r="AL28" s="30"/>
      <c r="AM28" s="28">
        <v>2</v>
      </c>
      <c r="AN28" s="50" t="str">
        <f t="shared" si="0"/>
        <v xml:space="preserve"> Attend public DENR meetings</v>
      </c>
      <c r="AO28" s="2"/>
      <c r="AP28" s="2">
        <v>3</v>
      </c>
      <c r="AQ28" s="2">
        <v>2</v>
      </c>
      <c r="AR28" s="2">
        <v>5</v>
      </c>
      <c r="AS28" s="2">
        <v>5</v>
      </c>
      <c r="AT28" s="2">
        <v>5</v>
      </c>
      <c r="AU28" s="2">
        <v>5</v>
      </c>
      <c r="AV28" s="2" t="s">
        <v>189</v>
      </c>
      <c r="AW28" s="51" t="str">
        <f t="shared" si="1"/>
        <v xml:space="preserve"> Habitats for marine species, Are important carbon sinks, Improve fishing</v>
      </c>
      <c r="AX28" s="1" t="s">
        <v>191</v>
      </c>
      <c r="BB28" t="s">
        <v>324</v>
      </c>
      <c r="BC28" t="s">
        <v>326</v>
      </c>
      <c r="BD28" t="s">
        <v>327</v>
      </c>
    </row>
    <row r="29" spans="1:59" ht="34" x14ac:dyDescent="0.2">
      <c r="A29" s="1">
        <v>27</v>
      </c>
      <c r="B29" s="1" t="s">
        <v>127</v>
      </c>
      <c r="C29" s="2"/>
      <c r="D29" s="30" t="s">
        <v>6</v>
      </c>
      <c r="E29" s="28" t="s">
        <v>201</v>
      </c>
      <c r="F29" s="2" t="s">
        <v>130</v>
      </c>
      <c r="G29" s="2" t="s">
        <v>204</v>
      </c>
      <c r="H29" s="2" t="s">
        <v>209</v>
      </c>
      <c r="I29" s="2" t="s">
        <v>213</v>
      </c>
      <c r="J29" s="2"/>
      <c r="K29" s="2"/>
      <c r="L29" s="30"/>
      <c r="M29" s="28" t="s">
        <v>218</v>
      </c>
      <c r="N29" s="2"/>
      <c r="O29" s="2" t="s">
        <v>220</v>
      </c>
      <c r="P29" s="2"/>
      <c r="Q29" s="2">
        <v>1</v>
      </c>
      <c r="R29" s="40" t="str">
        <f t="shared" si="3"/>
        <v xml:space="preserve"> Relaxation</v>
      </c>
      <c r="S29" s="2"/>
      <c r="T29" s="2" t="s">
        <v>227</v>
      </c>
      <c r="U29" s="2" t="s">
        <v>231</v>
      </c>
      <c r="V29" s="2" t="s">
        <v>233</v>
      </c>
      <c r="W29" s="2">
        <v>3</v>
      </c>
      <c r="X29" s="30">
        <v>5</v>
      </c>
      <c r="Y29" s="28">
        <v>3</v>
      </c>
      <c r="Z29" s="2">
        <v>3</v>
      </c>
      <c r="AA29" s="2">
        <v>3</v>
      </c>
      <c r="AB29" s="2">
        <v>5</v>
      </c>
      <c r="AC29" s="2">
        <v>5</v>
      </c>
      <c r="AD29" s="2">
        <v>3</v>
      </c>
      <c r="AE29" s="2">
        <v>3</v>
      </c>
      <c r="AF29" s="30"/>
      <c r="AG29" s="28">
        <v>3</v>
      </c>
      <c r="AH29" s="2">
        <v>4</v>
      </c>
      <c r="AI29" s="2">
        <v>4</v>
      </c>
      <c r="AJ29" s="2">
        <v>4</v>
      </c>
      <c r="AK29" s="2">
        <v>4</v>
      </c>
      <c r="AL29" s="30">
        <v>4</v>
      </c>
      <c r="AM29" s="28" t="s">
        <v>40</v>
      </c>
      <c r="AN29" s="50" t="str">
        <f t="shared" si="0"/>
        <v xml:space="preserve"> Seek environmental information, Do voluntary environmental work</v>
      </c>
      <c r="AO29" s="2"/>
      <c r="AP29" s="2">
        <v>4</v>
      </c>
      <c r="AQ29" s="2">
        <v>4</v>
      </c>
      <c r="AR29" s="2">
        <v>5</v>
      </c>
      <c r="AS29" s="2">
        <v>5</v>
      </c>
      <c r="AT29" s="2">
        <v>5</v>
      </c>
      <c r="AU29" s="2">
        <v>5</v>
      </c>
      <c r="AV29" s="2" t="s">
        <v>71</v>
      </c>
      <c r="AW29" s="51" t="str">
        <f t="shared" si="1"/>
        <v xml:space="preserve"> Habitats for marine species, Stabilize shorelines</v>
      </c>
      <c r="AX29" s="1"/>
      <c r="BB29" t="s">
        <v>324</v>
      </c>
      <c r="BC29" t="s">
        <v>325</v>
      </c>
    </row>
    <row r="30" spans="1:59" ht="34" x14ac:dyDescent="0.2">
      <c r="A30" s="1">
        <v>28</v>
      </c>
      <c r="B30" s="1" t="s">
        <v>127</v>
      </c>
      <c r="C30" s="2"/>
      <c r="D30" s="30" t="s">
        <v>6</v>
      </c>
      <c r="E30" s="28" t="s">
        <v>201</v>
      </c>
      <c r="F30" s="2" t="s">
        <v>130</v>
      </c>
      <c r="G30" s="2" t="s">
        <v>204</v>
      </c>
      <c r="H30" s="2" t="s">
        <v>209</v>
      </c>
      <c r="I30" s="2" t="s">
        <v>211</v>
      </c>
      <c r="J30" s="2"/>
      <c r="K30" s="2" t="s">
        <v>19</v>
      </c>
      <c r="L30" s="30"/>
      <c r="M30" s="28" t="s">
        <v>218</v>
      </c>
      <c r="N30" s="2"/>
      <c r="O30" s="2" t="s">
        <v>220</v>
      </c>
      <c r="P30" s="2"/>
      <c r="Q30" s="2" t="s">
        <v>40</v>
      </c>
      <c r="R30" s="40" t="str">
        <f t="shared" si="3"/>
        <v xml:space="preserve"> Relaxation, Time in nature</v>
      </c>
      <c r="S30" s="2"/>
      <c r="T30" s="2" t="s">
        <v>226</v>
      </c>
      <c r="U30" s="2" t="s">
        <v>231</v>
      </c>
      <c r="V30" s="2" t="s">
        <v>233</v>
      </c>
      <c r="W30" s="2">
        <v>4</v>
      </c>
      <c r="X30" s="30">
        <v>4</v>
      </c>
      <c r="Y30" s="28">
        <v>4</v>
      </c>
      <c r="Z30" s="2">
        <v>3</v>
      </c>
      <c r="AA30" s="2">
        <v>3</v>
      </c>
      <c r="AB30" s="2">
        <v>4</v>
      </c>
      <c r="AC30" s="2">
        <v>4</v>
      </c>
      <c r="AD30" s="2">
        <v>3</v>
      </c>
      <c r="AE30" s="2">
        <v>3</v>
      </c>
      <c r="AF30" s="30"/>
      <c r="AG30" s="28">
        <v>4</v>
      </c>
      <c r="AH30" s="2">
        <v>4</v>
      </c>
      <c r="AI30" s="2">
        <v>4</v>
      </c>
      <c r="AJ30" s="2">
        <v>3</v>
      </c>
      <c r="AK30" s="2">
        <v>3</v>
      </c>
      <c r="AL30" s="30">
        <v>4</v>
      </c>
      <c r="AM30" s="28" t="s">
        <v>119</v>
      </c>
      <c r="AN30" s="50" t="str">
        <f t="shared" si="0"/>
        <v xml:space="preserve"> Seek environmental information, Donate money to an environmental cause</v>
      </c>
      <c r="AO30" s="2"/>
      <c r="AP30" s="2">
        <v>4</v>
      </c>
      <c r="AQ30" s="2">
        <v>3</v>
      </c>
      <c r="AR30" s="2">
        <v>4</v>
      </c>
      <c r="AS30" s="2">
        <v>4</v>
      </c>
      <c r="AT30" s="2">
        <v>4</v>
      </c>
      <c r="AU30" s="2">
        <v>4</v>
      </c>
      <c r="AV30" s="2" t="s">
        <v>71</v>
      </c>
      <c r="AW30" s="51" t="str">
        <f t="shared" si="1"/>
        <v xml:space="preserve"> Habitats for marine species, Stabilize shorelines</v>
      </c>
      <c r="AX30" s="1"/>
      <c r="BB30" t="s">
        <v>324</v>
      </c>
      <c r="BC30" t="s">
        <v>325</v>
      </c>
    </row>
    <row r="31" spans="1:59" ht="17" x14ac:dyDescent="0.2">
      <c r="A31" s="1">
        <v>29</v>
      </c>
      <c r="B31" s="1" t="s">
        <v>127</v>
      </c>
      <c r="C31" s="2"/>
      <c r="D31" s="30" t="s">
        <v>6</v>
      </c>
      <c r="E31" s="28"/>
      <c r="F31" s="2" t="s">
        <v>131</v>
      </c>
      <c r="G31" s="2" t="s">
        <v>203</v>
      </c>
      <c r="H31" s="2" t="s">
        <v>207</v>
      </c>
      <c r="I31" s="2" t="s">
        <v>210</v>
      </c>
      <c r="J31" s="2"/>
      <c r="K31" s="2" t="s">
        <v>210</v>
      </c>
      <c r="L31" s="30"/>
      <c r="M31" s="28" t="s">
        <v>218</v>
      </c>
      <c r="N31" s="2"/>
      <c r="O31" s="2" t="s">
        <v>220</v>
      </c>
      <c r="P31" s="2"/>
      <c r="Q31" s="2">
        <v>1</v>
      </c>
      <c r="R31" s="40" t="str">
        <f t="shared" si="3"/>
        <v xml:space="preserve"> Relaxation</v>
      </c>
      <c r="S31" s="2"/>
      <c r="T31" s="2" t="s">
        <v>229</v>
      </c>
      <c r="U31" s="2" t="s">
        <v>230</v>
      </c>
      <c r="V31" s="2" t="s">
        <v>233</v>
      </c>
      <c r="W31" s="2">
        <v>4</v>
      </c>
      <c r="X31" s="30">
        <v>4</v>
      </c>
      <c r="Y31" s="28">
        <v>4</v>
      </c>
      <c r="Z31" s="2">
        <v>4</v>
      </c>
      <c r="AA31" s="2">
        <v>4</v>
      </c>
      <c r="AB31" s="2">
        <v>4</v>
      </c>
      <c r="AC31" s="2">
        <v>4</v>
      </c>
      <c r="AD31" s="2">
        <v>4</v>
      </c>
      <c r="AE31" s="2">
        <v>4</v>
      </c>
      <c r="AF31" s="30"/>
      <c r="AG31" s="28">
        <v>4</v>
      </c>
      <c r="AH31" s="2">
        <v>4</v>
      </c>
      <c r="AI31" s="2">
        <v>4</v>
      </c>
      <c r="AJ31" s="2">
        <v>4</v>
      </c>
      <c r="AK31" s="2">
        <v>4</v>
      </c>
      <c r="AL31" s="30">
        <v>4</v>
      </c>
      <c r="AM31" s="28">
        <v>4</v>
      </c>
      <c r="AN31" s="50" t="str">
        <f t="shared" si="0"/>
        <v xml:space="preserve"> Donate money to an environmental cause</v>
      </c>
      <c r="AO31" s="2"/>
      <c r="AP31" s="2">
        <v>4</v>
      </c>
      <c r="AQ31" s="2">
        <v>4</v>
      </c>
      <c r="AR31" s="2">
        <v>4</v>
      </c>
      <c r="AS31" s="2">
        <v>4</v>
      </c>
      <c r="AT31" s="2">
        <v>4</v>
      </c>
      <c r="AU31" s="2">
        <v>4</v>
      </c>
      <c r="AV31" s="2">
        <v>1</v>
      </c>
      <c r="AW31" s="51" t="str">
        <f t="shared" si="1"/>
        <v xml:space="preserve"> Habitats for marine species</v>
      </c>
      <c r="AX31" s="1" t="s">
        <v>120</v>
      </c>
      <c r="BB31" t="s">
        <v>324</v>
      </c>
    </row>
    <row r="32" spans="1:59" ht="34" x14ac:dyDescent="0.2">
      <c r="A32" s="1">
        <v>30</v>
      </c>
      <c r="B32" s="1" t="s">
        <v>127</v>
      </c>
      <c r="C32" s="2"/>
      <c r="D32" s="30" t="s">
        <v>6</v>
      </c>
      <c r="E32" s="28" t="s">
        <v>201</v>
      </c>
      <c r="F32" s="2" t="s">
        <v>130</v>
      </c>
      <c r="G32" s="2" t="s">
        <v>203</v>
      </c>
      <c r="H32" s="2" t="s">
        <v>206</v>
      </c>
      <c r="I32" s="2" t="s">
        <v>210</v>
      </c>
      <c r="J32" s="2"/>
      <c r="K32" s="2"/>
      <c r="L32" s="30"/>
      <c r="M32" s="28" t="s">
        <v>215</v>
      </c>
      <c r="N32" s="2"/>
      <c r="O32" s="2" t="s">
        <v>220</v>
      </c>
      <c r="P32" s="2"/>
      <c r="Q32" s="2">
        <v>1</v>
      </c>
      <c r="R32" s="40" t="str">
        <f t="shared" si="3"/>
        <v xml:space="preserve"> Relaxation</v>
      </c>
      <c r="S32" s="2"/>
      <c r="T32" s="2" t="s">
        <v>226</v>
      </c>
      <c r="U32" s="2" t="s">
        <v>232</v>
      </c>
      <c r="V32" s="2" t="s">
        <v>233</v>
      </c>
      <c r="W32" s="2">
        <v>3</v>
      </c>
      <c r="X32" s="30">
        <v>3</v>
      </c>
      <c r="Y32" s="28">
        <v>2</v>
      </c>
      <c r="Z32" s="2">
        <v>2</v>
      </c>
      <c r="AA32" s="2">
        <v>3</v>
      </c>
      <c r="AB32" s="2">
        <v>4</v>
      </c>
      <c r="AC32" s="2">
        <v>5</v>
      </c>
      <c r="AD32" s="2">
        <v>4</v>
      </c>
      <c r="AE32" s="2">
        <v>5</v>
      </c>
      <c r="AF32" s="30"/>
      <c r="AG32" s="28">
        <v>5</v>
      </c>
      <c r="AH32" s="2">
        <v>5</v>
      </c>
      <c r="AI32" s="2">
        <v>5</v>
      </c>
      <c r="AJ32" s="2">
        <v>5</v>
      </c>
      <c r="AK32" s="2">
        <v>4</v>
      </c>
      <c r="AL32" s="30">
        <v>5</v>
      </c>
      <c r="AM32" s="28">
        <v>3</v>
      </c>
      <c r="AN32" s="50" t="str">
        <f t="shared" si="0"/>
        <v xml:space="preserve"> Beach clean or litter collection</v>
      </c>
      <c r="AO32" s="2"/>
      <c r="AP32" s="2">
        <v>3</v>
      </c>
      <c r="AQ32" s="2">
        <v>3</v>
      </c>
      <c r="AR32" s="2">
        <v>4</v>
      </c>
      <c r="AS32" s="2">
        <v>3</v>
      </c>
      <c r="AT32" s="2">
        <v>5</v>
      </c>
      <c r="AU32" s="2">
        <v>5</v>
      </c>
      <c r="AV32" s="2" t="s">
        <v>48</v>
      </c>
      <c r="AW32" s="51" t="str">
        <f t="shared" si="1"/>
        <v xml:space="preserve"> Habitats for marine species, Stabilize shorelines, Are important carbon sinks, Improve fishing</v>
      </c>
      <c r="AX32" s="1"/>
      <c r="AY32" t="s">
        <v>121</v>
      </c>
      <c r="BB32" t="s">
        <v>324</v>
      </c>
      <c r="BC32" t="s">
        <v>325</v>
      </c>
      <c r="BD32" t="s">
        <v>326</v>
      </c>
      <c r="BE32" t="s">
        <v>327</v>
      </c>
    </row>
    <row r="33" spans="1:58" ht="17" x14ac:dyDescent="0.2">
      <c r="A33" s="1">
        <v>31</v>
      </c>
      <c r="B33" s="1"/>
      <c r="C33" s="2"/>
      <c r="D33" s="30" t="s">
        <v>6</v>
      </c>
      <c r="E33" s="28" t="s">
        <v>201</v>
      </c>
      <c r="F33" s="2" t="s">
        <v>131</v>
      </c>
      <c r="G33" s="2" t="s">
        <v>203</v>
      </c>
      <c r="H33" s="2" t="s">
        <v>206</v>
      </c>
      <c r="I33" s="2" t="s">
        <v>213</v>
      </c>
      <c r="J33" s="2"/>
      <c r="K33" s="2"/>
      <c r="L33" s="30"/>
      <c r="M33" s="28" t="s">
        <v>218</v>
      </c>
      <c r="N33" s="2"/>
      <c r="O33" s="2" t="s">
        <v>222</v>
      </c>
      <c r="P33" s="2"/>
      <c r="Q33" s="2">
        <v>7</v>
      </c>
      <c r="R33" s="40" t="str">
        <f t="shared" si="3"/>
        <v xml:space="preserve"> Photography</v>
      </c>
      <c r="S33" s="2"/>
      <c r="T33" s="2" t="s">
        <v>228</v>
      </c>
      <c r="U33" s="2" t="s">
        <v>231</v>
      </c>
      <c r="V33" s="2" t="s">
        <v>233</v>
      </c>
      <c r="W33" s="2">
        <v>5</v>
      </c>
      <c r="X33" s="30">
        <v>5</v>
      </c>
      <c r="Y33" s="28">
        <v>4</v>
      </c>
      <c r="Z33" s="2">
        <v>5</v>
      </c>
      <c r="AA33" s="2">
        <v>4</v>
      </c>
      <c r="AB33" s="2">
        <v>5</v>
      </c>
      <c r="AC33" s="2">
        <v>4</v>
      </c>
      <c r="AD33" s="2">
        <v>4</v>
      </c>
      <c r="AE33" s="2">
        <v>4</v>
      </c>
      <c r="AF33" s="30"/>
      <c r="AG33" s="28">
        <v>5</v>
      </c>
      <c r="AH33" s="2">
        <v>5</v>
      </c>
      <c r="AI33" s="2">
        <v>5</v>
      </c>
      <c r="AJ33" s="2">
        <v>4</v>
      </c>
      <c r="AK33" s="2">
        <v>5</v>
      </c>
      <c r="AL33" s="30">
        <v>5</v>
      </c>
      <c r="AM33" s="28">
        <v>7</v>
      </c>
      <c r="AN33" s="50" t="str">
        <f t="shared" si="0"/>
        <v xml:space="preserve"> None of the above</v>
      </c>
      <c r="AO33" s="2"/>
      <c r="AP33" s="2">
        <v>4</v>
      </c>
      <c r="AQ33" s="2">
        <v>4</v>
      </c>
      <c r="AR33" s="2">
        <v>4</v>
      </c>
      <c r="AS33" s="2">
        <v>4</v>
      </c>
      <c r="AT33" s="2">
        <v>4</v>
      </c>
      <c r="AU33" s="2">
        <v>4</v>
      </c>
      <c r="AV33" s="2">
        <v>1</v>
      </c>
      <c r="AW33" s="51" t="str">
        <f t="shared" si="1"/>
        <v xml:space="preserve"> Habitats for marine species</v>
      </c>
      <c r="AX33" s="1"/>
      <c r="BB33" t="s">
        <v>324</v>
      </c>
    </row>
    <row r="34" spans="1:58" ht="17" x14ac:dyDescent="0.2">
      <c r="A34" s="1">
        <v>32</v>
      </c>
      <c r="B34" s="1"/>
      <c r="C34" s="2"/>
      <c r="D34" s="30" t="s">
        <v>6</v>
      </c>
      <c r="E34" s="28"/>
      <c r="F34" s="2" t="s">
        <v>131</v>
      </c>
      <c r="G34" s="2" t="s">
        <v>203</v>
      </c>
      <c r="H34" s="2" t="s">
        <v>206</v>
      </c>
      <c r="I34" s="2" t="s">
        <v>213</v>
      </c>
      <c r="J34" s="2"/>
      <c r="K34" s="2"/>
      <c r="L34" s="30"/>
      <c r="M34" s="28" t="s">
        <v>218</v>
      </c>
      <c r="N34" s="2"/>
      <c r="O34" s="2" t="s">
        <v>222</v>
      </c>
      <c r="P34" s="2"/>
      <c r="Q34" s="2">
        <v>7</v>
      </c>
      <c r="R34" s="40" t="str">
        <f t="shared" si="3"/>
        <v xml:space="preserve"> Photography</v>
      </c>
      <c r="S34" s="2"/>
      <c r="T34" s="2" t="s">
        <v>228</v>
      </c>
      <c r="U34" s="2" t="s">
        <v>231</v>
      </c>
      <c r="V34" s="2" t="s">
        <v>233</v>
      </c>
      <c r="W34" s="2">
        <v>5</v>
      </c>
      <c r="X34" s="30">
        <v>5</v>
      </c>
      <c r="Y34" s="28">
        <v>4</v>
      </c>
      <c r="Z34" s="2">
        <v>4</v>
      </c>
      <c r="AA34" s="2">
        <v>5</v>
      </c>
      <c r="AB34" s="2">
        <v>5</v>
      </c>
      <c r="AC34" s="2">
        <v>5</v>
      </c>
      <c r="AD34" s="2">
        <v>4</v>
      </c>
      <c r="AE34" s="2">
        <v>4</v>
      </c>
      <c r="AF34" s="30"/>
      <c r="AG34" s="28">
        <v>4</v>
      </c>
      <c r="AH34" s="2">
        <v>5</v>
      </c>
      <c r="AI34" s="2">
        <v>5</v>
      </c>
      <c r="AJ34" s="2">
        <v>4</v>
      </c>
      <c r="AK34" s="2">
        <v>4</v>
      </c>
      <c r="AL34" s="30">
        <v>5</v>
      </c>
      <c r="AM34" s="28">
        <v>7</v>
      </c>
      <c r="AN34" s="50" t="str">
        <f t="shared" si="0"/>
        <v xml:space="preserve"> None of the above</v>
      </c>
      <c r="AO34" s="2"/>
      <c r="AP34" s="2">
        <v>4</v>
      </c>
      <c r="AQ34" s="2">
        <v>4</v>
      </c>
      <c r="AR34" s="2">
        <v>5</v>
      </c>
      <c r="AS34" s="2">
        <v>4</v>
      </c>
      <c r="AT34" s="2">
        <v>4</v>
      </c>
      <c r="AU34" s="2">
        <v>5</v>
      </c>
      <c r="AV34" s="2">
        <v>2</v>
      </c>
      <c r="AW34" s="51" t="str">
        <f t="shared" si="1"/>
        <v xml:space="preserve"> Stabilize shorelines</v>
      </c>
      <c r="AX34" s="1"/>
      <c r="BB34" t="s">
        <v>325</v>
      </c>
    </row>
    <row r="35" spans="1:58" ht="17" x14ac:dyDescent="0.2">
      <c r="A35" s="1">
        <v>33</v>
      </c>
      <c r="B35" s="1"/>
      <c r="C35" s="2"/>
      <c r="D35" s="30" t="s">
        <v>6</v>
      </c>
      <c r="E35" s="28" t="s">
        <v>201</v>
      </c>
      <c r="F35" s="2" t="s">
        <v>131</v>
      </c>
      <c r="G35" s="2" t="s">
        <v>203</v>
      </c>
      <c r="H35" s="2" t="s">
        <v>206</v>
      </c>
      <c r="I35" s="2" t="s">
        <v>213</v>
      </c>
      <c r="J35" s="2"/>
      <c r="K35" s="2"/>
      <c r="L35" s="30"/>
      <c r="M35" s="28" t="s">
        <v>218</v>
      </c>
      <c r="N35" s="2"/>
      <c r="O35" s="2" t="s">
        <v>222</v>
      </c>
      <c r="P35" s="2"/>
      <c r="Q35" s="2" t="s">
        <v>45</v>
      </c>
      <c r="R35" s="40" t="str">
        <f t="shared" si="3"/>
        <v xml:space="preserve"> Relaxation, Photography</v>
      </c>
      <c r="S35" s="2"/>
      <c r="T35" s="2" t="s">
        <v>227</v>
      </c>
      <c r="U35" s="2" t="s">
        <v>231</v>
      </c>
      <c r="V35" s="2" t="s">
        <v>233</v>
      </c>
      <c r="W35" s="2">
        <v>5</v>
      </c>
      <c r="X35" s="30">
        <v>5</v>
      </c>
      <c r="Y35" s="28">
        <v>5</v>
      </c>
      <c r="Z35" s="2">
        <v>5</v>
      </c>
      <c r="AA35" s="2">
        <v>5</v>
      </c>
      <c r="AB35" s="2">
        <v>5</v>
      </c>
      <c r="AC35" s="2">
        <v>5</v>
      </c>
      <c r="AD35" s="2">
        <v>5</v>
      </c>
      <c r="AE35" s="2">
        <v>5</v>
      </c>
      <c r="AF35" s="30"/>
      <c r="AG35" s="28">
        <v>5</v>
      </c>
      <c r="AH35" s="2">
        <v>5</v>
      </c>
      <c r="AI35" s="2">
        <v>5</v>
      </c>
      <c r="AJ35" s="2">
        <v>5</v>
      </c>
      <c r="AK35" s="2">
        <v>5</v>
      </c>
      <c r="AL35" s="30">
        <v>5</v>
      </c>
      <c r="AM35" s="28">
        <v>7</v>
      </c>
      <c r="AN35" s="50" t="str">
        <f t="shared" si="0"/>
        <v xml:space="preserve"> None of the above</v>
      </c>
      <c r="AO35" s="2"/>
      <c r="AP35" s="2">
        <v>5</v>
      </c>
      <c r="AQ35" s="2">
        <v>5</v>
      </c>
      <c r="AR35" s="2">
        <v>5</v>
      </c>
      <c r="AS35" s="2">
        <v>5</v>
      </c>
      <c r="AT35" s="2">
        <v>5</v>
      </c>
      <c r="AU35" s="2">
        <v>5</v>
      </c>
      <c r="AV35" s="2">
        <v>2</v>
      </c>
      <c r="AW35" s="51" t="str">
        <f t="shared" si="1"/>
        <v xml:space="preserve"> Stabilize shorelines</v>
      </c>
      <c r="AX35" s="1"/>
      <c r="AY35" t="s">
        <v>121</v>
      </c>
      <c r="BB35" t="s">
        <v>325</v>
      </c>
    </row>
    <row r="36" spans="1:58" ht="34" x14ac:dyDescent="0.2">
      <c r="A36" s="1">
        <v>34</v>
      </c>
      <c r="B36" s="1" t="s">
        <v>127</v>
      </c>
      <c r="C36" s="2"/>
      <c r="D36" s="30" t="s">
        <v>6</v>
      </c>
      <c r="E36" s="28" t="s">
        <v>201</v>
      </c>
      <c r="F36" s="2" t="s">
        <v>134</v>
      </c>
      <c r="G36" s="2" t="s">
        <v>204</v>
      </c>
      <c r="H36" s="2" t="s">
        <v>205</v>
      </c>
      <c r="I36" s="2" t="s">
        <v>213</v>
      </c>
      <c r="J36" s="2"/>
      <c r="K36" s="2"/>
      <c r="L36" s="30"/>
      <c r="M36" s="28"/>
      <c r="N36" s="2"/>
      <c r="O36" s="2"/>
      <c r="P36" s="2"/>
      <c r="Q36" s="2"/>
      <c r="R36" s="40" t="str">
        <f t="shared" si="3"/>
        <v/>
      </c>
      <c r="S36" s="2"/>
      <c r="T36" s="2"/>
      <c r="U36" s="2"/>
      <c r="V36" s="2"/>
      <c r="W36" s="2"/>
      <c r="X36" s="30"/>
      <c r="Y36" s="28">
        <v>5</v>
      </c>
      <c r="Z36" s="2">
        <v>2</v>
      </c>
      <c r="AA36" s="2">
        <v>2</v>
      </c>
      <c r="AB36" s="2">
        <v>3</v>
      </c>
      <c r="AC36" s="2">
        <v>5</v>
      </c>
      <c r="AD36" s="2">
        <v>5</v>
      </c>
      <c r="AE36" s="2">
        <v>5</v>
      </c>
      <c r="AF36" s="30"/>
      <c r="AG36" s="28">
        <v>5</v>
      </c>
      <c r="AH36" s="2">
        <v>5</v>
      </c>
      <c r="AI36" s="2">
        <v>4</v>
      </c>
      <c r="AJ36" s="2">
        <v>5</v>
      </c>
      <c r="AK36" s="2">
        <v>5</v>
      </c>
      <c r="AL36" s="30">
        <v>5</v>
      </c>
      <c r="AM36" s="28">
        <v>7</v>
      </c>
      <c r="AN36" s="50" t="str">
        <f t="shared" si="0"/>
        <v xml:space="preserve"> None of the above</v>
      </c>
      <c r="AO36" s="2"/>
      <c r="AP36" s="2">
        <v>5</v>
      </c>
      <c r="AQ36" s="2">
        <v>2</v>
      </c>
      <c r="AR36" s="2">
        <v>5</v>
      </c>
      <c r="AS36" s="2">
        <v>5</v>
      </c>
      <c r="AT36" s="2">
        <v>5</v>
      </c>
      <c r="AU36" s="2">
        <v>5</v>
      </c>
      <c r="AV36" s="2" t="s">
        <v>48</v>
      </c>
      <c r="AW36" s="51" t="str">
        <f t="shared" si="1"/>
        <v xml:space="preserve"> Habitats for marine species, Stabilize shorelines, Are important carbon sinks, Improve fishing</v>
      </c>
      <c r="AX36" s="1"/>
      <c r="AY36" t="s">
        <v>122</v>
      </c>
      <c r="BB36" t="s">
        <v>324</v>
      </c>
      <c r="BC36" t="s">
        <v>325</v>
      </c>
      <c r="BD36" t="s">
        <v>326</v>
      </c>
      <c r="BE36" t="s">
        <v>327</v>
      </c>
    </row>
    <row r="37" spans="1:58" ht="17" x14ac:dyDescent="0.2">
      <c r="A37" s="1">
        <v>35</v>
      </c>
      <c r="B37" s="1" t="s">
        <v>127</v>
      </c>
      <c r="C37" s="2"/>
      <c r="D37" s="30" t="s">
        <v>6</v>
      </c>
      <c r="E37" s="28" t="s">
        <v>201</v>
      </c>
      <c r="F37" s="2" t="s">
        <v>131</v>
      </c>
      <c r="G37" s="2" t="s">
        <v>204</v>
      </c>
      <c r="H37" s="2" t="s">
        <v>209</v>
      </c>
      <c r="I37" s="2" t="s">
        <v>19</v>
      </c>
      <c r="J37" s="2" t="s">
        <v>123</v>
      </c>
      <c r="K37" s="2"/>
      <c r="L37" s="30"/>
      <c r="M37" s="28" t="s">
        <v>218</v>
      </c>
      <c r="N37" s="2"/>
      <c r="O37" s="2" t="s">
        <v>220</v>
      </c>
      <c r="P37" s="2"/>
      <c r="Q37" s="2" t="s">
        <v>45</v>
      </c>
      <c r="R37" s="40" t="str">
        <f t="shared" si="3"/>
        <v xml:space="preserve"> Relaxation, Photography</v>
      </c>
      <c r="S37" s="2"/>
      <c r="T37" s="2" t="s">
        <v>228</v>
      </c>
      <c r="U37" s="2" t="s">
        <v>231</v>
      </c>
      <c r="V37" s="2" t="s">
        <v>233</v>
      </c>
      <c r="W37" s="2">
        <v>5</v>
      </c>
      <c r="X37" s="30">
        <v>5</v>
      </c>
      <c r="Y37" s="28">
        <v>4</v>
      </c>
      <c r="Z37" s="2">
        <v>4</v>
      </c>
      <c r="AA37" s="2">
        <v>3</v>
      </c>
      <c r="AB37" s="2">
        <v>4</v>
      </c>
      <c r="AC37" s="2">
        <v>4</v>
      </c>
      <c r="AD37" s="2">
        <v>4</v>
      </c>
      <c r="AE37" s="2">
        <v>4</v>
      </c>
      <c r="AF37" s="30"/>
      <c r="AG37" s="28">
        <v>4</v>
      </c>
      <c r="AH37" s="2">
        <v>4</v>
      </c>
      <c r="AI37" s="2">
        <v>4</v>
      </c>
      <c r="AJ37" s="2">
        <v>4</v>
      </c>
      <c r="AK37" s="2">
        <v>4</v>
      </c>
      <c r="AL37" s="30">
        <v>4</v>
      </c>
      <c r="AM37" s="28">
        <v>3</v>
      </c>
      <c r="AN37" s="50" t="str">
        <f t="shared" si="0"/>
        <v xml:space="preserve"> Beach clean or litter collection</v>
      </c>
      <c r="AO37" s="2"/>
      <c r="AP37" s="2">
        <v>4</v>
      </c>
      <c r="AQ37" s="2">
        <v>3</v>
      </c>
      <c r="AR37" s="2">
        <v>4</v>
      </c>
      <c r="AS37" s="2">
        <v>4</v>
      </c>
      <c r="AT37" s="2">
        <v>4</v>
      </c>
      <c r="AU37" s="2">
        <v>4</v>
      </c>
      <c r="AV37" s="2" t="s">
        <v>71</v>
      </c>
      <c r="AW37" s="51" t="str">
        <f t="shared" si="1"/>
        <v xml:space="preserve"> Habitats for marine species, Stabilize shorelines</v>
      </c>
      <c r="AX37" s="1"/>
      <c r="BB37" t="s">
        <v>324</v>
      </c>
      <c r="BC37" t="s">
        <v>325</v>
      </c>
    </row>
    <row r="38" spans="1:58" ht="34" x14ac:dyDescent="0.2">
      <c r="A38" s="1">
        <v>36</v>
      </c>
      <c r="B38" s="1" t="s">
        <v>127</v>
      </c>
      <c r="C38" s="2"/>
      <c r="D38" s="30" t="s">
        <v>6</v>
      </c>
      <c r="E38" s="28" t="s">
        <v>201</v>
      </c>
      <c r="F38" s="2" t="s">
        <v>131</v>
      </c>
      <c r="G38" s="2" t="s">
        <v>203</v>
      </c>
      <c r="H38" s="2" t="s">
        <v>207</v>
      </c>
      <c r="I38" s="2" t="s">
        <v>213</v>
      </c>
      <c r="J38" s="2"/>
      <c r="K38" s="2"/>
      <c r="L38" s="30"/>
      <c r="M38" s="28" t="s">
        <v>218</v>
      </c>
      <c r="N38" s="2"/>
      <c r="O38" s="2" t="s">
        <v>220</v>
      </c>
      <c r="P38" s="2"/>
      <c r="Q38" s="2" t="s">
        <v>40</v>
      </c>
      <c r="R38" s="40" t="str">
        <f t="shared" si="3"/>
        <v xml:space="preserve"> Relaxation, Time in nature</v>
      </c>
      <c r="S38" s="2"/>
      <c r="T38" s="2" t="s">
        <v>228</v>
      </c>
      <c r="U38" s="2" t="s">
        <v>231</v>
      </c>
      <c r="V38" s="2" t="s">
        <v>233</v>
      </c>
      <c r="W38" s="2">
        <v>4</v>
      </c>
      <c r="X38" s="30">
        <v>5</v>
      </c>
      <c r="Y38" s="28">
        <v>4</v>
      </c>
      <c r="Z38" s="2">
        <v>5</v>
      </c>
      <c r="AA38" s="2">
        <v>3</v>
      </c>
      <c r="AB38" s="2">
        <v>4</v>
      </c>
      <c r="AC38" s="2">
        <v>5</v>
      </c>
      <c r="AD38" s="2">
        <v>4</v>
      </c>
      <c r="AE38" s="2">
        <v>5</v>
      </c>
      <c r="AF38" s="30"/>
      <c r="AG38" s="28">
        <v>4</v>
      </c>
      <c r="AH38" s="2">
        <v>5</v>
      </c>
      <c r="AI38" s="2">
        <v>5</v>
      </c>
      <c r="AJ38" s="2">
        <v>4</v>
      </c>
      <c r="AK38" s="2">
        <v>4</v>
      </c>
      <c r="AL38" s="30">
        <v>4</v>
      </c>
      <c r="AM38" s="28">
        <v>3</v>
      </c>
      <c r="AN38" s="50" t="str">
        <f t="shared" si="0"/>
        <v xml:space="preserve"> Beach clean or litter collection</v>
      </c>
      <c r="AO38" s="2"/>
      <c r="AP38" s="2">
        <v>3</v>
      </c>
      <c r="AQ38" s="2">
        <v>2</v>
      </c>
      <c r="AR38" s="2">
        <v>5</v>
      </c>
      <c r="AS38" s="2">
        <v>4</v>
      </c>
      <c r="AT38" s="2">
        <v>3</v>
      </c>
      <c r="AU38" s="2">
        <v>4</v>
      </c>
      <c r="AV38" s="2" t="s">
        <v>48</v>
      </c>
      <c r="AW38" s="51" t="str">
        <f t="shared" si="1"/>
        <v xml:space="preserve"> Habitats for marine species, Stabilize shorelines, Are important carbon sinks, Improve fishing</v>
      </c>
      <c r="AX38" s="1"/>
      <c r="BB38" t="s">
        <v>324</v>
      </c>
      <c r="BC38" t="s">
        <v>325</v>
      </c>
      <c r="BD38" t="s">
        <v>326</v>
      </c>
      <c r="BE38" t="s">
        <v>327</v>
      </c>
    </row>
    <row r="39" spans="1:58" ht="51" x14ac:dyDescent="0.2">
      <c r="A39" s="1">
        <v>37</v>
      </c>
      <c r="B39" s="1" t="s">
        <v>128</v>
      </c>
      <c r="C39" s="2"/>
      <c r="D39" s="30" t="s">
        <v>6</v>
      </c>
      <c r="E39" s="28" t="s">
        <v>201</v>
      </c>
      <c r="F39" s="2" t="s">
        <v>131</v>
      </c>
      <c r="G39" s="2" t="s">
        <v>203</v>
      </c>
      <c r="H39" s="2"/>
      <c r="I39" s="2" t="s">
        <v>210</v>
      </c>
      <c r="J39" s="2"/>
      <c r="K39" s="2"/>
      <c r="L39" s="30"/>
      <c r="M39" s="28" t="s">
        <v>218</v>
      </c>
      <c r="N39" s="2"/>
      <c r="O39" s="2" t="s">
        <v>222</v>
      </c>
      <c r="P39" s="2"/>
      <c r="Q39" s="2" t="s">
        <v>40</v>
      </c>
      <c r="R39" s="40" t="str">
        <f t="shared" si="3"/>
        <v xml:space="preserve"> Relaxation, Time in nature</v>
      </c>
      <c r="S39" s="2"/>
      <c r="T39" s="2" t="s">
        <v>228</v>
      </c>
      <c r="U39" s="2" t="s">
        <v>231</v>
      </c>
      <c r="V39" s="2" t="s">
        <v>233</v>
      </c>
      <c r="W39" s="2">
        <v>4</v>
      </c>
      <c r="X39" s="30">
        <v>5</v>
      </c>
      <c r="Y39" s="28">
        <v>2</v>
      </c>
      <c r="Z39" s="2">
        <v>2</v>
      </c>
      <c r="AA39" s="2">
        <v>3</v>
      </c>
      <c r="AB39" s="2">
        <v>4</v>
      </c>
      <c r="AC39" s="2">
        <v>5</v>
      </c>
      <c r="AD39" s="2">
        <v>3</v>
      </c>
      <c r="AE39" s="2">
        <v>4</v>
      </c>
      <c r="AF39" s="30"/>
      <c r="AG39" s="28">
        <v>3</v>
      </c>
      <c r="AH39" s="2">
        <v>4</v>
      </c>
      <c r="AI39" s="2">
        <v>5</v>
      </c>
      <c r="AJ39" s="2">
        <v>4</v>
      </c>
      <c r="AK39" s="2">
        <v>4</v>
      </c>
      <c r="AL39" s="30">
        <v>3</v>
      </c>
      <c r="AM39" s="28" t="s">
        <v>124</v>
      </c>
      <c r="AN39" s="50" t="str">
        <f t="shared" si="0"/>
        <v xml:space="preserve"> Seek environmental information, Beach clean or litter collection, Donate money to an environmental cause, Do voluntary environmental work, Other environmentally friendly activity</v>
      </c>
      <c r="AO39" s="2"/>
      <c r="AP39" s="2">
        <v>5</v>
      </c>
      <c r="AQ39" s="2">
        <v>5</v>
      </c>
      <c r="AR39" s="2">
        <v>5</v>
      </c>
      <c r="AS39" s="2">
        <v>5</v>
      </c>
      <c r="AT39" s="2">
        <v>5</v>
      </c>
      <c r="AU39" s="2">
        <v>5</v>
      </c>
      <c r="AV39" s="2" t="s">
        <v>48</v>
      </c>
      <c r="AW39" s="51" t="str">
        <f t="shared" si="1"/>
        <v xml:space="preserve"> Habitats for marine species, Stabilize shorelines, Are important carbon sinks, Improve fishing</v>
      </c>
      <c r="AX39" s="1" t="s">
        <v>125</v>
      </c>
      <c r="BB39" t="s">
        <v>324</v>
      </c>
      <c r="BC39" t="s">
        <v>325</v>
      </c>
      <c r="BD39" t="s">
        <v>326</v>
      </c>
      <c r="BE39" t="s">
        <v>327</v>
      </c>
    </row>
    <row r="40" spans="1:58" ht="51" x14ac:dyDescent="0.2">
      <c r="A40" s="1">
        <v>38</v>
      </c>
      <c r="B40" s="1"/>
      <c r="C40" s="2"/>
      <c r="D40" s="30" t="s">
        <v>6</v>
      </c>
      <c r="E40" s="28" t="s">
        <v>201</v>
      </c>
      <c r="F40" s="2" t="s">
        <v>131</v>
      </c>
      <c r="G40" s="2" t="s">
        <v>204</v>
      </c>
      <c r="H40" s="2"/>
      <c r="I40" s="2" t="s">
        <v>210</v>
      </c>
      <c r="J40" s="2"/>
      <c r="K40" s="2"/>
      <c r="L40" s="30"/>
      <c r="M40" s="28" t="s">
        <v>218</v>
      </c>
      <c r="N40" s="2"/>
      <c r="O40" s="2" t="s">
        <v>222</v>
      </c>
      <c r="P40" s="2"/>
      <c r="Q40" s="2" t="s">
        <v>61</v>
      </c>
      <c r="R40" s="40" t="str">
        <f t="shared" si="3"/>
        <v xml:space="preserve"> Relaxation, Bird watching, Time in nature</v>
      </c>
      <c r="S40" s="2"/>
      <c r="T40" s="2" t="s">
        <v>226</v>
      </c>
      <c r="U40" s="2" t="s">
        <v>231</v>
      </c>
      <c r="V40" s="2" t="s">
        <v>233</v>
      </c>
      <c r="W40" s="2">
        <v>4</v>
      </c>
      <c r="X40" s="30">
        <v>4</v>
      </c>
      <c r="Y40" s="28" t="s">
        <v>192</v>
      </c>
      <c r="Z40" s="2" t="s">
        <v>192</v>
      </c>
      <c r="AA40" s="2" t="s">
        <v>192</v>
      </c>
      <c r="AB40" s="2">
        <v>4</v>
      </c>
      <c r="AC40" s="2">
        <v>4</v>
      </c>
      <c r="AD40" s="2" t="s">
        <v>192</v>
      </c>
      <c r="AE40" s="2">
        <v>3</v>
      </c>
      <c r="AF40" s="30"/>
      <c r="AG40" s="28">
        <v>4</v>
      </c>
      <c r="AH40" s="2"/>
      <c r="AI40" s="2">
        <v>4</v>
      </c>
      <c r="AJ40" s="2"/>
      <c r="AK40" s="2"/>
      <c r="AL40" s="30"/>
      <c r="AM40" s="28">
        <v>3</v>
      </c>
      <c r="AN40" s="50" t="str">
        <f t="shared" si="0"/>
        <v xml:space="preserve"> Beach clean or litter collection</v>
      </c>
      <c r="AO40" s="2"/>
      <c r="AP40" s="2">
        <v>3</v>
      </c>
      <c r="AQ40" s="2">
        <v>3</v>
      </c>
      <c r="AR40" s="2">
        <v>3</v>
      </c>
      <c r="AS40" s="2">
        <v>4</v>
      </c>
      <c r="AT40" s="2"/>
      <c r="AU40" s="2">
        <v>4</v>
      </c>
      <c r="AV40" s="2" t="s">
        <v>83</v>
      </c>
      <c r="AW40" s="51" t="str">
        <f t="shared" si="1"/>
        <v xml:space="preserve"> Habitats for marine species, Stabilize shorelines, Not important for coastal ecosystem health, Are important carbon sinks, Improve fishing</v>
      </c>
      <c r="AX40" s="1"/>
      <c r="AY40" t="s">
        <v>121</v>
      </c>
      <c r="BB40" t="s">
        <v>324</v>
      </c>
      <c r="BC40" t="s">
        <v>325</v>
      </c>
      <c r="BD40" t="s">
        <v>328</v>
      </c>
      <c r="BE40" t="s">
        <v>326</v>
      </c>
      <c r="BF40" t="s">
        <v>327</v>
      </c>
    </row>
    <row r="41" spans="1:58" ht="34" x14ac:dyDescent="0.2">
      <c r="A41" s="1">
        <v>39</v>
      </c>
      <c r="B41" s="1" t="s">
        <v>127</v>
      </c>
      <c r="C41" s="2"/>
      <c r="D41" s="30" t="s">
        <v>6</v>
      </c>
      <c r="E41" s="28" t="s">
        <v>201</v>
      </c>
      <c r="F41" s="2" t="s">
        <v>131</v>
      </c>
      <c r="G41" s="2" t="s">
        <v>203</v>
      </c>
      <c r="H41" s="2" t="s">
        <v>207</v>
      </c>
      <c r="I41" s="2" t="s">
        <v>210</v>
      </c>
      <c r="J41" s="2"/>
      <c r="K41" s="2" t="s">
        <v>214</v>
      </c>
      <c r="L41" s="30"/>
      <c r="M41" s="28" t="s">
        <v>215</v>
      </c>
      <c r="N41" s="2"/>
      <c r="O41" s="2" t="s">
        <v>220</v>
      </c>
      <c r="P41" s="2"/>
      <c r="Q41" s="2">
        <v>5</v>
      </c>
      <c r="R41" s="40" t="str">
        <f t="shared" si="3"/>
        <v xml:space="preserve"> Time in nature</v>
      </c>
      <c r="S41" s="2"/>
      <c r="T41" s="2" t="s">
        <v>229</v>
      </c>
      <c r="U41" s="2" t="s">
        <v>231</v>
      </c>
      <c r="V41" s="2" t="s">
        <v>233</v>
      </c>
      <c r="W41" s="2">
        <v>5</v>
      </c>
      <c r="X41" s="30">
        <v>5</v>
      </c>
      <c r="Y41" s="28">
        <v>4</v>
      </c>
      <c r="Z41" s="2">
        <v>4</v>
      </c>
      <c r="AA41" s="2">
        <v>5</v>
      </c>
      <c r="AB41" s="2">
        <v>5</v>
      </c>
      <c r="AC41" s="2">
        <v>5</v>
      </c>
      <c r="AD41" s="2">
        <v>5</v>
      </c>
      <c r="AE41" s="2" t="s">
        <v>192</v>
      </c>
      <c r="AF41" s="30"/>
      <c r="AG41" s="28">
        <v>4</v>
      </c>
      <c r="AH41" s="2">
        <v>5</v>
      </c>
      <c r="AI41" s="2">
        <v>5</v>
      </c>
      <c r="AJ41" s="2">
        <v>5</v>
      </c>
      <c r="AK41" s="2">
        <v>5</v>
      </c>
      <c r="AL41" s="34" t="s">
        <v>192</v>
      </c>
      <c r="AM41" s="28">
        <v>2</v>
      </c>
      <c r="AN41" s="50" t="str">
        <f t="shared" si="0"/>
        <v xml:space="preserve"> Attend public DENR meetings</v>
      </c>
      <c r="AO41" s="2"/>
      <c r="AP41" s="2">
        <v>3</v>
      </c>
      <c r="AQ41" s="2">
        <v>2</v>
      </c>
      <c r="AR41" s="2">
        <v>5</v>
      </c>
      <c r="AS41" s="2">
        <v>5</v>
      </c>
      <c r="AT41" s="2">
        <v>5</v>
      </c>
      <c r="AU41" s="2">
        <v>5</v>
      </c>
      <c r="AV41" s="2" t="s">
        <v>189</v>
      </c>
      <c r="AW41" s="51" t="str">
        <f t="shared" si="1"/>
        <v xml:space="preserve"> Habitats for marine species, Are important carbon sinks, Improve fishing</v>
      </c>
      <c r="AX41" s="1" t="s">
        <v>193</v>
      </c>
      <c r="BB41" t="s">
        <v>324</v>
      </c>
      <c r="BC41" t="s">
        <v>326</v>
      </c>
      <c r="BD41" t="s">
        <v>327</v>
      </c>
    </row>
    <row r="42" spans="1:58" ht="34" x14ac:dyDescent="0.2">
      <c r="A42" s="1">
        <v>40</v>
      </c>
      <c r="B42" s="1" t="s">
        <v>127</v>
      </c>
      <c r="C42" s="2"/>
      <c r="D42" s="30" t="s">
        <v>6</v>
      </c>
      <c r="E42" s="28" t="s">
        <v>201</v>
      </c>
      <c r="F42" s="2" t="s">
        <v>131</v>
      </c>
      <c r="G42" s="2" t="s">
        <v>204</v>
      </c>
      <c r="H42" s="2" t="s">
        <v>207</v>
      </c>
      <c r="I42" s="2" t="s">
        <v>210</v>
      </c>
      <c r="J42" s="2"/>
      <c r="K42" s="2" t="s">
        <v>214</v>
      </c>
      <c r="L42" s="30"/>
      <c r="M42" s="28" t="s">
        <v>218</v>
      </c>
      <c r="N42" s="2"/>
      <c r="O42" s="2" t="s">
        <v>220</v>
      </c>
      <c r="P42" s="2"/>
      <c r="Q42" s="2">
        <v>5</v>
      </c>
      <c r="R42" s="40" t="str">
        <f t="shared" si="3"/>
        <v xml:space="preserve"> Time in nature</v>
      </c>
      <c r="S42" s="2"/>
      <c r="T42" s="2" t="s">
        <v>229</v>
      </c>
      <c r="U42" s="2" t="s">
        <v>231</v>
      </c>
      <c r="V42" s="2" t="s">
        <v>233</v>
      </c>
      <c r="W42" s="2">
        <v>5</v>
      </c>
      <c r="X42" s="30">
        <v>5</v>
      </c>
      <c r="Y42" s="28">
        <v>4</v>
      </c>
      <c r="Z42" s="2">
        <v>5</v>
      </c>
      <c r="AA42" s="2">
        <v>5</v>
      </c>
      <c r="AB42" s="2">
        <v>5</v>
      </c>
      <c r="AC42" s="2">
        <v>5</v>
      </c>
      <c r="AD42" s="2">
        <v>5</v>
      </c>
      <c r="AE42" s="26" t="s">
        <v>192</v>
      </c>
      <c r="AF42" s="30"/>
      <c r="AG42" s="28">
        <v>4</v>
      </c>
      <c r="AH42" s="2">
        <v>5</v>
      </c>
      <c r="AI42" s="2">
        <v>5</v>
      </c>
      <c r="AJ42" s="2">
        <v>5</v>
      </c>
      <c r="AK42" s="2">
        <v>5</v>
      </c>
      <c r="AL42" s="26" t="s">
        <v>192</v>
      </c>
      <c r="AM42" s="28">
        <v>2</v>
      </c>
      <c r="AN42" s="50" t="str">
        <f t="shared" si="0"/>
        <v xml:space="preserve"> Attend public DENR meetings</v>
      </c>
      <c r="AO42" s="2"/>
      <c r="AP42" s="2">
        <v>4</v>
      </c>
      <c r="AQ42" s="2">
        <v>3</v>
      </c>
      <c r="AR42" s="2">
        <v>5</v>
      </c>
      <c r="AS42" s="2">
        <v>5</v>
      </c>
      <c r="AT42" s="2">
        <v>5</v>
      </c>
      <c r="AU42" s="2">
        <v>5</v>
      </c>
      <c r="AV42" s="2" t="s">
        <v>48</v>
      </c>
      <c r="AW42" s="51" t="str">
        <f t="shared" si="1"/>
        <v xml:space="preserve"> Habitats for marine species, Stabilize shorelines, Are important carbon sinks, Improve fishing</v>
      </c>
      <c r="AX42" s="1"/>
      <c r="BB42" t="s">
        <v>324</v>
      </c>
      <c r="BC42" t="s">
        <v>325</v>
      </c>
      <c r="BD42" t="s">
        <v>326</v>
      </c>
      <c r="BE42" t="s">
        <v>327</v>
      </c>
    </row>
    <row r="43" spans="1:58" ht="17" x14ac:dyDescent="0.2">
      <c r="A43" s="1">
        <v>41</v>
      </c>
      <c r="B43" s="1" t="s">
        <v>127</v>
      </c>
      <c r="C43" s="2"/>
      <c r="D43" s="30" t="s">
        <v>6</v>
      </c>
      <c r="E43" s="28" t="s">
        <v>201</v>
      </c>
      <c r="F43" s="2" t="s">
        <v>131</v>
      </c>
      <c r="G43" s="2" t="s">
        <v>204</v>
      </c>
      <c r="H43" s="2" t="s">
        <v>207</v>
      </c>
      <c r="I43" s="2" t="s">
        <v>210</v>
      </c>
      <c r="J43" s="2"/>
      <c r="K43" s="2"/>
      <c r="L43" s="30"/>
      <c r="M43" s="28" t="s">
        <v>217</v>
      </c>
      <c r="N43" s="2"/>
      <c r="O43" s="2" t="s">
        <v>220</v>
      </c>
      <c r="P43" s="2"/>
      <c r="Q43" s="2">
        <v>7</v>
      </c>
      <c r="R43" s="40" t="str">
        <f t="shared" si="3"/>
        <v xml:space="preserve"> Photography</v>
      </c>
      <c r="S43" s="2" t="s">
        <v>194</v>
      </c>
      <c r="T43" s="2" t="s">
        <v>226</v>
      </c>
      <c r="U43" s="2" t="s">
        <v>232</v>
      </c>
      <c r="V43" s="2" t="s">
        <v>234</v>
      </c>
      <c r="W43" s="2">
        <v>4</v>
      </c>
      <c r="X43" s="30">
        <v>4</v>
      </c>
      <c r="Y43" s="28">
        <v>4</v>
      </c>
      <c r="Z43" s="2">
        <v>4</v>
      </c>
      <c r="AA43" s="2">
        <v>4</v>
      </c>
      <c r="AB43" s="2">
        <v>4</v>
      </c>
      <c r="AC43" s="2">
        <v>4</v>
      </c>
      <c r="AD43" s="2">
        <v>4</v>
      </c>
      <c r="AE43" s="2">
        <v>4</v>
      </c>
      <c r="AF43" s="30"/>
      <c r="AG43" s="28">
        <v>4</v>
      </c>
      <c r="AH43" s="2">
        <v>4</v>
      </c>
      <c r="AI43" s="2">
        <v>4</v>
      </c>
      <c r="AJ43" s="2">
        <v>4</v>
      </c>
      <c r="AK43" s="2">
        <v>4</v>
      </c>
      <c r="AL43" s="30">
        <v>4</v>
      </c>
      <c r="AM43" s="28">
        <v>7</v>
      </c>
      <c r="AN43" s="50" t="str">
        <f t="shared" si="0"/>
        <v xml:space="preserve"> None of the above</v>
      </c>
      <c r="AO43" s="2"/>
      <c r="AP43" s="2">
        <v>4</v>
      </c>
      <c r="AQ43" s="2">
        <v>4</v>
      </c>
      <c r="AR43" s="2">
        <v>4</v>
      </c>
      <c r="AS43" s="2">
        <v>4</v>
      </c>
      <c r="AT43" s="2">
        <v>4</v>
      </c>
      <c r="AU43" s="2">
        <v>4</v>
      </c>
      <c r="AV43" s="2" t="s">
        <v>192</v>
      </c>
      <c r="AW43" s="51" t="str">
        <f t="shared" si="1"/>
        <v>-</v>
      </c>
      <c r="AX43" s="1"/>
      <c r="BB43" t="s">
        <v>192</v>
      </c>
    </row>
    <row r="44" spans="1:58" ht="34" x14ac:dyDescent="0.2">
      <c r="A44" s="1">
        <v>42</v>
      </c>
      <c r="B44" s="1" t="s">
        <v>128</v>
      </c>
      <c r="C44" s="2" t="s">
        <v>195</v>
      </c>
      <c r="D44" s="30" t="s">
        <v>6</v>
      </c>
      <c r="E44" s="28" t="s">
        <v>201</v>
      </c>
      <c r="F44" s="2" t="s">
        <v>130</v>
      </c>
      <c r="G44" s="2" t="s">
        <v>204</v>
      </c>
      <c r="H44" s="2" t="s">
        <v>209</v>
      </c>
      <c r="I44" s="2" t="s">
        <v>211</v>
      </c>
      <c r="J44" s="2"/>
      <c r="K44" s="2"/>
      <c r="L44" s="30"/>
      <c r="M44" s="28" t="s">
        <v>217</v>
      </c>
      <c r="N44" s="2"/>
      <c r="O44" s="2" t="s">
        <v>220</v>
      </c>
      <c r="P44" s="2"/>
      <c r="Q44" s="2">
        <v>1</v>
      </c>
      <c r="R44" s="40" t="str">
        <f>SUBSTITUTE(SUBSTITUTE(SUBSTITUTE(SUBSTITUTE(Q44,"1"," Relaxation"),"5"," Time in nature"),"7"," Photography"),"2"," Bird watching")</f>
        <v xml:space="preserve"> Relaxation</v>
      </c>
      <c r="S44" s="2"/>
      <c r="T44" s="2" t="s">
        <v>226</v>
      </c>
      <c r="U44" s="2" t="s">
        <v>230</v>
      </c>
      <c r="V44" s="2" t="s">
        <v>233</v>
      </c>
      <c r="W44" s="2">
        <v>5</v>
      </c>
      <c r="X44" s="30">
        <v>5</v>
      </c>
      <c r="Y44" s="28">
        <v>5</v>
      </c>
      <c r="Z44" s="2">
        <v>5</v>
      </c>
      <c r="AA44" s="2">
        <v>5</v>
      </c>
      <c r="AB44" s="2">
        <v>5</v>
      </c>
      <c r="AC44" s="2">
        <v>5</v>
      </c>
      <c r="AD44" s="2">
        <v>5</v>
      </c>
      <c r="AE44" s="2">
        <v>5</v>
      </c>
      <c r="AF44" s="30"/>
      <c r="AG44" s="28">
        <v>5</v>
      </c>
      <c r="AH44" s="2">
        <v>5</v>
      </c>
      <c r="AI44" s="2">
        <v>5</v>
      </c>
      <c r="AJ44" s="2">
        <v>5</v>
      </c>
      <c r="AK44" s="2">
        <v>5</v>
      </c>
      <c r="AL44" s="30">
        <v>5</v>
      </c>
      <c r="AM44" s="28">
        <v>5</v>
      </c>
      <c r="AN44" s="50" t="str">
        <f t="shared" si="0"/>
        <v xml:space="preserve"> Do voluntary environmental work</v>
      </c>
      <c r="AO44" s="2"/>
      <c r="AP44" s="2">
        <v>3</v>
      </c>
      <c r="AQ44" s="2">
        <v>3</v>
      </c>
      <c r="AR44" s="2">
        <v>5</v>
      </c>
      <c r="AS44" s="2">
        <v>5</v>
      </c>
      <c r="AT44" s="2">
        <v>5</v>
      </c>
      <c r="AU44" s="2">
        <v>5</v>
      </c>
      <c r="AV44" s="2" t="s">
        <v>48</v>
      </c>
      <c r="AW44" s="51" t="str">
        <f t="shared" si="1"/>
        <v xml:space="preserve"> Habitats for marine species, Stabilize shorelines, Are important carbon sinks, Improve fishing</v>
      </c>
      <c r="AX44" s="1"/>
      <c r="BB44" t="s">
        <v>324</v>
      </c>
      <c r="BC44" t="s">
        <v>325</v>
      </c>
      <c r="BD44" t="s">
        <v>326</v>
      </c>
      <c r="BE44" t="s">
        <v>327</v>
      </c>
    </row>
    <row r="45" spans="1:58" ht="34" x14ac:dyDescent="0.2">
      <c r="A45" s="1">
        <v>43</v>
      </c>
      <c r="B45" s="1" t="s">
        <v>127</v>
      </c>
      <c r="C45" s="2"/>
      <c r="D45" s="30" t="s">
        <v>6</v>
      </c>
      <c r="E45" s="28" t="s">
        <v>201</v>
      </c>
      <c r="F45" s="2" t="s">
        <v>131</v>
      </c>
      <c r="G45" s="2" t="s">
        <v>204</v>
      </c>
      <c r="H45" s="2" t="s">
        <v>207</v>
      </c>
      <c r="I45" s="2" t="s">
        <v>210</v>
      </c>
      <c r="J45" s="2"/>
      <c r="K45" s="2"/>
      <c r="L45" s="30"/>
      <c r="M45" s="28" t="s">
        <v>215</v>
      </c>
      <c r="N45" s="2"/>
      <c r="O45" s="2" t="s">
        <v>222</v>
      </c>
      <c r="P45" s="2"/>
      <c r="Q45" s="2">
        <v>1</v>
      </c>
      <c r="R45" s="40" t="str">
        <f t="shared" si="3"/>
        <v xml:space="preserve"> Relaxation</v>
      </c>
      <c r="S45" s="2"/>
      <c r="T45" s="2" t="s">
        <v>227</v>
      </c>
      <c r="U45" s="2" t="s">
        <v>230</v>
      </c>
      <c r="V45" s="2" t="s">
        <v>233</v>
      </c>
      <c r="W45" s="2">
        <v>5</v>
      </c>
      <c r="X45" s="30">
        <v>5</v>
      </c>
      <c r="Y45" s="28">
        <v>5</v>
      </c>
      <c r="Z45" s="2">
        <v>5</v>
      </c>
      <c r="AA45" s="2">
        <v>5</v>
      </c>
      <c r="AB45" s="2">
        <v>5</v>
      </c>
      <c r="AC45" s="2">
        <v>5</v>
      </c>
      <c r="AD45" s="2">
        <v>5</v>
      </c>
      <c r="AE45" s="2">
        <v>5</v>
      </c>
      <c r="AF45" s="30"/>
      <c r="AG45" s="28">
        <v>5</v>
      </c>
      <c r="AH45" s="2">
        <v>5</v>
      </c>
      <c r="AI45" s="2">
        <v>5</v>
      </c>
      <c r="AJ45" s="2">
        <v>5</v>
      </c>
      <c r="AK45" s="2">
        <v>5</v>
      </c>
      <c r="AL45" s="30" t="s">
        <v>192</v>
      </c>
      <c r="AM45" s="28">
        <v>2</v>
      </c>
      <c r="AN45" s="50" t="str">
        <f t="shared" si="0"/>
        <v xml:space="preserve"> Attend public DENR meetings</v>
      </c>
      <c r="AO45" s="2"/>
      <c r="AP45" s="2">
        <v>2</v>
      </c>
      <c r="AQ45" s="2">
        <v>2</v>
      </c>
      <c r="AR45" s="2">
        <v>5</v>
      </c>
      <c r="AS45" s="2">
        <v>5</v>
      </c>
      <c r="AT45" s="2">
        <v>5</v>
      </c>
      <c r="AU45" s="2">
        <v>5</v>
      </c>
      <c r="AV45" s="2" t="s">
        <v>196</v>
      </c>
      <c r="AW45" s="51" t="str">
        <f t="shared" si="1"/>
        <v xml:space="preserve"> Habitats for marine species, Stabilize shorelines, Are important carbon sinks, Can be harmful to human health</v>
      </c>
      <c r="AX45" s="1"/>
      <c r="BB45" t="s">
        <v>324</v>
      </c>
      <c r="BC45" t="s">
        <v>325</v>
      </c>
      <c r="BD45" t="s">
        <v>326</v>
      </c>
      <c r="BE45" t="s">
        <v>329</v>
      </c>
    </row>
    <row r="46" spans="1:58" ht="34" x14ac:dyDescent="0.2">
      <c r="A46" s="1">
        <v>44</v>
      </c>
      <c r="B46" s="1" t="s">
        <v>127</v>
      </c>
      <c r="C46" s="2"/>
      <c r="D46" s="30" t="s">
        <v>6</v>
      </c>
      <c r="E46" s="28" t="s">
        <v>192</v>
      </c>
      <c r="F46" s="2" t="s">
        <v>131</v>
      </c>
      <c r="G46" s="2" t="s">
        <v>203</v>
      </c>
      <c r="H46" s="2" t="s">
        <v>207</v>
      </c>
      <c r="I46" s="2" t="s">
        <v>210</v>
      </c>
      <c r="J46" s="2"/>
      <c r="K46" s="2" t="s">
        <v>212</v>
      </c>
      <c r="L46" s="30"/>
      <c r="M46" s="28" t="s">
        <v>218</v>
      </c>
      <c r="N46" s="2"/>
      <c r="O46" s="2" t="s">
        <v>222</v>
      </c>
      <c r="P46" s="2"/>
      <c r="Q46" s="2">
        <v>7</v>
      </c>
      <c r="R46" s="40" t="str">
        <f t="shared" si="3"/>
        <v xml:space="preserve"> Photography</v>
      </c>
      <c r="S46" s="2"/>
      <c r="T46" s="2" t="s">
        <v>228</v>
      </c>
      <c r="U46" s="2" t="s">
        <v>230</v>
      </c>
      <c r="V46" s="2" t="s">
        <v>233</v>
      </c>
      <c r="W46" s="2">
        <v>5</v>
      </c>
      <c r="X46" s="30">
        <v>5</v>
      </c>
      <c r="Y46" s="28">
        <v>5</v>
      </c>
      <c r="Z46" s="2">
        <v>5</v>
      </c>
      <c r="AA46" s="2">
        <v>5</v>
      </c>
      <c r="AB46" s="2">
        <v>5</v>
      </c>
      <c r="AC46" s="2">
        <v>5</v>
      </c>
      <c r="AD46" s="2">
        <v>5</v>
      </c>
      <c r="AE46" s="2">
        <v>5</v>
      </c>
      <c r="AF46" s="30"/>
      <c r="AG46" s="28">
        <v>5</v>
      </c>
      <c r="AH46" s="2">
        <v>5</v>
      </c>
      <c r="AI46" s="2">
        <v>5</v>
      </c>
      <c r="AJ46" s="2">
        <v>5</v>
      </c>
      <c r="AK46" s="2">
        <v>5</v>
      </c>
      <c r="AL46" s="30">
        <v>5</v>
      </c>
      <c r="AM46" s="28">
        <v>3</v>
      </c>
      <c r="AN46" s="50" t="str">
        <f t="shared" si="0"/>
        <v xml:space="preserve"> Beach clean or litter collection</v>
      </c>
      <c r="AO46" s="2"/>
      <c r="AP46" s="2">
        <v>2</v>
      </c>
      <c r="AQ46" s="2">
        <v>2</v>
      </c>
      <c r="AR46" s="2">
        <v>5</v>
      </c>
      <c r="AS46" s="2">
        <v>5</v>
      </c>
      <c r="AT46" s="2">
        <v>5</v>
      </c>
      <c r="AU46" s="2">
        <v>5</v>
      </c>
      <c r="AV46" s="2" t="s">
        <v>189</v>
      </c>
      <c r="AW46" s="51" t="str">
        <f t="shared" si="1"/>
        <v xml:space="preserve"> Habitats for marine species, Are important carbon sinks, Improve fishing</v>
      </c>
      <c r="AX46" s="1"/>
      <c r="BB46" t="s">
        <v>324</v>
      </c>
      <c r="BC46" t="s">
        <v>326</v>
      </c>
      <c r="BD46" t="s">
        <v>327</v>
      </c>
    </row>
    <row r="47" spans="1:58" ht="34" x14ac:dyDescent="0.2">
      <c r="A47" s="1">
        <v>45</v>
      </c>
      <c r="B47" s="1" t="s">
        <v>127</v>
      </c>
      <c r="C47" s="2"/>
      <c r="D47" s="30" t="s">
        <v>6</v>
      </c>
      <c r="E47" s="28" t="s">
        <v>201</v>
      </c>
      <c r="F47" s="2" t="s">
        <v>131</v>
      </c>
      <c r="G47" s="2" t="s">
        <v>204</v>
      </c>
      <c r="H47" s="2" t="s">
        <v>207</v>
      </c>
      <c r="I47" s="2" t="s">
        <v>210</v>
      </c>
      <c r="J47" s="2"/>
      <c r="K47" s="2"/>
      <c r="L47" s="30"/>
      <c r="M47" s="28" t="s">
        <v>218</v>
      </c>
      <c r="N47" s="2"/>
      <c r="O47" s="2" t="s">
        <v>222</v>
      </c>
      <c r="P47" s="2"/>
      <c r="Q47" s="2">
        <v>1</v>
      </c>
      <c r="R47" s="40" t="str">
        <f t="shared" si="3"/>
        <v xml:space="preserve"> Relaxation</v>
      </c>
      <c r="S47" s="2"/>
      <c r="T47" s="2" t="s">
        <v>228</v>
      </c>
      <c r="U47" s="2" t="s">
        <v>230</v>
      </c>
      <c r="V47" s="2" t="s">
        <v>233</v>
      </c>
      <c r="W47" s="2">
        <v>5</v>
      </c>
      <c r="X47" s="30">
        <v>5</v>
      </c>
      <c r="Y47" s="28">
        <v>5</v>
      </c>
      <c r="Z47" s="2">
        <v>5</v>
      </c>
      <c r="AA47" s="2">
        <v>5</v>
      </c>
      <c r="AB47" s="2">
        <v>5</v>
      </c>
      <c r="AC47" s="2">
        <v>5</v>
      </c>
      <c r="AD47" s="2">
        <v>5</v>
      </c>
      <c r="AE47" s="2">
        <v>5</v>
      </c>
      <c r="AF47" s="30"/>
      <c r="AG47" s="28">
        <v>5</v>
      </c>
      <c r="AH47" s="2">
        <v>5</v>
      </c>
      <c r="AI47" s="2">
        <v>5</v>
      </c>
      <c r="AJ47" s="2">
        <v>5</v>
      </c>
      <c r="AK47" s="2">
        <v>5</v>
      </c>
      <c r="AL47" s="30">
        <v>5</v>
      </c>
      <c r="AM47" s="28">
        <v>5</v>
      </c>
      <c r="AN47" s="50" t="str">
        <f t="shared" si="0"/>
        <v xml:space="preserve"> Do voluntary environmental work</v>
      </c>
      <c r="AO47" s="2"/>
      <c r="AP47" s="2">
        <v>3</v>
      </c>
      <c r="AQ47" s="2">
        <v>4</v>
      </c>
      <c r="AR47" s="2">
        <v>5</v>
      </c>
      <c r="AS47" s="2">
        <v>5</v>
      </c>
      <c r="AT47" s="2">
        <v>5</v>
      </c>
      <c r="AU47" s="2">
        <v>5</v>
      </c>
      <c r="AV47" s="2" t="s">
        <v>48</v>
      </c>
      <c r="AW47" s="51" t="str">
        <f t="shared" si="1"/>
        <v xml:space="preserve"> Habitats for marine species, Stabilize shorelines, Are important carbon sinks, Improve fishing</v>
      </c>
      <c r="AX47" s="1"/>
      <c r="BB47" t="s">
        <v>324</v>
      </c>
      <c r="BC47" t="s">
        <v>325</v>
      </c>
      <c r="BD47" t="s">
        <v>326</v>
      </c>
      <c r="BE47" t="s">
        <v>327</v>
      </c>
    </row>
    <row r="48" spans="1:58" ht="34" x14ac:dyDescent="0.2">
      <c r="A48" s="1">
        <v>46</v>
      </c>
      <c r="B48" s="1" t="s">
        <v>127</v>
      </c>
      <c r="C48" s="2"/>
      <c r="D48" s="30" t="s">
        <v>6</v>
      </c>
      <c r="E48" s="28" t="s">
        <v>201</v>
      </c>
      <c r="F48" s="2" t="s">
        <v>131</v>
      </c>
      <c r="G48" s="2" t="s">
        <v>203</v>
      </c>
      <c r="H48" s="2" t="s">
        <v>209</v>
      </c>
      <c r="I48" s="2" t="s">
        <v>212</v>
      </c>
      <c r="J48" s="2"/>
      <c r="K48" s="2"/>
      <c r="L48" s="30"/>
      <c r="M48" s="28" t="s">
        <v>217</v>
      </c>
      <c r="N48" s="2"/>
      <c r="O48" s="2" t="s">
        <v>220</v>
      </c>
      <c r="P48" s="2"/>
      <c r="Q48" s="2">
        <v>1</v>
      </c>
      <c r="R48" s="40" t="str">
        <f t="shared" si="3"/>
        <v xml:space="preserve"> Relaxation</v>
      </c>
      <c r="S48" s="2"/>
      <c r="T48" s="2" t="s">
        <v>228</v>
      </c>
      <c r="U48" s="2" t="s">
        <v>230</v>
      </c>
      <c r="V48" s="2" t="s">
        <v>233</v>
      </c>
      <c r="W48" s="2">
        <v>5</v>
      </c>
      <c r="X48" s="30">
        <v>5</v>
      </c>
      <c r="Y48" s="28">
        <v>5</v>
      </c>
      <c r="Z48" s="2">
        <v>5</v>
      </c>
      <c r="AA48" s="2">
        <v>5</v>
      </c>
      <c r="AB48" s="2">
        <v>5</v>
      </c>
      <c r="AC48" s="2">
        <v>5</v>
      </c>
      <c r="AD48" s="2">
        <v>5</v>
      </c>
      <c r="AE48" s="2">
        <v>5</v>
      </c>
      <c r="AF48" s="30"/>
      <c r="AG48" s="28">
        <v>5</v>
      </c>
      <c r="AH48" s="2">
        <v>5</v>
      </c>
      <c r="AI48" s="2">
        <v>5</v>
      </c>
      <c r="AJ48" s="2">
        <v>5</v>
      </c>
      <c r="AK48" s="2">
        <v>5</v>
      </c>
      <c r="AL48" s="30" t="s">
        <v>192</v>
      </c>
      <c r="AM48" s="28">
        <v>5</v>
      </c>
      <c r="AN48" s="50" t="str">
        <f t="shared" si="0"/>
        <v xml:space="preserve"> Do voluntary environmental work</v>
      </c>
      <c r="AO48" s="2"/>
      <c r="AP48" s="2">
        <v>4</v>
      </c>
      <c r="AQ48" s="2">
        <v>3</v>
      </c>
      <c r="AR48" s="2">
        <v>5</v>
      </c>
      <c r="AS48" s="2">
        <v>5</v>
      </c>
      <c r="AT48" s="2">
        <v>5</v>
      </c>
      <c r="AU48" s="2">
        <v>5</v>
      </c>
      <c r="AV48" s="2" t="s">
        <v>196</v>
      </c>
      <c r="AW48" s="51" t="str">
        <f t="shared" si="1"/>
        <v xml:space="preserve"> Habitats for marine species, Stabilize shorelines, Are important carbon sinks, Can be harmful to human health</v>
      </c>
      <c r="AX48" s="1"/>
      <c r="BB48" t="s">
        <v>324</v>
      </c>
      <c r="BC48" t="s">
        <v>325</v>
      </c>
      <c r="BD48" t="s">
        <v>326</v>
      </c>
      <c r="BE48" t="s">
        <v>329</v>
      </c>
    </row>
    <row r="49" spans="1:58" ht="17" x14ac:dyDescent="0.2">
      <c r="A49" s="1">
        <v>47</v>
      </c>
      <c r="B49" s="1" t="s">
        <v>127</v>
      </c>
      <c r="C49" s="2"/>
      <c r="D49" s="30" t="s">
        <v>6</v>
      </c>
      <c r="E49" s="28" t="s">
        <v>192</v>
      </c>
      <c r="F49" s="2" t="s">
        <v>132</v>
      </c>
      <c r="G49" s="2" t="s">
        <v>203</v>
      </c>
      <c r="H49" s="2" t="s">
        <v>209</v>
      </c>
      <c r="I49" s="2" t="s">
        <v>211</v>
      </c>
      <c r="J49" s="2"/>
      <c r="K49" s="2"/>
      <c r="L49" s="30"/>
      <c r="M49" s="28" t="s">
        <v>218</v>
      </c>
      <c r="N49" s="2"/>
      <c r="O49" s="2" t="s">
        <v>220</v>
      </c>
      <c r="P49" s="2"/>
      <c r="Q49" s="2">
        <v>1</v>
      </c>
      <c r="R49" s="40" t="str">
        <f t="shared" si="3"/>
        <v xml:space="preserve"> Relaxation</v>
      </c>
      <c r="S49" s="2"/>
      <c r="T49" s="2" t="s">
        <v>228</v>
      </c>
      <c r="U49" s="2" t="s">
        <v>230</v>
      </c>
      <c r="V49" s="2" t="s">
        <v>233</v>
      </c>
      <c r="W49" s="2">
        <v>5</v>
      </c>
      <c r="X49" s="30">
        <v>5</v>
      </c>
      <c r="Y49" s="28">
        <v>5</v>
      </c>
      <c r="Z49" s="2">
        <v>5</v>
      </c>
      <c r="AA49" s="2">
        <v>5</v>
      </c>
      <c r="AB49" s="2">
        <v>5</v>
      </c>
      <c r="AC49" s="2">
        <v>5</v>
      </c>
      <c r="AD49" s="2">
        <v>5</v>
      </c>
      <c r="AE49" s="2">
        <v>5</v>
      </c>
      <c r="AF49" s="30"/>
      <c r="AG49" s="28">
        <v>5</v>
      </c>
      <c r="AH49" s="2">
        <v>5</v>
      </c>
      <c r="AI49" s="2">
        <v>5</v>
      </c>
      <c r="AJ49" s="2">
        <v>5</v>
      </c>
      <c r="AK49" s="2">
        <v>5</v>
      </c>
      <c r="AL49" s="30" t="s">
        <v>192</v>
      </c>
      <c r="AM49" s="28">
        <v>5</v>
      </c>
      <c r="AN49" s="50" t="str">
        <f t="shared" si="0"/>
        <v xml:space="preserve"> Do voluntary environmental work</v>
      </c>
      <c r="AO49" s="2"/>
      <c r="AP49" s="26" t="s">
        <v>192</v>
      </c>
      <c r="AQ49" s="26" t="s">
        <v>192</v>
      </c>
      <c r="AR49" s="26" t="s">
        <v>192</v>
      </c>
      <c r="AS49" s="26" t="s">
        <v>192</v>
      </c>
      <c r="AT49" s="26" t="s">
        <v>192</v>
      </c>
      <c r="AU49" s="26" t="s">
        <v>192</v>
      </c>
      <c r="AV49" s="26" t="s">
        <v>192</v>
      </c>
      <c r="AW49" s="51" t="str">
        <f t="shared" si="1"/>
        <v>-</v>
      </c>
      <c r="AX49" s="1"/>
      <c r="AY49" s="41" t="s">
        <v>197</v>
      </c>
      <c r="BB49" t="s">
        <v>192</v>
      </c>
    </row>
    <row r="50" spans="1:58" ht="34" x14ac:dyDescent="0.2">
      <c r="A50" s="1">
        <v>48</v>
      </c>
      <c r="B50" s="1" t="s">
        <v>127</v>
      </c>
      <c r="C50" s="2"/>
      <c r="D50" s="30" t="s">
        <v>6</v>
      </c>
      <c r="E50" s="28" t="s">
        <v>201</v>
      </c>
      <c r="F50" s="2" t="s">
        <v>130</v>
      </c>
      <c r="G50" s="2" t="s">
        <v>204</v>
      </c>
      <c r="H50" s="2" t="s">
        <v>209</v>
      </c>
      <c r="I50" s="2" t="s">
        <v>211</v>
      </c>
      <c r="J50" s="2"/>
      <c r="K50" s="2"/>
      <c r="L50" s="30"/>
      <c r="M50" s="28" t="s">
        <v>218</v>
      </c>
      <c r="N50" s="2"/>
      <c r="O50" s="2" t="s">
        <v>221</v>
      </c>
      <c r="P50" s="2"/>
      <c r="Q50" s="2">
        <v>1</v>
      </c>
      <c r="R50" s="40" t="str">
        <f t="shared" si="3"/>
        <v xml:space="preserve"> Relaxation</v>
      </c>
      <c r="S50" s="2"/>
      <c r="T50" s="2" t="s">
        <v>228</v>
      </c>
      <c r="U50" s="2" t="s">
        <v>230</v>
      </c>
      <c r="V50" s="2" t="s">
        <v>233</v>
      </c>
      <c r="W50" s="2">
        <v>5</v>
      </c>
      <c r="X50" s="30">
        <v>5</v>
      </c>
      <c r="Y50" s="28">
        <v>5</v>
      </c>
      <c r="Z50" s="2">
        <v>5</v>
      </c>
      <c r="AA50" s="2">
        <v>5</v>
      </c>
      <c r="AB50" s="2">
        <v>5</v>
      </c>
      <c r="AC50" s="2">
        <v>5</v>
      </c>
      <c r="AD50" s="2">
        <v>5</v>
      </c>
      <c r="AE50" s="2">
        <v>5</v>
      </c>
      <c r="AF50" s="30"/>
      <c r="AG50" s="28">
        <v>5</v>
      </c>
      <c r="AH50" s="2">
        <v>5</v>
      </c>
      <c r="AI50" s="2">
        <v>5</v>
      </c>
      <c r="AJ50" s="2">
        <v>5</v>
      </c>
      <c r="AK50" s="2">
        <v>5</v>
      </c>
      <c r="AL50" s="30">
        <v>5</v>
      </c>
      <c r="AM50" s="28">
        <v>7</v>
      </c>
      <c r="AN50" s="50" t="str">
        <f t="shared" si="0"/>
        <v xml:space="preserve"> None of the above</v>
      </c>
      <c r="AO50" s="2"/>
      <c r="AP50" s="2">
        <v>4</v>
      </c>
      <c r="AQ50" s="2">
        <v>4</v>
      </c>
      <c r="AR50" s="2">
        <v>5</v>
      </c>
      <c r="AS50" s="2">
        <v>5</v>
      </c>
      <c r="AT50" s="2">
        <v>5</v>
      </c>
      <c r="AU50" s="2">
        <v>5</v>
      </c>
      <c r="AV50" s="2" t="s">
        <v>48</v>
      </c>
      <c r="AW50" s="51" t="str">
        <f t="shared" si="1"/>
        <v xml:space="preserve"> Habitats for marine species, Stabilize shorelines, Are important carbon sinks, Improve fishing</v>
      </c>
      <c r="AX50" s="1"/>
      <c r="BB50" t="s">
        <v>324</v>
      </c>
      <c r="BC50" t="s">
        <v>325</v>
      </c>
      <c r="BD50" t="s">
        <v>326</v>
      </c>
      <c r="BE50" t="s">
        <v>327</v>
      </c>
    </row>
    <row r="51" spans="1:58" ht="34" x14ac:dyDescent="0.2">
      <c r="A51" s="1">
        <v>49</v>
      </c>
      <c r="B51" s="1" t="s">
        <v>127</v>
      </c>
      <c r="C51" s="2"/>
      <c r="D51" s="30" t="s">
        <v>6</v>
      </c>
      <c r="E51" s="28" t="s">
        <v>201</v>
      </c>
      <c r="F51" s="2" t="s">
        <v>131</v>
      </c>
      <c r="G51" s="2" t="s">
        <v>204</v>
      </c>
      <c r="H51" s="2" t="s">
        <v>207</v>
      </c>
      <c r="I51" s="2" t="s">
        <v>210</v>
      </c>
      <c r="J51" s="2"/>
      <c r="K51" s="2"/>
      <c r="L51" s="30"/>
      <c r="M51" s="28" t="s">
        <v>218</v>
      </c>
      <c r="N51" s="2"/>
      <c r="O51" s="2" t="s">
        <v>220</v>
      </c>
      <c r="P51" s="2"/>
      <c r="Q51" s="2">
        <v>1</v>
      </c>
      <c r="R51" s="40" t="str">
        <f t="shared" si="3"/>
        <v xml:space="preserve"> Relaxation</v>
      </c>
      <c r="S51" s="2"/>
      <c r="T51" s="2" t="s">
        <v>226</v>
      </c>
      <c r="U51" s="2" t="s">
        <v>230</v>
      </c>
      <c r="V51" s="2" t="s">
        <v>233</v>
      </c>
      <c r="W51" s="2">
        <v>5</v>
      </c>
      <c r="X51" s="30">
        <v>5</v>
      </c>
      <c r="Y51" s="28">
        <v>5</v>
      </c>
      <c r="Z51" s="2">
        <v>5</v>
      </c>
      <c r="AA51" s="2">
        <v>5</v>
      </c>
      <c r="AB51" s="2">
        <v>5</v>
      </c>
      <c r="AC51" s="2">
        <v>5</v>
      </c>
      <c r="AD51" s="2">
        <v>5</v>
      </c>
      <c r="AE51" s="2">
        <v>5</v>
      </c>
      <c r="AF51" s="30"/>
      <c r="AG51" s="28">
        <v>5</v>
      </c>
      <c r="AH51" s="2">
        <v>5</v>
      </c>
      <c r="AI51" s="2">
        <v>5</v>
      </c>
      <c r="AJ51" s="2">
        <v>5</v>
      </c>
      <c r="AK51" s="2">
        <v>5</v>
      </c>
      <c r="AL51" s="26" t="s">
        <v>192</v>
      </c>
      <c r="AM51" s="28">
        <v>3</v>
      </c>
      <c r="AN51" s="50" t="str">
        <f t="shared" si="0"/>
        <v xml:space="preserve"> Beach clean or litter collection</v>
      </c>
      <c r="AO51" s="2"/>
      <c r="AP51" s="2">
        <v>4</v>
      </c>
      <c r="AQ51" s="2">
        <v>2</v>
      </c>
      <c r="AR51" s="2">
        <v>5</v>
      </c>
      <c r="AS51" s="2">
        <v>5</v>
      </c>
      <c r="AT51" s="2">
        <v>5</v>
      </c>
      <c r="AU51" s="2">
        <v>5</v>
      </c>
      <c r="AV51" s="2" t="s">
        <v>48</v>
      </c>
      <c r="AW51" s="51" t="str">
        <f t="shared" si="1"/>
        <v xml:space="preserve"> Habitats for marine species, Stabilize shorelines, Are important carbon sinks, Improve fishing</v>
      </c>
      <c r="AX51" s="1"/>
      <c r="BB51" t="s">
        <v>324</v>
      </c>
      <c r="BC51" t="s">
        <v>325</v>
      </c>
      <c r="BD51" t="s">
        <v>326</v>
      </c>
      <c r="BE51" t="s">
        <v>327</v>
      </c>
    </row>
    <row r="52" spans="1:58" ht="34" x14ac:dyDescent="0.2">
      <c r="A52" s="1">
        <v>50</v>
      </c>
      <c r="B52" s="1" t="s">
        <v>127</v>
      </c>
      <c r="C52" s="2"/>
      <c r="D52" s="30" t="s">
        <v>6</v>
      </c>
      <c r="E52" s="28" t="s">
        <v>201</v>
      </c>
      <c r="F52" s="2" t="s">
        <v>131</v>
      </c>
      <c r="G52" s="2" t="s">
        <v>204</v>
      </c>
      <c r="H52" s="2" t="s">
        <v>208</v>
      </c>
      <c r="I52" s="2" t="s">
        <v>213</v>
      </c>
      <c r="J52" s="2"/>
      <c r="K52" s="2"/>
      <c r="L52" s="30"/>
      <c r="M52" s="28" t="s">
        <v>219</v>
      </c>
      <c r="N52" s="2"/>
      <c r="O52" s="2" t="s">
        <v>220</v>
      </c>
      <c r="P52" s="2"/>
      <c r="Q52" s="2">
        <v>1</v>
      </c>
      <c r="R52" s="40" t="str">
        <f t="shared" si="3"/>
        <v xml:space="preserve"> Relaxation</v>
      </c>
      <c r="S52" s="2"/>
      <c r="T52" s="2" t="s">
        <v>228</v>
      </c>
      <c r="U52" s="2" t="s">
        <v>230</v>
      </c>
      <c r="V52" s="2" t="s">
        <v>233</v>
      </c>
      <c r="W52" s="2">
        <v>5</v>
      </c>
      <c r="X52" s="30">
        <v>5</v>
      </c>
      <c r="Y52" s="28">
        <v>5</v>
      </c>
      <c r="Z52" s="2">
        <v>5</v>
      </c>
      <c r="AA52" s="2">
        <v>5</v>
      </c>
      <c r="AB52" s="2">
        <v>5</v>
      </c>
      <c r="AC52" s="2">
        <v>5</v>
      </c>
      <c r="AD52" s="2">
        <v>5</v>
      </c>
      <c r="AE52" s="2">
        <v>5</v>
      </c>
      <c r="AF52" s="30"/>
      <c r="AG52" s="28">
        <v>4</v>
      </c>
      <c r="AH52" s="2">
        <v>5</v>
      </c>
      <c r="AI52" s="2">
        <v>5</v>
      </c>
      <c r="AJ52" s="2">
        <v>5</v>
      </c>
      <c r="AK52" s="2">
        <v>5</v>
      </c>
      <c r="AL52" s="26" t="s">
        <v>192</v>
      </c>
      <c r="AM52" s="26" t="s">
        <v>192</v>
      </c>
      <c r="AN52" s="50" t="str">
        <f t="shared" si="0"/>
        <v>-</v>
      </c>
      <c r="AO52" s="2"/>
      <c r="AP52" s="2">
        <v>4</v>
      </c>
      <c r="AQ52" s="2">
        <v>2</v>
      </c>
      <c r="AR52" s="2">
        <v>5</v>
      </c>
      <c r="AS52" s="2">
        <v>5</v>
      </c>
      <c r="AT52" s="2">
        <v>5</v>
      </c>
      <c r="AU52" s="2">
        <v>5</v>
      </c>
      <c r="AV52" s="2" t="s">
        <v>198</v>
      </c>
      <c r="AW52" s="51" t="str">
        <f t="shared" si="1"/>
        <v xml:space="preserve"> Habitats for marine species, Stabilize shorelines, Are important carbon sinks</v>
      </c>
      <c r="AX52" s="1"/>
      <c r="BB52" t="s">
        <v>324</v>
      </c>
      <c r="BC52" t="s">
        <v>325</v>
      </c>
      <c r="BD52" t="s">
        <v>326</v>
      </c>
    </row>
    <row r="53" spans="1:58" ht="34" x14ac:dyDescent="0.2">
      <c r="A53" s="1">
        <v>51</v>
      </c>
      <c r="B53" s="1" t="s">
        <v>127</v>
      </c>
      <c r="C53" s="2"/>
      <c r="D53" s="30" t="s">
        <v>6</v>
      </c>
      <c r="E53" s="26" t="s">
        <v>192</v>
      </c>
      <c r="F53" s="2" t="s">
        <v>132</v>
      </c>
      <c r="G53" s="2" t="s">
        <v>203</v>
      </c>
      <c r="H53" s="2" t="s">
        <v>209</v>
      </c>
      <c r="I53" s="2" t="s">
        <v>212</v>
      </c>
      <c r="J53" s="2"/>
      <c r="K53" s="2" t="s">
        <v>211</v>
      </c>
      <c r="L53" s="30"/>
      <c r="M53" s="28" t="s">
        <v>217</v>
      </c>
      <c r="N53" s="2"/>
      <c r="O53" s="2" t="s">
        <v>220</v>
      </c>
      <c r="P53" s="2"/>
      <c r="Q53" s="2" t="s">
        <v>37</v>
      </c>
      <c r="R53" s="40" t="str">
        <f>SUBSTITUTE(SUBSTITUTE(SUBSTITUTE(SUBSTITUTE(Q53,"1"," Relaxation"),"5"," Time in nature/enjoying nature"),"7"," Photography"),"2"," Bird watching")</f>
        <v xml:space="preserve"> Relaxation, Time in nature/enjoying nature, Photography</v>
      </c>
      <c r="S53" s="2"/>
      <c r="T53" s="2" t="s">
        <v>228</v>
      </c>
      <c r="U53" s="2" t="s">
        <v>230</v>
      </c>
      <c r="V53" s="2" t="s">
        <v>233</v>
      </c>
      <c r="W53" s="2">
        <v>5</v>
      </c>
      <c r="X53" s="30">
        <v>5</v>
      </c>
      <c r="Y53" s="28">
        <v>5</v>
      </c>
      <c r="Z53" s="2">
        <v>5</v>
      </c>
      <c r="AA53" s="2">
        <v>5</v>
      </c>
      <c r="AB53" s="2">
        <v>5</v>
      </c>
      <c r="AC53" s="2">
        <v>5</v>
      </c>
      <c r="AD53" s="2">
        <v>5</v>
      </c>
      <c r="AE53" s="2">
        <v>5</v>
      </c>
      <c r="AF53" s="30"/>
      <c r="AG53" s="28">
        <v>5</v>
      </c>
      <c r="AH53" s="2">
        <v>5</v>
      </c>
      <c r="AI53" s="2">
        <v>5</v>
      </c>
      <c r="AJ53" s="2">
        <v>5</v>
      </c>
      <c r="AK53" s="2">
        <v>5</v>
      </c>
      <c r="AL53" s="30" t="s">
        <v>192</v>
      </c>
      <c r="AM53" s="28" t="s">
        <v>192</v>
      </c>
      <c r="AN53" s="50" t="str">
        <f t="shared" si="0"/>
        <v>-</v>
      </c>
      <c r="AO53" s="2"/>
      <c r="AP53" s="2">
        <v>4</v>
      </c>
      <c r="AQ53" s="2">
        <v>2</v>
      </c>
      <c r="AR53" s="2">
        <v>5</v>
      </c>
      <c r="AS53" s="2">
        <v>5</v>
      </c>
      <c r="AT53" s="2">
        <v>5</v>
      </c>
      <c r="AU53" s="2">
        <v>5</v>
      </c>
      <c r="AV53" s="2" t="s">
        <v>196</v>
      </c>
      <c r="AW53" s="51" t="str">
        <f t="shared" si="1"/>
        <v xml:space="preserve"> Habitats for marine species, Stabilize shorelines, Are important carbon sinks, Can be harmful to human health</v>
      </c>
      <c r="AX53" s="1"/>
      <c r="BB53" t="s">
        <v>324</v>
      </c>
      <c r="BC53" t="s">
        <v>325</v>
      </c>
      <c r="BD53" t="s">
        <v>326</v>
      </c>
      <c r="BE53" t="s">
        <v>329</v>
      </c>
    </row>
    <row r="54" spans="1:58" ht="51" x14ac:dyDescent="0.2">
      <c r="A54" s="42">
        <v>52</v>
      </c>
      <c r="B54" s="42" t="s">
        <v>127</v>
      </c>
      <c r="C54" s="43"/>
      <c r="D54" s="44" t="s">
        <v>6</v>
      </c>
      <c r="E54" s="45" t="s">
        <v>192</v>
      </c>
      <c r="F54" s="43" t="s">
        <v>130</v>
      </c>
      <c r="G54" s="43" t="s">
        <v>203</v>
      </c>
      <c r="H54" s="43" t="s">
        <v>209</v>
      </c>
      <c r="I54" s="43" t="s">
        <v>211</v>
      </c>
      <c r="J54" s="43"/>
      <c r="K54" s="43"/>
      <c r="L54" s="44"/>
      <c r="M54" s="45" t="s">
        <v>218</v>
      </c>
      <c r="N54" s="43"/>
      <c r="O54" s="43" t="s">
        <v>220</v>
      </c>
      <c r="P54" s="43"/>
      <c r="Q54" s="43">
        <v>1</v>
      </c>
      <c r="R54" s="40" t="str">
        <f t="shared" si="3"/>
        <v xml:space="preserve"> Relaxation</v>
      </c>
      <c r="S54" s="43"/>
      <c r="T54" s="43" t="s">
        <v>227</v>
      </c>
      <c r="U54" s="43" t="s">
        <v>230</v>
      </c>
      <c r="V54" s="43" t="s">
        <v>233</v>
      </c>
      <c r="W54" s="43">
        <v>5</v>
      </c>
      <c r="X54" s="44">
        <v>5</v>
      </c>
      <c r="Y54" s="45">
        <v>5</v>
      </c>
      <c r="Z54" s="43">
        <v>5</v>
      </c>
      <c r="AA54" s="43">
        <v>5</v>
      </c>
      <c r="AB54" s="43">
        <v>5</v>
      </c>
      <c r="AC54" s="43">
        <v>5</v>
      </c>
      <c r="AD54" s="43">
        <v>5</v>
      </c>
      <c r="AE54" s="43">
        <v>5</v>
      </c>
      <c r="AF54" s="44"/>
      <c r="AG54" s="45">
        <v>5</v>
      </c>
      <c r="AH54" s="43">
        <v>5</v>
      </c>
      <c r="AI54" s="43">
        <v>5</v>
      </c>
      <c r="AJ54" s="43">
        <v>5</v>
      </c>
      <c r="AK54" s="43">
        <v>5</v>
      </c>
      <c r="AL54" s="44" t="s">
        <v>192</v>
      </c>
      <c r="AM54" s="45">
        <v>2</v>
      </c>
      <c r="AN54" s="50" t="str">
        <f t="shared" si="0"/>
        <v xml:space="preserve"> Attend public DENR meetings</v>
      </c>
      <c r="AO54" s="43"/>
      <c r="AP54" s="43">
        <v>5</v>
      </c>
      <c r="AQ54" s="43">
        <v>2</v>
      </c>
      <c r="AR54" s="43">
        <v>5</v>
      </c>
      <c r="AS54" s="43">
        <v>5</v>
      </c>
      <c r="AT54" s="43">
        <v>5</v>
      </c>
      <c r="AU54" s="43">
        <v>5</v>
      </c>
      <c r="AV54" s="43" t="s">
        <v>190</v>
      </c>
      <c r="AW54" s="51" t="str">
        <f t="shared" si="1"/>
        <v xml:space="preserve"> Habitats for marine species, Stabilize shorelines, Are important carbon sinks, Improve fishing, Can be harmful to human health</v>
      </c>
      <c r="AX54" s="42"/>
      <c r="BB54" t="s">
        <v>324</v>
      </c>
      <c r="BC54" t="s">
        <v>325</v>
      </c>
      <c r="BD54" t="s">
        <v>326</v>
      </c>
      <c r="BE54" t="s">
        <v>327</v>
      </c>
      <c r="BF54" t="s">
        <v>329</v>
      </c>
    </row>
    <row r="55" spans="1:58" ht="34" x14ac:dyDescent="0.2">
      <c r="A55" s="1">
        <v>53</v>
      </c>
      <c r="B55" s="1" t="s">
        <v>127</v>
      </c>
      <c r="C55" s="2"/>
      <c r="D55" s="2" t="s">
        <v>6</v>
      </c>
      <c r="E55" s="2" t="s">
        <v>201</v>
      </c>
      <c r="F55" s="2" t="s">
        <v>131</v>
      </c>
      <c r="G55" s="2" t="s">
        <v>204</v>
      </c>
      <c r="H55" s="2" t="s">
        <v>207</v>
      </c>
      <c r="I55" s="2" t="s">
        <v>210</v>
      </c>
      <c r="J55" s="2"/>
      <c r="K55" s="2"/>
      <c r="L55" s="2"/>
      <c r="M55" s="2" t="s">
        <v>218</v>
      </c>
      <c r="N55" s="2"/>
      <c r="O55" s="2" t="s">
        <v>221</v>
      </c>
      <c r="P55" s="2"/>
      <c r="Q55" s="2">
        <v>1</v>
      </c>
      <c r="R55" s="40" t="str">
        <f t="shared" si="3"/>
        <v xml:space="preserve"> Relaxation</v>
      </c>
      <c r="S55" s="2"/>
      <c r="T55" s="2" t="s">
        <v>229</v>
      </c>
      <c r="U55" s="2" t="s">
        <v>230</v>
      </c>
      <c r="V55" s="2" t="s">
        <v>233</v>
      </c>
      <c r="W55" s="2">
        <v>5</v>
      </c>
      <c r="X55" s="2">
        <v>5</v>
      </c>
      <c r="Y55" s="2">
        <v>5</v>
      </c>
      <c r="Z55" s="2">
        <v>5</v>
      </c>
      <c r="AA55" s="2">
        <v>5</v>
      </c>
      <c r="AB55" s="2">
        <v>5</v>
      </c>
      <c r="AC55" s="2">
        <v>5</v>
      </c>
      <c r="AD55" s="2">
        <v>5</v>
      </c>
      <c r="AE55" s="2">
        <v>5</v>
      </c>
      <c r="AF55" s="2"/>
      <c r="AG55" s="2">
        <v>4</v>
      </c>
      <c r="AH55" s="2">
        <v>5</v>
      </c>
      <c r="AI55" s="2">
        <v>5</v>
      </c>
      <c r="AJ55" s="2">
        <v>5</v>
      </c>
      <c r="AK55" s="2">
        <v>5</v>
      </c>
      <c r="AL55" s="2"/>
      <c r="AM55" s="2">
        <v>3</v>
      </c>
      <c r="AN55" s="50" t="str">
        <f t="shared" si="0"/>
        <v xml:space="preserve"> Beach clean or litter collection</v>
      </c>
      <c r="AO55" s="2"/>
      <c r="AP55" s="2">
        <v>4</v>
      </c>
      <c r="AQ55" s="2">
        <v>3</v>
      </c>
      <c r="AR55" s="2">
        <v>5</v>
      </c>
      <c r="AS55" s="2">
        <v>5</v>
      </c>
      <c r="AT55" s="2">
        <v>5</v>
      </c>
      <c r="AU55" s="2">
        <v>5</v>
      </c>
      <c r="AV55" s="2" t="s">
        <v>199</v>
      </c>
      <c r="AW55" s="51" t="str">
        <f t="shared" si="1"/>
        <v xml:space="preserve"> Habitats for marine species, Improve fishing, Can be harmful to human health</v>
      </c>
      <c r="AX55" s="1"/>
      <c r="BB55" t="s">
        <v>324</v>
      </c>
      <c r="BC55" t="s">
        <v>327</v>
      </c>
      <c r="BD55" t="s">
        <v>329</v>
      </c>
    </row>
    <row r="56" spans="1:58" ht="34" x14ac:dyDescent="0.2">
      <c r="A56" s="1">
        <v>54</v>
      </c>
      <c r="B56" s="1" t="s">
        <v>127</v>
      </c>
      <c r="C56" s="2"/>
      <c r="D56" s="2" t="s">
        <v>6</v>
      </c>
      <c r="E56" s="2" t="s">
        <v>192</v>
      </c>
      <c r="F56" s="2" t="s">
        <v>131</v>
      </c>
      <c r="G56" s="2" t="s">
        <v>203</v>
      </c>
      <c r="H56" s="2" t="s">
        <v>207</v>
      </c>
      <c r="I56" s="2" t="s">
        <v>210</v>
      </c>
      <c r="J56" s="2"/>
      <c r="K56" s="2"/>
      <c r="L56" s="2"/>
      <c r="M56" s="2" t="s">
        <v>218</v>
      </c>
      <c r="N56" s="2"/>
      <c r="O56" s="2" t="s">
        <v>221</v>
      </c>
      <c r="P56" s="2"/>
      <c r="Q56" s="2">
        <v>1</v>
      </c>
      <c r="R56" s="40" t="str">
        <f t="shared" si="3"/>
        <v xml:space="preserve"> Relaxation</v>
      </c>
      <c r="S56" s="2"/>
      <c r="T56" s="2" t="s">
        <v>229</v>
      </c>
      <c r="U56" s="2" t="s">
        <v>192</v>
      </c>
      <c r="V56" s="2" t="s">
        <v>233</v>
      </c>
      <c r="W56" s="2">
        <v>5</v>
      </c>
      <c r="X56" s="2">
        <v>5</v>
      </c>
      <c r="Y56" s="2">
        <v>4</v>
      </c>
      <c r="Z56" s="2">
        <v>5</v>
      </c>
      <c r="AA56" s="2">
        <v>5</v>
      </c>
      <c r="AB56" s="2">
        <v>5</v>
      </c>
      <c r="AC56" s="2">
        <v>5</v>
      </c>
      <c r="AD56" s="2">
        <v>5</v>
      </c>
      <c r="AE56" s="2">
        <v>5</v>
      </c>
      <c r="AF56" s="2"/>
      <c r="AG56" s="2">
        <v>5</v>
      </c>
      <c r="AH56" s="2">
        <v>4</v>
      </c>
      <c r="AI56" s="2">
        <v>5</v>
      </c>
      <c r="AJ56" s="2">
        <v>5</v>
      </c>
      <c r="AK56" s="2">
        <v>5</v>
      </c>
      <c r="AL56" s="2" t="s">
        <v>192</v>
      </c>
      <c r="AM56" s="2">
        <v>3</v>
      </c>
      <c r="AN56" s="50" t="str">
        <f t="shared" si="0"/>
        <v xml:space="preserve"> Beach clean or litter collection</v>
      </c>
      <c r="AO56" s="2"/>
      <c r="AP56" s="2">
        <v>4</v>
      </c>
      <c r="AQ56" s="2">
        <v>5</v>
      </c>
      <c r="AR56" s="2">
        <v>5</v>
      </c>
      <c r="AS56" s="2">
        <v>5</v>
      </c>
      <c r="AT56" s="2">
        <v>5</v>
      </c>
      <c r="AU56" s="2">
        <v>5</v>
      </c>
      <c r="AV56" s="2" t="s">
        <v>200</v>
      </c>
      <c r="AW56" s="51" t="str">
        <f t="shared" si="1"/>
        <v xml:space="preserve"> Habitats for marine species, Stabilize shorelines, Improve fishing, Can be harmful to human health</v>
      </c>
      <c r="AX56" s="1"/>
      <c r="BB56" t="s">
        <v>324</v>
      </c>
      <c r="BC56" t="s">
        <v>325</v>
      </c>
      <c r="BD56" t="s">
        <v>327</v>
      </c>
      <c r="BE56" t="s">
        <v>329</v>
      </c>
    </row>
    <row r="57" spans="1:58" ht="84" customHeight="1" x14ac:dyDescent="0.2">
      <c r="A57" s="7" t="s">
        <v>0</v>
      </c>
      <c r="B57" s="7" t="s">
        <v>10</v>
      </c>
      <c r="C57" s="7" t="s">
        <v>11</v>
      </c>
      <c r="D57" s="38" t="s">
        <v>1</v>
      </c>
      <c r="E57" s="37" t="s">
        <v>136</v>
      </c>
      <c r="F57" s="8" t="s">
        <v>137</v>
      </c>
      <c r="G57" s="8" t="s">
        <v>245</v>
      </c>
      <c r="H57" s="8" t="s">
        <v>142</v>
      </c>
      <c r="I57" s="8" t="s">
        <v>246</v>
      </c>
      <c r="J57" s="8" t="s">
        <v>19</v>
      </c>
      <c r="K57" s="8" t="s">
        <v>140</v>
      </c>
      <c r="L57" s="36" t="s">
        <v>19</v>
      </c>
      <c r="M57" s="27" t="s">
        <v>247</v>
      </c>
      <c r="N57" s="9" t="s">
        <v>19</v>
      </c>
      <c r="O57" s="9" t="s">
        <v>248</v>
      </c>
      <c r="P57" s="9" t="s">
        <v>19</v>
      </c>
      <c r="Q57" s="9" t="s">
        <v>249</v>
      </c>
      <c r="R57" s="47" t="s">
        <v>249</v>
      </c>
      <c r="S57" s="10" t="s">
        <v>19</v>
      </c>
      <c r="T57" s="9" t="s">
        <v>251</v>
      </c>
      <c r="U57" s="9" t="s">
        <v>250</v>
      </c>
      <c r="V57" s="9" t="s">
        <v>252</v>
      </c>
      <c r="W57" s="9" t="s">
        <v>253</v>
      </c>
      <c r="X57" s="29" t="s">
        <v>254</v>
      </c>
      <c r="Y57" s="27" t="s">
        <v>255</v>
      </c>
      <c r="Z57" s="9" t="s">
        <v>167</v>
      </c>
      <c r="AA57" s="9" t="s">
        <v>168</v>
      </c>
      <c r="AB57" s="9" t="s">
        <v>169</v>
      </c>
      <c r="AC57" s="9" t="s">
        <v>256</v>
      </c>
      <c r="AD57" s="9" t="s">
        <v>171</v>
      </c>
      <c r="AE57" s="9" t="s">
        <v>172</v>
      </c>
      <c r="AF57" s="29" t="s">
        <v>257</v>
      </c>
      <c r="AG57" s="27" t="s">
        <v>173</v>
      </c>
      <c r="AH57" s="9" t="s">
        <v>258</v>
      </c>
      <c r="AI57" s="9" t="s">
        <v>175</v>
      </c>
      <c r="AJ57" s="9" t="s">
        <v>259</v>
      </c>
      <c r="AK57" s="9" t="s">
        <v>177</v>
      </c>
      <c r="AL57" s="29" t="s">
        <v>178</v>
      </c>
      <c r="AM57" s="33" t="s">
        <v>260</v>
      </c>
      <c r="AN57" s="49" t="s">
        <v>260</v>
      </c>
      <c r="AO57" s="12" t="s">
        <v>19</v>
      </c>
      <c r="AP57" s="12" t="s">
        <v>261</v>
      </c>
      <c r="AQ57" s="12" t="s">
        <v>262</v>
      </c>
      <c r="AR57" s="12" t="s">
        <v>263</v>
      </c>
      <c r="AS57" s="12" t="s">
        <v>264</v>
      </c>
      <c r="AT57" s="12" t="s">
        <v>265</v>
      </c>
      <c r="AU57" s="12" t="s">
        <v>266</v>
      </c>
      <c r="AV57" s="12" t="s">
        <v>267</v>
      </c>
      <c r="AW57" s="12" t="s">
        <v>267</v>
      </c>
      <c r="AX57" s="12" t="s">
        <v>46</v>
      </c>
      <c r="AY57" t="s">
        <v>126</v>
      </c>
    </row>
    <row r="58" spans="1:58" ht="42" customHeight="1" x14ac:dyDescent="0.2">
      <c r="D58" s="4"/>
      <c r="E58" s="4"/>
      <c r="F58" s="4"/>
      <c r="H58" s="4"/>
      <c r="I58" s="4"/>
      <c r="J58" s="4"/>
      <c r="K58" s="4"/>
      <c r="L58" s="4"/>
      <c r="M58" s="4"/>
      <c r="N58" s="4"/>
      <c r="O58" s="4"/>
      <c r="P58" s="4"/>
      <c r="Q58" s="4"/>
      <c r="R58" s="48"/>
      <c r="S58" s="4"/>
      <c r="T58" s="4"/>
      <c r="U58" s="4"/>
      <c r="V58" s="4">
        <f>COUNTIF(V3:V56, "yes")</f>
        <v>49</v>
      </c>
      <c r="W58" s="55">
        <f>AVERAGE(W3:W56)</f>
        <v>4.3269230769230766</v>
      </c>
      <c r="X58" s="55">
        <f t="shared" ref="X58:AU58" si="4">AVERAGE(X3:X56)</f>
        <v>4.6226415094339623</v>
      </c>
      <c r="Y58" s="55">
        <f t="shared" si="4"/>
        <v>4.0943396226415096</v>
      </c>
      <c r="Z58" s="55">
        <f t="shared" si="4"/>
        <v>4.0754716981132075</v>
      </c>
      <c r="AA58" s="55">
        <f t="shared" si="4"/>
        <v>4.1886792452830193</v>
      </c>
      <c r="AB58" s="55">
        <f t="shared" si="4"/>
        <v>4.6851851851851851</v>
      </c>
      <c r="AC58" s="55">
        <f t="shared" si="4"/>
        <v>4.5925925925925926</v>
      </c>
      <c r="AD58" s="55">
        <f t="shared" si="4"/>
        <v>4.2641509433962268</v>
      </c>
      <c r="AE58" s="55">
        <f t="shared" si="4"/>
        <v>4.215686274509804</v>
      </c>
      <c r="AF58" s="55">
        <f t="shared" si="4"/>
        <v>3</v>
      </c>
      <c r="AG58" s="55">
        <f t="shared" si="4"/>
        <v>4.4074074074074074</v>
      </c>
      <c r="AH58" s="55">
        <f t="shared" si="4"/>
        <v>4.6603773584905657</v>
      </c>
      <c r="AI58" s="55">
        <f t="shared" si="4"/>
        <v>4.6296296296296298</v>
      </c>
      <c r="AJ58" s="55">
        <f t="shared" si="4"/>
        <v>4.5849056603773581</v>
      </c>
      <c r="AK58" s="55">
        <f t="shared" si="4"/>
        <v>4.5471698113207548</v>
      </c>
      <c r="AL58" s="55">
        <f t="shared" si="4"/>
        <v>4.333333333333333</v>
      </c>
      <c r="AM58" s="55">
        <f t="shared" si="4"/>
        <v>4.4285714285714288</v>
      </c>
      <c r="AN58" s="55"/>
      <c r="AO58" s="55"/>
      <c r="AP58" s="55">
        <f t="shared" si="4"/>
        <v>3.3396226415094339</v>
      </c>
      <c r="AQ58" s="55">
        <f t="shared" si="4"/>
        <v>2.8679245283018866</v>
      </c>
      <c r="AR58" s="55">
        <f t="shared" si="4"/>
        <v>4.7547169811320753</v>
      </c>
      <c r="AS58" s="55">
        <f t="shared" si="4"/>
        <v>4.5849056603773581</v>
      </c>
      <c r="AT58" s="55">
        <f t="shared" si="4"/>
        <v>4.634615384615385</v>
      </c>
      <c r="AU58" s="55">
        <f t="shared" si="4"/>
        <v>4.7547169811320753</v>
      </c>
      <c r="AV58" s="55"/>
      <c r="AW58" s="55"/>
      <c r="BA58" t="s">
        <v>324</v>
      </c>
      <c r="BB58">
        <f>COUNTIF(BB3:BG56, " Habitats for marine species")</f>
        <v>49</v>
      </c>
    </row>
    <row r="59" spans="1:58" x14ac:dyDescent="0.2">
      <c r="D59" s="4"/>
      <c r="E59" s="4"/>
      <c r="F59" s="4"/>
      <c r="H59" s="4"/>
      <c r="I59" s="4"/>
      <c r="J59" s="4"/>
      <c r="K59" s="4"/>
      <c r="L59" s="4"/>
      <c r="M59" s="4"/>
      <c r="N59" s="4"/>
      <c r="O59" s="4"/>
      <c r="P59" s="4"/>
      <c r="Q59" s="4"/>
      <c r="R59" s="48"/>
      <c r="S59" s="4"/>
      <c r="T59" s="4"/>
      <c r="U59" s="4"/>
      <c r="V59" s="4">
        <f>COUNTIF(V3:V56, "no")</f>
        <v>3</v>
      </c>
      <c r="W59" s="54"/>
      <c r="X59" s="54"/>
      <c r="Y59" s="54"/>
      <c r="Z59" s="54"/>
      <c r="AA59" s="54"/>
      <c r="AB59" s="54"/>
      <c r="AC59" s="54"/>
      <c r="AD59" s="54"/>
      <c r="AE59" s="54"/>
      <c r="AF59" s="54"/>
      <c r="AG59" s="4"/>
      <c r="AH59" s="4"/>
      <c r="AI59" s="4"/>
      <c r="AJ59" s="4"/>
      <c r="AK59" s="4"/>
      <c r="AL59" s="4"/>
      <c r="AM59" s="4"/>
      <c r="AN59" s="48"/>
      <c r="AO59" s="4"/>
      <c r="AP59" s="4"/>
      <c r="AQ59" s="4"/>
      <c r="AR59" s="4"/>
      <c r="AS59" s="4"/>
      <c r="AT59" s="4"/>
      <c r="AU59" s="4"/>
      <c r="AV59" s="4"/>
      <c r="AW59" s="4"/>
      <c r="BA59" t="s">
        <v>325</v>
      </c>
      <c r="BB59">
        <f>COUNTIF(BB4:BG57, " stabilize shorelines")</f>
        <v>45</v>
      </c>
    </row>
    <row r="60" spans="1:58" x14ac:dyDescent="0.2">
      <c r="D60" s="4"/>
      <c r="E60" s="4"/>
      <c r="F60" s="4"/>
      <c r="H60" s="4"/>
      <c r="I60" s="4"/>
      <c r="J60" s="4"/>
      <c r="K60" s="4"/>
      <c r="L60" s="4"/>
      <c r="M60" s="4"/>
      <c r="N60" s="4"/>
      <c r="O60" s="4"/>
      <c r="P60" s="4"/>
      <c r="Q60" s="4"/>
      <c r="R60" s="48"/>
      <c r="S60" s="4"/>
      <c r="T60" s="4"/>
      <c r="U60" s="4"/>
      <c r="V60" s="4"/>
      <c r="W60" s="4"/>
      <c r="X60" s="4"/>
      <c r="Y60" s="4"/>
      <c r="Z60" s="4"/>
      <c r="AA60" s="4"/>
      <c r="AB60" s="4"/>
      <c r="AC60" s="4"/>
      <c r="AD60" s="4"/>
      <c r="AE60" s="4"/>
      <c r="AF60" s="4"/>
      <c r="AG60" s="4"/>
      <c r="AH60" s="4"/>
      <c r="AI60" s="4"/>
      <c r="AJ60" s="4"/>
      <c r="AK60" s="4"/>
      <c r="AL60" s="4"/>
      <c r="AM60" s="4"/>
      <c r="AN60" s="48"/>
      <c r="AO60" s="4"/>
      <c r="AP60" s="4" t="s">
        <v>330</v>
      </c>
      <c r="AQ60" s="4" t="s">
        <v>330</v>
      </c>
      <c r="AR60" s="4"/>
      <c r="AS60" s="4"/>
      <c r="AT60" s="4"/>
      <c r="AU60" s="4"/>
      <c r="AV60" s="4"/>
      <c r="AW60" s="4"/>
      <c r="BA60" t="s">
        <v>328</v>
      </c>
      <c r="BB60">
        <f>COUNTIF(BB5:BG58, " Not important for coastal ecosystem health")</f>
        <v>4</v>
      </c>
    </row>
    <row r="61" spans="1:58" x14ac:dyDescent="0.2">
      <c r="D61" s="4"/>
      <c r="E61" s="4"/>
      <c r="F61" s="4"/>
      <c r="G61" s="4"/>
      <c r="H61" s="4"/>
      <c r="I61" s="4"/>
      <c r="J61" s="4"/>
      <c r="K61" s="4"/>
      <c r="L61" s="4"/>
      <c r="M61" s="4"/>
      <c r="N61" s="4"/>
      <c r="O61" s="4"/>
      <c r="P61" s="4"/>
      <c r="Q61" s="4"/>
      <c r="R61" s="48"/>
      <c r="S61" s="4"/>
      <c r="T61" s="4"/>
      <c r="U61" s="4"/>
      <c r="V61" s="4"/>
      <c r="W61" s="54">
        <f>COUNTIF(W5:W58, "5")</f>
        <v>25</v>
      </c>
      <c r="X61" s="54">
        <f>COUNTIF(X5:X58, "5")</f>
        <v>35</v>
      </c>
      <c r="Y61" s="54">
        <f>COUNTIF(Y5:Y58, "5")</f>
        <v>19</v>
      </c>
      <c r="Z61" s="54">
        <f>COUNTIF(Z5:Z58, "5")</f>
        <v>23</v>
      </c>
      <c r="AA61" s="54">
        <f t="shared" ref="AA61:AM61" si="5">COUNTIF(AA5:AA58, "5")</f>
        <v>21</v>
      </c>
      <c r="AB61" s="54">
        <f t="shared" si="5"/>
        <v>36</v>
      </c>
      <c r="AC61" s="54">
        <f t="shared" si="5"/>
        <v>33</v>
      </c>
      <c r="AD61" s="54">
        <f t="shared" si="5"/>
        <v>22</v>
      </c>
      <c r="AE61" s="54">
        <f t="shared" si="5"/>
        <v>22</v>
      </c>
      <c r="AF61" s="54">
        <f t="shared" si="5"/>
        <v>1</v>
      </c>
      <c r="AG61" s="54">
        <f t="shared" si="5"/>
        <v>23</v>
      </c>
      <c r="AH61" s="54">
        <f t="shared" si="5"/>
        <v>34</v>
      </c>
      <c r="AI61" s="54">
        <f t="shared" si="5"/>
        <v>32</v>
      </c>
      <c r="AJ61" s="54">
        <f t="shared" si="5"/>
        <v>30</v>
      </c>
      <c r="AK61" s="54">
        <f t="shared" si="5"/>
        <v>28</v>
      </c>
      <c r="AL61" s="54">
        <f t="shared" si="5"/>
        <v>14</v>
      </c>
      <c r="AM61" s="54">
        <f t="shared" si="5"/>
        <v>4</v>
      </c>
      <c r="AN61" s="54"/>
      <c r="AO61" s="54"/>
      <c r="AP61" s="54">
        <f>COUNTIF(AP3:AP56, "5")</f>
        <v>8</v>
      </c>
      <c r="AQ61" s="54">
        <f>COUNTIF(AQ3:AQ56, "5")</f>
        <v>3</v>
      </c>
      <c r="AR61" s="54">
        <f>COUNTIF(AR5:AR58, "5")</f>
        <v>39</v>
      </c>
      <c r="AS61" s="54">
        <f>COUNTIF(AS5:AS58, "5")</f>
        <v>30</v>
      </c>
      <c r="AT61" s="54">
        <f>COUNTIF(AT5:AT58, "5")</f>
        <v>34</v>
      </c>
      <c r="AU61" s="54">
        <f>COUNTIF(AU5:AU58, "5")</f>
        <v>38</v>
      </c>
      <c r="AV61" s="4"/>
      <c r="AW61" s="4"/>
      <c r="BA61" t="s">
        <v>326</v>
      </c>
      <c r="BB61">
        <f>COUNTIF(BB6:BG59, " Are important carbon sinks")</f>
        <v>37</v>
      </c>
    </row>
    <row r="62" spans="1:58" x14ac:dyDescent="0.2">
      <c r="D62" s="4"/>
      <c r="E62" s="4"/>
      <c r="F62" s="4"/>
      <c r="G62" s="4"/>
      <c r="H62" s="4"/>
      <c r="I62" s="4"/>
      <c r="J62" s="4"/>
      <c r="K62" s="4"/>
      <c r="L62" s="4"/>
      <c r="M62" s="4"/>
      <c r="N62" s="4"/>
      <c r="O62" s="4"/>
      <c r="P62" s="4"/>
      <c r="Q62" s="4"/>
      <c r="R62" s="48"/>
      <c r="S62" s="4"/>
      <c r="T62" s="4"/>
      <c r="U62" s="4"/>
      <c r="V62" s="4"/>
      <c r="W62" s="4"/>
      <c r="X62" s="4"/>
      <c r="Y62" s="4"/>
      <c r="Z62" s="4"/>
      <c r="AA62" s="4"/>
      <c r="AB62" s="4"/>
      <c r="AC62" s="4"/>
      <c r="AD62" s="4"/>
      <c r="AE62" s="4"/>
      <c r="AF62" s="4"/>
      <c r="AG62" s="4"/>
      <c r="AH62" s="4"/>
      <c r="AI62" s="4"/>
      <c r="AJ62" s="4"/>
      <c r="AK62" s="4"/>
      <c r="AL62" s="4"/>
      <c r="AM62" s="4"/>
      <c r="AN62" s="48"/>
      <c r="AO62" s="4"/>
      <c r="AP62" s="54">
        <f>COUNTIF(AP4:AP57, "4")</f>
        <v>19</v>
      </c>
      <c r="AQ62" s="54">
        <f>COUNTIF(AQ4:AQ57, "4")</f>
        <v>14</v>
      </c>
      <c r="AR62" s="4"/>
      <c r="AS62" s="4"/>
      <c r="AT62" s="4"/>
      <c r="AU62" s="4"/>
      <c r="AV62" s="4"/>
      <c r="AW62" s="4"/>
      <c r="BA62" t="s">
        <v>327</v>
      </c>
      <c r="BB62">
        <f>COUNTIF(BB7:BG60, " improve fishing")</f>
        <v>36</v>
      </c>
    </row>
    <row r="63" spans="1:58" x14ac:dyDescent="0.2">
      <c r="D63" s="4"/>
      <c r="L63"/>
      <c r="AP63" s="56">
        <f>SUM(AP61:AP62)</f>
        <v>27</v>
      </c>
      <c r="AQ63" s="56">
        <f>SUM(AQ61:AQ62)</f>
        <v>17</v>
      </c>
      <c r="BA63" t="s">
        <v>329</v>
      </c>
      <c r="BB63">
        <f>COUNTIF(BB8:BG61, " Can be harmful to human health")</f>
        <v>10</v>
      </c>
    </row>
    <row r="64" spans="1:58" x14ac:dyDescent="0.2">
      <c r="D64" s="4"/>
      <c r="L64"/>
      <c r="AP64" s="57">
        <f>AP63/54</f>
        <v>0.5</v>
      </c>
      <c r="AQ64" s="57">
        <f>AQ63/54</f>
        <v>0.31481481481481483</v>
      </c>
    </row>
    <row r="65" spans="4:12" x14ac:dyDescent="0.2">
      <c r="D65" s="4"/>
      <c r="L65"/>
    </row>
    <row r="66" spans="4:12" x14ac:dyDescent="0.2">
      <c r="D66" s="4"/>
      <c r="L66"/>
    </row>
    <row r="67" spans="4:12" x14ac:dyDescent="0.2">
      <c r="D67" s="4"/>
      <c r="L67"/>
    </row>
    <row r="68" spans="4:12" x14ac:dyDescent="0.2">
      <c r="D68" s="4"/>
      <c r="L68"/>
    </row>
    <row r="69" spans="4:12" x14ac:dyDescent="0.2">
      <c r="D69" s="4"/>
      <c r="L69"/>
    </row>
    <row r="70" spans="4:12" x14ac:dyDescent="0.2">
      <c r="D70" s="4"/>
      <c r="L70"/>
    </row>
    <row r="71" spans="4:12" x14ac:dyDescent="0.2">
      <c r="D71" s="4"/>
      <c r="L71"/>
    </row>
    <row r="72" spans="4:12" x14ac:dyDescent="0.2">
      <c r="D72" s="4"/>
      <c r="L72"/>
    </row>
    <row r="73" spans="4:12" x14ac:dyDescent="0.2">
      <c r="D73" s="4"/>
      <c r="L73"/>
    </row>
    <row r="74" spans="4:12" x14ac:dyDescent="0.2">
      <c r="D74" s="4"/>
      <c r="L74"/>
    </row>
    <row r="75" spans="4:12" x14ac:dyDescent="0.2">
      <c r="D75" s="4"/>
      <c r="L75"/>
    </row>
    <row r="76" spans="4:12" x14ac:dyDescent="0.2">
      <c r="D76" s="4"/>
      <c r="L76"/>
    </row>
    <row r="77" spans="4:12" x14ac:dyDescent="0.2">
      <c r="D77" s="4"/>
      <c r="L77"/>
    </row>
    <row r="78" spans="4:12" x14ac:dyDescent="0.2">
      <c r="D78" s="4"/>
      <c r="L78"/>
    </row>
    <row r="79" spans="4:12" x14ac:dyDescent="0.2">
      <c r="D79" s="4"/>
      <c r="L79"/>
    </row>
    <row r="80" spans="4:12" x14ac:dyDescent="0.2">
      <c r="D80" s="4"/>
      <c r="L80"/>
    </row>
    <row r="81" spans="4:12" x14ac:dyDescent="0.2">
      <c r="D81" s="4"/>
      <c r="L81"/>
    </row>
    <row r="82" spans="4:12" x14ac:dyDescent="0.2">
      <c r="D82" s="4"/>
      <c r="L82"/>
    </row>
    <row r="83" spans="4:12" x14ac:dyDescent="0.2">
      <c r="D83" s="4"/>
      <c r="L83"/>
    </row>
    <row r="84" spans="4:12" x14ac:dyDescent="0.2">
      <c r="D84" s="4"/>
      <c r="L84"/>
    </row>
    <row r="85" spans="4:12" x14ac:dyDescent="0.2">
      <c r="D85" s="4"/>
      <c r="L85"/>
    </row>
    <row r="86" spans="4:12" x14ac:dyDescent="0.2">
      <c r="D86" s="4"/>
      <c r="L86"/>
    </row>
    <row r="87" spans="4:12" x14ac:dyDescent="0.2">
      <c r="D87" s="4"/>
      <c r="L87"/>
    </row>
    <row r="88" spans="4:12" x14ac:dyDescent="0.2">
      <c r="D88" s="4"/>
      <c r="L88"/>
    </row>
    <row r="89" spans="4:12" x14ac:dyDescent="0.2">
      <c r="D89" s="4"/>
      <c r="L89"/>
    </row>
    <row r="90" spans="4:12" x14ac:dyDescent="0.2">
      <c r="D90" s="4"/>
      <c r="L90"/>
    </row>
    <row r="91" spans="4:12" x14ac:dyDescent="0.2">
      <c r="D91" s="4"/>
      <c r="L91"/>
    </row>
    <row r="92" spans="4:12" x14ac:dyDescent="0.2">
      <c r="D92" s="4"/>
      <c r="L92"/>
    </row>
    <row r="93" spans="4:12" x14ac:dyDescent="0.2">
      <c r="D93" s="4"/>
      <c r="L93"/>
    </row>
    <row r="94" spans="4:12" x14ac:dyDescent="0.2">
      <c r="D94" s="4"/>
      <c r="L94"/>
    </row>
    <row r="95" spans="4:12" x14ac:dyDescent="0.2">
      <c r="D95" s="4"/>
      <c r="L95"/>
    </row>
    <row r="96" spans="4:12" x14ac:dyDescent="0.2">
      <c r="D96" s="4"/>
      <c r="L96"/>
    </row>
    <row r="97" spans="4:12" x14ac:dyDescent="0.2">
      <c r="D97" s="4"/>
      <c r="L97"/>
    </row>
    <row r="98" spans="4:12" x14ac:dyDescent="0.2">
      <c r="D98" s="4"/>
      <c r="L98"/>
    </row>
    <row r="99" spans="4:12" x14ac:dyDescent="0.2">
      <c r="D99" s="4"/>
      <c r="L99"/>
    </row>
    <row r="100" spans="4:12" x14ac:dyDescent="0.2">
      <c r="D100" s="4"/>
      <c r="L100"/>
    </row>
    <row r="101" spans="4:12" x14ac:dyDescent="0.2">
      <c r="D101" s="4"/>
      <c r="L101"/>
    </row>
    <row r="102" spans="4:12" x14ac:dyDescent="0.2">
      <c r="D102" s="4"/>
      <c r="L102"/>
    </row>
    <row r="103" spans="4:12" x14ac:dyDescent="0.2">
      <c r="D103" s="4"/>
      <c r="L103"/>
    </row>
    <row r="104" spans="4:12" x14ac:dyDescent="0.2">
      <c r="D104" s="4"/>
      <c r="L104"/>
    </row>
    <row r="105" spans="4:12" x14ac:dyDescent="0.2">
      <c r="D105" s="4"/>
      <c r="L105"/>
    </row>
    <row r="106" spans="4:12" x14ac:dyDescent="0.2">
      <c r="D106" s="4"/>
      <c r="L106"/>
    </row>
    <row r="107" spans="4:12" x14ac:dyDescent="0.2">
      <c r="D107" s="4"/>
      <c r="L107"/>
    </row>
    <row r="108" spans="4:12" x14ac:dyDescent="0.2">
      <c r="D108" s="4"/>
      <c r="L108"/>
    </row>
    <row r="109" spans="4:12" x14ac:dyDescent="0.2">
      <c r="D109" s="4"/>
      <c r="L109"/>
    </row>
    <row r="110" spans="4:12" x14ac:dyDescent="0.2">
      <c r="D110" s="4"/>
      <c r="L110"/>
    </row>
    <row r="111" spans="4:12" x14ac:dyDescent="0.2">
      <c r="D111" s="4"/>
      <c r="L111"/>
    </row>
    <row r="112" spans="4:12" x14ac:dyDescent="0.2">
      <c r="D112" s="4"/>
      <c r="L112"/>
    </row>
    <row r="113" spans="4:12" x14ac:dyDescent="0.2">
      <c r="D113" s="4"/>
      <c r="L113"/>
    </row>
    <row r="114" spans="4:12" x14ac:dyDescent="0.2">
      <c r="D114" s="4"/>
      <c r="L114"/>
    </row>
    <row r="115" spans="4:12" x14ac:dyDescent="0.2">
      <c r="D115" s="4"/>
      <c r="L115"/>
    </row>
    <row r="116" spans="4:12" x14ac:dyDescent="0.2">
      <c r="D116" s="4"/>
      <c r="L116"/>
    </row>
    <row r="117" spans="4:12" x14ac:dyDescent="0.2">
      <c r="D117" s="4"/>
      <c r="L117"/>
    </row>
    <row r="118" spans="4:12" x14ac:dyDescent="0.2">
      <c r="D118" s="4"/>
      <c r="L118"/>
    </row>
    <row r="119" spans="4:12" x14ac:dyDescent="0.2">
      <c r="D119" s="4"/>
      <c r="L119"/>
    </row>
    <row r="120" spans="4:12" x14ac:dyDescent="0.2">
      <c r="D120" s="4"/>
      <c r="L120"/>
    </row>
    <row r="121" spans="4:12" x14ac:dyDescent="0.2">
      <c r="D121" s="4"/>
      <c r="L121"/>
    </row>
    <row r="122" spans="4:12" x14ac:dyDescent="0.2">
      <c r="D122" s="4"/>
      <c r="L122"/>
    </row>
    <row r="123" spans="4:12" x14ac:dyDescent="0.2">
      <c r="D123" s="4"/>
      <c r="L123"/>
    </row>
    <row r="124" spans="4:12" x14ac:dyDescent="0.2">
      <c r="D124" s="4"/>
      <c r="L124"/>
    </row>
    <row r="125" spans="4:12" x14ac:dyDescent="0.2">
      <c r="D125" s="4"/>
      <c r="L125"/>
    </row>
    <row r="126" spans="4:12" x14ac:dyDescent="0.2">
      <c r="D126" s="4"/>
      <c r="L126"/>
    </row>
    <row r="127" spans="4:12" x14ac:dyDescent="0.2">
      <c r="D127" s="4"/>
      <c r="L127"/>
    </row>
    <row r="128" spans="4:12" x14ac:dyDescent="0.2">
      <c r="D128" s="4"/>
      <c r="L128"/>
    </row>
    <row r="129" spans="4:12" x14ac:dyDescent="0.2">
      <c r="D129" s="4"/>
      <c r="L129"/>
    </row>
    <row r="130" spans="4:12" x14ac:dyDescent="0.2">
      <c r="D130" s="4"/>
      <c r="L130"/>
    </row>
    <row r="131" spans="4:12" x14ac:dyDescent="0.2">
      <c r="D131" s="4"/>
      <c r="L131"/>
    </row>
    <row r="132" spans="4:12" x14ac:dyDescent="0.2">
      <c r="D132" s="4"/>
      <c r="L132"/>
    </row>
    <row r="133" spans="4:12" x14ac:dyDescent="0.2">
      <c r="D133" s="4"/>
      <c r="L133"/>
    </row>
    <row r="134" spans="4:12" x14ac:dyDescent="0.2">
      <c r="D134" s="4"/>
      <c r="L134"/>
    </row>
    <row r="135" spans="4:12" x14ac:dyDescent="0.2">
      <c r="D135" s="4"/>
      <c r="L135"/>
    </row>
    <row r="136" spans="4:12" x14ac:dyDescent="0.2">
      <c r="D136" s="4"/>
      <c r="L136"/>
    </row>
    <row r="137" spans="4:12" x14ac:dyDescent="0.2">
      <c r="D137" s="4"/>
      <c r="L137"/>
    </row>
    <row r="138" spans="4:12" x14ac:dyDescent="0.2">
      <c r="D138" s="4"/>
      <c r="L138"/>
    </row>
    <row r="139" spans="4:12" x14ac:dyDescent="0.2">
      <c r="D139" s="4"/>
      <c r="L139"/>
    </row>
    <row r="140" spans="4:12" x14ac:dyDescent="0.2">
      <c r="D140" s="4"/>
      <c r="L140"/>
    </row>
    <row r="141" spans="4:12" x14ac:dyDescent="0.2">
      <c r="D141" s="4"/>
      <c r="L141"/>
    </row>
    <row r="142" spans="4:12" x14ac:dyDescent="0.2">
      <c r="D142" s="4"/>
      <c r="L142"/>
    </row>
    <row r="143" spans="4:12" x14ac:dyDescent="0.2">
      <c r="D143" s="4"/>
      <c r="L143"/>
    </row>
    <row r="144" spans="4:12" x14ac:dyDescent="0.2">
      <c r="D144" s="4"/>
      <c r="L144"/>
    </row>
    <row r="145" spans="4:12" x14ac:dyDescent="0.2">
      <c r="D145" s="4"/>
      <c r="L145"/>
    </row>
    <row r="146" spans="4:12" x14ac:dyDescent="0.2">
      <c r="D146" s="4"/>
      <c r="L146"/>
    </row>
    <row r="147" spans="4:12" x14ac:dyDescent="0.2">
      <c r="D147" s="4"/>
      <c r="L147"/>
    </row>
    <row r="148" spans="4:12" x14ac:dyDescent="0.2">
      <c r="D148" s="4"/>
      <c r="L148"/>
    </row>
    <row r="149" spans="4:12" x14ac:dyDescent="0.2">
      <c r="D149" s="4"/>
      <c r="L149"/>
    </row>
    <row r="150" spans="4:12" x14ac:dyDescent="0.2">
      <c r="D150" s="4"/>
      <c r="L150"/>
    </row>
    <row r="151" spans="4:12" x14ac:dyDescent="0.2">
      <c r="D151" s="4"/>
      <c r="L151"/>
    </row>
    <row r="152" spans="4:12" x14ac:dyDescent="0.2">
      <c r="D152" s="4"/>
      <c r="L152"/>
    </row>
    <row r="153" spans="4:12" x14ac:dyDescent="0.2">
      <c r="D153" s="4"/>
      <c r="L153"/>
    </row>
    <row r="154" spans="4:12" x14ac:dyDescent="0.2">
      <c r="D154" s="4"/>
      <c r="L154"/>
    </row>
    <row r="155" spans="4:12" x14ac:dyDescent="0.2">
      <c r="D155" s="4"/>
      <c r="L155"/>
    </row>
    <row r="156" spans="4:12" x14ac:dyDescent="0.2">
      <c r="D156" s="4"/>
      <c r="L156"/>
    </row>
    <row r="157" spans="4:12" x14ac:dyDescent="0.2">
      <c r="D157" s="4"/>
      <c r="L157"/>
    </row>
    <row r="158" spans="4:12" x14ac:dyDescent="0.2">
      <c r="D158" s="4"/>
      <c r="L158"/>
    </row>
    <row r="159" spans="4:12" x14ac:dyDescent="0.2">
      <c r="D159" s="4"/>
      <c r="L159"/>
    </row>
    <row r="160" spans="4:12" x14ac:dyDescent="0.2">
      <c r="D160" s="4"/>
      <c r="L160"/>
    </row>
    <row r="161" spans="4:12" x14ac:dyDescent="0.2">
      <c r="D161" s="4"/>
      <c r="L161"/>
    </row>
    <row r="162" spans="4:12" x14ac:dyDescent="0.2">
      <c r="D162" s="4"/>
      <c r="L162"/>
    </row>
    <row r="163" spans="4:12" x14ac:dyDescent="0.2">
      <c r="D163" s="4"/>
      <c r="L163"/>
    </row>
    <row r="164" spans="4:12" x14ac:dyDescent="0.2">
      <c r="D164" s="4"/>
      <c r="L164"/>
    </row>
    <row r="165" spans="4:12" x14ac:dyDescent="0.2">
      <c r="D165" s="4"/>
      <c r="L165"/>
    </row>
    <row r="166" spans="4:12" x14ac:dyDescent="0.2">
      <c r="D166" s="4"/>
      <c r="L166"/>
    </row>
    <row r="167" spans="4:12" x14ac:dyDescent="0.2">
      <c r="D167" s="4"/>
      <c r="L167"/>
    </row>
    <row r="168" spans="4:12" x14ac:dyDescent="0.2">
      <c r="D168" s="4"/>
      <c r="L168"/>
    </row>
    <row r="169" spans="4:12" x14ac:dyDescent="0.2">
      <c r="D169" s="4"/>
      <c r="L169"/>
    </row>
    <row r="170" spans="4:12" x14ac:dyDescent="0.2">
      <c r="D170" s="4"/>
      <c r="L170"/>
    </row>
    <row r="171" spans="4:12" x14ac:dyDescent="0.2">
      <c r="D171" s="4"/>
      <c r="L171"/>
    </row>
    <row r="172" spans="4:12" x14ac:dyDescent="0.2">
      <c r="D172" s="4"/>
      <c r="L172"/>
    </row>
    <row r="173" spans="4:12" x14ac:dyDescent="0.2">
      <c r="D173" s="4"/>
      <c r="L173"/>
    </row>
  </sheetData>
  <mergeCells count="5">
    <mergeCell ref="AM1:AX1"/>
    <mergeCell ref="E1:K1"/>
    <mergeCell ref="Y1:AE1"/>
    <mergeCell ref="AG1:AL1"/>
    <mergeCell ref="M1:X1"/>
  </mergeCells>
  <phoneticPr fontId="12"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FBAD5-197E-884D-BCB3-DCC40440DD83}">
  <dimension ref="B3:J146"/>
  <sheetViews>
    <sheetView topLeftCell="A67" workbookViewId="0">
      <selection activeCell="B83" sqref="B83:D90"/>
    </sheetView>
  </sheetViews>
  <sheetFormatPr baseColWidth="10" defaultRowHeight="16" x14ac:dyDescent="0.2"/>
  <cols>
    <col min="2" max="2" width="19.1640625" customWidth="1"/>
    <col min="3" max="3" width="18" bestFit="1" customWidth="1"/>
    <col min="4" max="4" width="20.6640625" bestFit="1" customWidth="1"/>
    <col min="5" max="5" width="11.1640625" bestFit="1" customWidth="1"/>
    <col min="6" max="6" width="17.6640625" customWidth="1"/>
    <col min="7" max="7" width="19.83203125" bestFit="1" customWidth="1"/>
    <col min="8" max="8" width="23.1640625" bestFit="1" customWidth="1"/>
    <col min="9" max="9" width="25.83203125" bestFit="1" customWidth="1"/>
    <col min="10" max="10" width="14.1640625" bestFit="1" customWidth="1"/>
  </cols>
  <sheetData>
    <row r="3" spans="3:10" x14ac:dyDescent="0.2">
      <c r="C3" s="27" t="s">
        <v>345</v>
      </c>
      <c r="D3" s="9" t="s">
        <v>167</v>
      </c>
      <c r="E3" s="9" t="s">
        <v>168</v>
      </c>
      <c r="F3" s="9" t="s">
        <v>169</v>
      </c>
      <c r="G3" s="9" t="s">
        <v>256</v>
      </c>
      <c r="H3" s="9" t="s">
        <v>171</v>
      </c>
      <c r="I3" s="9" t="s">
        <v>172</v>
      </c>
      <c r="J3" s="29" t="s">
        <v>346</v>
      </c>
    </row>
    <row r="4" spans="3:10" x14ac:dyDescent="0.2">
      <c r="C4" s="28">
        <v>4</v>
      </c>
      <c r="D4" s="2">
        <v>3</v>
      </c>
      <c r="E4" s="2">
        <v>5</v>
      </c>
      <c r="F4" s="2">
        <v>5</v>
      </c>
      <c r="G4" s="2">
        <v>5</v>
      </c>
      <c r="H4" s="2">
        <v>5</v>
      </c>
      <c r="I4" s="2">
        <v>4</v>
      </c>
      <c r="J4" s="30"/>
    </row>
    <row r="5" spans="3:10" x14ac:dyDescent="0.2">
      <c r="C5" s="28">
        <v>3</v>
      </c>
      <c r="D5" s="2">
        <v>5</v>
      </c>
      <c r="E5" s="2">
        <v>4</v>
      </c>
      <c r="F5" s="2">
        <v>5</v>
      </c>
      <c r="G5" s="2">
        <v>5</v>
      </c>
      <c r="H5" s="2">
        <v>3</v>
      </c>
      <c r="I5" s="2">
        <v>5</v>
      </c>
      <c r="J5" s="30"/>
    </row>
    <row r="6" spans="3:10" x14ac:dyDescent="0.2">
      <c r="C6" s="28">
        <v>3</v>
      </c>
      <c r="D6" s="2">
        <v>4</v>
      </c>
      <c r="E6" s="2">
        <v>4</v>
      </c>
      <c r="F6" s="2">
        <v>4</v>
      </c>
      <c r="G6" s="2">
        <v>3</v>
      </c>
      <c r="H6" s="2">
        <v>4</v>
      </c>
      <c r="I6" s="2">
        <v>1</v>
      </c>
      <c r="J6" s="30"/>
    </row>
    <row r="7" spans="3:10" x14ac:dyDescent="0.2">
      <c r="C7" s="28">
        <v>4</v>
      </c>
      <c r="D7" s="2">
        <v>5</v>
      </c>
      <c r="E7" s="2">
        <v>2</v>
      </c>
      <c r="F7" s="2">
        <v>4</v>
      </c>
      <c r="G7" s="2">
        <v>4</v>
      </c>
      <c r="H7" s="2">
        <v>4</v>
      </c>
      <c r="I7" s="2">
        <v>4</v>
      </c>
      <c r="J7" s="30"/>
    </row>
    <row r="8" spans="3:10" x14ac:dyDescent="0.2">
      <c r="C8" s="28">
        <v>5</v>
      </c>
      <c r="D8" s="2">
        <v>5</v>
      </c>
      <c r="E8" s="2">
        <v>5</v>
      </c>
      <c r="F8" s="2">
        <v>5</v>
      </c>
      <c r="G8" s="2">
        <v>5</v>
      </c>
      <c r="H8" s="2">
        <v>5</v>
      </c>
      <c r="I8" s="2">
        <v>4</v>
      </c>
      <c r="J8" s="30"/>
    </row>
    <row r="9" spans="3:10" x14ac:dyDescent="0.2">
      <c r="C9" s="28">
        <v>4</v>
      </c>
      <c r="D9" s="2">
        <v>3</v>
      </c>
      <c r="E9" s="2">
        <v>4</v>
      </c>
      <c r="F9" s="2">
        <v>4</v>
      </c>
      <c r="G9" s="2">
        <v>4</v>
      </c>
      <c r="H9" s="2">
        <v>4</v>
      </c>
      <c r="I9" s="2">
        <v>4</v>
      </c>
      <c r="J9" s="30"/>
    </row>
    <row r="10" spans="3:10" x14ac:dyDescent="0.2">
      <c r="C10" s="28">
        <v>3</v>
      </c>
      <c r="D10" s="2">
        <v>3</v>
      </c>
      <c r="E10" s="2">
        <v>4</v>
      </c>
      <c r="F10" s="2">
        <v>4</v>
      </c>
      <c r="G10" s="2">
        <v>4</v>
      </c>
      <c r="H10" s="2">
        <v>3</v>
      </c>
      <c r="I10" s="2">
        <v>4</v>
      </c>
      <c r="J10" s="30"/>
    </row>
    <row r="11" spans="3:10" x14ac:dyDescent="0.2">
      <c r="C11" s="28">
        <v>4</v>
      </c>
      <c r="D11" s="2">
        <v>4</v>
      </c>
      <c r="E11" s="2">
        <v>4</v>
      </c>
      <c r="F11" s="2">
        <v>5</v>
      </c>
      <c r="G11" s="2">
        <v>4</v>
      </c>
      <c r="H11" s="2">
        <v>4</v>
      </c>
      <c r="I11" s="2">
        <v>4</v>
      </c>
      <c r="J11" s="30"/>
    </row>
    <row r="12" spans="3:10" x14ac:dyDescent="0.2">
      <c r="C12" s="28">
        <v>4</v>
      </c>
      <c r="D12" s="2">
        <v>4</v>
      </c>
      <c r="E12" s="2">
        <v>4</v>
      </c>
      <c r="F12" s="2">
        <v>5</v>
      </c>
      <c r="G12" s="2">
        <v>5</v>
      </c>
      <c r="H12" s="2">
        <v>3</v>
      </c>
      <c r="I12" s="2">
        <v>4</v>
      </c>
      <c r="J12" s="30"/>
    </row>
    <row r="13" spans="3:10" x14ac:dyDescent="0.2">
      <c r="C13" s="28">
        <v>4</v>
      </c>
      <c r="D13" s="2">
        <v>5</v>
      </c>
      <c r="E13" s="2">
        <v>4</v>
      </c>
      <c r="F13" s="2">
        <v>5</v>
      </c>
      <c r="G13" s="2">
        <v>3</v>
      </c>
      <c r="H13" s="2">
        <v>4</v>
      </c>
      <c r="I13" s="2">
        <v>3</v>
      </c>
      <c r="J13" s="30"/>
    </row>
    <row r="14" spans="3:10" x14ac:dyDescent="0.2">
      <c r="C14" s="28">
        <v>2</v>
      </c>
      <c r="D14" s="2">
        <v>2</v>
      </c>
      <c r="E14" s="2">
        <v>3</v>
      </c>
      <c r="F14" s="2">
        <v>5</v>
      </c>
      <c r="G14" s="2">
        <v>5</v>
      </c>
      <c r="H14" s="2">
        <v>3</v>
      </c>
      <c r="I14" s="2">
        <v>3</v>
      </c>
      <c r="J14" s="30"/>
    </row>
    <row r="15" spans="3:10" x14ac:dyDescent="0.2">
      <c r="C15" s="28">
        <v>3</v>
      </c>
      <c r="D15" s="2">
        <v>2</v>
      </c>
      <c r="E15" s="2">
        <v>3</v>
      </c>
      <c r="F15" s="2">
        <v>5</v>
      </c>
      <c r="G15" s="2">
        <v>4</v>
      </c>
      <c r="H15" s="2">
        <v>4</v>
      </c>
      <c r="I15" s="2">
        <v>3</v>
      </c>
      <c r="J15" s="30"/>
    </row>
    <row r="16" spans="3:10" x14ac:dyDescent="0.2">
      <c r="C16" s="28">
        <v>4</v>
      </c>
      <c r="D16" s="2">
        <v>4</v>
      </c>
      <c r="E16" s="2">
        <v>4</v>
      </c>
      <c r="F16" s="2">
        <v>5</v>
      </c>
      <c r="G16" s="2">
        <v>5</v>
      </c>
      <c r="H16" s="2">
        <v>4</v>
      </c>
      <c r="I16" s="2">
        <v>4</v>
      </c>
      <c r="J16" s="30"/>
    </row>
    <row r="17" spans="3:10" x14ac:dyDescent="0.2">
      <c r="C17" s="28">
        <v>3</v>
      </c>
      <c r="D17" s="2">
        <v>4</v>
      </c>
      <c r="E17" s="2">
        <v>4</v>
      </c>
      <c r="F17" s="2">
        <v>4</v>
      </c>
      <c r="G17" s="2">
        <v>4</v>
      </c>
      <c r="H17" s="2">
        <v>4</v>
      </c>
      <c r="I17" s="2">
        <v>3</v>
      </c>
      <c r="J17" s="30"/>
    </row>
    <row r="18" spans="3:10" x14ac:dyDescent="0.2">
      <c r="C18" s="28">
        <v>5</v>
      </c>
      <c r="D18" s="2">
        <v>3</v>
      </c>
      <c r="E18" s="2">
        <v>4</v>
      </c>
      <c r="F18" s="2">
        <v>5</v>
      </c>
      <c r="G18" s="2">
        <v>5</v>
      </c>
      <c r="H18" s="2">
        <v>4</v>
      </c>
      <c r="I18" s="2">
        <v>5</v>
      </c>
      <c r="J18" s="30"/>
    </row>
    <row r="19" spans="3:10" x14ac:dyDescent="0.2">
      <c r="C19" s="28">
        <v>4</v>
      </c>
      <c r="D19" s="2">
        <v>4</v>
      </c>
      <c r="E19" s="2">
        <v>4</v>
      </c>
      <c r="F19" s="2">
        <v>5</v>
      </c>
      <c r="G19" s="2">
        <v>3</v>
      </c>
      <c r="H19" s="2">
        <v>4</v>
      </c>
      <c r="I19" s="2">
        <v>2</v>
      </c>
      <c r="J19" s="30"/>
    </row>
    <row r="20" spans="3:10" x14ac:dyDescent="0.2">
      <c r="C20" s="28">
        <v>4</v>
      </c>
      <c r="D20" s="2">
        <v>4</v>
      </c>
      <c r="E20" s="2">
        <v>4</v>
      </c>
      <c r="F20" s="2">
        <v>4</v>
      </c>
      <c r="G20" s="2">
        <v>5</v>
      </c>
      <c r="H20" s="2">
        <v>4</v>
      </c>
      <c r="I20" s="2">
        <v>4</v>
      </c>
      <c r="J20" s="30"/>
    </row>
    <row r="21" spans="3:10" x14ac:dyDescent="0.2">
      <c r="C21" s="28">
        <v>4</v>
      </c>
      <c r="D21" s="2">
        <v>3</v>
      </c>
      <c r="E21" s="2">
        <v>4</v>
      </c>
      <c r="F21" s="2">
        <v>5</v>
      </c>
      <c r="G21" s="2">
        <v>5</v>
      </c>
      <c r="H21" s="2">
        <v>5</v>
      </c>
      <c r="I21" s="2">
        <v>5</v>
      </c>
      <c r="J21" s="30">
        <v>3</v>
      </c>
    </row>
    <row r="22" spans="3:10" x14ac:dyDescent="0.2">
      <c r="C22" s="28">
        <v>5</v>
      </c>
      <c r="D22" s="2">
        <v>5</v>
      </c>
      <c r="E22" s="2">
        <v>5</v>
      </c>
      <c r="F22" s="2">
        <v>5</v>
      </c>
      <c r="G22" s="2">
        <v>5</v>
      </c>
      <c r="H22" s="2">
        <v>5</v>
      </c>
      <c r="I22" s="2">
        <v>5</v>
      </c>
      <c r="J22" s="30">
        <v>5</v>
      </c>
    </row>
    <row r="23" spans="3:10" x14ac:dyDescent="0.2">
      <c r="C23" s="28">
        <v>2</v>
      </c>
      <c r="D23" s="2">
        <v>3</v>
      </c>
      <c r="E23" s="2">
        <v>4</v>
      </c>
      <c r="F23" s="2">
        <v>5</v>
      </c>
      <c r="G23" s="2">
        <v>5</v>
      </c>
      <c r="H23" s="2">
        <v>3</v>
      </c>
      <c r="I23" s="2">
        <v>5</v>
      </c>
      <c r="J23" s="30">
        <v>1</v>
      </c>
    </row>
    <row r="24" spans="3:10" x14ac:dyDescent="0.2">
      <c r="C24" s="28">
        <v>4</v>
      </c>
      <c r="D24" s="2">
        <v>3</v>
      </c>
      <c r="E24" s="2">
        <v>4</v>
      </c>
      <c r="F24" s="2">
        <v>5</v>
      </c>
      <c r="G24" s="2">
        <v>4</v>
      </c>
      <c r="H24" s="2">
        <v>3</v>
      </c>
      <c r="I24" s="2">
        <v>4</v>
      </c>
      <c r="J24" s="30">
        <v>3</v>
      </c>
    </row>
    <row r="25" spans="3:10" x14ac:dyDescent="0.2">
      <c r="C25" s="28">
        <v>5</v>
      </c>
      <c r="D25" s="2">
        <v>3</v>
      </c>
      <c r="E25" s="2">
        <v>4</v>
      </c>
      <c r="F25" s="2">
        <v>5</v>
      </c>
      <c r="G25" s="2">
        <v>4</v>
      </c>
      <c r="H25" s="2">
        <v>4</v>
      </c>
      <c r="I25" s="2">
        <v>4</v>
      </c>
      <c r="J25" s="30">
        <v>3</v>
      </c>
    </row>
    <row r="26" spans="3:10" x14ac:dyDescent="0.2">
      <c r="C26" s="28">
        <v>4</v>
      </c>
      <c r="D26" s="2">
        <v>4</v>
      </c>
      <c r="E26" s="2">
        <v>4</v>
      </c>
      <c r="F26" s="2">
        <v>4</v>
      </c>
      <c r="G26" s="2">
        <v>4</v>
      </c>
      <c r="H26" s="2">
        <v>4</v>
      </c>
      <c r="I26" s="2">
        <v>4</v>
      </c>
      <c r="J26" s="30"/>
    </row>
    <row r="27" spans="3:10" x14ac:dyDescent="0.2">
      <c r="C27" s="28">
        <v>4</v>
      </c>
      <c r="D27" s="2">
        <v>4</v>
      </c>
      <c r="E27" s="2">
        <v>4</v>
      </c>
      <c r="F27" s="2">
        <v>5</v>
      </c>
      <c r="G27" s="2">
        <v>4</v>
      </c>
      <c r="H27" s="2">
        <v>4</v>
      </c>
      <c r="I27" s="2">
        <v>4</v>
      </c>
      <c r="J27" s="30"/>
    </row>
    <row r="28" spans="3:10" x14ac:dyDescent="0.2">
      <c r="C28" s="28">
        <v>5</v>
      </c>
      <c r="D28" s="2">
        <v>5</v>
      </c>
      <c r="E28" s="2">
        <v>5</v>
      </c>
      <c r="F28" s="2">
        <v>5</v>
      </c>
      <c r="G28" s="2">
        <v>5</v>
      </c>
      <c r="H28" s="2">
        <v>5</v>
      </c>
      <c r="I28" s="2">
        <v>5</v>
      </c>
      <c r="J28" s="30"/>
    </row>
    <row r="29" spans="3:10" x14ac:dyDescent="0.2">
      <c r="C29" s="28">
        <v>4</v>
      </c>
      <c r="D29" s="2">
        <v>5</v>
      </c>
      <c r="E29" s="2">
        <v>5</v>
      </c>
      <c r="F29" s="2">
        <v>5</v>
      </c>
      <c r="G29" s="2">
        <v>5</v>
      </c>
      <c r="H29" s="2">
        <v>5</v>
      </c>
      <c r="I29" s="2"/>
      <c r="J29" s="30"/>
    </row>
    <row r="30" spans="3:10" x14ac:dyDescent="0.2">
      <c r="C30" s="28">
        <v>3</v>
      </c>
      <c r="D30" s="2">
        <v>3</v>
      </c>
      <c r="E30" s="2">
        <v>3</v>
      </c>
      <c r="F30" s="2">
        <v>5</v>
      </c>
      <c r="G30" s="2">
        <v>5</v>
      </c>
      <c r="H30" s="2">
        <v>3</v>
      </c>
      <c r="I30" s="2">
        <v>3</v>
      </c>
      <c r="J30" s="30"/>
    </row>
    <row r="31" spans="3:10" x14ac:dyDescent="0.2">
      <c r="C31" s="28">
        <v>4</v>
      </c>
      <c r="D31" s="2">
        <v>3</v>
      </c>
      <c r="E31" s="2">
        <v>3</v>
      </c>
      <c r="F31" s="2">
        <v>4</v>
      </c>
      <c r="G31" s="2">
        <v>4</v>
      </c>
      <c r="H31" s="2">
        <v>3</v>
      </c>
      <c r="I31" s="2">
        <v>3</v>
      </c>
      <c r="J31" s="30"/>
    </row>
    <row r="32" spans="3:10" x14ac:dyDescent="0.2">
      <c r="C32" s="28">
        <v>4</v>
      </c>
      <c r="D32" s="2">
        <v>4</v>
      </c>
      <c r="E32" s="2">
        <v>4</v>
      </c>
      <c r="F32" s="2">
        <v>4</v>
      </c>
      <c r="G32" s="2">
        <v>4</v>
      </c>
      <c r="H32" s="2">
        <v>4</v>
      </c>
      <c r="I32" s="2">
        <v>4</v>
      </c>
      <c r="J32" s="30"/>
    </row>
    <row r="33" spans="3:10" x14ac:dyDescent="0.2">
      <c r="C33" s="28">
        <v>2</v>
      </c>
      <c r="D33" s="2">
        <v>2</v>
      </c>
      <c r="E33" s="2">
        <v>3</v>
      </c>
      <c r="F33" s="2">
        <v>4</v>
      </c>
      <c r="G33" s="2">
        <v>5</v>
      </c>
      <c r="H33" s="2">
        <v>4</v>
      </c>
      <c r="I33" s="2">
        <v>5</v>
      </c>
      <c r="J33" s="30"/>
    </row>
    <row r="34" spans="3:10" x14ac:dyDescent="0.2">
      <c r="C34" s="28">
        <v>4</v>
      </c>
      <c r="D34" s="2">
        <v>5</v>
      </c>
      <c r="E34" s="2">
        <v>4</v>
      </c>
      <c r="F34" s="2">
        <v>5</v>
      </c>
      <c r="G34" s="2">
        <v>4</v>
      </c>
      <c r="H34" s="2">
        <v>4</v>
      </c>
      <c r="I34" s="2">
        <v>4</v>
      </c>
      <c r="J34" s="30"/>
    </row>
    <row r="35" spans="3:10" x14ac:dyDescent="0.2">
      <c r="C35" s="28">
        <v>4</v>
      </c>
      <c r="D35" s="2">
        <v>4</v>
      </c>
      <c r="E35" s="2">
        <v>5</v>
      </c>
      <c r="F35" s="2">
        <v>5</v>
      </c>
      <c r="G35" s="2">
        <v>5</v>
      </c>
      <c r="H35" s="2">
        <v>4</v>
      </c>
      <c r="I35" s="2">
        <v>4</v>
      </c>
      <c r="J35" s="30"/>
    </row>
    <row r="36" spans="3:10" x14ac:dyDescent="0.2">
      <c r="C36" s="28">
        <v>5</v>
      </c>
      <c r="D36" s="2">
        <v>5</v>
      </c>
      <c r="E36" s="2">
        <v>5</v>
      </c>
      <c r="F36" s="2">
        <v>5</v>
      </c>
      <c r="G36" s="2">
        <v>5</v>
      </c>
      <c r="H36" s="2">
        <v>5</v>
      </c>
      <c r="I36" s="2">
        <v>5</v>
      </c>
      <c r="J36" s="30"/>
    </row>
    <row r="37" spans="3:10" x14ac:dyDescent="0.2">
      <c r="C37" s="28">
        <v>5</v>
      </c>
      <c r="D37" s="2">
        <v>2</v>
      </c>
      <c r="E37" s="2">
        <v>2</v>
      </c>
      <c r="F37" s="2">
        <v>3</v>
      </c>
      <c r="G37" s="2">
        <v>5</v>
      </c>
      <c r="H37" s="2">
        <v>5</v>
      </c>
      <c r="I37" s="2">
        <v>5</v>
      </c>
      <c r="J37" s="30"/>
    </row>
    <row r="38" spans="3:10" x14ac:dyDescent="0.2">
      <c r="C38" s="28">
        <v>4</v>
      </c>
      <c r="D38" s="2">
        <v>4</v>
      </c>
      <c r="E38" s="2">
        <v>3</v>
      </c>
      <c r="F38" s="2">
        <v>4</v>
      </c>
      <c r="G38" s="2">
        <v>4</v>
      </c>
      <c r="H38" s="2">
        <v>4</v>
      </c>
      <c r="I38" s="2">
        <v>4</v>
      </c>
      <c r="J38" s="30"/>
    </row>
    <row r="39" spans="3:10" x14ac:dyDescent="0.2">
      <c r="C39" s="28">
        <v>4</v>
      </c>
      <c r="D39" s="2">
        <v>5</v>
      </c>
      <c r="E39" s="2">
        <v>3</v>
      </c>
      <c r="F39" s="2">
        <v>4</v>
      </c>
      <c r="G39" s="2">
        <v>5</v>
      </c>
      <c r="H39" s="2">
        <v>4</v>
      </c>
      <c r="I39" s="2">
        <v>5</v>
      </c>
      <c r="J39" s="30"/>
    </row>
    <row r="40" spans="3:10" x14ac:dyDescent="0.2">
      <c r="C40" s="28">
        <v>2</v>
      </c>
      <c r="D40" s="2">
        <v>2</v>
      </c>
      <c r="E40" s="2">
        <v>3</v>
      </c>
      <c r="F40" s="2">
        <v>4</v>
      </c>
      <c r="G40" s="2">
        <v>5</v>
      </c>
      <c r="H40" s="2">
        <v>3</v>
      </c>
      <c r="I40" s="2">
        <v>4</v>
      </c>
      <c r="J40" s="30"/>
    </row>
    <row r="41" spans="3:10" x14ac:dyDescent="0.2">
      <c r="C41" s="28"/>
      <c r="D41" s="2"/>
      <c r="E41" s="2"/>
      <c r="F41" s="2">
        <v>4</v>
      </c>
      <c r="G41" s="2">
        <v>4</v>
      </c>
      <c r="H41" s="2"/>
      <c r="I41" s="2">
        <v>3</v>
      </c>
      <c r="J41" s="30"/>
    </row>
    <row r="42" spans="3:10" x14ac:dyDescent="0.2">
      <c r="C42" s="28">
        <v>4</v>
      </c>
      <c r="D42" s="2">
        <v>4</v>
      </c>
      <c r="E42" s="2">
        <v>5</v>
      </c>
      <c r="F42" s="2">
        <v>5</v>
      </c>
      <c r="G42" s="2">
        <v>5</v>
      </c>
      <c r="H42" s="2">
        <v>5</v>
      </c>
      <c r="I42" s="2"/>
      <c r="J42" s="30"/>
    </row>
    <row r="43" spans="3:10" x14ac:dyDescent="0.2">
      <c r="C43" s="28">
        <v>4</v>
      </c>
      <c r="D43" s="2">
        <v>5</v>
      </c>
      <c r="E43" s="2">
        <v>5</v>
      </c>
      <c r="F43" s="2">
        <v>5</v>
      </c>
      <c r="G43" s="2">
        <v>5</v>
      </c>
      <c r="H43" s="2">
        <v>5</v>
      </c>
      <c r="I43" s="26"/>
      <c r="J43" s="30"/>
    </row>
    <row r="44" spans="3:10" x14ac:dyDescent="0.2">
      <c r="C44" s="28">
        <v>4</v>
      </c>
      <c r="D44" s="2">
        <v>4</v>
      </c>
      <c r="E44" s="2">
        <v>4</v>
      </c>
      <c r="F44" s="2">
        <v>4</v>
      </c>
      <c r="G44" s="2">
        <v>4</v>
      </c>
      <c r="H44" s="2">
        <v>4</v>
      </c>
      <c r="I44" s="2">
        <v>4</v>
      </c>
      <c r="J44" s="30"/>
    </row>
    <row r="45" spans="3:10" x14ac:dyDescent="0.2">
      <c r="C45" s="28">
        <v>5</v>
      </c>
      <c r="D45" s="2">
        <v>5</v>
      </c>
      <c r="E45" s="2">
        <v>5</v>
      </c>
      <c r="F45" s="2">
        <v>5</v>
      </c>
      <c r="G45" s="2">
        <v>5</v>
      </c>
      <c r="H45" s="2">
        <v>5</v>
      </c>
      <c r="I45" s="2">
        <v>5</v>
      </c>
      <c r="J45" s="30"/>
    </row>
    <row r="46" spans="3:10" x14ac:dyDescent="0.2">
      <c r="C46" s="28">
        <v>5</v>
      </c>
      <c r="D46" s="2">
        <v>5</v>
      </c>
      <c r="E46" s="2">
        <v>5</v>
      </c>
      <c r="F46" s="2">
        <v>5</v>
      </c>
      <c r="G46" s="2">
        <v>5</v>
      </c>
      <c r="H46" s="2">
        <v>5</v>
      </c>
      <c r="I46" s="2">
        <v>5</v>
      </c>
      <c r="J46" s="30"/>
    </row>
    <row r="47" spans="3:10" x14ac:dyDescent="0.2">
      <c r="C47" s="28">
        <v>5</v>
      </c>
      <c r="D47" s="2">
        <v>5</v>
      </c>
      <c r="E47" s="2">
        <v>5</v>
      </c>
      <c r="F47" s="2">
        <v>5</v>
      </c>
      <c r="G47" s="2">
        <v>5</v>
      </c>
      <c r="H47" s="2">
        <v>5</v>
      </c>
      <c r="I47" s="2">
        <v>5</v>
      </c>
      <c r="J47" s="30"/>
    </row>
    <row r="48" spans="3:10" x14ac:dyDescent="0.2">
      <c r="C48" s="28">
        <v>5</v>
      </c>
      <c r="D48" s="2">
        <v>5</v>
      </c>
      <c r="E48" s="2">
        <v>5</v>
      </c>
      <c r="F48" s="2">
        <v>5</v>
      </c>
      <c r="G48" s="2">
        <v>5</v>
      </c>
      <c r="H48" s="2">
        <v>5</v>
      </c>
      <c r="I48" s="2">
        <v>5</v>
      </c>
      <c r="J48" s="30"/>
    </row>
    <row r="49" spans="2:10" x14ac:dyDescent="0.2">
      <c r="C49" s="28">
        <v>5</v>
      </c>
      <c r="D49" s="2">
        <v>5</v>
      </c>
      <c r="E49" s="2">
        <v>5</v>
      </c>
      <c r="F49" s="2">
        <v>5</v>
      </c>
      <c r="G49" s="2">
        <v>5</v>
      </c>
      <c r="H49" s="2">
        <v>5</v>
      </c>
      <c r="I49" s="2">
        <v>5</v>
      </c>
      <c r="J49" s="30"/>
    </row>
    <row r="50" spans="2:10" x14ac:dyDescent="0.2">
      <c r="C50" s="28">
        <v>5</v>
      </c>
      <c r="D50" s="2">
        <v>5</v>
      </c>
      <c r="E50" s="2">
        <v>5</v>
      </c>
      <c r="F50" s="2">
        <v>5</v>
      </c>
      <c r="G50" s="2">
        <v>5</v>
      </c>
      <c r="H50" s="2">
        <v>5</v>
      </c>
      <c r="I50" s="2">
        <v>5</v>
      </c>
      <c r="J50" s="30"/>
    </row>
    <row r="51" spans="2:10" x14ac:dyDescent="0.2">
      <c r="C51" s="28">
        <v>5</v>
      </c>
      <c r="D51" s="2">
        <v>5</v>
      </c>
      <c r="E51" s="2">
        <v>5</v>
      </c>
      <c r="F51" s="2">
        <v>5</v>
      </c>
      <c r="G51" s="2">
        <v>5</v>
      </c>
      <c r="H51" s="2">
        <v>5</v>
      </c>
      <c r="I51" s="2">
        <v>5</v>
      </c>
      <c r="J51" s="30"/>
    </row>
    <row r="52" spans="2:10" x14ac:dyDescent="0.2">
      <c r="C52" s="28">
        <v>5</v>
      </c>
      <c r="D52" s="2">
        <v>5</v>
      </c>
      <c r="E52" s="2">
        <v>5</v>
      </c>
      <c r="F52" s="2">
        <v>5</v>
      </c>
      <c r="G52" s="2">
        <v>5</v>
      </c>
      <c r="H52" s="2">
        <v>5</v>
      </c>
      <c r="I52" s="2">
        <v>5</v>
      </c>
      <c r="J52" s="30"/>
    </row>
    <row r="53" spans="2:10" x14ac:dyDescent="0.2">
      <c r="C53" s="28">
        <v>5</v>
      </c>
      <c r="D53" s="2">
        <v>5</v>
      </c>
      <c r="E53" s="2">
        <v>5</v>
      </c>
      <c r="F53" s="2">
        <v>5</v>
      </c>
      <c r="G53" s="2">
        <v>5</v>
      </c>
      <c r="H53" s="2">
        <v>5</v>
      </c>
      <c r="I53" s="2">
        <v>5</v>
      </c>
      <c r="J53" s="30"/>
    </row>
    <row r="54" spans="2:10" x14ac:dyDescent="0.2">
      <c r="C54" s="28">
        <v>5</v>
      </c>
      <c r="D54" s="2">
        <v>5</v>
      </c>
      <c r="E54" s="2">
        <v>5</v>
      </c>
      <c r="F54" s="2">
        <v>5</v>
      </c>
      <c r="G54" s="2">
        <v>5</v>
      </c>
      <c r="H54" s="2">
        <v>5</v>
      </c>
      <c r="I54" s="2">
        <v>5</v>
      </c>
      <c r="J54" s="30"/>
    </row>
    <row r="55" spans="2:10" x14ac:dyDescent="0.2">
      <c r="C55" s="45">
        <v>5</v>
      </c>
      <c r="D55" s="43">
        <v>5</v>
      </c>
      <c r="E55" s="43">
        <v>5</v>
      </c>
      <c r="F55" s="43">
        <v>5</v>
      </c>
      <c r="G55" s="43">
        <v>5</v>
      </c>
      <c r="H55" s="43">
        <v>5</v>
      </c>
      <c r="I55" s="43">
        <v>5</v>
      </c>
      <c r="J55" s="44"/>
    </row>
    <row r="56" spans="2:10" x14ac:dyDescent="0.2">
      <c r="C56" s="2">
        <v>5</v>
      </c>
      <c r="D56" s="2">
        <v>5</v>
      </c>
      <c r="E56" s="2">
        <v>5</v>
      </c>
      <c r="F56" s="2">
        <v>5</v>
      </c>
      <c r="G56" s="2">
        <v>5</v>
      </c>
      <c r="H56" s="2">
        <v>5</v>
      </c>
      <c r="I56" s="2">
        <v>5</v>
      </c>
      <c r="J56" s="2"/>
    </row>
    <row r="57" spans="2:10" x14ac:dyDescent="0.2">
      <c r="C57" s="2">
        <v>4</v>
      </c>
      <c r="D57" s="2">
        <v>5</v>
      </c>
      <c r="E57" s="2">
        <v>5</v>
      </c>
      <c r="F57" s="2">
        <v>5</v>
      </c>
      <c r="G57" s="2">
        <v>5</v>
      </c>
      <c r="H57" s="2">
        <v>5</v>
      </c>
      <c r="I57" s="2">
        <v>5</v>
      </c>
      <c r="J57" s="2"/>
    </row>
    <row r="58" spans="2:10" x14ac:dyDescent="0.2">
      <c r="C58" s="55"/>
      <c r="D58" s="55"/>
      <c r="E58" s="55"/>
      <c r="F58" s="55"/>
      <c r="G58" s="55"/>
      <c r="H58" s="55"/>
      <c r="I58" s="55"/>
      <c r="J58" s="58"/>
    </row>
    <row r="59" spans="2:10" x14ac:dyDescent="0.2">
      <c r="J59" s="29"/>
    </row>
    <row r="60" spans="2:10" x14ac:dyDescent="0.2">
      <c r="B60" s="59" t="s">
        <v>344</v>
      </c>
      <c r="C60" s="9" t="s">
        <v>345</v>
      </c>
      <c r="D60" s="9" t="s">
        <v>167</v>
      </c>
      <c r="E60" s="9" t="s">
        <v>168</v>
      </c>
      <c r="F60" s="9" t="s">
        <v>169</v>
      </c>
      <c r="G60" s="9" t="s">
        <v>256</v>
      </c>
      <c r="H60" s="9" t="s">
        <v>171</v>
      </c>
      <c r="I60" s="9" t="s">
        <v>172</v>
      </c>
    </row>
    <row r="61" spans="2:10" x14ac:dyDescent="0.2">
      <c r="B61" s="1" t="s">
        <v>240</v>
      </c>
      <c r="C61" s="1">
        <f>COUNTIF($C$4:$C$57, "5")</f>
        <v>19</v>
      </c>
      <c r="D61" s="1">
        <f t="shared" ref="D61:I61" si="0">COUNTIF(D$4:D$57, "5")</f>
        <v>24</v>
      </c>
      <c r="E61" s="1">
        <f t="shared" si="0"/>
        <v>22</v>
      </c>
      <c r="F61" s="1">
        <f t="shared" si="0"/>
        <v>38</v>
      </c>
      <c r="G61" s="1">
        <f t="shared" si="0"/>
        <v>35</v>
      </c>
      <c r="H61" s="1">
        <f t="shared" si="0"/>
        <v>23</v>
      </c>
      <c r="I61" s="1">
        <f t="shared" si="0"/>
        <v>23</v>
      </c>
    </row>
    <row r="62" spans="2:10" x14ac:dyDescent="0.2">
      <c r="B62" s="1" t="s">
        <v>241</v>
      </c>
      <c r="C62" s="1">
        <f>COUNTIF($C$4:$C$57, "4")</f>
        <v>24</v>
      </c>
      <c r="D62" s="1">
        <f t="shared" ref="D62:I62" si="1">COUNTIF(D$4:D$57, "4")</f>
        <v>14</v>
      </c>
      <c r="E62" s="1">
        <f t="shared" si="1"/>
        <v>21</v>
      </c>
      <c r="F62" s="1">
        <f t="shared" si="1"/>
        <v>15</v>
      </c>
      <c r="G62" s="1">
        <f t="shared" si="1"/>
        <v>16</v>
      </c>
      <c r="H62" s="1">
        <f t="shared" si="1"/>
        <v>21</v>
      </c>
      <c r="I62" s="1">
        <f t="shared" si="1"/>
        <v>19</v>
      </c>
    </row>
    <row r="63" spans="2:10" x14ac:dyDescent="0.2">
      <c r="B63" s="1" t="s">
        <v>243</v>
      </c>
      <c r="C63" s="1">
        <f>COUNTIF($C$4:$C$57, "3")</f>
        <v>6</v>
      </c>
      <c r="D63" s="1">
        <f t="shared" ref="D63:I63" si="2">COUNTIF(D$4:D$57, "3")</f>
        <v>10</v>
      </c>
      <c r="E63" s="1">
        <f t="shared" si="2"/>
        <v>8</v>
      </c>
      <c r="F63" s="1">
        <f t="shared" si="2"/>
        <v>1</v>
      </c>
      <c r="G63" s="1">
        <f t="shared" si="2"/>
        <v>3</v>
      </c>
      <c r="H63" s="1">
        <f t="shared" si="2"/>
        <v>9</v>
      </c>
      <c r="I63" s="1">
        <f t="shared" si="2"/>
        <v>7</v>
      </c>
    </row>
    <row r="64" spans="2:10" x14ac:dyDescent="0.2">
      <c r="B64" s="1" t="s">
        <v>347</v>
      </c>
      <c r="C64" s="1">
        <f>COUNTIF($C$4:$C$57, "2")</f>
        <v>4</v>
      </c>
      <c r="D64" s="1">
        <f>COUNTIF(D$4:D$57, "2")</f>
        <v>5</v>
      </c>
      <c r="E64" s="1">
        <f>COUNTIF(E$4:E$57, "2")</f>
        <v>2</v>
      </c>
      <c r="F64" s="1"/>
      <c r="G64" s="1"/>
      <c r="H64" s="1"/>
      <c r="I64" s="1">
        <f>COUNTIF(I$4:I$57, "2")</f>
        <v>1</v>
      </c>
    </row>
    <row r="65" spans="2:9" x14ac:dyDescent="0.2">
      <c r="B65" s="1" t="s">
        <v>244</v>
      </c>
      <c r="C65" s="1"/>
      <c r="D65" s="1"/>
      <c r="E65" s="1"/>
      <c r="F65" s="1"/>
      <c r="G65" s="1"/>
      <c r="H65" s="1"/>
      <c r="I65" s="1">
        <f>COUNTIF(I$4:I$57, "1")</f>
        <v>1</v>
      </c>
    </row>
    <row r="67" spans="2:9" x14ac:dyDescent="0.2">
      <c r="B67" t="s">
        <v>348</v>
      </c>
      <c r="C67" s="55">
        <v>4.0943396226415096</v>
      </c>
      <c r="D67" s="55">
        <v>4.0754716981132075</v>
      </c>
      <c r="E67" s="55">
        <v>4.1886792452830193</v>
      </c>
      <c r="F67" s="55">
        <v>4.6851851851851851</v>
      </c>
      <c r="G67" s="55">
        <v>4.5925925925925926</v>
      </c>
      <c r="H67" s="55">
        <v>4.2641509433962268</v>
      </c>
      <c r="I67" s="55">
        <v>4.215686274509804</v>
      </c>
    </row>
    <row r="83" spans="2:8" x14ac:dyDescent="0.2">
      <c r="B83" t="s">
        <v>344</v>
      </c>
      <c r="C83" t="s">
        <v>349</v>
      </c>
      <c r="D83" t="s">
        <v>350</v>
      </c>
      <c r="G83" t="s">
        <v>261</v>
      </c>
      <c r="H83" t="s">
        <v>262</v>
      </c>
    </row>
    <row r="84" spans="2:8" x14ac:dyDescent="0.2">
      <c r="B84" t="s">
        <v>239</v>
      </c>
      <c r="C84">
        <v>1</v>
      </c>
      <c r="D84">
        <v>4</v>
      </c>
      <c r="G84">
        <v>5</v>
      </c>
      <c r="H84">
        <v>4</v>
      </c>
    </row>
    <row r="85" spans="2:8" x14ac:dyDescent="0.2">
      <c r="B85" t="s">
        <v>238</v>
      </c>
      <c r="C85">
        <v>15</v>
      </c>
      <c r="D85">
        <v>20</v>
      </c>
      <c r="G85">
        <v>2</v>
      </c>
      <c r="H85">
        <v>1</v>
      </c>
    </row>
    <row r="86" spans="2:8" x14ac:dyDescent="0.2">
      <c r="B86" t="s">
        <v>237</v>
      </c>
      <c r="C86">
        <v>10</v>
      </c>
      <c r="D86">
        <v>11</v>
      </c>
      <c r="G86">
        <v>5</v>
      </c>
      <c r="H86">
        <v>4</v>
      </c>
    </row>
    <row r="87" spans="2:8" x14ac:dyDescent="0.2">
      <c r="B87" t="s">
        <v>236</v>
      </c>
      <c r="C87">
        <v>19</v>
      </c>
      <c r="D87">
        <v>15</v>
      </c>
      <c r="G87">
        <v>2</v>
      </c>
      <c r="H87">
        <v>2</v>
      </c>
    </row>
    <row r="88" spans="2:8" x14ac:dyDescent="0.2">
      <c r="B88" t="s">
        <v>235</v>
      </c>
      <c r="C88">
        <v>8</v>
      </c>
      <c r="D88">
        <v>3</v>
      </c>
      <c r="G88">
        <v>2</v>
      </c>
      <c r="H88">
        <v>2</v>
      </c>
    </row>
    <row r="89" spans="2:8" x14ac:dyDescent="0.2">
      <c r="G89">
        <v>2</v>
      </c>
      <c r="H89">
        <v>2</v>
      </c>
    </row>
    <row r="90" spans="2:8" x14ac:dyDescent="0.2">
      <c r="B90" t="s">
        <v>348</v>
      </c>
      <c r="C90" s="60">
        <v>3.3396226415094339</v>
      </c>
      <c r="D90" s="60">
        <v>2.8679245283018866</v>
      </c>
      <c r="G90">
        <v>2</v>
      </c>
      <c r="H90">
        <v>2</v>
      </c>
    </row>
    <row r="91" spans="2:8" x14ac:dyDescent="0.2">
      <c r="G91">
        <v>2</v>
      </c>
      <c r="H91">
        <v>2</v>
      </c>
    </row>
    <row r="92" spans="2:8" x14ac:dyDescent="0.2">
      <c r="G92">
        <v>2</v>
      </c>
      <c r="H92">
        <v>2</v>
      </c>
    </row>
    <row r="93" spans="2:8" x14ac:dyDescent="0.2">
      <c r="G93">
        <v>4</v>
      </c>
      <c r="H93">
        <v>4</v>
      </c>
    </row>
    <row r="94" spans="2:8" x14ac:dyDescent="0.2">
      <c r="G94">
        <v>3</v>
      </c>
      <c r="H94">
        <v>4</v>
      </c>
    </row>
    <row r="95" spans="2:8" x14ac:dyDescent="0.2">
      <c r="G95">
        <v>4</v>
      </c>
      <c r="H95">
        <v>2</v>
      </c>
    </row>
    <row r="96" spans="2:8" x14ac:dyDescent="0.2">
      <c r="G96">
        <v>2</v>
      </c>
      <c r="H96">
        <v>3</v>
      </c>
    </row>
    <row r="97" spans="7:8" x14ac:dyDescent="0.2">
      <c r="G97">
        <v>4</v>
      </c>
      <c r="H97">
        <v>4</v>
      </c>
    </row>
    <row r="98" spans="7:8" x14ac:dyDescent="0.2">
      <c r="G98">
        <v>1</v>
      </c>
      <c r="H98">
        <v>1</v>
      </c>
    </row>
    <row r="99" spans="7:8" x14ac:dyDescent="0.2">
      <c r="G99">
        <v>5</v>
      </c>
      <c r="H99">
        <v>4</v>
      </c>
    </row>
    <row r="100" spans="7:8" x14ac:dyDescent="0.2">
      <c r="G100">
        <v>5</v>
      </c>
      <c r="H100">
        <v>4</v>
      </c>
    </row>
    <row r="101" spans="7:8" x14ac:dyDescent="0.2">
      <c r="G101">
        <v>2</v>
      </c>
      <c r="H101">
        <v>2</v>
      </c>
    </row>
    <row r="102" spans="7:8" x14ac:dyDescent="0.2">
      <c r="G102">
        <v>4</v>
      </c>
      <c r="H102">
        <v>4</v>
      </c>
    </row>
    <row r="103" spans="7:8" x14ac:dyDescent="0.2">
      <c r="G103">
        <v>2</v>
      </c>
      <c r="H103">
        <v>1</v>
      </c>
    </row>
    <row r="104" spans="7:8" x14ac:dyDescent="0.2">
      <c r="G104">
        <v>2</v>
      </c>
      <c r="H104">
        <v>3</v>
      </c>
    </row>
    <row r="105" spans="7:8" x14ac:dyDescent="0.2">
      <c r="G105">
        <v>2</v>
      </c>
      <c r="H105">
        <v>2</v>
      </c>
    </row>
    <row r="106" spans="7:8" x14ac:dyDescent="0.2">
      <c r="G106">
        <v>2</v>
      </c>
      <c r="H106">
        <v>1</v>
      </c>
    </row>
    <row r="107" spans="7:8" x14ac:dyDescent="0.2">
      <c r="G107">
        <v>3</v>
      </c>
      <c r="H107">
        <v>3</v>
      </c>
    </row>
    <row r="108" spans="7:8" x14ac:dyDescent="0.2">
      <c r="G108">
        <v>3</v>
      </c>
      <c r="H108">
        <v>2</v>
      </c>
    </row>
    <row r="109" spans="7:8" x14ac:dyDescent="0.2">
      <c r="G109">
        <v>3</v>
      </c>
      <c r="H109">
        <v>2</v>
      </c>
    </row>
    <row r="110" spans="7:8" x14ac:dyDescent="0.2">
      <c r="G110">
        <v>4</v>
      </c>
      <c r="H110">
        <v>4</v>
      </c>
    </row>
    <row r="111" spans="7:8" x14ac:dyDescent="0.2">
      <c r="G111">
        <v>4</v>
      </c>
      <c r="H111">
        <v>3</v>
      </c>
    </row>
    <row r="112" spans="7:8" x14ac:dyDescent="0.2">
      <c r="G112">
        <v>4</v>
      </c>
      <c r="H112">
        <v>4</v>
      </c>
    </row>
    <row r="113" spans="7:8" x14ac:dyDescent="0.2">
      <c r="G113">
        <v>3</v>
      </c>
      <c r="H113">
        <v>3</v>
      </c>
    </row>
    <row r="114" spans="7:8" x14ac:dyDescent="0.2">
      <c r="G114">
        <v>4</v>
      </c>
      <c r="H114">
        <v>4</v>
      </c>
    </row>
    <row r="115" spans="7:8" x14ac:dyDescent="0.2">
      <c r="G115">
        <v>4</v>
      </c>
      <c r="H115">
        <v>4</v>
      </c>
    </row>
    <row r="116" spans="7:8" x14ac:dyDescent="0.2">
      <c r="G116">
        <v>5</v>
      </c>
      <c r="H116">
        <v>5</v>
      </c>
    </row>
    <row r="117" spans="7:8" x14ac:dyDescent="0.2">
      <c r="G117">
        <v>5</v>
      </c>
      <c r="H117">
        <v>2</v>
      </c>
    </row>
    <row r="118" spans="7:8" x14ac:dyDescent="0.2">
      <c r="G118">
        <v>4</v>
      </c>
      <c r="H118">
        <v>3</v>
      </c>
    </row>
    <row r="119" spans="7:8" x14ac:dyDescent="0.2">
      <c r="G119">
        <v>3</v>
      </c>
      <c r="H119">
        <v>2</v>
      </c>
    </row>
    <row r="120" spans="7:8" x14ac:dyDescent="0.2">
      <c r="G120">
        <v>5</v>
      </c>
      <c r="H120">
        <v>5</v>
      </c>
    </row>
    <row r="121" spans="7:8" x14ac:dyDescent="0.2">
      <c r="G121">
        <v>3</v>
      </c>
      <c r="H121">
        <v>3</v>
      </c>
    </row>
    <row r="122" spans="7:8" x14ac:dyDescent="0.2">
      <c r="G122">
        <v>3</v>
      </c>
      <c r="H122">
        <v>2</v>
      </c>
    </row>
    <row r="123" spans="7:8" x14ac:dyDescent="0.2">
      <c r="G123">
        <v>4</v>
      </c>
      <c r="H123">
        <v>3</v>
      </c>
    </row>
    <row r="124" spans="7:8" x14ac:dyDescent="0.2">
      <c r="G124">
        <v>4</v>
      </c>
      <c r="H124">
        <v>4</v>
      </c>
    </row>
    <row r="125" spans="7:8" x14ac:dyDescent="0.2">
      <c r="G125">
        <v>3</v>
      </c>
      <c r="H125">
        <v>3</v>
      </c>
    </row>
    <row r="126" spans="7:8" x14ac:dyDescent="0.2">
      <c r="G126">
        <v>2</v>
      </c>
      <c r="H126">
        <v>2</v>
      </c>
    </row>
    <row r="127" spans="7:8" x14ac:dyDescent="0.2">
      <c r="G127">
        <v>2</v>
      </c>
      <c r="H127">
        <v>2</v>
      </c>
    </row>
    <row r="128" spans="7:8" x14ac:dyDescent="0.2">
      <c r="G128">
        <v>3</v>
      </c>
      <c r="H128">
        <v>4</v>
      </c>
    </row>
    <row r="129" spans="6:8" x14ac:dyDescent="0.2">
      <c r="G129">
        <v>4</v>
      </c>
      <c r="H129">
        <v>3</v>
      </c>
    </row>
    <row r="130" spans="6:8" x14ac:dyDescent="0.2">
      <c r="G130" t="s">
        <v>192</v>
      </c>
    </row>
    <row r="131" spans="6:8" x14ac:dyDescent="0.2">
      <c r="G131">
        <v>4</v>
      </c>
      <c r="H131">
        <v>4</v>
      </c>
    </row>
    <row r="132" spans="6:8" x14ac:dyDescent="0.2">
      <c r="G132">
        <v>4</v>
      </c>
      <c r="H132">
        <v>2</v>
      </c>
    </row>
    <row r="133" spans="6:8" x14ac:dyDescent="0.2">
      <c r="G133">
        <v>4</v>
      </c>
      <c r="H133">
        <v>2</v>
      </c>
    </row>
    <row r="134" spans="6:8" x14ac:dyDescent="0.2">
      <c r="G134">
        <v>4</v>
      </c>
      <c r="H134">
        <v>2</v>
      </c>
    </row>
    <row r="135" spans="6:8" x14ac:dyDescent="0.2">
      <c r="G135">
        <v>5</v>
      </c>
      <c r="H135">
        <v>2</v>
      </c>
    </row>
    <row r="136" spans="6:8" x14ac:dyDescent="0.2">
      <c r="G136">
        <v>4</v>
      </c>
      <c r="H136">
        <v>3</v>
      </c>
    </row>
    <row r="137" spans="6:8" x14ac:dyDescent="0.2">
      <c r="G137">
        <v>4</v>
      </c>
      <c r="H137">
        <v>5</v>
      </c>
    </row>
    <row r="139" spans="6:8" x14ac:dyDescent="0.2">
      <c r="F139" s="13" t="s">
        <v>344</v>
      </c>
      <c r="G139" s="13" t="s">
        <v>261</v>
      </c>
      <c r="H139" s="13" t="s">
        <v>262</v>
      </c>
    </row>
    <row r="140" spans="6:8" x14ac:dyDescent="0.2">
      <c r="F140" t="s">
        <v>239</v>
      </c>
      <c r="G140">
        <f>COUNTIF($G$84:$G$137, "1")</f>
        <v>1</v>
      </c>
      <c r="H140">
        <f>COUNTIF(H$84:$H$137, "1")</f>
        <v>4</v>
      </c>
    </row>
    <row r="141" spans="6:8" x14ac:dyDescent="0.2">
      <c r="F141" t="s">
        <v>238</v>
      </c>
      <c r="G141">
        <f>COUNTIF($G$84:$G$137, "2")</f>
        <v>15</v>
      </c>
      <c r="H141">
        <f>COUNTIF(H$84:$H$137, "2")</f>
        <v>20</v>
      </c>
    </row>
    <row r="142" spans="6:8" x14ac:dyDescent="0.2">
      <c r="F142" t="s">
        <v>237</v>
      </c>
      <c r="G142">
        <f>COUNTIF($G$84:$G$137, "3")</f>
        <v>10</v>
      </c>
      <c r="H142">
        <f>COUNTIF(H$84:$H$137, "3")</f>
        <v>11</v>
      </c>
    </row>
    <row r="143" spans="6:8" x14ac:dyDescent="0.2">
      <c r="F143" t="s">
        <v>236</v>
      </c>
      <c r="G143">
        <f>COUNTIF($G$84:$G$137, "4")</f>
        <v>19</v>
      </c>
      <c r="H143">
        <f>COUNTIF(H$84:$H$137, "4")</f>
        <v>15</v>
      </c>
    </row>
    <row r="144" spans="6:8" x14ac:dyDescent="0.2">
      <c r="F144" t="s">
        <v>235</v>
      </c>
      <c r="G144">
        <f>COUNTIF($G$84:$G$137, "5")</f>
        <v>8</v>
      </c>
      <c r="H144">
        <f>COUNTIF(H$84:$H$137, "5")</f>
        <v>3</v>
      </c>
    </row>
    <row r="146" spans="6:8" x14ac:dyDescent="0.2">
      <c r="F146" t="s">
        <v>348</v>
      </c>
      <c r="G146" s="60">
        <v>3.3396226415094339</v>
      </c>
      <c r="H146" s="60">
        <v>2.8679245283018866</v>
      </c>
    </row>
  </sheetData>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F8703-9E12-A742-A37C-FA0B6310F527}">
  <dimension ref="A1:B57"/>
  <sheetViews>
    <sheetView workbookViewId="0">
      <selection activeCell="B50" sqref="B50"/>
    </sheetView>
  </sheetViews>
  <sheetFormatPr baseColWidth="10" defaultRowHeight="16" x14ac:dyDescent="0.2"/>
  <cols>
    <col min="1" max="1" width="11.5" style="4" bestFit="1" customWidth="1"/>
    <col min="2" max="2" width="89.6640625" style="14" customWidth="1"/>
  </cols>
  <sheetData>
    <row r="1" spans="1:2" x14ac:dyDescent="0.2">
      <c r="A1" s="18"/>
      <c r="B1" s="19"/>
    </row>
    <row r="2" spans="1:2" ht="17" x14ac:dyDescent="0.2">
      <c r="A2" s="18" t="s">
        <v>135</v>
      </c>
      <c r="B2" s="19" t="s">
        <v>5</v>
      </c>
    </row>
    <row r="3" spans="1:2" x14ac:dyDescent="0.2">
      <c r="A3" s="18"/>
      <c r="B3" s="19"/>
    </row>
    <row r="4" spans="1:2" x14ac:dyDescent="0.2">
      <c r="A4" s="18" t="s">
        <v>143</v>
      </c>
      <c r="B4" s="19"/>
    </row>
    <row r="5" spans="1:2" ht="17" x14ac:dyDescent="0.2">
      <c r="A5" s="18">
        <v>1</v>
      </c>
      <c r="B5" s="20" t="s">
        <v>136</v>
      </c>
    </row>
    <row r="6" spans="1:2" ht="17" x14ac:dyDescent="0.2">
      <c r="A6" s="18">
        <v>2</v>
      </c>
      <c r="B6" s="20" t="s">
        <v>137</v>
      </c>
    </row>
    <row r="7" spans="1:2" ht="17" x14ac:dyDescent="0.2">
      <c r="A7" s="18">
        <v>3</v>
      </c>
      <c r="B7" s="20" t="s">
        <v>138</v>
      </c>
    </row>
    <row r="8" spans="1:2" ht="17" x14ac:dyDescent="0.2">
      <c r="A8" s="18">
        <v>4</v>
      </c>
      <c r="B8" s="20" t="s">
        <v>142</v>
      </c>
    </row>
    <row r="9" spans="1:2" ht="17" x14ac:dyDescent="0.2">
      <c r="A9" s="18">
        <v>5</v>
      </c>
      <c r="B9" s="20" t="s">
        <v>139</v>
      </c>
    </row>
    <row r="10" spans="1:2" ht="17" x14ac:dyDescent="0.2">
      <c r="A10" s="18">
        <v>6</v>
      </c>
      <c r="B10" s="20" t="s">
        <v>141</v>
      </c>
    </row>
    <row r="11" spans="1:2" ht="17" x14ac:dyDescent="0.2">
      <c r="A11" s="18">
        <v>7</v>
      </c>
      <c r="B11" s="20" t="s">
        <v>140</v>
      </c>
    </row>
    <row r="12" spans="1:2" x14ac:dyDescent="0.2">
      <c r="A12" s="18"/>
      <c r="B12" s="20"/>
    </row>
    <row r="13" spans="1:2" x14ac:dyDescent="0.2">
      <c r="A13" s="18" t="s">
        <v>144</v>
      </c>
      <c r="B13" s="20"/>
    </row>
    <row r="14" spans="1:2" x14ac:dyDescent="0.2">
      <c r="A14" s="18">
        <v>1</v>
      </c>
      <c r="B14" s="21" t="s">
        <v>156</v>
      </c>
    </row>
    <row r="15" spans="1:2" x14ac:dyDescent="0.2">
      <c r="A15" s="18">
        <v>2</v>
      </c>
      <c r="B15" s="21" t="s">
        <v>157</v>
      </c>
    </row>
    <row r="16" spans="1:2" x14ac:dyDescent="0.2">
      <c r="A16" s="18">
        <v>3</v>
      </c>
      <c r="B16" s="21" t="s">
        <v>158</v>
      </c>
    </row>
    <row r="17" spans="1:2" x14ac:dyDescent="0.2">
      <c r="A17" s="18">
        <v>4</v>
      </c>
      <c r="B17" s="21" t="s">
        <v>159</v>
      </c>
    </row>
    <row r="18" spans="1:2" x14ac:dyDescent="0.2">
      <c r="A18" s="18">
        <v>5</v>
      </c>
      <c r="B18" s="21" t="s">
        <v>160</v>
      </c>
    </row>
    <row r="19" spans="1:2" x14ac:dyDescent="0.2">
      <c r="A19" s="18">
        <v>6</v>
      </c>
      <c r="B19" s="21" t="s">
        <v>161</v>
      </c>
    </row>
    <row r="20" spans="1:2" x14ac:dyDescent="0.2">
      <c r="A20" s="18"/>
      <c r="B20" s="21" t="s">
        <v>162</v>
      </c>
    </row>
    <row r="21" spans="1:2" x14ac:dyDescent="0.2">
      <c r="A21" s="18">
        <v>7</v>
      </c>
      <c r="B21" s="21" t="s">
        <v>163</v>
      </c>
    </row>
    <row r="22" spans="1:2" ht="17" x14ac:dyDescent="0.2">
      <c r="A22" s="18">
        <v>8</v>
      </c>
      <c r="B22" s="19" t="s">
        <v>164</v>
      </c>
    </row>
    <row r="23" spans="1:2" ht="17" x14ac:dyDescent="0.2">
      <c r="A23" s="18">
        <v>9</v>
      </c>
      <c r="B23" s="19" t="s">
        <v>165</v>
      </c>
    </row>
    <row r="24" spans="1:2" ht="17" x14ac:dyDescent="0.2">
      <c r="A24" s="22" t="s">
        <v>30</v>
      </c>
      <c r="B24" s="19" t="s">
        <v>166</v>
      </c>
    </row>
    <row r="25" spans="1:2" ht="17" x14ac:dyDescent="0.2">
      <c r="A25" s="23" t="s">
        <v>31</v>
      </c>
      <c r="B25" s="20" t="s">
        <v>167</v>
      </c>
    </row>
    <row r="26" spans="1:2" ht="17" x14ac:dyDescent="0.2">
      <c r="A26" s="22" t="s">
        <v>32</v>
      </c>
      <c r="B26" s="19" t="s">
        <v>168</v>
      </c>
    </row>
    <row r="27" spans="1:2" ht="17" x14ac:dyDescent="0.2">
      <c r="A27" s="22" t="s">
        <v>33</v>
      </c>
      <c r="B27" s="19" t="s">
        <v>169</v>
      </c>
    </row>
    <row r="28" spans="1:2" ht="17" x14ac:dyDescent="0.2">
      <c r="A28" s="22" t="s">
        <v>34</v>
      </c>
      <c r="B28" s="19" t="s">
        <v>170</v>
      </c>
    </row>
    <row r="29" spans="1:2" ht="17" x14ac:dyDescent="0.2">
      <c r="A29" s="22" t="s">
        <v>13</v>
      </c>
      <c r="B29" s="19" t="s">
        <v>171</v>
      </c>
    </row>
    <row r="30" spans="1:2" ht="17" x14ac:dyDescent="0.2">
      <c r="A30" s="22" t="s">
        <v>35</v>
      </c>
      <c r="B30" s="19" t="s">
        <v>172</v>
      </c>
    </row>
    <row r="31" spans="1:2" x14ac:dyDescent="0.2">
      <c r="A31" s="18">
        <v>10</v>
      </c>
      <c r="B31" s="19"/>
    </row>
    <row r="32" spans="1:2" ht="17" x14ac:dyDescent="0.2">
      <c r="A32" s="22" t="s">
        <v>30</v>
      </c>
      <c r="B32" s="19" t="s">
        <v>173</v>
      </c>
    </row>
    <row r="33" spans="1:2" ht="17" x14ac:dyDescent="0.2">
      <c r="A33" s="22" t="s">
        <v>31</v>
      </c>
      <c r="B33" s="19" t="s">
        <v>174</v>
      </c>
    </row>
    <row r="34" spans="1:2" ht="17" x14ac:dyDescent="0.2">
      <c r="A34" s="22" t="s">
        <v>32</v>
      </c>
      <c r="B34" s="19" t="s">
        <v>175</v>
      </c>
    </row>
    <row r="35" spans="1:2" ht="17" x14ac:dyDescent="0.2">
      <c r="A35" s="22" t="s">
        <v>33</v>
      </c>
      <c r="B35" s="19" t="s">
        <v>176</v>
      </c>
    </row>
    <row r="36" spans="1:2" ht="17" x14ac:dyDescent="0.2">
      <c r="A36" s="22" t="s">
        <v>34</v>
      </c>
      <c r="B36" s="19" t="s">
        <v>177</v>
      </c>
    </row>
    <row r="37" spans="1:2" ht="17" x14ac:dyDescent="0.2">
      <c r="A37" s="22" t="s">
        <v>13</v>
      </c>
      <c r="B37" s="19" t="s">
        <v>178</v>
      </c>
    </row>
    <row r="38" spans="1:2" x14ac:dyDescent="0.2">
      <c r="A38" s="18"/>
      <c r="B38" s="19"/>
    </row>
    <row r="39" spans="1:2" x14ac:dyDescent="0.2">
      <c r="A39" s="18" t="s">
        <v>155</v>
      </c>
      <c r="B39" s="19"/>
    </row>
    <row r="40" spans="1:2" ht="17" x14ac:dyDescent="0.2">
      <c r="A40" s="18">
        <v>1</v>
      </c>
      <c r="B40" s="20" t="s">
        <v>145</v>
      </c>
    </row>
    <row r="41" spans="1:2" ht="17" x14ac:dyDescent="0.2">
      <c r="A41" s="18"/>
      <c r="B41" s="20" t="s">
        <v>179</v>
      </c>
    </row>
    <row r="42" spans="1:2" ht="17" x14ac:dyDescent="0.2">
      <c r="A42" s="18"/>
      <c r="B42" s="20" t="s">
        <v>180</v>
      </c>
    </row>
    <row r="43" spans="1:2" ht="17" x14ac:dyDescent="0.2">
      <c r="A43" s="18"/>
      <c r="B43" s="20" t="s">
        <v>181</v>
      </c>
    </row>
    <row r="44" spans="1:2" ht="17" x14ac:dyDescent="0.2">
      <c r="A44" s="18"/>
      <c r="B44" s="20" t="s">
        <v>182</v>
      </c>
    </row>
    <row r="45" spans="1:2" ht="17" x14ac:dyDescent="0.2">
      <c r="A45" s="18"/>
      <c r="B45" s="20" t="s">
        <v>183</v>
      </c>
    </row>
    <row r="46" spans="1:2" ht="17" x14ac:dyDescent="0.2">
      <c r="A46" s="18"/>
      <c r="B46" s="20" t="s">
        <v>184</v>
      </c>
    </row>
    <row r="47" spans="1:2" ht="17" x14ac:dyDescent="0.2">
      <c r="A47" s="18"/>
      <c r="B47" s="20" t="s">
        <v>185</v>
      </c>
    </row>
    <row r="48" spans="1:2" ht="17" x14ac:dyDescent="0.2">
      <c r="A48" s="18"/>
      <c r="B48" s="20" t="s">
        <v>19</v>
      </c>
    </row>
    <row r="49" spans="1:2" ht="17" x14ac:dyDescent="0.2">
      <c r="A49" s="18">
        <v>2</v>
      </c>
      <c r="B49" s="24" t="s">
        <v>148</v>
      </c>
    </row>
    <row r="50" spans="1:2" ht="17" x14ac:dyDescent="0.2">
      <c r="A50" s="18">
        <v>3</v>
      </c>
      <c r="B50" s="19" t="s">
        <v>149</v>
      </c>
    </row>
    <row r="51" spans="1:2" ht="17" x14ac:dyDescent="0.2">
      <c r="A51" s="18">
        <v>4</v>
      </c>
      <c r="B51" s="19" t="s">
        <v>150</v>
      </c>
    </row>
    <row r="52" spans="1:2" ht="17" x14ac:dyDescent="0.2">
      <c r="A52" s="18">
        <v>5</v>
      </c>
      <c r="B52" s="19" t="s">
        <v>186</v>
      </c>
    </row>
    <row r="53" spans="1:2" ht="17" x14ac:dyDescent="0.2">
      <c r="A53" s="18">
        <v>6</v>
      </c>
      <c r="B53" s="19" t="s">
        <v>151</v>
      </c>
    </row>
    <row r="54" spans="1:2" ht="17" x14ac:dyDescent="0.2">
      <c r="A54" s="18">
        <v>7</v>
      </c>
      <c r="B54" s="19" t="s">
        <v>187</v>
      </c>
    </row>
    <row r="55" spans="1:2" ht="17" x14ac:dyDescent="0.2">
      <c r="A55" s="18">
        <v>8</v>
      </c>
      <c r="B55" s="19" t="s">
        <v>152</v>
      </c>
    </row>
    <row r="56" spans="1:2" ht="17" x14ac:dyDescent="0.2">
      <c r="A56" s="18">
        <v>9</v>
      </c>
      <c r="B56" s="19" t="s">
        <v>147</v>
      </c>
    </row>
    <row r="57" spans="1:2" ht="34" x14ac:dyDescent="0.2">
      <c r="A57" s="25"/>
      <c r="B57" s="20"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A94D-A338-DF4F-9826-02E535872684}">
  <dimension ref="A1:W30"/>
  <sheetViews>
    <sheetView workbookViewId="0">
      <selection activeCell="M18" sqref="M18"/>
    </sheetView>
  </sheetViews>
  <sheetFormatPr baseColWidth="10" defaultRowHeight="16" x14ac:dyDescent="0.2"/>
  <cols>
    <col min="1" max="1" width="3.1640625" bestFit="1" customWidth="1"/>
    <col min="2" max="2" width="8.83203125" bestFit="1" customWidth="1"/>
    <col min="3" max="3" width="10.83203125" customWidth="1"/>
    <col min="4" max="4" width="9.5" style="4" bestFit="1" customWidth="1"/>
    <col min="5" max="5" width="7.6640625" style="4" bestFit="1" customWidth="1"/>
    <col min="6" max="6" width="10" bestFit="1" customWidth="1"/>
    <col min="7" max="7" width="15.83203125" customWidth="1"/>
    <col min="8" max="10" width="4.83203125" customWidth="1"/>
    <col min="11" max="11" width="18.83203125" customWidth="1"/>
    <col min="12" max="12" width="4" customWidth="1"/>
    <col min="13" max="13" width="8.33203125" customWidth="1"/>
    <col min="15" max="15" width="8" customWidth="1"/>
    <col min="16" max="21" width="4.83203125" customWidth="1"/>
    <col min="23" max="23" width="117.83203125" bestFit="1" customWidth="1"/>
  </cols>
  <sheetData>
    <row r="1" spans="1:23" ht="27" customHeight="1" x14ac:dyDescent="0.2">
      <c r="A1" s="7" t="s">
        <v>0</v>
      </c>
      <c r="B1" s="7" t="s">
        <v>95</v>
      </c>
      <c r="C1" s="7" t="s">
        <v>10</v>
      </c>
      <c r="D1" s="7" t="s">
        <v>11</v>
      </c>
      <c r="E1" s="7" t="s">
        <v>1</v>
      </c>
      <c r="F1" s="70" t="s">
        <v>2</v>
      </c>
      <c r="G1" s="70"/>
      <c r="H1" s="70"/>
      <c r="I1" s="70"/>
      <c r="J1" s="70"/>
      <c r="K1" s="70"/>
      <c r="L1" s="71"/>
      <c r="M1" s="5"/>
      <c r="N1" s="66" t="s">
        <v>4</v>
      </c>
      <c r="O1" s="67"/>
      <c r="P1" s="68"/>
      <c r="Q1" s="68"/>
      <c r="R1" s="68"/>
      <c r="S1" s="68"/>
      <c r="T1" s="68"/>
      <c r="U1" s="68"/>
      <c r="V1" s="68"/>
      <c r="W1" s="69"/>
    </row>
    <row r="2" spans="1:23" x14ac:dyDescent="0.2">
      <c r="A2" s="76" t="s">
        <v>5</v>
      </c>
      <c r="B2" s="77"/>
      <c r="C2" s="77"/>
      <c r="D2" s="77"/>
      <c r="E2" s="78"/>
      <c r="F2" s="8">
        <v>2</v>
      </c>
      <c r="G2" s="8">
        <v>3</v>
      </c>
      <c r="H2" s="8">
        <v>4</v>
      </c>
      <c r="I2" s="8">
        <v>5</v>
      </c>
      <c r="J2" s="8">
        <v>6</v>
      </c>
      <c r="K2" s="8" t="s">
        <v>19</v>
      </c>
      <c r="L2" s="8">
        <v>7</v>
      </c>
      <c r="M2" s="3" t="s">
        <v>19</v>
      </c>
      <c r="N2" s="11">
        <v>1</v>
      </c>
      <c r="O2" s="11" t="s">
        <v>19</v>
      </c>
      <c r="P2" s="11">
        <v>2</v>
      </c>
      <c r="Q2" s="11">
        <v>3</v>
      </c>
      <c r="R2" s="11">
        <v>4</v>
      </c>
      <c r="S2" s="11">
        <v>5</v>
      </c>
      <c r="T2" s="11">
        <v>6</v>
      </c>
      <c r="U2" s="11">
        <v>7</v>
      </c>
      <c r="V2" s="11">
        <v>8</v>
      </c>
      <c r="W2" s="11" t="s">
        <v>46</v>
      </c>
    </row>
    <row r="3" spans="1:23" x14ac:dyDescent="0.2">
      <c r="A3" s="1">
        <v>1</v>
      </c>
      <c r="B3" s="1" t="s">
        <v>96</v>
      </c>
      <c r="C3" s="1" t="s">
        <v>127</v>
      </c>
      <c r="D3" s="2" t="s">
        <v>12</v>
      </c>
      <c r="E3" s="2" t="s">
        <v>6</v>
      </c>
      <c r="F3" s="2" t="s">
        <v>129</v>
      </c>
      <c r="G3" s="2" t="s">
        <v>133</v>
      </c>
      <c r="H3" s="2" t="s">
        <v>7</v>
      </c>
      <c r="I3" s="2">
        <v>2</v>
      </c>
      <c r="J3" s="2">
        <v>4</v>
      </c>
      <c r="K3" s="2" t="s">
        <v>81</v>
      </c>
      <c r="L3" s="6"/>
      <c r="M3" s="2"/>
      <c r="N3" s="1" t="s">
        <v>82</v>
      </c>
      <c r="O3" s="1"/>
      <c r="P3" s="1">
        <v>1</v>
      </c>
      <c r="Q3" s="1">
        <v>1</v>
      </c>
      <c r="R3" s="1">
        <v>5</v>
      </c>
      <c r="S3" s="1">
        <v>5</v>
      </c>
      <c r="T3" s="1">
        <v>5</v>
      </c>
      <c r="U3" s="1">
        <v>5</v>
      </c>
      <c r="V3" s="1" t="s">
        <v>83</v>
      </c>
      <c r="W3" s="1" t="s">
        <v>84</v>
      </c>
    </row>
    <row r="4" spans="1:23" x14ac:dyDescent="0.2">
      <c r="A4" s="1">
        <v>2</v>
      </c>
      <c r="B4" s="1" t="s">
        <v>96</v>
      </c>
      <c r="C4" s="1" t="s">
        <v>127</v>
      </c>
      <c r="D4" s="2" t="s">
        <v>12</v>
      </c>
      <c r="E4" s="2" t="s">
        <v>6</v>
      </c>
      <c r="F4" s="2" t="s">
        <v>129</v>
      </c>
      <c r="G4" s="2" t="s">
        <v>132</v>
      </c>
      <c r="H4" s="2" t="s">
        <v>7</v>
      </c>
      <c r="I4" s="2">
        <v>2</v>
      </c>
      <c r="J4" s="2">
        <v>4</v>
      </c>
      <c r="K4" s="2" t="s">
        <v>85</v>
      </c>
      <c r="L4" s="2"/>
      <c r="M4" s="2"/>
      <c r="N4" s="1">
        <v>3</v>
      </c>
      <c r="O4" s="1"/>
      <c r="P4" s="1">
        <v>2</v>
      </c>
      <c r="Q4" s="1">
        <v>2</v>
      </c>
      <c r="R4" s="1">
        <v>5</v>
      </c>
      <c r="S4" s="1">
        <v>5</v>
      </c>
      <c r="T4" s="1">
        <v>5</v>
      </c>
      <c r="U4" s="1">
        <v>5</v>
      </c>
      <c r="V4" s="1" t="s">
        <v>83</v>
      </c>
      <c r="W4" s="1" t="s">
        <v>86</v>
      </c>
    </row>
    <row r="5" spans="1:23" x14ac:dyDescent="0.2">
      <c r="A5" s="1">
        <v>3</v>
      </c>
      <c r="B5" s="1" t="s">
        <v>96</v>
      </c>
      <c r="C5" s="1" t="s">
        <v>127</v>
      </c>
      <c r="D5" s="2" t="s">
        <v>12</v>
      </c>
      <c r="E5" s="2" t="s">
        <v>6</v>
      </c>
      <c r="F5" s="2" t="s">
        <v>129</v>
      </c>
      <c r="G5" s="2" t="s">
        <v>131</v>
      </c>
      <c r="H5" s="2" t="s">
        <v>13</v>
      </c>
      <c r="I5" s="2">
        <v>2</v>
      </c>
      <c r="J5" s="2">
        <v>6</v>
      </c>
      <c r="K5" s="2"/>
      <c r="L5" s="2"/>
      <c r="M5" s="2"/>
      <c r="N5" s="1" t="s">
        <v>69</v>
      </c>
      <c r="O5" s="1"/>
      <c r="P5" s="1">
        <v>2</v>
      </c>
      <c r="Q5" s="1">
        <v>2</v>
      </c>
      <c r="R5" s="1">
        <v>5</v>
      </c>
      <c r="S5" s="1">
        <v>5</v>
      </c>
      <c r="T5" s="1">
        <v>5</v>
      </c>
      <c r="U5" s="1">
        <v>5</v>
      </c>
      <c r="V5" s="1" t="s">
        <v>48</v>
      </c>
      <c r="W5" s="1" t="s">
        <v>87</v>
      </c>
    </row>
    <row r="6" spans="1:23" x14ac:dyDescent="0.2">
      <c r="A6" s="1">
        <v>4</v>
      </c>
      <c r="B6" s="1" t="s">
        <v>96</v>
      </c>
      <c r="C6" s="1"/>
      <c r="D6" s="2"/>
      <c r="E6" s="2" t="s">
        <v>6</v>
      </c>
      <c r="F6" s="2" t="s">
        <v>129</v>
      </c>
      <c r="G6" s="2" t="s">
        <v>132</v>
      </c>
      <c r="H6" s="2" t="s">
        <v>13</v>
      </c>
      <c r="I6" s="2">
        <v>2</v>
      </c>
      <c r="J6" s="2">
        <v>4</v>
      </c>
      <c r="K6" s="2" t="s">
        <v>88</v>
      </c>
      <c r="L6" s="2"/>
      <c r="M6" s="2"/>
      <c r="N6" s="1">
        <v>7</v>
      </c>
      <c r="O6" s="1"/>
      <c r="P6" s="1">
        <v>4</v>
      </c>
      <c r="Q6" s="1">
        <v>4</v>
      </c>
      <c r="R6" s="1">
        <v>5</v>
      </c>
      <c r="S6" s="1">
        <v>5</v>
      </c>
      <c r="T6" s="1">
        <v>5</v>
      </c>
      <c r="U6" s="1">
        <v>5</v>
      </c>
      <c r="V6" s="1" t="s">
        <v>48</v>
      </c>
      <c r="W6" s="1" t="s">
        <v>89</v>
      </c>
    </row>
    <row r="7" spans="1:23" x14ac:dyDescent="0.2">
      <c r="A7" s="1">
        <v>5</v>
      </c>
      <c r="B7" s="1" t="s">
        <v>96</v>
      </c>
      <c r="C7" s="1"/>
      <c r="D7" s="2"/>
      <c r="E7" s="2" t="s">
        <v>6</v>
      </c>
      <c r="F7" s="2" t="s">
        <v>129</v>
      </c>
      <c r="G7" s="2" t="s">
        <v>134</v>
      </c>
      <c r="H7" s="2" t="s">
        <v>7</v>
      </c>
      <c r="I7" s="2">
        <v>4</v>
      </c>
      <c r="J7" s="2">
        <v>7</v>
      </c>
      <c r="K7" s="2" t="s">
        <v>90</v>
      </c>
      <c r="L7" s="2"/>
      <c r="M7" s="2"/>
      <c r="N7" s="1" t="s">
        <v>47</v>
      </c>
      <c r="O7" s="1"/>
      <c r="P7" s="1">
        <v>2</v>
      </c>
      <c r="Q7" s="1">
        <v>5</v>
      </c>
      <c r="R7" s="1">
        <v>5</v>
      </c>
      <c r="S7" s="1">
        <v>5</v>
      </c>
      <c r="T7" s="1">
        <v>5</v>
      </c>
      <c r="U7" s="1">
        <v>5</v>
      </c>
      <c r="V7" s="1" t="s">
        <v>48</v>
      </c>
      <c r="W7" s="1" t="s">
        <v>91</v>
      </c>
    </row>
    <row r="8" spans="1:23" x14ac:dyDescent="0.2">
      <c r="A8" s="1">
        <v>6</v>
      </c>
      <c r="B8" s="1" t="s">
        <v>96</v>
      </c>
      <c r="C8" s="1"/>
      <c r="D8" s="2"/>
      <c r="E8" s="2" t="s">
        <v>6</v>
      </c>
      <c r="F8" s="2" t="s">
        <v>129</v>
      </c>
      <c r="G8" s="2" t="s">
        <v>130</v>
      </c>
      <c r="H8" s="2" t="s">
        <v>13</v>
      </c>
      <c r="I8" s="2">
        <v>2</v>
      </c>
      <c r="J8" s="2">
        <v>6</v>
      </c>
      <c r="K8" s="2" t="s">
        <v>92</v>
      </c>
      <c r="L8" s="2"/>
      <c r="M8" s="2"/>
      <c r="N8" s="1">
        <v>5</v>
      </c>
      <c r="O8" s="1"/>
      <c r="P8" s="1">
        <v>2</v>
      </c>
      <c r="Q8" s="1">
        <v>4</v>
      </c>
      <c r="R8" s="1">
        <v>5</v>
      </c>
      <c r="S8" s="1">
        <v>5</v>
      </c>
      <c r="T8" s="1">
        <v>5</v>
      </c>
      <c r="U8" s="1">
        <v>4</v>
      </c>
      <c r="V8" s="1" t="s">
        <v>48</v>
      </c>
      <c r="W8" s="1" t="s">
        <v>93</v>
      </c>
    </row>
    <row r="9" spans="1:23" x14ac:dyDescent="0.2">
      <c r="A9" s="1">
        <v>7</v>
      </c>
      <c r="B9" s="1" t="s">
        <v>96</v>
      </c>
      <c r="C9" s="1"/>
      <c r="D9" s="2"/>
      <c r="E9" s="2" t="s">
        <v>6</v>
      </c>
      <c r="F9" s="2" t="s">
        <v>129</v>
      </c>
      <c r="G9" s="2" t="s">
        <v>133</v>
      </c>
      <c r="H9" s="2" t="s">
        <v>13</v>
      </c>
      <c r="I9" s="2">
        <v>2</v>
      </c>
      <c r="J9" s="2">
        <v>6</v>
      </c>
      <c r="K9" s="2"/>
      <c r="L9" s="2">
        <v>4</v>
      </c>
      <c r="M9" s="2"/>
      <c r="N9" s="1">
        <v>7</v>
      </c>
      <c r="O9" s="1"/>
      <c r="P9" s="1">
        <v>3</v>
      </c>
      <c r="Q9" s="1">
        <v>4</v>
      </c>
      <c r="R9" s="1">
        <v>5</v>
      </c>
      <c r="S9" s="1">
        <v>5</v>
      </c>
      <c r="T9" s="1">
        <v>5</v>
      </c>
      <c r="U9" s="1">
        <v>5</v>
      </c>
      <c r="V9" s="1" t="s">
        <v>48</v>
      </c>
      <c r="W9" s="1" t="s">
        <v>94</v>
      </c>
    </row>
    <row r="10" spans="1:23" x14ac:dyDescent="0.2">
      <c r="A10" s="1">
        <v>8</v>
      </c>
      <c r="B10" s="1" t="s">
        <v>113</v>
      </c>
      <c r="C10" s="1"/>
      <c r="D10" s="2"/>
      <c r="E10" s="2" t="s">
        <v>6</v>
      </c>
      <c r="F10" s="2" t="s">
        <v>129</v>
      </c>
      <c r="G10" s="2" t="s">
        <v>130</v>
      </c>
      <c r="H10" s="2" t="s">
        <v>7</v>
      </c>
      <c r="I10" s="2">
        <v>6</v>
      </c>
      <c r="J10" s="2">
        <v>5</v>
      </c>
      <c r="K10" s="2"/>
      <c r="L10" s="2"/>
      <c r="M10" s="2"/>
      <c r="N10" s="1">
        <v>5</v>
      </c>
      <c r="O10" s="1"/>
      <c r="P10" s="1">
        <v>2</v>
      </c>
      <c r="Q10" s="1">
        <v>2</v>
      </c>
      <c r="R10" s="1">
        <v>4</v>
      </c>
      <c r="S10" s="1">
        <v>3</v>
      </c>
      <c r="T10" s="1">
        <v>1</v>
      </c>
      <c r="U10" s="1">
        <v>4</v>
      </c>
      <c r="V10" s="1" t="s">
        <v>48</v>
      </c>
      <c r="W10" s="1" t="s">
        <v>97</v>
      </c>
    </row>
    <row r="11" spans="1:23" x14ac:dyDescent="0.2">
      <c r="A11" s="1">
        <v>9</v>
      </c>
      <c r="B11" s="1" t="s">
        <v>113</v>
      </c>
      <c r="C11" s="1"/>
      <c r="D11" s="2"/>
      <c r="E11" s="2" t="s">
        <v>6</v>
      </c>
      <c r="F11" s="2" t="s">
        <v>129</v>
      </c>
      <c r="G11" s="2" t="s">
        <v>132</v>
      </c>
      <c r="H11" s="2" t="s">
        <v>13</v>
      </c>
      <c r="I11" s="2">
        <v>2</v>
      </c>
      <c r="J11" s="2">
        <v>4</v>
      </c>
      <c r="K11" s="2"/>
      <c r="L11" s="2">
        <v>7</v>
      </c>
      <c r="M11" s="2"/>
      <c r="N11" s="1">
        <v>3</v>
      </c>
      <c r="O11" s="1"/>
      <c r="P11" s="1">
        <v>2</v>
      </c>
      <c r="Q11" s="1">
        <v>2</v>
      </c>
      <c r="R11" s="1">
        <v>5</v>
      </c>
      <c r="S11" s="1">
        <v>5</v>
      </c>
      <c r="T11" s="1">
        <v>5</v>
      </c>
      <c r="U11" s="1">
        <v>5</v>
      </c>
      <c r="V11" s="1" t="s">
        <v>40</v>
      </c>
      <c r="W11" s="1" t="s">
        <v>98</v>
      </c>
    </row>
    <row r="12" spans="1:23" x14ac:dyDescent="0.2">
      <c r="A12" s="1">
        <v>10</v>
      </c>
      <c r="B12" s="1" t="s">
        <v>113</v>
      </c>
      <c r="C12" s="1" t="s">
        <v>128</v>
      </c>
      <c r="D12" s="2" t="s">
        <v>114</v>
      </c>
      <c r="E12" s="2" t="s">
        <v>6</v>
      </c>
      <c r="F12" s="2" t="s">
        <v>129</v>
      </c>
      <c r="G12" s="2" t="s">
        <v>132</v>
      </c>
      <c r="H12" s="2" t="s">
        <v>13</v>
      </c>
      <c r="I12" s="2">
        <v>3</v>
      </c>
      <c r="J12" s="2">
        <v>4</v>
      </c>
      <c r="K12" s="2"/>
      <c r="L12" s="2"/>
      <c r="M12" s="2"/>
      <c r="N12" s="1" t="s">
        <v>72</v>
      </c>
      <c r="O12" s="1"/>
      <c r="P12" s="1">
        <v>1</v>
      </c>
      <c r="Q12" s="1">
        <v>1</v>
      </c>
      <c r="R12" s="1">
        <v>5</v>
      </c>
      <c r="S12" s="1">
        <v>5</v>
      </c>
      <c r="T12" s="1">
        <v>5</v>
      </c>
      <c r="U12" s="1">
        <v>5</v>
      </c>
      <c r="V12" s="1" t="s">
        <v>61</v>
      </c>
      <c r="W12" s="1" t="s">
        <v>115</v>
      </c>
    </row>
    <row r="13" spans="1:23" x14ac:dyDescent="0.2">
      <c r="A13" s="1">
        <v>11</v>
      </c>
      <c r="B13" s="1"/>
      <c r="C13" s="1"/>
      <c r="D13" s="2"/>
      <c r="E13" s="2" t="s">
        <v>6</v>
      </c>
      <c r="F13" s="2"/>
      <c r="G13" s="2"/>
      <c r="H13" s="2"/>
      <c r="I13" s="2"/>
      <c r="J13" s="2"/>
      <c r="K13" s="2"/>
      <c r="L13" s="2"/>
      <c r="M13" s="2"/>
      <c r="N13" s="1"/>
      <c r="O13" s="1"/>
      <c r="P13" s="1"/>
      <c r="Q13" s="1"/>
      <c r="R13" s="1"/>
      <c r="S13" s="1"/>
      <c r="T13" s="1"/>
      <c r="U13" s="1"/>
      <c r="V13" s="1"/>
      <c r="W13" s="1"/>
    </row>
    <row r="14" spans="1:23" x14ac:dyDescent="0.2">
      <c r="A14" s="1">
        <v>12</v>
      </c>
      <c r="B14" s="1"/>
      <c r="C14" s="1"/>
      <c r="D14" s="2"/>
      <c r="E14" s="2" t="s">
        <v>6</v>
      </c>
      <c r="F14" s="2"/>
      <c r="G14" s="2"/>
      <c r="H14" s="2"/>
      <c r="I14" s="2"/>
      <c r="J14" s="2"/>
      <c r="K14" s="2"/>
      <c r="L14" s="2"/>
      <c r="M14" s="2"/>
      <c r="N14" s="1"/>
      <c r="O14" s="1"/>
      <c r="P14" s="1"/>
      <c r="Q14" s="1"/>
      <c r="R14" s="1"/>
      <c r="S14" s="1"/>
      <c r="T14" s="1"/>
      <c r="U14" s="1"/>
      <c r="V14" s="1"/>
      <c r="W14" s="1"/>
    </row>
    <row r="15" spans="1:23" x14ac:dyDescent="0.2">
      <c r="A15" s="1">
        <v>13</v>
      </c>
      <c r="B15" s="1"/>
      <c r="C15" s="1"/>
      <c r="D15" s="2"/>
      <c r="E15" s="2" t="s">
        <v>6</v>
      </c>
      <c r="F15" s="2"/>
      <c r="G15" s="2"/>
      <c r="H15" s="2"/>
      <c r="I15" s="2"/>
      <c r="J15" s="2"/>
      <c r="K15" s="2"/>
      <c r="L15" s="2"/>
      <c r="M15" s="2"/>
      <c r="N15" s="1"/>
      <c r="O15" s="1"/>
      <c r="P15" s="1"/>
      <c r="Q15" s="1"/>
      <c r="R15" s="1"/>
      <c r="S15" s="1"/>
      <c r="T15" s="1"/>
      <c r="U15" s="1"/>
      <c r="V15" s="1"/>
      <c r="W15" s="1"/>
    </row>
    <row r="16" spans="1:23" x14ac:dyDescent="0.2">
      <c r="A16" s="1">
        <v>14</v>
      </c>
      <c r="B16" s="1"/>
      <c r="C16" s="1"/>
      <c r="D16" s="2"/>
      <c r="E16" s="2" t="s">
        <v>6</v>
      </c>
      <c r="F16" s="2"/>
      <c r="G16" s="2"/>
      <c r="H16" s="2"/>
      <c r="I16" s="2"/>
      <c r="J16" s="2"/>
      <c r="K16" s="2"/>
      <c r="L16" s="2"/>
      <c r="M16" s="2"/>
      <c r="N16" s="1"/>
      <c r="O16" s="1"/>
      <c r="P16" s="1"/>
      <c r="Q16" s="1"/>
      <c r="R16" s="1"/>
      <c r="S16" s="1"/>
      <c r="T16" s="1"/>
      <c r="U16" s="1"/>
      <c r="V16" s="1"/>
      <c r="W16" s="1"/>
    </row>
    <row r="17" spans="1:23" x14ac:dyDescent="0.2">
      <c r="A17" s="1">
        <v>15</v>
      </c>
      <c r="B17" s="1"/>
      <c r="C17" s="1"/>
      <c r="D17" s="2"/>
      <c r="E17" s="2" t="s">
        <v>6</v>
      </c>
      <c r="F17" s="2"/>
      <c r="G17" s="2"/>
      <c r="H17" s="2"/>
      <c r="I17" s="2"/>
      <c r="J17" s="2"/>
      <c r="K17" s="2"/>
      <c r="L17" s="2"/>
      <c r="M17" s="2"/>
      <c r="N17" s="1"/>
      <c r="O17" s="1"/>
      <c r="P17" s="1"/>
      <c r="Q17" s="1"/>
      <c r="R17" s="1"/>
      <c r="S17" s="1"/>
      <c r="T17" s="1"/>
      <c r="U17" s="1"/>
      <c r="V17" s="1"/>
      <c r="W17" s="1"/>
    </row>
    <row r="18" spans="1:23" x14ac:dyDescent="0.2">
      <c r="A18" s="1">
        <v>16</v>
      </c>
      <c r="B18" s="1"/>
      <c r="C18" s="1"/>
      <c r="D18" s="2"/>
      <c r="E18" s="2" t="s">
        <v>6</v>
      </c>
      <c r="F18" s="2"/>
      <c r="G18" s="2"/>
      <c r="H18" s="2"/>
      <c r="I18" s="2"/>
      <c r="J18" s="2"/>
      <c r="K18" s="2"/>
      <c r="L18" s="2"/>
      <c r="M18" s="2"/>
      <c r="N18" s="1"/>
      <c r="O18" s="1"/>
      <c r="P18" s="1"/>
      <c r="Q18" s="1"/>
      <c r="R18" s="1"/>
      <c r="S18" s="1"/>
      <c r="T18" s="1"/>
      <c r="U18" s="1"/>
      <c r="V18" s="1"/>
      <c r="W18" s="1"/>
    </row>
    <row r="19" spans="1:23" x14ac:dyDescent="0.2">
      <c r="A19" s="1">
        <v>17</v>
      </c>
      <c r="B19" s="1"/>
      <c r="C19" s="1"/>
      <c r="D19" s="2"/>
      <c r="E19" s="2" t="s">
        <v>6</v>
      </c>
      <c r="F19" s="2"/>
      <c r="G19" s="2"/>
      <c r="H19" s="2"/>
      <c r="I19" s="2"/>
      <c r="J19" s="2"/>
      <c r="K19" s="2"/>
      <c r="L19" s="2"/>
      <c r="M19" s="2"/>
      <c r="N19" s="1"/>
      <c r="O19" s="1"/>
      <c r="P19" s="1"/>
      <c r="Q19" s="1"/>
      <c r="R19" s="1"/>
      <c r="S19" s="1"/>
      <c r="T19" s="1"/>
      <c r="U19" s="1"/>
      <c r="V19" s="1"/>
      <c r="W19" s="1"/>
    </row>
    <row r="20" spans="1:23" x14ac:dyDescent="0.2">
      <c r="A20" s="1">
        <v>18</v>
      </c>
      <c r="B20" s="1"/>
      <c r="C20" s="1"/>
      <c r="D20" s="2"/>
      <c r="E20" s="2" t="s">
        <v>6</v>
      </c>
      <c r="F20" s="2"/>
      <c r="G20" s="2"/>
      <c r="H20" s="2"/>
      <c r="I20" s="2"/>
      <c r="J20" s="2"/>
      <c r="K20" s="2"/>
      <c r="L20" s="2"/>
      <c r="M20" s="2"/>
      <c r="N20" s="1"/>
      <c r="O20" s="1"/>
      <c r="P20" s="1"/>
      <c r="Q20" s="1"/>
      <c r="R20" s="1"/>
      <c r="S20" s="1"/>
      <c r="T20" s="1"/>
      <c r="U20" s="1"/>
      <c r="V20" s="1"/>
      <c r="W20" s="1"/>
    </row>
    <row r="21" spans="1:23" x14ac:dyDescent="0.2">
      <c r="A21" s="1">
        <v>19</v>
      </c>
      <c r="B21" s="1"/>
      <c r="C21" s="1"/>
      <c r="D21" s="2"/>
      <c r="E21" s="2" t="s">
        <v>6</v>
      </c>
      <c r="F21" s="2"/>
      <c r="G21" s="2"/>
      <c r="H21" s="2"/>
      <c r="I21" s="2"/>
      <c r="J21" s="2"/>
      <c r="K21" s="2"/>
      <c r="L21" s="2"/>
      <c r="M21" s="2"/>
      <c r="N21" s="1"/>
      <c r="O21" s="1"/>
      <c r="P21" s="1"/>
      <c r="Q21" s="1"/>
      <c r="R21" s="1"/>
      <c r="S21" s="1"/>
      <c r="T21" s="1"/>
      <c r="U21" s="1"/>
      <c r="V21" s="1"/>
      <c r="W21" s="1"/>
    </row>
    <row r="22" spans="1:23" x14ac:dyDescent="0.2">
      <c r="A22" s="1">
        <v>20</v>
      </c>
      <c r="B22" s="1"/>
      <c r="C22" s="1"/>
      <c r="D22" s="2"/>
      <c r="E22" s="2" t="s">
        <v>6</v>
      </c>
      <c r="F22" s="2"/>
      <c r="G22" s="2"/>
      <c r="H22" s="2"/>
      <c r="I22" s="2"/>
      <c r="J22" s="2"/>
      <c r="K22" s="2"/>
      <c r="L22" s="2"/>
      <c r="M22" s="2"/>
      <c r="N22" s="1"/>
      <c r="O22" s="1"/>
      <c r="P22" s="1"/>
      <c r="Q22" s="1"/>
      <c r="R22" s="1"/>
      <c r="S22" s="1"/>
      <c r="T22" s="1"/>
      <c r="U22" s="1"/>
      <c r="V22" s="1"/>
      <c r="W22" s="1"/>
    </row>
    <row r="23" spans="1:23" x14ac:dyDescent="0.2">
      <c r="A23" s="1">
        <v>21</v>
      </c>
      <c r="B23" s="1"/>
      <c r="C23" s="1"/>
      <c r="D23" s="2"/>
      <c r="E23" s="2" t="s">
        <v>6</v>
      </c>
      <c r="F23" s="2"/>
      <c r="G23" s="2"/>
      <c r="H23" s="2"/>
      <c r="I23" s="2"/>
      <c r="J23" s="2"/>
      <c r="K23" s="2"/>
      <c r="L23" s="2"/>
      <c r="M23" s="2"/>
      <c r="N23" s="1"/>
      <c r="O23" s="1"/>
      <c r="P23" s="1"/>
      <c r="Q23" s="1"/>
      <c r="R23" s="1"/>
      <c r="S23" s="1"/>
      <c r="T23" s="1"/>
      <c r="U23" s="1"/>
      <c r="V23" s="1"/>
      <c r="W23" s="1"/>
    </row>
    <row r="24" spans="1:23" x14ac:dyDescent="0.2">
      <c r="A24" s="1">
        <v>22</v>
      </c>
      <c r="B24" s="1"/>
      <c r="C24" s="1"/>
      <c r="D24" s="2"/>
      <c r="E24" s="2" t="s">
        <v>6</v>
      </c>
      <c r="F24" s="2"/>
      <c r="G24" s="2"/>
      <c r="H24" s="2"/>
      <c r="I24" s="2"/>
      <c r="J24" s="2"/>
      <c r="K24" s="2"/>
      <c r="L24" s="2"/>
      <c r="M24" s="2"/>
      <c r="N24" s="1"/>
      <c r="O24" s="1"/>
      <c r="P24" s="1"/>
      <c r="Q24" s="1"/>
      <c r="R24" s="1"/>
      <c r="S24" s="1"/>
      <c r="T24" s="1"/>
      <c r="U24" s="1"/>
      <c r="V24" s="1"/>
      <c r="W24" s="1"/>
    </row>
    <row r="25" spans="1:23" x14ac:dyDescent="0.2">
      <c r="A25" s="1">
        <v>23</v>
      </c>
      <c r="B25" s="1"/>
      <c r="C25" s="1"/>
      <c r="D25" s="2"/>
      <c r="E25" s="2" t="s">
        <v>6</v>
      </c>
      <c r="F25" s="2"/>
      <c r="G25" s="2"/>
      <c r="H25" s="2"/>
      <c r="I25" s="2"/>
      <c r="J25" s="2"/>
      <c r="K25" s="2"/>
      <c r="L25" s="2"/>
      <c r="M25" s="2"/>
      <c r="N25" s="1"/>
      <c r="O25" s="1"/>
      <c r="P25" s="1"/>
      <c r="Q25" s="1"/>
      <c r="R25" s="1"/>
      <c r="S25" s="1"/>
      <c r="T25" s="1"/>
      <c r="U25" s="1"/>
      <c r="V25" s="1"/>
      <c r="W25" s="1"/>
    </row>
    <row r="26" spans="1:23" x14ac:dyDescent="0.2">
      <c r="A26" s="1">
        <v>24</v>
      </c>
      <c r="B26" s="1"/>
      <c r="C26" s="1"/>
      <c r="D26" s="2"/>
      <c r="E26" s="2" t="s">
        <v>6</v>
      </c>
      <c r="F26" s="2"/>
      <c r="G26" s="2"/>
      <c r="H26" s="2"/>
      <c r="I26" s="2"/>
      <c r="J26" s="2"/>
      <c r="K26" s="2"/>
      <c r="L26" s="2"/>
      <c r="M26" s="2"/>
      <c r="N26" s="1"/>
      <c r="O26" s="1"/>
      <c r="P26" s="1"/>
      <c r="Q26" s="1"/>
      <c r="R26" s="1"/>
      <c r="S26" s="1"/>
      <c r="T26" s="1"/>
      <c r="U26" s="1"/>
      <c r="V26" s="1"/>
      <c r="W26" s="1"/>
    </row>
    <row r="27" spans="1:23" x14ac:dyDescent="0.2">
      <c r="A27" s="1">
        <v>25</v>
      </c>
      <c r="B27" s="1"/>
      <c r="C27" s="1"/>
      <c r="D27" s="2"/>
      <c r="E27" s="2" t="s">
        <v>6</v>
      </c>
      <c r="F27" s="2"/>
      <c r="G27" s="2"/>
      <c r="H27" s="2"/>
      <c r="I27" s="2"/>
      <c r="J27" s="2"/>
      <c r="K27" s="2"/>
      <c r="L27" s="2"/>
      <c r="M27" s="2"/>
      <c r="N27" s="1"/>
      <c r="O27" s="1"/>
      <c r="P27" s="1"/>
      <c r="Q27" s="1"/>
      <c r="R27" s="1"/>
      <c r="S27" s="1"/>
      <c r="T27" s="1"/>
      <c r="U27" s="1"/>
      <c r="V27" s="1"/>
      <c r="W27" s="1"/>
    </row>
    <row r="28" spans="1:23" x14ac:dyDescent="0.2">
      <c r="A28" s="1">
        <v>26</v>
      </c>
      <c r="B28" s="1"/>
      <c r="C28" s="1"/>
      <c r="D28" s="2"/>
      <c r="E28" s="2" t="s">
        <v>6</v>
      </c>
      <c r="F28" s="2"/>
      <c r="G28" s="2"/>
      <c r="H28" s="2"/>
      <c r="I28" s="2"/>
      <c r="J28" s="2"/>
      <c r="K28" s="2"/>
      <c r="L28" s="2"/>
      <c r="M28" s="2"/>
      <c r="N28" s="1"/>
      <c r="O28" s="1"/>
      <c r="P28" s="1"/>
      <c r="Q28" s="1"/>
      <c r="R28" s="1"/>
      <c r="S28" s="1"/>
      <c r="T28" s="1"/>
      <c r="U28" s="1"/>
      <c r="V28" s="1"/>
      <c r="W28" s="1"/>
    </row>
    <row r="29" spans="1:23" x14ac:dyDescent="0.2">
      <c r="A29" s="1">
        <v>27</v>
      </c>
      <c r="B29" s="1"/>
      <c r="C29" s="1"/>
      <c r="D29" s="2"/>
      <c r="E29" s="2" t="s">
        <v>6</v>
      </c>
      <c r="F29" s="2"/>
      <c r="G29" s="2"/>
      <c r="H29" s="2"/>
      <c r="I29" s="2"/>
      <c r="J29" s="2"/>
      <c r="K29" s="2"/>
      <c r="L29" s="2"/>
      <c r="M29" s="2"/>
      <c r="N29" s="1"/>
      <c r="O29" s="1"/>
      <c r="P29" s="1"/>
      <c r="Q29" s="1"/>
      <c r="R29" s="1"/>
      <c r="S29" s="1"/>
      <c r="T29" s="1"/>
      <c r="U29" s="1"/>
      <c r="V29" s="1"/>
      <c r="W29" s="1"/>
    </row>
    <row r="30" spans="1:23" x14ac:dyDescent="0.2">
      <c r="A30" s="1">
        <v>28</v>
      </c>
      <c r="B30" s="1"/>
      <c r="C30" s="1"/>
      <c r="D30" s="2"/>
      <c r="E30" s="2" t="s">
        <v>6</v>
      </c>
      <c r="F30" s="2"/>
      <c r="G30" s="2"/>
      <c r="H30" s="2"/>
      <c r="I30" s="2"/>
      <c r="J30" s="2"/>
      <c r="K30" s="2"/>
      <c r="L30" s="2"/>
      <c r="M30" s="2"/>
      <c r="N30" s="1"/>
      <c r="O30" s="1"/>
      <c r="P30" s="1"/>
      <c r="Q30" s="1"/>
      <c r="R30" s="1"/>
      <c r="S30" s="1"/>
      <c r="T30" s="1"/>
      <c r="U30" s="1"/>
      <c r="V30" s="1"/>
      <c r="W30" s="1"/>
    </row>
  </sheetData>
  <mergeCells count="3">
    <mergeCell ref="F1:L1"/>
    <mergeCell ref="N1:W1"/>
    <mergeCell ref="A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B79A8-5F2C-6C42-8CF8-3FBFC7EDF6DD}">
  <dimension ref="A1:B23"/>
  <sheetViews>
    <sheetView workbookViewId="0">
      <selection activeCell="D20" sqref="D20"/>
    </sheetView>
  </sheetViews>
  <sheetFormatPr baseColWidth="10" defaultRowHeight="16" x14ac:dyDescent="0.2"/>
  <cols>
    <col min="1" max="1" width="11.5" bestFit="1" customWidth="1"/>
    <col min="2" max="2" width="89.6640625" style="14" customWidth="1"/>
  </cols>
  <sheetData>
    <row r="1" spans="1:2" x14ac:dyDescent="0.2">
      <c r="A1" s="13"/>
    </row>
    <row r="2" spans="1:2" ht="17" x14ac:dyDescent="0.2">
      <c r="A2" s="13" t="s">
        <v>135</v>
      </c>
      <c r="B2" s="14" t="s">
        <v>5</v>
      </c>
    </row>
    <row r="3" spans="1:2" x14ac:dyDescent="0.2">
      <c r="A3" s="13"/>
    </row>
    <row r="4" spans="1:2" x14ac:dyDescent="0.2">
      <c r="A4" s="13" t="s">
        <v>143</v>
      </c>
    </row>
    <row r="5" spans="1:2" ht="17" x14ac:dyDescent="0.2">
      <c r="A5" s="13">
        <v>1</v>
      </c>
      <c r="B5" s="15" t="s">
        <v>136</v>
      </c>
    </row>
    <row r="6" spans="1:2" ht="17" x14ac:dyDescent="0.2">
      <c r="A6" s="13">
        <v>2</v>
      </c>
      <c r="B6" s="15" t="s">
        <v>137</v>
      </c>
    </row>
    <row r="7" spans="1:2" ht="17" x14ac:dyDescent="0.2">
      <c r="A7" s="13">
        <v>3</v>
      </c>
      <c r="B7" s="15" t="s">
        <v>138</v>
      </c>
    </row>
    <row r="8" spans="1:2" ht="17" x14ac:dyDescent="0.2">
      <c r="A8" s="13">
        <v>4</v>
      </c>
      <c r="B8" s="15" t="s">
        <v>142</v>
      </c>
    </row>
    <row r="9" spans="1:2" ht="17" x14ac:dyDescent="0.2">
      <c r="A9" s="13">
        <v>5</v>
      </c>
      <c r="B9" s="15" t="s">
        <v>139</v>
      </c>
    </row>
    <row r="10" spans="1:2" ht="17" x14ac:dyDescent="0.2">
      <c r="A10" s="13">
        <v>6</v>
      </c>
      <c r="B10" s="15" t="s">
        <v>141</v>
      </c>
    </row>
    <row r="11" spans="1:2" ht="17" x14ac:dyDescent="0.2">
      <c r="A11" s="13">
        <v>7</v>
      </c>
      <c r="B11" s="15" t="s">
        <v>140</v>
      </c>
    </row>
    <row r="12" spans="1:2" x14ac:dyDescent="0.2">
      <c r="A12" s="13"/>
      <c r="B12" s="15"/>
    </row>
    <row r="13" spans="1:2" x14ac:dyDescent="0.2">
      <c r="A13" s="13" t="s">
        <v>144</v>
      </c>
      <c r="B13" s="15"/>
    </row>
    <row r="14" spans="1:2" ht="17" x14ac:dyDescent="0.2">
      <c r="A14" s="13">
        <v>1</v>
      </c>
      <c r="B14" s="15" t="s">
        <v>145</v>
      </c>
    </row>
    <row r="15" spans="1:2" ht="17" x14ac:dyDescent="0.2">
      <c r="A15" s="13"/>
      <c r="B15" s="16" t="s">
        <v>148</v>
      </c>
    </row>
    <row r="16" spans="1:2" ht="17" x14ac:dyDescent="0.2">
      <c r="A16" s="13">
        <v>2</v>
      </c>
      <c r="B16" s="14" t="s">
        <v>149</v>
      </c>
    </row>
    <row r="17" spans="1:2" ht="17" x14ac:dyDescent="0.2">
      <c r="A17" s="13">
        <v>3</v>
      </c>
      <c r="B17" s="17" t="s">
        <v>150</v>
      </c>
    </row>
    <row r="18" spans="1:2" ht="17" x14ac:dyDescent="0.2">
      <c r="A18" s="13">
        <v>4</v>
      </c>
      <c r="B18" s="17" t="s">
        <v>153</v>
      </c>
    </row>
    <row r="19" spans="1:2" ht="17" x14ac:dyDescent="0.2">
      <c r="A19" s="13">
        <v>5</v>
      </c>
      <c r="B19" s="17" t="s">
        <v>151</v>
      </c>
    </row>
    <row r="20" spans="1:2" ht="17" x14ac:dyDescent="0.2">
      <c r="A20" s="13">
        <v>6</v>
      </c>
      <c r="B20" s="17" t="s">
        <v>154</v>
      </c>
    </row>
    <row r="21" spans="1:2" ht="17" x14ac:dyDescent="0.2">
      <c r="A21" s="13">
        <v>7</v>
      </c>
      <c r="B21" s="17" t="s">
        <v>152</v>
      </c>
    </row>
    <row r="22" spans="1:2" ht="17" x14ac:dyDescent="0.2">
      <c r="A22" s="13">
        <v>8</v>
      </c>
      <c r="B22" s="14" t="s">
        <v>147</v>
      </c>
    </row>
    <row r="23" spans="1:2" ht="34" x14ac:dyDescent="0.2">
      <c r="A23" s="13">
        <v>9</v>
      </c>
      <c r="B23" s="15"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AC404-2B78-BE4F-B967-5975C47F93D6}">
  <dimension ref="A1:K29"/>
  <sheetViews>
    <sheetView workbookViewId="0">
      <selection activeCell="I22" sqref="I22"/>
    </sheetView>
  </sheetViews>
  <sheetFormatPr baseColWidth="10" defaultRowHeight="16" x14ac:dyDescent="0.2"/>
  <cols>
    <col min="1" max="2" width="10.83203125" style="4"/>
    <col min="7" max="7" width="13.5" bestFit="1" customWidth="1"/>
    <col min="8" max="8" width="22.1640625" bestFit="1" customWidth="1"/>
    <col min="9" max="9" width="27.5" bestFit="1" customWidth="1"/>
    <col min="10" max="10" width="17" bestFit="1" customWidth="1"/>
    <col min="11" max="11" width="16.83203125" customWidth="1"/>
  </cols>
  <sheetData>
    <row r="1" spans="1:11" x14ac:dyDescent="0.2">
      <c r="A1" s="7" t="s">
        <v>0</v>
      </c>
      <c r="B1" s="7" t="s">
        <v>108</v>
      </c>
      <c r="C1" s="7" t="s">
        <v>1</v>
      </c>
      <c r="D1" s="70" t="s">
        <v>2</v>
      </c>
      <c r="E1" s="70"/>
      <c r="F1" s="70"/>
      <c r="G1" s="70"/>
      <c r="H1" s="70"/>
      <c r="I1" s="71"/>
    </row>
    <row r="2" spans="1:11" x14ac:dyDescent="0.2">
      <c r="A2" s="76" t="s">
        <v>5</v>
      </c>
      <c r="B2" s="77"/>
      <c r="C2" s="78"/>
      <c r="D2" s="8">
        <v>2</v>
      </c>
      <c r="E2" s="8">
        <v>3</v>
      </c>
      <c r="F2" s="8">
        <v>4</v>
      </c>
      <c r="G2" s="8">
        <v>5</v>
      </c>
      <c r="H2" s="8">
        <v>6</v>
      </c>
      <c r="I2" s="8">
        <v>7</v>
      </c>
      <c r="J2" t="s">
        <v>356</v>
      </c>
    </row>
    <row r="3" spans="1:11" x14ac:dyDescent="0.2">
      <c r="A3" s="2">
        <v>1</v>
      </c>
      <c r="B3" s="2" t="s">
        <v>6</v>
      </c>
      <c r="C3" s="2" t="s">
        <v>6</v>
      </c>
      <c r="D3" s="2" t="s">
        <v>132</v>
      </c>
      <c r="E3" s="2" t="s">
        <v>7</v>
      </c>
      <c r="F3" s="2">
        <v>6</v>
      </c>
      <c r="G3" s="2" t="s">
        <v>99</v>
      </c>
      <c r="H3" s="2" t="s">
        <v>100</v>
      </c>
      <c r="I3" s="6" t="s">
        <v>101</v>
      </c>
      <c r="J3" s="62" t="s">
        <v>357</v>
      </c>
    </row>
    <row r="4" spans="1:11" x14ac:dyDescent="0.2">
      <c r="A4" s="2">
        <v>2</v>
      </c>
      <c r="B4" s="2" t="s">
        <v>44</v>
      </c>
      <c r="C4" s="2" t="s">
        <v>6</v>
      </c>
      <c r="D4" s="2" t="s">
        <v>130</v>
      </c>
      <c r="E4" s="2" t="s">
        <v>13</v>
      </c>
      <c r="F4" s="2">
        <v>5</v>
      </c>
      <c r="G4" s="2" t="s">
        <v>99</v>
      </c>
      <c r="H4" s="2" t="s">
        <v>351</v>
      </c>
      <c r="I4" s="2" t="s">
        <v>102</v>
      </c>
      <c r="J4" s="6" t="s">
        <v>355</v>
      </c>
      <c r="K4" s="6" t="s">
        <v>359</v>
      </c>
    </row>
    <row r="5" spans="1:11" x14ac:dyDescent="0.2">
      <c r="A5" s="2">
        <v>3</v>
      </c>
      <c r="B5" s="2" t="s">
        <v>44</v>
      </c>
      <c r="C5" s="2" t="s">
        <v>6</v>
      </c>
      <c r="D5" s="2" t="s">
        <v>133</v>
      </c>
      <c r="E5" s="2" t="s">
        <v>13</v>
      </c>
      <c r="F5" s="2">
        <v>5</v>
      </c>
      <c r="G5" s="2" t="s">
        <v>103</v>
      </c>
      <c r="H5" s="2" t="s">
        <v>104</v>
      </c>
      <c r="I5" s="2" t="s">
        <v>105</v>
      </c>
      <c r="J5" s="6" t="s">
        <v>358</v>
      </c>
      <c r="K5" s="65" t="s">
        <v>365</v>
      </c>
    </row>
    <row r="6" spans="1:11" x14ac:dyDescent="0.2">
      <c r="A6" s="2">
        <v>4</v>
      </c>
      <c r="B6" s="2" t="s">
        <v>6</v>
      </c>
      <c r="C6" s="2" t="s">
        <v>6</v>
      </c>
      <c r="D6" s="2" t="s">
        <v>132</v>
      </c>
      <c r="E6" s="2" t="s">
        <v>7</v>
      </c>
      <c r="F6" s="2">
        <v>4</v>
      </c>
      <c r="G6" s="2" t="s">
        <v>99</v>
      </c>
      <c r="H6" s="2" t="s">
        <v>106</v>
      </c>
      <c r="I6" s="2" t="s">
        <v>107</v>
      </c>
      <c r="J6" s="61"/>
      <c r="K6" s="64" t="s">
        <v>366</v>
      </c>
    </row>
    <row r="7" spans="1:11" x14ac:dyDescent="0.2">
      <c r="A7" s="2">
        <v>5</v>
      </c>
      <c r="B7" s="2" t="s">
        <v>6</v>
      </c>
      <c r="C7" s="2" t="s">
        <v>6</v>
      </c>
      <c r="D7" s="2" t="s">
        <v>132</v>
      </c>
      <c r="E7" s="2" t="s">
        <v>7</v>
      </c>
      <c r="F7" s="2">
        <v>6</v>
      </c>
      <c r="G7" s="2" t="s">
        <v>109</v>
      </c>
      <c r="H7" s="2" t="s">
        <v>106</v>
      </c>
      <c r="I7" s="2" t="s">
        <v>110</v>
      </c>
      <c r="J7" s="61" t="s">
        <v>359</v>
      </c>
      <c r="K7" s="65" t="s">
        <v>365</v>
      </c>
    </row>
    <row r="8" spans="1:11" x14ac:dyDescent="0.2">
      <c r="A8" s="2">
        <v>6</v>
      </c>
      <c r="B8" s="2" t="s">
        <v>6</v>
      </c>
      <c r="C8" s="2" t="s">
        <v>6</v>
      </c>
      <c r="D8" s="2" t="s">
        <v>369</v>
      </c>
      <c r="E8" s="2" t="s">
        <v>7</v>
      </c>
      <c r="F8" s="2">
        <v>3</v>
      </c>
      <c r="G8" s="2" t="s">
        <v>116</v>
      </c>
      <c r="H8" s="2" t="s">
        <v>117</v>
      </c>
      <c r="I8" s="2" t="s">
        <v>118</v>
      </c>
      <c r="J8" s="63" t="s">
        <v>357</v>
      </c>
    </row>
    <row r="9" spans="1:11" x14ac:dyDescent="0.2">
      <c r="A9" s="2">
        <v>7</v>
      </c>
      <c r="B9" s="2" t="s">
        <v>6</v>
      </c>
      <c r="C9" s="2" t="s">
        <v>6</v>
      </c>
      <c r="D9" s="2" t="s">
        <v>133</v>
      </c>
      <c r="E9" s="2" t="s">
        <v>13</v>
      </c>
      <c r="F9" s="2">
        <v>6</v>
      </c>
      <c r="G9" s="2" t="s">
        <v>192</v>
      </c>
      <c r="H9" s="2" t="s">
        <v>351</v>
      </c>
      <c r="I9" s="2" t="s">
        <v>352</v>
      </c>
      <c r="J9" s="63" t="s">
        <v>357</v>
      </c>
    </row>
    <row r="10" spans="1:11" x14ac:dyDescent="0.2">
      <c r="A10" s="2">
        <v>8</v>
      </c>
      <c r="B10" s="2" t="s">
        <v>6</v>
      </c>
      <c r="C10" s="2" t="s">
        <v>6</v>
      </c>
      <c r="D10" s="2" t="s">
        <v>192</v>
      </c>
      <c r="E10" s="2" t="s">
        <v>13</v>
      </c>
      <c r="F10" s="2">
        <v>4</v>
      </c>
      <c r="G10" s="2" t="s">
        <v>353</v>
      </c>
      <c r="H10" s="2" t="s">
        <v>354</v>
      </c>
      <c r="I10" s="2" t="s">
        <v>118</v>
      </c>
      <c r="J10" s="63" t="s">
        <v>357</v>
      </c>
    </row>
    <row r="11" spans="1:11" x14ac:dyDescent="0.2">
      <c r="A11" s="2">
        <v>9</v>
      </c>
      <c r="B11" s="2" t="s">
        <v>44</v>
      </c>
      <c r="C11" s="2" t="s">
        <v>6</v>
      </c>
      <c r="D11" s="2" t="s">
        <v>133</v>
      </c>
      <c r="E11" s="2" t="s">
        <v>13</v>
      </c>
      <c r="F11" s="2">
        <v>5</v>
      </c>
      <c r="G11" s="2" t="s">
        <v>353</v>
      </c>
      <c r="H11" s="2" t="s">
        <v>351</v>
      </c>
      <c r="I11" s="2" t="s">
        <v>360</v>
      </c>
      <c r="J11" s="61" t="s">
        <v>364</v>
      </c>
    </row>
    <row r="12" spans="1:11" x14ac:dyDescent="0.2">
      <c r="A12" s="2">
        <v>10</v>
      </c>
      <c r="B12" s="2" t="s">
        <v>6</v>
      </c>
      <c r="C12" s="2" t="s">
        <v>6</v>
      </c>
      <c r="D12" s="2" t="s">
        <v>130</v>
      </c>
      <c r="E12" s="2" t="s">
        <v>13</v>
      </c>
      <c r="F12" s="2">
        <v>4</v>
      </c>
      <c r="G12" s="2" t="s">
        <v>353</v>
      </c>
      <c r="H12" s="2" t="s">
        <v>361</v>
      </c>
      <c r="I12" s="2" t="s">
        <v>362</v>
      </c>
      <c r="J12" s="63" t="s">
        <v>357</v>
      </c>
    </row>
    <row r="13" spans="1:11" x14ac:dyDescent="0.2">
      <c r="A13" s="2">
        <v>11</v>
      </c>
      <c r="B13" s="2" t="s">
        <v>6</v>
      </c>
      <c r="C13" s="2" t="s">
        <v>6</v>
      </c>
      <c r="D13" s="2" t="s">
        <v>130</v>
      </c>
      <c r="E13" s="2" t="s">
        <v>7</v>
      </c>
      <c r="F13" s="2">
        <v>3</v>
      </c>
      <c r="G13" s="2" t="s">
        <v>109</v>
      </c>
      <c r="H13" s="2" t="s">
        <v>361</v>
      </c>
      <c r="I13" s="2" t="s">
        <v>363</v>
      </c>
      <c r="J13" s="63" t="s">
        <v>357</v>
      </c>
    </row>
    <row r="14" spans="1:11" x14ac:dyDescent="0.2">
      <c r="A14" s="2"/>
      <c r="B14" s="2"/>
      <c r="C14" s="2"/>
      <c r="D14" s="2"/>
      <c r="E14" s="2"/>
      <c r="F14" s="2"/>
      <c r="G14" s="2"/>
      <c r="H14" s="2"/>
      <c r="I14" s="2"/>
    </row>
    <row r="15" spans="1:11" x14ac:dyDescent="0.2">
      <c r="A15" s="2"/>
      <c r="B15" s="2"/>
      <c r="C15" s="2"/>
      <c r="D15" s="2"/>
      <c r="E15" s="2"/>
      <c r="F15" s="2"/>
      <c r="G15" s="2"/>
      <c r="H15" s="2"/>
      <c r="I15" s="2"/>
    </row>
    <row r="18" spans="4:5" x14ac:dyDescent="0.2">
      <c r="E18" t="s">
        <v>367</v>
      </c>
    </row>
    <row r="19" spans="4:5" x14ac:dyDescent="0.2">
      <c r="E19" t="s">
        <v>368</v>
      </c>
    </row>
    <row r="25" spans="4:5" x14ac:dyDescent="0.2">
      <c r="D25">
        <v>3</v>
      </c>
      <c r="E25">
        <v>26</v>
      </c>
    </row>
    <row r="26" spans="4:5" x14ac:dyDescent="0.2">
      <c r="D26">
        <v>3</v>
      </c>
      <c r="E26">
        <v>36</v>
      </c>
    </row>
    <row r="27" spans="4:5" x14ac:dyDescent="0.2">
      <c r="D27">
        <v>3</v>
      </c>
      <c r="E27">
        <v>46</v>
      </c>
    </row>
    <row r="28" spans="4:5" x14ac:dyDescent="0.2">
      <c r="D28">
        <v>1</v>
      </c>
      <c r="E28">
        <v>75</v>
      </c>
    </row>
    <row r="29" spans="4:5" x14ac:dyDescent="0.2">
      <c r="D29">
        <v>1</v>
      </c>
      <c r="E29">
        <f ca="1">-E29</f>
        <v>0</v>
      </c>
    </row>
  </sheetData>
  <autoFilter ref="A2:K13" xr:uid="{97CAC404-2B78-BE4F-B967-5975C47F93D6}">
    <filterColumn colId="0" showButton="0"/>
    <filterColumn colId="1" showButton="0"/>
  </autoFilter>
  <mergeCells count="2">
    <mergeCell ref="D1:I1"/>
    <mergeCell ref="A2: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923B4-35D9-604B-A240-80D157736982}">
  <dimension ref="A1:BC60"/>
  <sheetViews>
    <sheetView topLeftCell="R1" zoomScale="63" workbookViewId="0">
      <selection activeCell="AA45" sqref="AA45"/>
    </sheetView>
  </sheetViews>
  <sheetFormatPr baseColWidth="10" defaultRowHeight="16" x14ac:dyDescent="0.2"/>
  <cols>
    <col min="23" max="23" width="20.1640625" customWidth="1"/>
  </cols>
  <sheetData>
    <row r="1" spans="1:55" x14ac:dyDescent="0.2">
      <c r="A1" t="s">
        <v>269</v>
      </c>
      <c r="B1" t="s">
        <v>270</v>
      </c>
      <c r="C1" t="s">
        <v>271</v>
      </c>
      <c r="D1" t="s">
        <v>272</v>
      </c>
      <c r="E1" t="s">
        <v>273</v>
      </c>
      <c r="F1" t="s">
        <v>274</v>
      </c>
      <c r="G1" t="s">
        <v>275</v>
      </c>
      <c r="H1" t="s">
        <v>276</v>
      </c>
      <c r="I1" t="s">
        <v>277</v>
      </c>
      <c r="J1" t="s">
        <v>278</v>
      </c>
      <c r="K1" t="s">
        <v>279</v>
      </c>
      <c r="L1" t="s">
        <v>280</v>
      </c>
      <c r="M1" t="s">
        <v>281</v>
      </c>
      <c r="N1" t="s">
        <v>282</v>
      </c>
      <c r="O1" t="s">
        <v>283</v>
      </c>
      <c r="P1" t="s">
        <v>284</v>
      </c>
      <c r="Q1" t="s">
        <v>285</v>
      </c>
      <c r="R1" t="s">
        <v>286</v>
      </c>
      <c r="S1" t="s">
        <v>287</v>
      </c>
      <c r="T1" t="s">
        <v>288</v>
      </c>
      <c r="U1" t="s">
        <v>289</v>
      </c>
      <c r="V1" t="s">
        <v>290</v>
      </c>
      <c r="W1" t="s">
        <v>291</v>
      </c>
      <c r="X1" t="s">
        <v>292</v>
      </c>
      <c r="Z1" t="s">
        <v>293</v>
      </c>
      <c r="AB1" t="s">
        <v>294</v>
      </c>
      <c r="AD1" t="s">
        <v>295</v>
      </c>
      <c r="AF1" t="s">
        <v>296</v>
      </c>
      <c r="AH1" t="s">
        <v>297</v>
      </c>
      <c r="AJ1" t="s">
        <v>298</v>
      </c>
      <c r="AL1" t="s">
        <v>299</v>
      </c>
      <c r="AM1" t="s">
        <v>300</v>
      </c>
      <c r="AN1" t="s">
        <v>301</v>
      </c>
      <c r="AO1" t="s">
        <v>302</v>
      </c>
      <c r="AP1" t="s">
        <v>303</v>
      </c>
      <c r="AQ1" t="s">
        <v>304</v>
      </c>
      <c r="AR1" t="s">
        <v>305</v>
      </c>
      <c r="AS1" t="s">
        <v>306</v>
      </c>
      <c r="AT1" t="s">
        <v>307</v>
      </c>
      <c r="AU1" t="s">
        <v>308</v>
      </c>
      <c r="AV1" t="s">
        <v>309</v>
      </c>
      <c r="AW1" t="s">
        <v>310</v>
      </c>
      <c r="AX1" t="s">
        <v>311</v>
      </c>
      <c r="AY1" t="s">
        <v>312</v>
      </c>
      <c r="AZ1" t="s">
        <v>313</v>
      </c>
      <c r="BA1" t="s">
        <v>314</v>
      </c>
      <c r="BB1" t="s">
        <v>315</v>
      </c>
      <c r="BC1" t="s">
        <v>316</v>
      </c>
    </row>
    <row r="2" spans="1:55" x14ac:dyDescent="0.2">
      <c r="A2" t="s">
        <v>0</v>
      </c>
      <c r="B2" t="s">
        <v>10</v>
      </c>
      <c r="C2" t="s">
        <v>11</v>
      </c>
      <c r="D2" t="s">
        <v>1</v>
      </c>
      <c r="E2" t="s">
        <v>2</v>
      </c>
      <c r="M2" t="s">
        <v>3</v>
      </c>
      <c r="X2">
        <v>9</v>
      </c>
      <c r="AM2">
        <v>10</v>
      </c>
      <c r="AS2" t="s">
        <v>4</v>
      </c>
      <c r="BC2" t="s">
        <v>268</v>
      </c>
    </row>
    <row r="3" spans="1:55" x14ac:dyDescent="0.2">
      <c r="A3" t="s">
        <v>5</v>
      </c>
      <c r="E3" t="s">
        <v>136</v>
      </c>
      <c r="F3" t="s">
        <v>137</v>
      </c>
      <c r="G3" t="s">
        <v>245</v>
      </c>
      <c r="H3" t="s">
        <v>142</v>
      </c>
      <c r="I3" t="s">
        <v>246</v>
      </c>
      <c r="J3" t="s">
        <v>19</v>
      </c>
      <c r="K3" t="s">
        <v>140</v>
      </c>
      <c r="L3" t="s">
        <v>19</v>
      </c>
      <c r="M3" t="s">
        <v>247</v>
      </c>
      <c r="N3" t="s">
        <v>19</v>
      </c>
      <c r="O3" t="s">
        <v>248</v>
      </c>
      <c r="P3" t="s">
        <v>19</v>
      </c>
      <c r="Q3" t="s">
        <v>249</v>
      </c>
      <c r="R3" t="s">
        <v>19</v>
      </c>
      <c r="S3" t="s">
        <v>251</v>
      </c>
      <c r="T3" t="s">
        <v>250</v>
      </c>
      <c r="U3" t="s">
        <v>252</v>
      </c>
      <c r="V3" t="s">
        <v>253</v>
      </c>
      <c r="W3" t="s">
        <v>254</v>
      </c>
      <c r="X3" t="s">
        <v>255</v>
      </c>
      <c r="Y3" t="s">
        <v>344</v>
      </c>
      <c r="Z3" t="s">
        <v>167</v>
      </c>
      <c r="AA3" t="s">
        <v>167</v>
      </c>
      <c r="AB3" t="s">
        <v>168</v>
      </c>
      <c r="AC3" t="s">
        <v>168</v>
      </c>
      <c r="AD3" t="s">
        <v>169</v>
      </c>
      <c r="AE3" t="s">
        <v>169</v>
      </c>
      <c r="AF3" t="s">
        <v>256</v>
      </c>
      <c r="AG3" t="s">
        <v>256</v>
      </c>
      <c r="AH3" t="s">
        <v>171</v>
      </c>
      <c r="AI3" t="s">
        <v>171</v>
      </c>
      <c r="AJ3" t="s">
        <v>172</v>
      </c>
      <c r="AK3" t="s">
        <v>172</v>
      </c>
      <c r="AL3" t="s">
        <v>257</v>
      </c>
      <c r="AM3" t="s">
        <v>173</v>
      </c>
      <c r="AN3" t="s">
        <v>258</v>
      </c>
      <c r="AO3" t="s">
        <v>175</v>
      </c>
      <c r="AP3" t="s">
        <v>259</v>
      </c>
      <c r="AQ3" t="s">
        <v>177</v>
      </c>
      <c r="AR3" t="s">
        <v>178</v>
      </c>
      <c r="AS3" t="s">
        <v>260</v>
      </c>
      <c r="AT3" t="s">
        <v>19</v>
      </c>
      <c r="AU3" t="s">
        <v>261</v>
      </c>
      <c r="AV3" t="s">
        <v>262</v>
      </c>
      <c r="AW3" t="s">
        <v>263</v>
      </c>
      <c r="AX3" t="s">
        <v>264</v>
      </c>
      <c r="AY3" t="s">
        <v>265</v>
      </c>
      <c r="AZ3" t="s">
        <v>266</v>
      </c>
      <c r="BA3" t="s">
        <v>267</v>
      </c>
      <c r="BB3" t="s">
        <v>46</v>
      </c>
      <c r="BC3" t="s">
        <v>126</v>
      </c>
    </row>
    <row r="4" spans="1:55" x14ac:dyDescent="0.2">
      <c r="A4">
        <v>1</v>
      </c>
      <c r="D4" t="s">
        <v>6</v>
      </c>
      <c r="E4" t="s">
        <v>201</v>
      </c>
      <c r="F4" t="s">
        <v>134</v>
      </c>
      <c r="G4" t="s">
        <v>203</v>
      </c>
      <c r="H4" t="s">
        <v>205</v>
      </c>
      <c r="I4" t="s">
        <v>213</v>
      </c>
      <c r="K4" t="s">
        <v>19</v>
      </c>
      <c r="L4" t="s">
        <v>8</v>
      </c>
      <c r="M4" t="s">
        <v>217</v>
      </c>
      <c r="O4" t="s">
        <v>222</v>
      </c>
      <c r="Q4" t="s">
        <v>19</v>
      </c>
      <c r="R4" t="s">
        <v>36</v>
      </c>
      <c r="S4" t="s">
        <v>228</v>
      </c>
      <c r="T4" t="s">
        <v>231</v>
      </c>
      <c r="U4" t="s">
        <v>233</v>
      </c>
      <c r="V4" t="s">
        <v>235</v>
      </c>
      <c r="W4" t="s">
        <v>235</v>
      </c>
      <c r="X4" t="s">
        <v>241</v>
      </c>
      <c r="Y4">
        <v>4</v>
      </c>
      <c r="Z4" t="s">
        <v>243</v>
      </c>
      <c r="AA4">
        <v>3</v>
      </c>
      <c r="AB4" t="s">
        <v>240</v>
      </c>
      <c r="AC4">
        <v>5</v>
      </c>
      <c r="AD4" t="s">
        <v>240</v>
      </c>
      <c r="AE4">
        <v>5</v>
      </c>
      <c r="AF4" t="s">
        <v>240</v>
      </c>
      <c r="AG4">
        <v>5</v>
      </c>
      <c r="AH4" t="s">
        <v>240</v>
      </c>
      <c r="AI4">
        <v>5</v>
      </c>
      <c r="AJ4" t="s">
        <v>241</v>
      </c>
      <c r="AK4">
        <v>4</v>
      </c>
      <c r="AM4" t="s">
        <v>235</v>
      </c>
      <c r="AN4" t="s">
        <v>235</v>
      </c>
      <c r="AO4" t="s">
        <v>235</v>
      </c>
      <c r="AP4" t="s">
        <v>235</v>
      </c>
      <c r="AQ4" t="s">
        <v>235</v>
      </c>
      <c r="AR4" t="s">
        <v>235</v>
      </c>
      <c r="AS4" t="s">
        <v>47</v>
      </c>
      <c r="AU4" t="s">
        <v>235</v>
      </c>
      <c r="AV4" t="s">
        <v>236</v>
      </c>
      <c r="AW4" t="s">
        <v>235</v>
      </c>
      <c r="AX4" t="s">
        <v>235</v>
      </c>
      <c r="AY4" t="s">
        <v>235</v>
      </c>
      <c r="AZ4" t="s">
        <v>235</v>
      </c>
      <c r="BA4" t="s">
        <v>48</v>
      </c>
      <c r="BB4" t="s">
        <v>49</v>
      </c>
    </row>
    <row r="5" spans="1:55" x14ac:dyDescent="0.2">
      <c r="A5">
        <v>2</v>
      </c>
      <c r="B5" t="s">
        <v>128</v>
      </c>
      <c r="D5" t="s">
        <v>6</v>
      </c>
      <c r="E5" t="s">
        <v>201</v>
      </c>
      <c r="F5" t="s">
        <v>131</v>
      </c>
      <c r="G5" t="s">
        <v>203</v>
      </c>
      <c r="H5" t="s">
        <v>207</v>
      </c>
      <c r="I5" t="s">
        <v>213</v>
      </c>
      <c r="K5" t="s">
        <v>19</v>
      </c>
      <c r="L5" t="s">
        <v>9</v>
      </c>
      <c r="M5" t="s">
        <v>217</v>
      </c>
      <c r="O5" t="s">
        <v>222</v>
      </c>
      <c r="Q5" t="s">
        <v>37</v>
      </c>
      <c r="S5" t="s">
        <v>227</v>
      </c>
      <c r="T5" t="s">
        <v>230</v>
      </c>
      <c r="U5" t="s">
        <v>233</v>
      </c>
      <c r="V5" t="s">
        <v>236</v>
      </c>
      <c r="W5" t="s">
        <v>235</v>
      </c>
      <c r="X5" t="s">
        <v>243</v>
      </c>
      <c r="Y5">
        <v>3</v>
      </c>
      <c r="Z5" t="s">
        <v>240</v>
      </c>
      <c r="AA5">
        <v>5</v>
      </c>
      <c r="AB5" t="s">
        <v>241</v>
      </c>
      <c r="AC5">
        <v>4</v>
      </c>
      <c r="AD5" t="s">
        <v>240</v>
      </c>
      <c r="AE5">
        <v>5</v>
      </c>
      <c r="AF5" t="s">
        <v>240</v>
      </c>
      <c r="AG5">
        <v>5</v>
      </c>
      <c r="AH5" t="s">
        <v>243</v>
      </c>
      <c r="AI5">
        <v>3</v>
      </c>
      <c r="AJ5" t="s">
        <v>240</v>
      </c>
      <c r="AK5">
        <v>5</v>
      </c>
      <c r="AM5" t="s">
        <v>235</v>
      </c>
      <c r="AN5" t="s">
        <v>235</v>
      </c>
      <c r="AO5" t="s">
        <v>235</v>
      </c>
      <c r="AP5" t="s">
        <v>235</v>
      </c>
      <c r="AQ5" t="s">
        <v>235</v>
      </c>
      <c r="AR5" t="s">
        <v>235</v>
      </c>
      <c r="AS5" t="s">
        <v>50</v>
      </c>
      <c r="AT5" t="s">
        <v>51</v>
      </c>
      <c r="AU5" t="s">
        <v>238</v>
      </c>
      <c r="AV5" t="s">
        <v>239</v>
      </c>
      <c r="AW5" t="s">
        <v>235</v>
      </c>
      <c r="AX5" t="s">
        <v>235</v>
      </c>
      <c r="AY5" t="s">
        <v>235</v>
      </c>
      <c r="AZ5" t="s">
        <v>235</v>
      </c>
      <c r="BA5" t="s">
        <v>48</v>
      </c>
      <c r="BB5" t="s">
        <v>52</v>
      </c>
    </row>
    <row r="6" spans="1:55" x14ac:dyDescent="0.2">
      <c r="A6">
        <v>3</v>
      </c>
      <c r="B6" t="s">
        <v>127</v>
      </c>
      <c r="C6" t="s">
        <v>12</v>
      </c>
      <c r="D6" t="s">
        <v>6</v>
      </c>
      <c r="E6" t="s">
        <v>201</v>
      </c>
      <c r="F6" t="s">
        <v>131</v>
      </c>
      <c r="G6" t="s">
        <v>204</v>
      </c>
      <c r="H6" t="s">
        <v>207</v>
      </c>
      <c r="I6" t="s">
        <v>210</v>
      </c>
      <c r="M6" t="s">
        <v>216</v>
      </c>
      <c r="O6" t="s">
        <v>220</v>
      </c>
      <c r="Q6" t="s">
        <v>19</v>
      </c>
      <c r="R6" t="s">
        <v>38</v>
      </c>
      <c r="S6" t="s">
        <v>228</v>
      </c>
      <c r="T6" t="s">
        <v>230</v>
      </c>
      <c r="U6" t="s">
        <v>39</v>
      </c>
      <c r="V6" t="s">
        <v>236</v>
      </c>
      <c r="W6" t="s">
        <v>235</v>
      </c>
      <c r="X6" t="s">
        <v>243</v>
      </c>
      <c r="Y6">
        <v>3</v>
      </c>
      <c r="Z6" t="s">
        <v>241</v>
      </c>
      <c r="AA6">
        <v>4</v>
      </c>
      <c r="AB6" t="s">
        <v>241</v>
      </c>
      <c r="AC6">
        <v>4</v>
      </c>
      <c r="AD6" t="s">
        <v>241</v>
      </c>
      <c r="AE6">
        <v>4</v>
      </c>
      <c r="AF6" t="s">
        <v>243</v>
      </c>
      <c r="AG6">
        <v>3</v>
      </c>
      <c r="AH6" t="s">
        <v>241</v>
      </c>
      <c r="AI6">
        <v>4</v>
      </c>
      <c r="AJ6" t="s">
        <v>342</v>
      </c>
      <c r="AK6">
        <v>1</v>
      </c>
      <c r="AM6" t="s">
        <v>236</v>
      </c>
      <c r="AN6" t="s">
        <v>236</v>
      </c>
      <c r="AO6" t="s">
        <v>235</v>
      </c>
      <c r="AP6" t="s">
        <v>236</v>
      </c>
      <c r="AQ6" t="s">
        <v>235</v>
      </c>
      <c r="AR6" t="s">
        <v>236</v>
      </c>
      <c r="AS6">
        <v>3</v>
      </c>
      <c r="AU6" t="s">
        <v>235</v>
      </c>
      <c r="AV6" t="s">
        <v>236</v>
      </c>
      <c r="AW6" t="s">
        <v>235</v>
      </c>
      <c r="AX6" t="s">
        <v>236</v>
      </c>
      <c r="AY6" t="s">
        <v>236</v>
      </c>
      <c r="AZ6" t="s">
        <v>236</v>
      </c>
      <c r="BA6" t="s">
        <v>48</v>
      </c>
      <c r="BB6" t="s">
        <v>53</v>
      </c>
    </row>
    <row r="7" spans="1:55" x14ac:dyDescent="0.2">
      <c r="A7">
        <v>4</v>
      </c>
      <c r="B7" t="s">
        <v>127</v>
      </c>
      <c r="C7" t="s">
        <v>12</v>
      </c>
      <c r="D7" t="s">
        <v>6</v>
      </c>
      <c r="E7" t="s">
        <v>201</v>
      </c>
      <c r="F7" t="s">
        <v>130</v>
      </c>
      <c r="G7" t="s">
        <v>204</v>
      </c>
      <c r="H7" t="s">
        <v>207</v>
      </c>
      <c r="I7" t="s">
        <v>212</v>
      </c>
      <c r="M7" t="s">
        <v>217</v>
      </c>
      <c r="O7" t="s">
        <v>222</v>
      </c>
      <c r="Q7" t="s">
        <v>40</v>
      </c>
      <c r="S7" t="s">
        <v>228</v>
      </c>
      <c r="T7" t="s">
        <v>231</v>
      </c>
      <c r="U7" t="s">
        <v>233</v>
      </c>
      <c r="V7" t="s">
        <v>236</v>
      </c>
      <c r="W7" t="s">
        <v>235</v>
      </c>
      <c r="X7" t="s">
        <v>241</v>
      </c>
      <c r="Y7">
        <v>4</v>
      </c>
      <c r="Z7" t="s">
        <v>240</v>
      </c>
      <c r="AA7">
        <v>5</v>
      </c>
      <c r="AB7" t="s">
        <v>343</v>
      </c>
      <c r="AC7">
        <v>2</v>
      </c>
      <c r="AD7" t="s">
        <v>241</v>
      </c>
      <c r="AE7">
        <v>4</v>
      </c>
      <c r="AF7" t="s">
        <v>241</v>
      </c>
      <c r="AG7">
        <v>4</v>
      </c>
      <c r="AH7" t="s">
        <v>241</v>
      </c>
      <c r="AI7">
        <v>4</v>
      </c>
      <c r="AJ7" t="s">
        <v>241</v>
      </c>
      <c r="AK7">
        <v>4</v>
      </c>
      <c r="AM7" t="s">
        <v>236</v>
      </c>
      <c r="AN7" t="s">
        <v>236</v>
      </c>
      <c r="AO7" t="s">
        <v>236</v>
      </c>
      <c r="AP7" t="s">
        <v>236</v>
      </c>
      <c r="AQ7" t="s">
        <v>236</v>
      </c>
      <c r="AR7" t="s">
        <v>236</v>
      </c>
      <c r="AS7">
        <v>3</v>
      </c>
      <c r="AU7" t="s">
        <v>238</v>
      </c>
      <c r="AV7" t="s">
        <v>238</v>
      </c>
      <c r="AW7" t="s">
        <v>236</v>
      </c>
      <c r="AX7" t="s">
        <v>236</v>
      </c>
      <c r="AY7" t="s">
        <v>236</v>
      </c>
      <c r="AZ7" t="s">
        <v>236</v>
      </c>
      <c r="BA7" t="s">
        <v>48</v>
      </c>
      <c r="BB7" t="s">
        <v>54</v>
      </c>
    </row>
    <row r="8" spans="1:55" x14ac:dyDescent="0.2">
      <c r="A8">
        <v>5</v>
      </c>
      <c r="B8" t="s">
        <v>128</v>
      </c>
      <c r="C8" t="s">
        <v>14</v>
      </c>
      <c r="D8" t="s">
        <v>6</v>
      </c>
      <c r="E8" t="s">
        <v>201</v>
      </c>
      <c r="F8" t="s">
        <v>132</v>
      </c>
      <c r="G8" t="s">
        <v>204</v>
      </c>
      <c r="H8" t="s">
        <v>206</v>
      </c>
      <c r="I8" t="s">
        <v>211</v>
      </c>
      <c r="K8" t="s">
        <v>211</v>
      </c>
      <c r="M8" t="s">
        <v>217</v>
      </c>
      <c r="O8" t="s">
        <v>222</v>
      </c>
      <c r="Q8" t="s">
        <v>40</v>
      </c>
      <c r="S8" t="s">
        <v>228</v>
      </c>
      <c r="T8" t="s">
        <v>232</v>
      </c>
      <c r="U8" t="s">
        <v>233</v>
      </c>
      <c r="V8" t="s">
        <v>236</v>
      </c>
      <c r="W8" t="s">
        <v>236</v>
      </c>
      <c r="X8" t="s">
        <v>240</v>
      </c>
      <c r="Y8">
        <v>5</v>
      </c>
      <c r="Z8" t="s">
        <v>240</v>
      </c>
      <c r="AA8">
        <v>5</v>
      </c>
      <c r="AB8" t="s">
        <v>240</v>
      </c>
      <c r="AC8">
        <v>5</v>
      </c>
      <c r="AD8" t="s">
        <v>240</v>
      </c>
      <c r="AE8">
        <v>5</v>
      </c>
      <c r="AF8" t="s">
        <v>240</v>
      </c>
      <c r="AG8">
        <v>5</v>
      </c>
      <c r="AH8" t="s">
        <v>240</v>
      </c>
      <c r="AI8">
        <v>5</v>
      </c>
      <c r="AJ8" t="s">
        <v>241</v>
      </c>
      <c r="AK8">
        <v>4</v>
      </c>
      <c r="AM8" t="s">
        <v>236</v>
      </c>
      <c r="AN8" t="s">
        <v>235</v>
      </c>
      <c r="AO8" t="s">
        <v>235</v>
      </c>
      <c r="AP8" t="s">
        <v>235</v>
      </c>
      <c r="AQ8" t="s">
        <v>235</v>
      </c>
      <c r="AR8" t="s">
        <v>235</v>
      </c>
      <c r="AS8" t="s">
        <v>55</v>
      </c>
      <c r="AU8" t="s">
        <v>238</v>
      </c>
      <c r="AV8" t="s">
        <v>238</v>
      </c>
      <c r="AW8" t="s">
        <v>236</v>
      </c>
      <c r="AX8" t="s">
        <v>235</v>
      </c>
      <c r="AY8" t="s">
        <v>235</v>
      </c>
      <c r="AZ8" t="s">
        <v>235</v>
      </c>
      <c r="BA8" t="s">
        <v>48</v>
      </c>
      <c r="BB8" t="s">
        <v>56</v>
      </c>
    </row>
    <row r="9" spans="1:55" x14ac:dyDescent="0.2">
      <c r="A9">
        <v>6</v>
      </c>
      <c r="B9" t="s">
        <v>128</v>
      </c>
      <c r="C9" t="s">
        <v>15</v>
      </c>
      <c r="D9" t="s">
        <v>6</v>
      </c>
      <c r="E9" t="s">
        <v>201</v>
      </c>
      <c r="F9" t="s">
        <v>130</v>
      </c>
      <c r="G9" t="s">
        <v>204</v>
      </c>
      <c r="H9" t="s">
        <v>207</v>
      </c>
      <c r="I9" t="s">
        <v>211</v>
      </c>
      <c r="J9" t="s">
        <v>16</v>
      </c>
      <c r="M9" t="s">
        <v>217</v>
      </c>
      <c r="O9" t="s">
        <v>222</v>
      </c>
      <c r="Q9" t="s">
        <v>37</v>
      </c>
      <c r="S9" t="s">
        <v>227</v>
      </c>
      <c r="T9" t="s">
        <v>230</v>
      </c>
      <c r="U9" t="s">
        <v>233</v>
      </c>
      <c r="V9" t="s">
        <v>237</v>
      </c>
      <c r="W9" t="s">
        <v>235</v>
      </c>
      <c r="X9" t="s">
        <v>241</v>
      </c>
      <c r="Y9">
        <v>4</v>
      </c>
      <c r="Z9" t="s">
        <v>243</v>
      </c>
      <c r="AA9">
        <v>3</v>
      </c>
      <c r="AB9" t="s">
        <v>241</v>
      </c>
      <c r="AC9">
        <v>4</v>
      </c>
      <c r="AD9" t="s">
        <v>241</v>
      </c>
      <c r="AE9">
        <v>4</v>
      </c>
      <c r="AF9" t="s">
        <v>241</v>
      </c>
      <c r="AG9">
        <v>4</v>
      </c>
      <c r="AH9" t="s">
        <v>241</v>
      </c>
      <c r="AI9">
        <v>4</v>
      </c>
      <c r="AJ9" t="s">
        <v>241</v>
      </c>
      <c r="AK9">
        <v>4</v>
      </c>
      <c r="AM9" t="s">
        <v>236</v>
      </c>
      <c r="AN9" t="s">
        <v>235</v>
      </c>
      <c r="AO9" t="s">
        <v>236</v>
      </c>
      <c r="AP9" t="s">
        <v>236</v>
      </c>
      <c r="AQ9" t="s">
        <v>236</v>
      </c>
      <c r="AR9" t="s">
        <v>41</v>
      </c>
      <c r="AS9" t="s">
        <v>57</v>
      </c>
      <c r="AU9" t="s">
        <v>238</v>
      </c>
      <c r="AV9" t="s">
        <v>238</v>
      </c>
      <c r="AW9" t="s">
        <v>235</v>
      </c>
      <c r="AX9" t="s">
        <v>236</v>
      </c>
      <c r="AY9" t="s">
        <v>235</v>
      </c>
      <c r="AZ9" t="s">
        <v>235</v>
      </c>
      <c r="BA9" t="s">
        <v>48</v>
      </c>
      <c r="BB9" t="s">
        <v>58</v>
      </c>
    </row>
    <row r="10" spans="1:55" x14ac:dyDescent="0.2">
      <c r="A10">
        <v>7</v>
      </c>
      <c r="B10" t="s">
        <v>127</v>
      </c>
      <c r="C10" t="s">
        <v>12</v>
      </c>
      <c r="D10" t="s">
        <v>6</v>
      </c>
      <c r="E10" t="s">
        <v>201</v>
      </c>
      <c r="F10" t="s">
        <v>131</v>
      </c>
      <c r="G10" t="s">
        <v>203</v>
      </c>
      <c r="H10" t="s">
        <v>206</v>
      </c>
      <c r="I10" t="s">
        <v>19</v>
      </c>
      <c r="J10" t="s">
        <v>17</v>
      </c>
      <c r="M10" t="s">
        <v>218</v>
      </c>
      <c r="O10" t="s">
        <v>19</v>
      </c>
      <c r="P10" t="s">
        <v>42</v>
      </c>
      <c r="Q10" t="s">
        <v>37</v>
      </c>
      <c r="S10" t="s">
        <v>229</v>
      </c>
      <c r="T10" t="s">
        <v>230</v>
      </c>
      <c r="U10" t="s">
        <v>233</v>
      </c>
      <c r="V10" t="s">
        <v>237</v>
      </c>
      <c r="W10" t="s">
        <v>235</v>
      </c>
      <c r="X10" t="s">
        <v>243</v>
      </c>
      <c r="Y10">
        <v>3</v>
      </c>
      <c r="Z10" t="s">
        <v>243</v>
      </c>
      <c r="AA10">
        <v>3</v>
      </c>
      <c r="AB10" t="s">
        <v>241</v>
      </c>
      <c r="AC10">
        <v>4</v>
      </c>
      <c r="AD10" t="s">
        <v>241</v>
      </c>
      <c r="AE10">
        <v>4</v>
      </c>
      <c r="AF10" t="s">
        <v>241</v>
      </c>
      <c r="AG10">
        <v>4</v>
      </c>
      <c r="AH10" t="s">
        <v>243</v>
      </c>
      <c r="AI10">
        <v>3</v>
      </c>
      <c r="AJ10" t="s">
        <v>241</v>
      </c>
      <c r="AK10">
        <v>4</v>
      </c>
      <c r="AM10" t="s">
        <v>237</v>
      </c>
      <c r="AN10" t="s">
        <v>236</v>
      </c>
      <c r="AO10" t="s">
        <v>235</v>
      </c>
      <c r="AP10" t="s">
        <v>236</v>
      </c>
      <c r="AQ10" t="s">
        <v>236</v>
      </c>
      <c r="AR10" t="s">
        <v>236</v>
      </c>
      <c r="AS10" t="s">
        <v>59</v>
      </c>
      <c r="AU10" t="s">
        <v>238</v>
      </c>
      <c r="AV10" t="s">
        <v>238</v>
      </c>
      <c r="AW10" t="s">
        <v>235</v>
      </c>
      <c r="AX10" t="s">
        <v>236</v>
      </c>
      <c r="AY10" t="s">
        <v>237</v>
      </c>
      <c r="AZ10" t="s">
        <v>236</v>
      </c>
      <c r="BA10" t="s">
        <v>48</v>
      </c>
      <c r="BB10" t="s">
        <v>60</v>
      </c>
    </row>
    <row r="11" spans="1:55" x14ac:dyDescent="0.2">
      <c r="A11">
        <v>8</v>
      </c>
      <c r="B11" t="s">
        <v>127</v>
      </c>
      <c r="C11" t="s">
        <v>12</v>
      </c>
      <c r="D11" t="s">
        <v>6</v>
      </c>
      <c r="E11" t="s">
        <v>201</v>
      </c>
      <c r="F11" t="s">
        <v>132</v>
      </c>
      <c r="G11" t="s">
        <v>204</v>
      </c>
      <c r="H11" t="s">
        <v>206</v>
      </c>
      <c r="I11" t="s">
        <v>19</v>
      </c>
      <c r="J11" t="s">
        <v>18</v>
      </c>
      <c r="M11" t="s">
        <v>218</v>
      </c>
      <c r="O11" t="s">
        <v>220</v>
      </c>
      <c r="Q11" t="s">
        <v>37</v>
      </c>
      <c r="S11" t="s">
        <v>228</v>
      </c>
      <c r="U11" t="s">
        <v>233</v>
      </c>
      <c r="W11" t="s">
        <v>235</v>
      </c>
      <c r="X11" t="s">
        <v>241</v>
      </c>
      <c r="Y11">
        <v>4</v>
      </c>
      <c r="Z11" t="s">
        <v>241</v>
      </c>
      <c r="AA11">
        <v>4</v>
      </c>
      <c r="AB11" t="s">
        <v>241</v>
      </c>
      <c r="AC11">
        <v>4</v>
      </c>
      <c r="AD11" t="s">
        <v>240</v>
      </c>
      <c r="AE11">
        <v>5</v>
      </c>
      <c r="AF11" t="s">
        <v>241</v>
      </c>
      <c r="AG11">
        <v>4</v>
      </c>
      <c r="AH11" t="s">
        <v>241</v>
      </c>
      <c r="AI11">
        <v>4</v>
      </c>
      <c r="AJ11" t="s">
        <v>241</v>
      </c>
      <c r="AK11">
        <v>4</v>
      </c>
      <c r="AM11" t="s">
        <v>236</v>
      </c>
      <c r="AN11" t="s">
        <v>236</v>
      </c>
      <c r="AO11" t="s">
        <v>236</v>
      </c>
      <c r="AP11" t="s">
        <v>236</v>
      </c>
      <c r="AQ11" t="s">
        <v>236</v>
      </c>
      <c r="AR11" t="s">
        <v>236</v>
      </c>
      <c r="AS11">
        <v>3</v>
      </c>
      <c r="AU11" t="s">
        <v>238</v>
      </c>
      <c r="AV11" t="s">
        <v>238</v>
      </c>
      <c r="AW11" t="s">
        <v>235</v>
      </c>
      <c r="AX11" t="s">
        <v>236</v>
      </c>
      <c r="AY11" t="s">
        <v>235</v>
      </c>
      <c r="AZ11" t="s">
        <v>236</v>
      </c>
      <c r="BA11" t="s">
        <v>61</v>
      </c>
      <c r="BB11" t="s">
        <v>62</v>
      </c>
    </row>
    <row r="12" spans="1:55" x14ac:dyDescent="0.2">
      <c r="A12">
        <v>9</v>
      </c>
      <c r="B12" t="s">
        <v>127</v>
      </c>
      <c r="C12" t="s">
        <v>12</v>
      </c>
      <c r="D12" t="s">
        <v>6</v>
      </c>
      <c r="E12" t="s">
        <v>201</v>
      </c>
      <c r="F12" t="s">
        <v>131</v>
      </c>
      <c r="G12" t="s">
        <v>204</v>
      </c>
      <c r="H12" t="s">
        <v>207</v>
      </c>
      <c r="I12" t="s">
        <v>212</v>
      </c>
      <c r="M12" t="s">
        <v>218</v>
      </c>
      <c r="O12" t="s">
        <v>220</v>
      </c>
      <c r="Q12" t="s">
        <v>43</v>
      </c>
      <c r="S12" t="s">
        <v>227</v>
      </c>
      <c r="T12" t="s">
        <v>230</v>
      </c>
      <c r="U12" t="s">
        <v>233</v>
      </c>
      <c r="V12" t="s">
        <v>236</v>
      </c>
      <c r="W12" t="s">
        <v>236</v>
      </c>
      <c r="X12" t="s">
        <v>241</v>
      </c>
      <c r="Y12">
        <v>4</v>
      </c>
      <c r="Z12" t="s">
        <v>241</v>
      </c>
      <c r="AA12">
        <v>4</v>
      </c>
      <c r="AB12" t="s">
        <v>241</v>
      </c>
      <c r="AC12">
        <v>4</v>
      </c>
      <c r="AD12" t="s">
        <v>240</v>
      </c>
      <c r="AE12">
        <v>5</v>
      </c>
      <c r="AF12" t="s">
        <v>240</v>
      </c>
      <c r="AG12">
        <v>5</v>
      </c>
      <c r="AH12" t="s">
        <v>243</v>
      </c>
      <c r="AI12">
        <v>3</v>
      </c>
      <c r="AJ12" t="s">
        <v>241</v>
      </c>
      <c r="AK12">
        <v>4</v>
      </c>
      <c r="AM12" t="s">
        <v>236</v>
      </c>
      <c r="AN12" t="s">
        <v>236</v>
      </c>
      <c r="AO12" t="s">
        <v>236</v>
      </c>
      <c r="AP12" t="s">
        <v>236</v>
      </c>
      <c r="AQ12" t="s">
        <v>236</v>
      </c>
      <c r="AR12" t="s">
        <v>236</v>
      </c>
      <c r="AS12" t="s">
        <v>63</v>
      </c>
      <c r="AU12" t="s">
        <v>238</v>
      </c>
      <c r="AV12" t="s">
        <v>238</v>
      </c>
      <c r="AW12" t="s">
        <v>236</v>
      </c>
      <c r="AX12" t="s">
        <v>236</v>
      </c>
      <c r="AY12" t="s">
        <v>236</v>
      </c>
      <c r="AZ12" t="s">
        <v>236</v>
      </c>
      <c r="BA12" t="s">
        <v>48</v>
      </c>
      <c r="BB12" t="s">
        <v>64</v>
      </c>
    </row>
    <row r="13" spans="1:55" x14ac:dyDescent="0.2">
      <c r="A13">
        <v>10</v>
      </c>
      <c r="B13" t="s">
        <v>127</v>
      </c>
      <c r="C13" t="s">
        <v>20</v>
      </c>
      <c r="D13" t="s">
        <v>6</v>
      </c>
      <c r="E13" t="s">
        <v>201</v>
      </c>
      <c r="F13" t="s">
        <v>131</v>
      </c>
      <c r="G13" t="s">
        <v>203</v>
      </c>
      <c r="H13" t="s">
        <v>206</v>
      </c>
      <c r="I13" t="s">
        <v>210</v>
      </c>
      <c r="M13" t="s">
        <v>218</v>
      </c>
      <c r="O13" t="s">
        <v>220</v>
      </c>
      <c r="Q13" t="s">
        <v>223</v>
      </c>
      <c r="S13" t="s">
        <v>228</v>
      </c>
      <c r="T13" t="s">
        <v>231</v>
      </c>
      <c r="U13" t="s">
        <v>233</v>
      </c>
      <c r="V13" t="s">
        <v>235</v>
      </c>
      <c r="W13" t="s">
        <v>236</v>
      </c>
      <c r="X13" t="s">
        <v>241</v>
      </c>
      <c r="Y13">
        <v>4</v>
      </c>
      <c r="Z13" t="s">
        <v>240</v>
      </c>
      <c r="AA13">
        <v>5</v>
      </c>
      <c r="AB13" t="s">
        <v>241</v>
      </c>
      <c r="AC13">
        <v>4</v>
      </c>
      <c r="AD13" t="s">
        <v>240</v>
      </c>
      <c r="AE13">
        <v>5</v>
      </c>
      <c r="AF13" t="s">
        <v>243</v>
      </c>
      <c r="AG13">
        <v>3</v>
      </c>
      <c r="AH13" t="s">
        <v>241</v>
      </c>
      <c r="AI13">
        <v>4</v>
      </c>
      <c r="AJ13" t="s">
        <v>243</v>
      </c>
      <c r="AK13">
        <v>3</v>
      </c>
      <c r="AM13" t="s">
        <v>235</v>
      </c>
      <c r="AN13" t="s">
        <v>235</v>
      </c>
      <c r="AO13" t="s">
        <v>235</v>
      </c>
      <c r="AP13" t="s">
        <v>236</v>
      </c>
      <c r="AQ13" t="s">
        <v>235</v>
      </c>
      <c r="AR13" t="s">
        <v>235</v>
      </c>
      <c r="AS13">
        <v>7</v>
      </c>
      <c r="AU13" t="s">
        <v>236</v>
      </c>
      <c r="AV13" t="s">
        <v>236</v>
      </c>
      <c r="AW13" t="s">
        <v>235</v>
      </c>
      <c r="AX13" t="s">
        <v>235</v>
      </c>
      <c r="AY13" t="s">
        <v>235</v>
      </c>
      <c r="AZ13" t="s">
        <v>235</v>
      </c>
      <c r="BA13" t="s">
        <v>48</v>
      </c>
      <c r="BB13" t="s">
        <v>65</v>
      </c>
    </row>
    <row r="14" spans="1:55" x14ac:dyDescent="0.2">
      <c r="A14">
        <v>11</v>
      </c>
      <c r="B14" t="s">
        <v>128</v>
      </c>
      <c r="C14" t="s">
        <v>21</v>
      </c>
      <c r="D14" t="s">
        <v>6</v>
      </c>
      <c r="E14" t="s">
        <v>201</v>
      </c>
      <c r="F14" t="s">
        <v>131</v>
      </c>
      <c r="G14" t="s">
        <v>203</v>
      </c>
      <c r="H14" t="s">
        <v>207</v>
      </c>
      <c r="I14" t="s">
        <v>210</v>
      </c>
      <c r="M14" t="s">
        <v>218</v>
      </c>
      <c r="O14" t="s">
        <v>220</v>
      </c>
      <c r="Q14" t="s">
        <v>37</v>
      </c>
      <c r="S14" t="s">
        <v>227</v>
      </c>
      <c r="T14" t="s">
        <v>231</v>
      </c>
      <c r="U14" t="s">
        <v>234</v>
      </c>
      <c r="V14" t="s">
        <v>237</v>
      </c>
      <c r="W14" t="s">
        <v>236</v>
      </c>
      <c r="X14" t="s">
        <v>343</v>
      </c>
      <c r="Y14">
        <v>2</v>
      </c>
      <c r="Z14" t="s">
        <v>343</v>
      </c>
      <c r="AA14">
        <v>2</v>
      </c>
      <c r="AB14" t="s">
        <v>243</v>
      </c>
      <c r="AC14">
        <v>3</v>
      </c>
      <c r="AD14" t="s">
        <v>240</v>
      </c>
      <c r="AE14">
        <v>5</v>
      </c>
      <c r="AF14" t="s">
        <v>240</v>
      </c>
      <c r="AG14">
        <v>5</v>
      </c>
      <c r="AH14" t="s">
        <v>243</v>
      </c>
      <c r="AI14">
        <v>3</v>
      </c>
      <c r="AJ14" t="s">
        <v>243</v>
      </c>
      <c r="AK14">
        <v>3</v>
      </c>
      <c r="AM14" t="s">
        <v>236</v>
      </c>
      <c r="AN14" t="s">
        <v>235</v>
      </c>
      <c r="AO14" t="s">
        <v>235</v>
      </c>
      <c r="AP14" t="s">
        <v>236</v>
      </c>
      <c r="AQ14" t="s">
        <v>236</v>
      </c>
      <c r="AR14" t="s">
        <v>237</v>
      </c>
      <c r="AS14" t="s">
        <v>59</v>
      </c>
      <c r="AU14" t="s">
        <v>237</v>
      </c>
      <c r="AV14" t="s">
        <v>236</v>
      </c>
      <c r="AW14" t="s">
        <v>235</v>
      </c>
      <c r="AX14" t="s">
        <v>236</v>
      </c>
      <c r="AY14" t="s">
        <v>237</v>
      </c>
      <c r="AZ14" t="s">
        <v>235</v>
      </c>
      <c r="BA14" t="s">
        <v>48</v>
      </c>
      <c r="BB14" t="s">
        <v>66</v>
      </c>
    </row>
    <row r="15" spans="1:55" x14ac:dyDescent="0.2">
      <c r="A15">
        <v>12</v>
      </c>
      <c r="B15" t="s">
        <v>127</v>
      </c>
      <c r="C15" t="s">
        <v>12</v>
      </c>
      <c r="D15" t="s">
        <v>6</v>
      </c>
      <c r="E15" t="s">
        <v>201</v>
      </c>
      <c r="F15" t="s">
        <v>131</v>
      </c>
      <c r="G15" t="s">
        <v>204</v>
      </c>
      <c r="H15" t="s">
        <v>207</v>
      </c>
      <c r="I15" t="s">
        <v>210</v>
      </c>
      <c r="M15" t="s">
        <v>218</v>
      </c>
      <c r="O15" t="s">
        <v>222</v>
      </c>
      <c r="Q15" t="s">
        <v>40</v>
      </c>
      <c r="S15" t="s">
        <v>229</v>
      </c>
      <c r="T15" t="s">
        <v>232</v>
      </c>
      <c r="U15" t="s">
        <v>233</v>
      </c>
      <c r="V15" t="s">
        <v>236</v>
      </c>
      <c r="W15" t="s">
        <v>237</v>
      </c>
      <c r="X15" t="s">
        <v>243</v>
      </c>
      <c r="Y15">
        <v>3</v>
      </c>
      <c r="Z15" t="s">
        <v>343</v>
      </c>
      <c r="AA15">
        <v>2</v>
      </c>
      <c r="AB15" t="s">
        <v>243</v>
      </c>
      <c r="AC15">
        <v>3</v>
      </c>
      <c r="AD15" t="s">
        <v>240</v>
      </c>
      <c r="AE15">
        <v>5</v>
      </c>
      <c r="AF15" t="s">
        <v>241</v>
      </c>
      <c r="AG15">
        <v>4</v>
      </c>
      <c r="AH15" t="s">
        <v>241</v>
      </c>
      <c r="AI15">
        <v>4</v>
      </c>
      <c r="AJ15" t="s">
        <v>243</v>
      </c>
      <c r="AK15">
        <v>3</v>
      </c>
      <c r="AM15" t="s">
        <v>235</v>
      </c>
      <c r="AN15" t="s">
        <v>235</v>
      </c>
      <c r="AO15" t="s">
        <v>235</v>
      </c>
      <c r="AP15" t="s">
        <v>236</v>
      </c>
      <c r="AQ15" t="s">
        <v>236</v>
      </c>
      <c r="AR15" t="s">
        <v>236</v>
      </c>
      <c r="AS15">
        <v>3</v>
      </c>
      <c r="AU15" t="s">
        <v>236</v>
      </c>
      <c r="AV15" t="s">
        <v>238</v>
      </c>
      <c r="AW15" t="s">
        <v>235</v>
      </c>
      <c r="AX15" t="s">
        <v>236</v>
      </c>
      <c r="AY15" t="s">
        <v>236</v>
      </c>
      <c r="AZ15" t="s">
        <v>235</v>
      </c>
      <c r="BA15" t="s">
        <v>48</v>
      </c>
      <c r="BB15" t="s">
        <v>67</v>
      </c>
    </row>
    <row r="16" spans="1:55" x14ac:dyDescent="0.2">
      <c r="A16">
        <v>13</v>
      </c>
      <c r="B16" t="s">
        <v>128</v>
      </c>
      <c r="C16" t="s">
        <v>22</v>
      </c>
      <c r="D16" t="s">
        <v>6</v>
      </c>
      <c r="E16" t="s">
        <v>201</v>
      </c>
      <c r="F16" t="s">
        <v>131</v>
      </c>
      <c r="G16" t="s">
        <v>203</v>
      </c>
      <c r="H16" t="s">
        <v>206</v>
      </c>
      <c r="I16" t="s">
        <v>213</v>
      </c>
      <c r="M16" t="s">
        <v>218</v>
      </c>
      <c r="O16" t="s">
        <v>220</v>
      </c>
      <c r="Q16" t="s">
        <v>45</v>
      </c>
      <c r="S16" t="s">
        <v>226</v>
      </c>
      <c r="T16" t="s">
        <v>230</v>
      </c>
      <c r="U16" t="s">
        <v>233</v>
      </c>
      <c r="V16" t="s">
        <v>236</v>
      </c>
      <c r="W16" t="s">
        <v>235</v>
      </c>
      <c r="X16" t="s">
        <v>241</v>
      </c>
      <c r="Y16">
        <v>4</v>
      </c>
      <c r="Z16" t="s">
        <v>241</v>
      </c>
      <c r="AA16">
        <v>4</v>
      </c>
      <c r="AB16" t="s">
        <v>241</v>
      </c>
      <c r="AC16">
        <v>4</v>
      </c>
      <c r="AD16" t="s">
        <v>240</v>
      </c>
      <c r="AE16">
        <v>5</v>
      </c>
      <c r="AF16" t="s">
        <v>240</v>
      </c>
      <c r="AG16">
        <v>5</v>
      </c>
      <c r="AH16" t="s">
        <v>241</v>
      </c>
      <c r="AI16">
        <v>4</v>
      </c>
      <c r="AJ16" t="s">
        <v>241</v>
      </c>
      <c r="AK16">
        <v>4</v>
      </c>
      <c r="AM16" t="s">
        <v>235</v>
      </c>
      <c r="AN16" t="s">
        <v>235</v>
      </c>
      <c r="AO16" t="s">
        <v>235</v>
      </c>
      <c r="AP16" t="s">
        <v>235</v>
      </c>
      <c r="AQ16" t="s">
        <v>235</v>
      </c>
      <c r="AR16" t="s">
        <v>236</v>
      </c>
      <c r="AS16" t="s">
        <v>47</v>
      </c>
      <c r="AU16" t="s">
        <v>238</v>
      </c>
      <c r="AV16" t="s">
        <v>237</v>
      </c>
      <c r="AW16" t="s">
        <v>235</v>
      </c>
      <c r="AX16" t="s">
        <v>235</v>
      </c>
      <c r="AY16" t="s">
        <v>235</v>
      </c>
      <c r="AZ16" t="s">
        <v>235</v>
      </c>
      <c r="BA16" t="s">
        <v>48</v>
      </c>
      <c r="BB16" t="s">
        <v>68</v>
      </c>
    </row>
    <row r="17" spans="1:54" x14ac:dyDescent="0.2">
      <c r="A17">
        <v>14</v>
      </c>
      <c r="B17" t="s">
        <v>128</v>
      </c>
      <c r="C17" t="s">
        <v>21</v>
      </c>
      <c r="D17" t="s">
        <v>6</v>
      </c>
      <c r="E17" t="s">
        <v>201</v>
      </c>
      <c r="F17" t="s">
        <v>130</v>
      </c>
      <c r="G17" t="s">
        <v>203</v>
      </c>
      <c r="H17" t="s">
        <v>209</v>
      </c>
      <c r="I17" t="s">
        <v>212</v>
      </c>
      <c r="K17" t="s">
        <v>212</v>
      </c>
      <c r="M17" t="s">
        <v>218</v>
      </c>
      <c r="O17" t="s">
        <v>222</v>
      </c>
      <c r="Q17" t="s">
        <v>37</v>
      </c>
      <c r="S17" t="s">
        <v>228</v>
      </c>
      <c r="T17" t="s">
        <v>231</v>
      </c>
      <c r="U17" t="s">
        <v>233</v>
      </c>
      <c r="V17" t="s">
        <v>236</v>
      </c>
      <c r="W17" t="s">
        <v>235</v>
      </c>
      <c r="X17" t="s">
        <v>243</v>
      </c>
      <c r="Y17">
        <v>3</v>
      </c>
      <c r="Z17" t="s">
        <v>241</v>
      </c>
      <c r="AA17">
        <v>4</v>
      </c>
      <c r="AB17" t="s">
        <v>241</v>
      </c>
      <c r="AC17">
        <v>4</v>
      </c>
      <c r="AD17" t="s">
        <v>241</v>
      </c>
      <c r="AE17">
        <v>4</v>
      </c>
      <c r="AF17" t="s">
        <v>241</v>
      </c>
      <c r="AG17">
        <v>4</v>
      </c>
      <c r="AH17" t="s">
        <v>241</v>
      </c>
      <c r="AI17">
        <v>4</v>
      </c>
      <c r="AJ17" t="s">
        <v>243</v>
      </c>
      <c r="AK17">
        <v>3</v>
      </c>
      <c r="AM17" t="s">
        <v>236</v>
      </c>
      <c r="AN17" t="s">
        <v>235</v>
      </c>
      <c r="AO17" t="s">
        <v>235</v>
      </c>
      <c r="AP17" t="s">
        <v>235</v>
      </c>
      <c r="AQ17" t="s">
        <v>235</v>
      </c>
      <c r="AR17" t="s">
        <v>236</v>
      </c>
      <c r="AS17" t="s">
        <v>69</v>
      </c>
      <c r="AU17" t="s">
        <v>236</v>
      </c>
      <c r="AV17" t="s">
        <v>236</v>
      </c>
      <c r="AW17" t="s">
        <v>235</v>
      </c>
      <c r="AX17" t="s">
        <v>235</v>
      </c>
      <c r="AY17" t="s">
        <v>235</v>
      </c>
      <c r="AZ17" t="s">
        <v>235</v>
      </c>
      <c r="BA17" t="s">
        <v>48</v>
      </c>
      <c r="BB17" t="s">
        <v>70</v>
      </c>
    </row>
    <row r="18" spans="1:54" x14ac:dyDescent="0.2">
      <c r="A18">
        <v>15</v>
      </c>
      <c r="B18" t="s">
        <v>128</v>
      </c>
      <c r="C18" t="s">
        <v>23</v>
      </c>
      <c r="D18" t="s">
        <v>6</v>
      </c>
      <c r="E18" t="s">
        <v>201</v>
      </c>
      <c r="F18" t="s">
        <v>130</v>
      </c>
      <c r="H18" t="s">
        <v>207</v>
      </c>
      <c r="I18" t="s">
        <v>211</v>
      </c>
      <c r="J18" t="s">
        <v>24</v>
      </c>
      <c r="M18" t="s">
        <v>217</v>
      </c>
      <c r="O18" t="s">
        <v>222</v>
      </c>
      <c r="Q18" t="s">
        <v>45</v>
      </c>
      <c r="S18" t="s">
        <v>227</v>
      </c>
      <c r="T18" t="s">
        <v>230</v>
      </c>
      <c r="U18" t="s">
        <v>233</v>
      </c>
      <c r="V18" t="s">
        <v>238</v>
      </c>
      <c r="W18" t="s">
        <v>238</v>
      </c>
      <c r="X18" t="s">
        <v>240</v>
      </c>
      <c r="Y18">
        <v>5</v>
      </c>
      <c r="Z18" t="s">
        <v>243</v>
      </c>
      <c r="AA18">
        <v>3</v>
      </c>
      <c r="AB18" t="s">
        <v>241</v>
      </c>
      <c r="AC18">
        <v>4</v>
      </c>
      <c r="AD18" t="s">
        <v>240</v>
      </c>
      <c r="AE18">
        <v>5</v>
      </c>
      <c r="AF18" t="s">
        <v>240</v>
      </c>
      <c r="AG18">
        <v>5</v>
      </c>
      <c r="AH18" t="s">
        <v>241</v>
      </c>
      <c r="AI18">
        <v>4</v>
      </c>
      <c r="AJ18" t="s">
        <v>240</v>
      </c>
      <c r="AK18">
        <v>5</v>
      </c>
      <c r="AM18" t="s">
        <v>236</v>
      </c>
      <c r="AN18" t="s">
        <v>235</v>
      </c>
      <c r="AO18" t="s">
        <v>236</v>
      </c>
      <c r="AP18" t="s">
        <v>235</v>
      </c>
      <c r="AQ18" t="s">
        <v>235</v>
      </c>
      <c r="AR18" t="s">
        <v>236</v>
      </c>
      <c r="AU18" t="s">
        <v>239</v>
      </c>
      <c r="AV18" t="s">
        <v>239</v>
      </c>
      <c r="AW18" t="s">
        <v>235</v>
      </c>
      <c r="AX18" t="s">
        <v>236</v>
      </c>
      <c r="AY18" t="s">
        <v>235</v>
      </c>
      <c r="AZ18" t="s">
        <v>235</v>
      </c>
      <c r="BA18" t="s">
        <v>71</v>
      </c>
    </row>
    <row r="19" spans="1:54" x14ac:dyDescent="0.2">
      <c r="A19">
        <v>16</v>
      </c>
      <c r="B19" t="s">
        <v>127</v>
      </c>
      <c r="C19" t="s">
        <v>12</v>
      </c>
      <c r="D19" t="s">
        <v>6</v>
      </c>
      <c r="E19" t="s">
        <v>201</v>
      </c>
      <c r="F19" t="s">
        <v>131</v>
      </c>
      <c r="G19" t="s">
        <v>203</v>
      </c>
      <c r="H19" t="s">
        <v>207</v>
      </c>
      <c r="I19" t="s">
        <v>210</v>
      </c>
      <c r="K19" t="s">
        <v>210</v>
      </c>
      <c r="M19" t="s">
        <v>218</v>
      </c>
      <c r="O19" t="s">
        <v>220</v>
      </c>
      <c r="Q19" t="s">
        <v>223</v>
      </c>
      <c r="S19" t="s">
        <v>228</v>
      </c>
      <c r="T19" t="s">
        <v>231</v>
      </c>
      <c r="U19" t="s">
        <v>233</v>
      </c>
      <c r="V19" t="s">
        <v>235</v>
      </c>
      <c r="W19" t="s">
        <v>235</v>
      </c>
      <c r="X19" t="s">
        <v>241</v>
      </c>
      <c r="Y19">
        <v>4</v>
      </c>
      <c r="Z19" t="s">
        <v>241</v>
      </c>
      <c r="AA19">
        <v>4</v>
      </c>
      <c r="AB19" t="s">
        <v>241</v>
      </c>
      <c r="AC19">
        <v>4</v>
      </c>
      <c r="AD19" t="s">
        <v>240</v>
      </c>
      <c r="AE19">
        <v>5</v>
      </c>
      <c r="AF19" t="s">
        <v>243</v>
      </c>
      <c r="AG19">
        <v>3</v>
      </c>
      <c r="AH19" t="s">
        <v>241</v>
      </c>
      <c r="AI19">
        <v>4</v>
      </c>
      <c r="AJ19" t="s">
        <v>343</v>
      </c>
      <c r="AK19">
        <v>2</v>
      </c>
      <c r="AM19" t="s">
        <v>235</v>
      </c>
      <c r="AN19" t="s">
        <v>235</v>
      </c>
      <c r="AO19" t="s">
        <v>235</v>
      </c>
      <c r="AP19" t="s">
        <v>235</v>
      </c>
      <c r="AQ19" t="s">
        <v>236</v>
      </c>
      <c r="AR19" t="s">
        <v>235</v>
      </c>
      <c r="AS19">
        <v>4</v>
      </c>
      <c r="AU19" t="s">
        <v>235</v>
      </c>
      <c r="AV19" t="s">
        <v>236</v>
      </c>
      <c r="AW19" t="s">
        <v>235</v>
      </c>
      <c r="AX19" t="s">
        <v>235</v>
      </c>
      <c r="AY19" t="s">
        <v>235</v>
      </c>
      <c r="AZ19" t="s">
        <v>235</v>
      </c>
      <c r="BA19" t="s">
        <v>72</v>
      </c>
      <c r="BB19" t="s">
        <v>73</v>
      </c>
    </row>
    <row r="20" spans="1:54" x14ac:dyDescent="0.2">
      <c r="A20">
        <v>17</v>
      </c>
      <c r="B20" t="s">
        <v>127</v>
      </c>
      <c r="C20" t="s">
        <v>12</v>
      </c>
      <c r="D20" t="s">
        <v>6</v>
      </c>
      <c r="E20" t="s">
        <v>201</v>
      </c>
      <c r="F20" t="s">
        <v>131</v>
      </c>
      <c r="G20" t="s">
        <v>204</v>
      </c>
      <c r="H20" t="s">
        <v>207</v>
      </c>
      <c r="I20" t="s">
        <v>210</v>
      </c>
      <c r="K20" t="s">
        <v>210</v>
      </c>
      <c r="M20" t="s">
        <v>218</v>
      </c>
      <c r="O20" t="s">
        <v>220</v>
      </c>
      <c r="Q20" t="s">
        <v>223</v>
      </c>
      <c r="S20" t="s">
        <v>229</v>
      </c>
      <c r="T20" t="s">
        <v>231</v>
      </c>
      <c r="U20" t="s">
        <v>233</v>
      </c>
      <c r="V20" t="s">
        <v>235</v>
      </c>
      <c r="W20" t="s">
        <v>235</v>
      </c>
      <c r="X20" t="s">
        <v>241</v>
      </c>
      <c r="Y20">
        <v>4</v>
      </c>
      <c r="Z20" t="s">
        <v>241</v>
      </c>
      <c r="AA20">
        <v>4</v>
      </c>
      <c r="AB20" t="s">
        <v>241</v>
      </c>
      <c r="AC20">
        <v>4</v>
      </c>
      <c r="AD20" t="s">
        <v>241</v>
      </c>
      <c r="AE20">
        <v>4</v>
      </c>
      <c r="AF20" t="s">
        <v>240</v>
      </c>
      <c r="AG20">
        <v>5</v>
      </c>
      <c r="AH20" t="s">
        <v>241</v>
      </c>
      <c r="AI20">
        <v>4</v>
      </c>
      <c r="AJ20" t="s">
        <v>241</v>
      </c>
      <c r="AK20">
        <v>4</v>
      </c>
      <c r="AM20" t="s">
        <v>235</v>
      </c>
      <c r="AN20" t="s">
        <v>235</v>
      </c>
      <c r="AO20" t="s">
        <v>236</v>
      </c>
      <c r="AP20" t="s">
        <v>235</v>
      </c>
      <c r="AQ20" t="s">
        <v>235</v>
      </c>
      <c r="AR20" t="s">
        <v>235</v>
      </c>
      <c r="AS20">
        <v>4</v>
      </c>
      <c r="AU20" t="s">
        <v>235</v>
      </c>
      <c r="AV20" t="s">
        <v>236</v>
      </c>
      <c r="AW20" t="s">
        <v>236</v>
      </c>
      <c r="AX20" t="s">
        <v>235</v>
      </c>
      <c r="AY20" t="s">
        <v>236</v>
      </c>
      <c r="AZ20" t="s">
        <v>235</v>
      </c>
      <c r="BA20" t="s">
        <v>72</v>
      </c>
      <c r="BB20" t="s">
        <v>74</v>
      </c>
    </row>
    <row r="21" spans="1:54" x14ac:dyDescent="0.2">
      <c r="A21">
        <v>18</v>
      </c>
      <c r="D21" t="s">
        <v>6</v>
      </c>
      <c r="E21" t="s">
        <v>201</v>
      </c>
      <c r="F21" t="s">
        <v>131</v>
      </c>
      <c r="G21" t="s">
        <v>204</v>
      </c>
      <c r="H21" t="s">
        <v>207</v>
      </c>
      <c r="I21" t="s">
        <v>210</v>
      </c>
      <c r="K21" t="s">
        <v>19</v>
      </c>
      <c r="L21" t="s">
        <v>25</v>
      </c>
      <c r="M21" t="s">
        <v>218</v>
      </c>
      <c r="O21" t="s">
        <v>222</v>
      </c>
      <c r="Q21" t="s">
        <v>225</v>
      </c>
      <c r="S21" t="s">
        <v>228</v>
      </c>
      <c r="T21" t="s">
        <v>231</v>
      </c>
      <c r="U21" t="s">
        <v>233</v>
      </c>
      <c r="V21" t="s">
        <v>235</v>
      </c>
      <c r="W21" t="s">
        <v>235</v>
      </c>
      <c r="X21" t="s">
        <v>241</v>
      </c>
      <c r="Y21">
        <v>4</v>
      </c>
      <c r="Z21" t="s">
        <v>243</v>
      </c>
      <c r="AA21">
        <v>3</v>
      </c>
      <c r="AB21" t="s">
        <v>241</v>
      </c>
      <c r="AC21">
        <v>4</v>
      </c>
      <c r="AD21" t="s">
        <v>240</v>
      </c>
      <c r="AE21">
        <v>5</v>
      </c>
      <c r="AF21" t="s">
        <v>240</v>
      </c>
      <c r="AG21">
        <v>5</v>
      </c>
      <c r="AH21" t="s">
        <v>240</v>
      </c>
      <c r="AI21">
        <v>5</v>
      </c>
      <c r="AJ21" t="s">
        <v>240</v>
      </c>
      <c r="AK21">
        <v>5</v>
      </c>
      <c r="AL21" t="s">
        <v>243</v>
      </c>
      <c r="AM21" t="s">
        <v>235</v>
      </c>
      <c r="AN21" t="s">
        <v>237</v>
      </c>
      <c r="AO21" t="s">
        <v>236</v>
      </c>
      <c r="AP21" t="s">
        <v>235</v>
      </c>
      <c r="AQ21" t="s">
        <v>236</v>
      </c>
      <c r="AR21" t="s">
        <v>235</v>
      </c>
      <c r="AS21">
        <v>7</v>
      </c>
      <c r="AU21" t="s">
        <v>238</v>
      </c>
      <c r="AV21" t="s">
        <v>238</v>
      </c>
      <c r="AW21" t="s">
        <v>235</v>
      </c>
      <c r="AX21" t="s">
        <v>235</v>
      </c>
      <c r="AY21" t="s">
        <v>235</v>
      </c>
      <c r="AZ21" t="s">
        <v>235</v>
      </c>
      <c r="BA21" t="s">
        <v>48</v>
      </c>
      <c r="BB21" t="s">
        <v>75</v>
      </c>
    </row>
    <row r="22" spans="1:54" x14ac:dyDescent="0.2">
      <c r="A22">
        <v>19</v>
      </c>
      <c r="B22" t="s">
        <v>127</v>
      </c>
      <c r="D22" t="s">
        <v>6</v>
      </c>
      <c r="E22" t="s">
        <v>201</v>
      </c>
      <c r="F22" t="s">
        <v>131</v>
      </c>
      <c r="G22" t="s">
        <v>203</v>
      </c>
      <c r="H22" t="s">
        <v>206</v>
      </c>
      <c r="I22" t="s">
        <v>210</v>
      </c>
      <c r="K22" t="s">
        <v>210</v>
      </c>
      <c r="M22" t="s">
        <v>218</v>
      </c>
      <c r="O22" t="s">
        <v>220</v>
      </c>
      <c r="Q22" t="s">
        <v>45</v>
      </c>
      <c r="S22" t="s">
        <v>227</v>
      </c>
      <c r="T22" t="s">
        <v>230</v>
      </c>
      <c r="U22" t="s">
        <v>234</v>
      </c>
      <c r="V22" t="s">
        <v>236</v>
      </c>
      <c r="W22" t="s">
        <v>236</v>
      </c>
      <c r="X22" t="s">
        <v>240</v>
      </c>
      <c r="Y22">
        <v>5</v>
      </c>
      <c r="Z22" t="s">
        <v>240</v>
      </c>
      <c r="AA22">
        <v>5</v>
      </c>
      <c r="AB22" t="s">
        <v>240</v>
      </c>
      <c r="AC22">
        <v>5</v>
      </c>
      <c r="AD22" t="s">
        <v>240</v>
      </c>
      <c r="AE22">
        <v>5</v>
      </c>
      <c r="AF22" t="s">
        <v>240</v>
      </c>
      <c r="AG22">
        <v>5</v>
      </c>
      <c r="AH22" t="s">
        <v>240</v>
      </c>
      <c r="AI22">
        <v>5</v>
      </c>
      <c r="AJ22" t="s">
        <v>240</v>
      </c>
      <c r="AK22">
        <v>5</v>
      </c>
      <c r="AL22" t="s">
        <v>242</v>
      </c>
      <c r="AM22" t="s">
        <v>236</v>
      </c>
      <c r="AN22" t="s">
        <v>236</v>
      </c>
      <c r="AO22" t="s">
        <v>236</v>
      </c>
      <c r="AP22" t="s">
        <v>236</v>
      </c>
      <c r="AQ22" t="s">
        <v>236</v>
      </c>
      <c r="AR22" t="s">
        <v>236</v>
      </c>
      <c r="AS22" t="s">
        <v>47</v>
      </c>
      <c r="AU22" t="s">
        <v>236</v>
      </c>
      <c r="AV22" t="s">
        <v>236</v>
      </c>
      <c r="AW22" t="s">
        <v>236</v>
      </c>
      <c r="AX22" t="s">
        <v>236</v>
      </c>
      <c r="AY22" t="s">
        <v>236</v>
      </c>
      <c r="AZ22" t="s">
        <v>236</v>
      </c>
      <c r="BA22" t="s">
        <v>76</v>
      </c>
    </row>
    <row r="23" spans="1:54" x14ac:dyDescent="0.2">
      <c r="A23">
        <v>20</v>
      </c>
      <c r="D23" t="s">
        <v>6</v>
      </c>
      <c r="E23" t="s">
        <v>201</v>
      </c>
      <c r="F23" t="s">
        <v>202</v>
      </c>
      <c r="G23" t="s">
        <v>204</v>
      </c>
      <c r="H23" t="s">
        <v>209</v>
      </c>
      <c r="I23" t="s">
        <v>19</v>
      </c>
      <c r="J23" t="s">
        <v>26</v>
      </c>
      <c r="K23" t="s">
        <v>212</v>
      </c>
      <c r="L23" t="s">
        <v>27</v>
      </c>
      <c r="M23" t="s">
        <v>217</v>
      </c>
      <c r="O23" t="s">
        <v>220</v>
      </c>
      <c r="Q23" t="s">
        <v>224</v>
      </c>
      <c r="S23" t="s">
        <v>227</v>
      </c>
      <c r="T23" t="s">
        <v>231</v>
      </c>
      <c r="U23" t="s">
        <v>233</v>
      </c>
      <c r="V23" t="s">
        <v>238</v>
      </c>
      <c r="W23" t="s">
        <v>235</v>
      </c>
      <c r="X23" t="s">
        <v>343</v>
      </c>
      <c r="Y23">
        <v>2</v>
      </c>
      <c r="Z23" t="s">
        <v>243</v>
      </c>
      <c r="AA23">
        <v>3</v>
      </c>
      <c r="AB23" t="s">
        <v>241</v>
      </c>
      <c r="AC23">
        <v>4</v>
      </c>
      <c r="AD23" t="s">
        <v>240</v>
      </c>
      <c r="AE23">
        <v>5</v>
      </c>
      <c r="AF23" t="s">
        <v>240</v>
      </c>
      <c r="AG23">
        <v>5</v>
      </c>
      <c r="AH23" t="s">
        <v>243</v>
      </c>
      <c r="AI23">
        <v>3</v>
      </c>
      <c r="AJ23" t="s">
        <v>240</v>
      </c>
      <c r="AK23">
        <v>5</v>
      </c>
      <c r="AL23" t="s">
        <v>244</v>
      </c>
      <c r="AM23" t="s">
        <v>236</v>
      </c>
      <c r="AN23" t="s">
        <v>235</v>
      </c>
      <c r="AO23" t="s">
        <v>236</v>
      </c>
      <c r="AP23" t="s">
        <v>235</v>
      </c>
      <c r="AQ23" t="s">
        <v>235</v>
      </c>
      <c r="AR23" t="s">
        <v>236</v>
      </c>
      <c r="AS23" t="s">
        <v>77</v>
      </c>
      <c r="AU23" t="s">
        <v>238</v>
      </c>
      <c r="AV23" t="s">
        <v>239</v>
      </c>
      <c r="AW23" t="s">
        <v>235</v>
      </c>
      <c r="AX23" t="s">
        <v>235</v>
      </c>
      <c r="AY23" t="s">
        <v>235</v>
      </c>
      <c r="AZ23" t="s">
        <v>235</v>
      </c>
      <c r="BA23" t="s">
        <v>48</v>
      </c>
      <c r="BB23" t="s">
        <v>78</v>
      </c>
    </row>
    <row r="24" spans="1:54" x14ac:dyDescent="0.2">
      <c r="A24">
        <v>21</v>
      </c>
      <c r="B24" t="s">
        <v>128</v>
      </c>
      <c r="D24" t="s">
        <v>6</v>
      </c>
      <c r="E24" t="s">
        <v>201</v>
      </c>
      <c r="F24" t="s">
        <v>130</v>
      </c>
      <c r="G24" t="s">
        <v>204</v>
      </c>
      <c r="H24" t="s">
        <v>209</v>
      </c>
      <c r="I24" t="s">
        <v>213</v>
      </c>
      <c r="K24" t="s">
        <v>19</v>
      </c>
      <c r="L24" t="s">
        <v>28</v>
      </c>
      <c r="M24" t="s">
        <v>218</v>
      </c>
      <c r="O24" t="s">
        <v>220</v>
      </c>
      <c r="Q24" t="s">
        <v>225</v>
      </c>
      <c r="S24" t="s">
        <v>226</v>
      </c>
      <c r="T24" t="s">
        <v>230</v>
      </c>
      <c r="U24" t="s">
        <v>233</v>
      </c>
      <c r="V24" t="s">
        <v>236</v>
      </c>
      <c r="W24" t="s">
        <v>236</v>
      </c>
      <c r="X24" t="s">
        <v>241</v>
      </c>
      <c r="Y24">
        <v>4</v>
      </c>
      <c r="Z24" t="s">
        <v>243</v>
      </c>
      <c r="AA24">
        <v>3</v>
      </c>
      <c r="AB24" t="s">
        <v>241</v>
      </c>
      <c r="AC24">
        <v>4</v>
      </c>
      <c r="AD24" t="s">
        <v>240</v>
      </c>
      <c r="AE24">
        <v>5</v>
      </c>
      <c r="AF24" t="s">
        <v>241</v>
      </c>
      <c r="AG24">
        <v>4</v>
      </c>
      <c r="AH24" t="s">
        <v>243</v>
      </c>
      <c r="AI24">
        <v>3</v>
      </c>
      <c r="AJ24" t="s">
        <v>241</v>
      </c>
      <c r="AK24">
        <v>4</v>
      </c>
      <c r="AL24" t="s">
        <v>243</v>
      </c>
      <c r="AM24" t="s">
        <v>236</v>
      </c>
      <c r="AN24" t="s">
        <v>236</v>
      </c>
      <c r="AO24" t="s">
        <v>236</v>
      </c>
      <c r="AP24" t="s">
        <v>235</v>
      </c>
      <c r="AQ24" t="s">
        <v>236</v>
      </c>
      <c r="AR24" t="s">
        <v>237</v>
      </c>
      <c r="AS24">
        <v>7</v>
      </c>
      <c r="AU24" t="s">
        <v>238</v>
      </c>
      <c r="AV24" t="s">
        <v>237</v>
      </c>
      <c r="AW24" t="s">
        <v>235</v>
      </c>
      <c r="AX24" t="s">
        <v>236</v>
      </c>
      <c r="AY24" t="s">
        <v>235</v>
      </c>
      <c r="AZ24" t="s">
        <v>235</v>
      </c>
      <c r="BA24" t="s">
        <v>48</v>
      </c>
      <c r="BB24" t="s">
        <v>79</v>
      </c>
    </row>
    <row r="25" spans="1:54" x14ac:dyDescent="0.2">
      <c r="A25">
        <v>22</v>
      </c>
      <c r="B25" t="s">
        <v>128</v>
      </c>
      <c r="D25" t="s">
        <v>6</v>
      </c>
      <c r="E25" t="s">
        <v>201</v>
      </c>
      <c r="F25" t="s">
        <v>130</v>
      </c>
      <c r="G25" t="s">
        <v>203</v>
      </c>
      <c r="H25" t="s">
        <v>208</v>
      </c>
      <c r="I25" t="s">
        <v>19</v>
      </c>
      <c r="J25" t="s">
        <v>29</v>
      </c>
      <c r="M25" t="s">
        <v>218</v>
      </c>
      <c r="O25" t="s">
        <v>222</v>
      </c>
      <c r="Q25" t="s">
        <v>45</v>
      </c>
      <c r="S25" t="s">
        <v>226</v>
      </c>
      <c r="T25" t="s">
        <v>230</v>
      </c>
      <c r="U25" t="s">
        <v>233</v>
      </c>
      <c r="V25" t="s">
        <v>236</v>
      </c>
      <c r="W25" t="s">
        <v>236</v>
      </c>
      <c r="X25" t="s">
        <v>240</v>
      </c>
      <c r="Y25">
        <v>5</v>
      </c>
      <c r="Z25" t="s">
        <v>243</v>
      </c>
      <c r="AA25">
        <v>3</v>
      </c>
      <c r="AB25" t="s">
        <v>241</v>
      </c>
      <c r="AC25">
        <v>4</v>
      </c>
      <c r="AD25" t="s">
        <v>240</v>
      </c>
      <c r="AE25">
        <v>5</v>
      </c>
      <c r="AF25" t="s">
        <v>241</v>
      </c>
      <c r="AG25">
        <v>4</v>
      </c>
      <c r="AH25" t="s">
        <v>241</v>
      </c>
      <c r="AI25">
        <v>4</v>
      </c>
      <c r="AJ25" t="s">
        <v>241</v>
      </c>
      <c r="AK25">
        <v>4</v>
      </c>
      <c r="AL25" t="s">
        <v>243</v>
      </c>
      <c r="AM25" t="s">
        <v>236</v>
      </c>
      <c r="AN25" t="s">
        <v>236</v>
      </c>
      <c r="AO25" t="s">
        <v>236</v>
      </c>
      <c r="AP25" t="s">
        <v>235</v>
      </c>
      <c r="AQ25" t="s">
        <v>236</v>
      </c>
      <c r="AR25" t="s">
        <v>236</v>
      </c>
      <c r="AS25">
        <v>7</v>
      </c>
      <c r="AU25" t="s">
        <v>238</v>
      </c>
      <c r="AV25" t="s">
        <v>238</v>
      </c>
      <c r="AW25" t="s">
        <v>235</v>
      </c>
      <c r="AX25" t="s">
        <v>235</v>
      </c>
      <c r="AY25" t="s">
        <v>236</v>
      </c>
      <c r="AZ25" t="s">
        <v>235</v>
      </c>
      <c r="BA25" t="s">
        <v>48</v>
      </c>
      <c r="BB25" t="s">
        <v>80</v>
      </c>
    </row>
    <row r="26" spans="1:54" x14ac:dyDescent="0.2">
      <c r="A26">
        <v>23</v>
      </c>
      <c r="B26" t="s">
        <v>127</v>
      </c>
      <c r="C26" t="s">
        <v>12</v>
      </c>
      <c r="D26" t="s">
        <v>6</v>
      </c>
      <c r="E26" t="s">
        <v>201</v>
      </c>
      <c r="F26" t="s">
        <v>133</v>
      </c>
      <c r="G26" t="s">
        <v>204</v>
      </c>
      <c r="H26" t="s">
        <v>207</v>
      </c>
      <c r="I26" t="s">
        <v>212</v>
      </c>
      <c r="K26" t="s">
        <v>214</v>
      </c>
      <c r="M26" t="s">
        <v>217</v>
      </c>
      <c r="O26" t="s">
        <v>222</v>
      </c>
      <c r="Q26" t="s">
        <v>111</v>
      </c>
      <c r="S26" t="s">
        <v>228</v>
      </c>
      <c r="T26" t="s">
        <v>230</v>
      </c>
      <c r="U26" t="s">
        <v>233</v>
      </c>
      <c r="V26" t="s">
        <v>236</v>
      </c>
      <c r="W26" t="s">
        <v>236</v>
      </c>
      <c r="X26" t="s">
        <v>241</v>
      </c>
      <c r="Y26">
        <v>4</v>
      </c>
      <c r="Z26" t="s">
        <v>241</v>
      </c>
      <c r="AA26">
        <v>4</v>
      </c>
      <c r="AB26" t="s">
        <v>241</v>
      </c>
      <c r="AC26">
        <v>4</v>
      </c>
      <c r="AD26" t="s">
        <v>241</v>
      </c>
      <c r="AE26">
        <v>4</v>
      </c>
      <c r="AF26" t="s">
        <v>241</v>
      </c>
      <c r="AG26">
        <v>4</v>
      </c>
      <c r="AH26" t="s">
        <v>241</v>
      </c>
      <c r="AI26">
        <v>4</v>
      </c>
      <c r="AJ26" t="s">
        <v>241</v>
      </c>
      <c r="AK26">
        <v>4</v>
      </c>
      <c r="AM26" t="s">
        <v>236</v>
      </c>
      <c r="AN26" t="s">
        <v>236</v>
      </c>
      <c r="AO26" t="s">
        <v>236</v>
      </c>
      <c r="AP26" t="s">
        <v>236</v>
      </c>
      <c r="AQ26" t="s">
        <v>236</v>
      </c>
      <c r="AR26" t="s">
        <v>236</v>
      </c>
      <c r="AS26" t="s">
        <v>72</v>
      </c>
      <c r="AU26" t="s">
        <v>238</v>
      </c>
      <c r="AV26" t="s">
        <v>239</v>
      </c>
      <c r="AW26" t="s">
        <v>235</v>
      </c>
      <c r="AX26" t="s">
        <v>235</v>
      </c>
      <c r="AY26" t="s">
        <v>235</v>
      </c>
      <c r="AZ26" t="s">
        <v>235</v>
      </c>
      <c r="BA26" t="s">
        <v>72</v>
      </c>
    </row>
    <row r="27" spans="1:54" x14ac:dyDescent="0.2">
      <c r="A27">
        <v>24</v>
      </c>
      <c r="B27" t="s">
        <v>127</v>
      </c>
      <c r="C27" t="s">
        <v>12</v>
      </c>
      <c r="D27" t="s">
        <v>6</v>
      </c>
      <c r="E27" t="s">
        <v>201</v>
      </c>
      <c r="F27" t="s">
        <v>130</v>
      </c>
      <c r="G27" t="s">
        <v>203</v>
      </c>
      <c r="H27" t="s">
        <v>209</v>
      </c>
      <c r="I27" t="s">
        <v>212</v>
      </c>
      <c r="K27" t="s">
        <v>211</v>
      </c>
      <c r="M27" t="s">
        <v>217</v>
      </c>
      <c r="O27" t="s">
        <v>222</v>
      </c>
      <c r="Q27" t="s">
        <v>224</v>
      </c>
      <c r="S27" t="s">
        <v>228</v>
      </c>
      <c r="T27" t="s">
        <v>231</v>
      </c>
      <c r="U27" t="s">
        <v>233</v>
      </c>
      <c r="V27" t="s">
        <v>236</v>
      </c>
      <c r="W27" t="s">
        <v>236</v>
      </c>
      <c r="X27" t="s">
        <v>241</v>
      </c>
      <c r="Y27">
        <v>4</v>
      </c>
      <c r="Z27" t="s">
        <v>241</v>
      </c>
      <c r="AA27">
        <v>4</v>
      </c>
      <c r="AB27" t="s">
        <v>241</v>
      </c>
      <c r="AC27">
        <v>4</v>
      </c>
      <c r="AD27" t="s">
        <v>240</v>
      </c>
      <c r="AE27">
        <v>5</v>
      </c>
      <c r="AF27" t="s">
        <v>241</v>
      </c>
      <c r="AG27">
        <v>4</v>
      </c>
      <c r="AH27" t="s">
        <v>241</v>
      </c>
      <c r="AI27">
        <v>4</v>
      </c>
      <c r="AJ27" t="s">
        <v>241</v>
      </c>
      <c r="AK27">
        <v>4</v>
      </c>
      <c r="AM27" t="s">
        <v>235</v>
      </c>
      <c r="AN27" t="s">
        <v>235</v>
      </c>
      <c r="AO27" t="s">
        <v>236</v>
      </c>
      <c r="AP27" t="s">
        <v>236</v>
      </c>
      <c r="AQ27" t="s">
        <v>236</v>
      </c>
      <c r="AR27" t="s">
        <v>236</v>
      </c>
      <c r="AS27" t="s">
        <v>112</v>
      </c>
      <c r="AU27" t="s">
        <v>237</v>
      </c>
      <c r="AV27" t="s">
        <v>237</v>
      </c>
      <c r="AW27" t="s">
        <v>235</v>
      </c>
      <c r="AX27" t="s">
        <v>236</v>
      </c>
      <c r="AY27" t="s">
        <v>235</v>
      </c>
      <c r="AZ27" t="s">
        <v>235</v>
      </c>
      <c r="BA27" t="s">
        <v>61</v>
      </c>
    </row>
    <row r="28" spans="1:54" x14ac:dyDescent="0.2">
      <c r="A28">
        <v>25</v>
      </c>
      <c r="B28" t="s">
        <v>127</v>
      </c>
      <c r="D28" t="s">
        <v>6</v>
      </c>
      <c r="E28" t="s">
        <v>201</v>
      </c>
      <c r="F28" t="s">
        <v>131</v>
      </c>
      <c r="G28" t="s">
        <v>204</v>
      </c>
      <c r="H28" t="s">
        <v>207</v>
      </c>
      <c r="I28" t="s">
        <v>210</v>
      </c>
      <c r="M28" t="s">
        <v>218</v>
      </c>
      <c r="O28" t="s">
        <v>220</v>
      </c>
      <c r="Q28" t="s">
        <v>225</v>
      </c>
      <c r="S28" t="s">
        <v>227</v>
      </c>
      <c r="T28" t="s">
        <v>231</v>
      </c>
      <c r="U28" t="s">
        <v>233</v>
      </c>
      <c r="V28" t="s">
        <v>235</v>
      </c>
      <c r="W28" t="s">
        <v>235</v>
      </c>
      <c r="X28" t="s">
        <v>240</v>
      </c>
      <c r="Y28">
        <v>5</v>
      </c>
      <c r="Z28" t="s">
        <v>240</v>
      </c>
      <c r="AA28">
        <v>5</v>
      </c>
      <c r="AB28" t="s">
        <v>240</v>
      </c>
      <c r="AC28">
        <v>5</v>
      </c>
      <c r="AD28" t="s">
        <v>240</v>
      </c>
      <c r="AE28">
        <v>5</v>
      </c>
      <c r="AF28" t="s">
        <v>240</v>
      </c>
      <c r="AG28">
        <v>5</v>
      </c>
      <c r="AH28" t="s">
        <v>240</v>
      </c>
      <c r="AI28">
        <v>5</v>
      </c>
      <c r="AJ28" t="s">
        <v>240</v>
      </c>
      <c r="AK28">
        <v>5</v>
      </c>
      <c r="AM28" t="s">
        <v>235</v>
      </c>
      <c r="AN28" t="s">
        <v>235</v>
      </c>
      <c r="AO28" t="s">
        <v>235</v>
      </c>
      <c r="AP28" t="s">
        <v>235</v>
      </c>
      <c r="AQ28" t="s">
        <v>235</v>
      </c>
      <c r="AS28">
        <v>7</v>
      </c>
      <c r="AU28" t="s">
        <v>237</v>
      </c>
      <c r="AV28" t="s">
        <v>238</v>
      </c>
      <c r="AW28" t="s">
        <v>235</v>
      </c>
      <c r="AX28" t="s">
        <v>235</v>
      </c>
      <c r="AY28" t="s">
        <v>235</v>
      </c>
      <c r="AZ28" t="s">
        <v>235</v>
      </c>
      <c r="BA28" t="s">
        <v>190</v>
      </c>
    </row>
    <row r="29" spans="1:54" x14ac:dyDescent="0.2">
      <c r="A29">
        <v>26</v>
      </c>
      <c r="B29" t="s">
        <v>127</v>
      </c>
      <c r="D29" t="s">
        <v>6</v>
      </c>
      <c r="E29" t="s">
        <v>201</v>
      </c>
      <c r="F29" t="s">
        <v>131</v>
      </c>
      <c r="G29" t="s">
        <v>204</v>
      </c>
      <c r="H29" t="s">
        <v>207</v>
      </c>
      <c r="I29" t="s">
        <v>211</v>
      </c>
      <c r="J29" t="s">
        <v>188</v>
      </c>
      <c r="M29" t="s">
        <v>218</v>
      </c>
      <c r="O29" t="s">
        <v>222</v>
      </c>
      <c r="Q29" t="s">
        <v>223</v>
      </c>
      <c r="S29" t="s">
        <v>228</v>
      </c>
      <c r="T29" t="s">
        <v>230</v>
      </c>
      <c r="U29" t="s">
        <v>233</v>
      </c>
      <c r="V29" t="s">
        <v>235</v>
      </c>
      <c r="W29" t="s">
        <v>235</v>
      </c>
      <c r="X29" t="s">
        <v>241</v>
      </c>
      <c r="Y29">
        <v>4</v>
      </c>
      <c r="Z29" t="s">
        <v>240</v>
      </c>
      <c r="AA29">
        <v>5</v>
      </c>
      <c r="AB29" t="s">
        <v>240</v>
      </c>
      <c r="AC29">
        <v>5</v>
      </c>
      <c r="AD29" t="s">
        <v>240</v>
      </c>
      <c r="AE29">
        <v>5</v>
      </c>
      <c r="AF29" t="s">
        <v>240</v>
      </c>
      <c r="AG29">
        <v>5</v>
      </c>
      <c r="AH29" t="s">
        <v>240</v>
      </c>
      <c r="AI29">
        <v>5</v>
      </c>
      <c r="AJ29" t="s">
        <v>192</v>
      </c>
      <c r="AK29" t="s">
        <v>192</v>
      </c>
      <c r="AM29" t="s">
        <v>236</v>
      </c>
      <c r="AN29" t="s">
        <v>235</v>
      </c>
      <c r="AO29" t="s">
        <v>235</v>
      </c>
      <c r="AP29" t="s">
        <v>235</v>
      </c>
      <c r="AQ29" t="s">
        <v>235</v>
      </c>
      <c r="AS29">
        <v>2</v>
      </c>
      <c r="AU29" t="s">
        <v>237</v>
      </c>
      <c r="AV29" t="s">
        <v>238</v>
      </c>
      <c r="AW29" t="s">
        <v>235</v>
      </c>
      <c r="AX29" t="s">
        <v>235</v>
      </c>
      <c r="AY29" t="s">
        <v>235</v>
      </c>
      <c r="AZ29" t="s">
        <v>235</v>
      </c>
      <c r="BA29" t="s">
        <v>189</v>
      </c>
      <c r="BB29" t="s">
        <v>191</v>
      </c>
    </row>
    <row r="30" spans="1:54" x14ac:dyDescent="0.2">
      <c r="A30">
        <v>27</v>
      </c>
      <c r="B30" t="s">
        <v>127</v>
      </c>
      <c r="D30" t="s">
        <v>6</v>
      </c>
      <c r="E30" t="s">
        <v>201</v>
      </c>
      <c r="F30" t="s">
        <v>130</v>
      </c>
      <c r="G30" t="s">
        <v>204</v>
      </c>
      <c r="H30" t="s">
        <v>209</v>
      </c>
      <c r="I30" t="s">
        <v>213</v>
      </c>
      <c r="M30" t="s">
        <v>218</v>
      </c>
      <c r="O30" t="s">
        <v>220</v>
      </c>
      <c r="Q30" t="s">
        <v>223</v>
      </c>
      <c r="S30" t="s">
        <v>227</v>
      </c>
      <c r="T30" t="s">
        <v>231</v>
      </c>
      <c r="U30" t="s">
        <v>233</v>
      </c>
      <c r="V30" t="s">
        <v>237</v>
      </c>
      <c r="W30" t="s">
        <v>235</v>
      </c>
      <c r="X30" t="s">
        <v>243</v>
      </c>
      <c r="Y30">
        <v>3</v>
      </c>
      <c r="Z30" t="s">
        <v>243</v>
      </c>
      <c r="AA30">
        <v>3</v>
      </c>
      <c r="AB30" t="s">
        <v>243</v>
      </c>
      <c r="AC30">
        <v>3</v>
      </c>
      <c r="AD30" t="s">
        <v>240</v>
      </c>
      <c r="AE30">
        <v>5</v>
      </c>
      <c r="AF30" t="s">
        <v>240</v>
      </c>
      <c r="AG30">
        <v>5</v>
      </c>
      <c r="AH30" t="s">
        <v>243</v>
      </c>
      <c r="AI30">
        <v>3</v>
      </c>
      <c r="AJ30" t="s">
        <v>243</v>
      </c>
      <c r="AK30">
        <v>3</v>
      </c>
      <c r="AM30" t="s">
        <v>237</v>
      </c>
      <c r="AN30" t="s">
        <v>236</v>
      </c>
      <c r="AO30" t="s">
        <v>236</v>
      </c>
      <c r="AP30" t="s">
        <v>236</v>
      </c>
      <c r="AQ30" t="s">
        <v>236</v>
      </c>
      <c r="AR30" t="s">
        <v>236</v>
      </c>
      <c r="AS30" t="s">
        <v>40</v>
      </c>
      <c r="AU30" t="s">
        <v>236</v>
      </c>
      <c r="AV30" t="s">
        <v>236</v>
      </c>
      <c r="AW30" t="s">
        <v>235</v>
      </c>
      <c r="AX30" t="s">
        <v>235</v>
      </c>
      <c r="AY30" t="s">
        <v>235</v>
      </c>
      <c r="AZ30" t="s">
        <v>235</v>
      </c>
      <c r="BA30" t="s">
        <v>71</v>
      </c>
    </row>
    <row r="31" spans="1:54" x14ac:dyDescent="0.2">
      <c r="A31">
        <v>28</v>
      </c>
      <c r="B31" t="s">
        <v>127</v>
      </c>
      <c r="D31" t="s">
        <v>6</v>
      </c>
      <c r="E31" t="s">
        <v>201</v>
      </c>
      <c r="F31" t="s">
        <v>130</v>
      </c>
      <c r="G31" t="s">
        <v>204</v>
      </c>
      <c r="H31" t="s">
        <v>209</v>
      </c>
      <c r="I31" t="s">
        <v>211</v>
      </c>
      <c r="K31" t="s">
        <v>19</v>
      </c>
      <c r="M31" t="s">
        <v>218</v>
      </c>
      <c r="O31" t="s">
        <v>220</v>
      </c>
      <c r="Q31" t="s">
        <v>40</v>
      </c>
      <c r="S31" t="s">
        <v>226</v>
      </c>
      <c r="T31" t="s">
        <v>231</v>
      </c>
      <c r="U31" t="s">
        <v>233</v>
      </c>
      <c r="V31" t="s">
        <v>236</v>
      </c>
      <c r="W31" t="s">
        <v>236</v>
      </c>
      <c r="X31" t="s">
        <v>241</v>
      </c>
      <c r="Y31">
        <v>4</v>
      </c>
      <c r="Z31" t="s">
        <v>243</v>
      </c>
      <c r="AA31">
        <v>3</v>
      </c>
      <c r="AB31" t="s">
        <v>243</v>
      </c>
      <c r="AC31">
        <v>3</v>
      </c>
      <c r="AD31" t="s">
        <v>241</v>
      </c>
      <c r="AE31">
        <v>4</v>
      </c>
      <c r="AF31" t="s">
        <v>241</v>
      </c>
      <c r="AG31">
        <v>4</v>
      </c>
      <c r="AH31" t="s">
        <v>243</v>
      </c>
      <c r="AI31">
        <v>3</v>
      </c>
      <c r="AJ31" t="s">
        <v>243</v>
      </c>
      <c r="AK31">
        <v>3</v>
      </c>
      <c r="AM31" t="s">
        <v>236</v>
      </c>
      <c r="AN31" t="s">
        <v>236</v>
      </c>
      <c r="AO31" t="s">
        <v>236</v>
      </c>
      <c r="AP31" t="s">
        <v>237</v>
      </c>
      <c r="AQ31" t="s">
        <v>237</v>
      </c>
      <c r="AR31" t="s">
        <v>236</v>
      </c>
      <c r="AS31" t="s">
        <v>119</v>
      </c>
      <c r="AU31" t="s">
        <v>236</v>
      </c>
      <c r="AV31" t="s">
        <v>237</v>
      </c>
      <c r="AW31" t="s">
        <v>236</v>
      </c>
      <c r="AX31" t="s">
        <v>236</v>
      </c>
      <c r="AY31" t="s">
        <v>236</v>
      </c>
      <c r="AZ31" t="s">
        <v>236</v>
      </c>
      <c r="BA31" t="s">
        <v>71</v>
      </c>
    </row>
    <row r="32" spans="1:54" x14ac:dyDescent="0.2">
      <c r="A32">
        <v>29</v>
      </c>
      <c r="B32" t="s">
        <v>127</v>
      </c>
      <c r="D32" t="s">
        <v>6</v>
      </c>
      <c r="F32" t="s">
        <v>131</v>
      </c>
      <c r="G32" t="s">
        <v>203</v>
      </c>
      <c r="H32" t="s">
        <v>207</v>
      </c>
      <c r="I32" t="s">
        <v>210</v>
      </c>
      <c r="K32" t="s">
        <v>210</v>
      </c>
      <c r="M32" t="s">
        <v>218</v>
      </c>
      <c r="O32" t="s">
        <v>220</v>
      </c>
      <c r="Q32" t="s">
        <v>223</v>
      </c>
      <c r="S32" t="s">
        <v>229</v>
      </c>
      <c r="T32" t="s">
        <v>230</v>
      </c>
      <c r="U32" t="s">
        <v>233</v>
      </c>
      <c r="V32" t="s">
        <v>236</v>
      </c>
      <c r="W32" t="s">
        <v>236</v>
      </c>
      <c r="X32" t="s">
        <v>241</v>
      </c>
      <c r="Y32">
        <v>4</v>
      </c>
      <c r="Z32" t="s">
        <v>241</v>
      </c>
      <c r="AA32">
        <v>4</v>
      </c>
      <c r="AB32" t="s">
        <v>241</v>
      </c>
      <c r="AC32">
        <v>4</v>
      </c>
      <c r="AD32" t="s">
        <v>241</v>
      </c>
      <c r="AE32">
        <v>4</v>
      </c>
      <c r="AF32" t="s">
        <v>241</v>
      </c>
      <c r="AG32">
        <v>4</v>
      </c>
      <c r="AH32" t="s">
        <v>241</v>
      </c>
      <c r="AI32">
        <v>4</v>
      </c>
      <c r="AJ32" t="s">
        <v>241</v>
      </c>
      <c r="AK32">
        <v>4</v>
      </c>
      <c r="AM32" t="s">
        <v>236</v>
      </c>
      <c r="AN32" t="s">
        <v>236</v>
      </c>
      <c r="AO32" t="s">
        <v>236</v>
      </c>
      <c r="AP32" t="s">
        <v>236</v>
      </c>
      <c r="AQ32" t="s">
        <v>236</v>
      </c>
      <c r="AR32" t="s">
        <v>236</v>
      </c>
      <c r="AS32">
        <v>4</v>
      </c>
      <c r="AU32" t="s">
        <v>236</v>
      </c>
      <c r="AV32" t="s">
        <v>236</v>
      </c>
      <c r="AW32" t="s">
        <v>236</v>
      </c>
      <c r="AX32" t="s">
        <v>236</v>
      </c>
      <c r="AY32" t="s">
        <v>236</v>
      </c>
      <c r="AZ32" t="s">
        <v>236</v>
      </c>
      <c r="BA32">
        <v>1</v>
      </c>
      <c r="BB32" t="s">
        <v>120</v>
      </c>
    </row>
    <row r="33" spans="1:55" x14ac:dyDescent="0.2">
      <c r="A33">
        <v>30</v>
      </c>
      <c r="B33" t="s">
        <v>127</v>
      </c>
      <c r="D33" t="s">
        <v>6</v>
      </c>
      <c r="E33" t="s">
        <v>201</v>
      </c>
      <c r="F33" t="s">
        <v>130</v>
      </c>
      <c r="G33" t="s">
        <v>203</v>
      </c>
      <c r="H33" t="s">
        <v>206</v>
      </c>
      <c r="I33" t="s">
        <v>210</v>
      </c>
      <c r="M33" t="s">
        <v>215</v>
      </c>
      <c r="O33" t="s">
        <v>220</v>
      </c>
      <c r="Q33" t="s">
        <v>223</v>
      </c>
      <c r="S33" t="s">
        <v>226</v>
      </c>
      <c r="T33" t="s">
        <v>232</v>
      </c>
      <c r="U33" t="s">
        <v>233</v>
      </c>
      <c r="V33" t="s">
        <v>237</v>
      </c>
      <c r="W33" t="s">
        <v>237</v>
      </c>
      <c r="X33" t="s">
        <v>343</v>
      </c>
      <c r="Y33">
        <v>2</v>
      </c>
      <c r="Z33" t="s">
        <v>343</v>
      </c>
      <c r="AA33">
        <v>2</v>
      </c>
      <c r="AB33" t="s">
        <v>243</v>
      </c>
      <c r="AC33">
        <v>3</v>
      </c>
      <c r="AD33" t="s">
        <v>241</v>
      </c>
      <c r="AE33">
        <v>4</v>
      </c>
      <c r="AF33" t="s">
        <v>240</v>
      </c>
      <c r="AG33">
        <v>5</v>
      </c>
      <c r="AH33" t="s">
        <v>241</v>
      </c>
      <c r="AI33">
        <v>4</v>
      </c>
      <c r="AJ33" t="s">
        <v>240</v>
      </c>
      <c r="AK33">
        <v>5</v>
      </c>
      <c r="AM33" t="s">
        <v>235</v>
      </c>
      <c r="AN33" t="s">
        <v>235</v>
      </c>
      <c r="AO33" t="s">
        <v>235</v>
      </c>
      <c r="AP33" t="s">
        <v>235</v>
      </c>
      <c r="AQ33" t="s">
        <v>236</v>
      </c>
      <c r="AR33" t="s">
        <v>235</v>
      </c>
      <c r="AS33">
        <v>3</v>
      </c>
      <c r="AU33" t="s">
        <v>237</v>
      </c>
      <c r="AV33" t="s">
        <v>237</v>
      </c>
      <c r="AW33" t="s">
        <v>236</v>
      </c>
      <c r="AX33" t="s">
        <v>237</v>
      </c>
      <c r="AY33" t="s">
        <v>235</v>
      </c>
      <c r="AZ33" t="s">
        <v>235</v>
      </c>
      <c r="BA33" t="s">
        <v>48</v>
      </c>
      <c r="BC33" t="s">
        <v>121</v>
      </c>
    </row>
    <row r="34" spans="1:55" x14ac:dyDescent="0.2">
      <c r="A34">
        <v>31</v>
      </c>
      <c r="D34" t="s">
        <v>6</v>
      </c>
      <c r="E34" t="s">
        <v>201</v>
      </c>
      <c r="F34" t="s">
        <v>131</v>
      </c>
      <c r="G34" t="s">
        <v>203</v>
      </c>
      <c r="H34" t="s">
        <v>206</v>
      </c>
      <c r="I34" t="s">
        <v>213</v>
      </c>
      <c r="M34" t="s">
        <v>218</v>
      </c>
      <c r="O34" t="s">
        <v>222</v>
      </c>
      <c r="Q34" t="s">
        <v>225</v>
      </c>
      <c r="S34" t="s">
        <v>228</v>
      </c>
      <c r="T34" t="s">
        <v>231</v>
      </c>
      <c r="U34" t="s">
        <v>233</v>
      </c>
      <c r="V34" t="s">
        <v>235</v>
      </c>
      <c r="W34" t="s">
        <v>235</v>
      </c>
      <c r="X34" t="s">
        <v>241</v>
      </c>
      <c r="Y34">
        <v>4</v>
      </c>
      <c r="Z34" t="s">
        <v>240</v>
      </c>
      <c r="AA34">
        <v>5</v>
      </c>
      <c r="AB34" t="s">
        <v>241</v>
      </c>
      <c r="AC34">
        <v>4</v>
      </c>
      <c r="AD34" t="s">
        <v>240</v>
      </c>
      <c r="AE34">
        <v>5</v>
      </c>
      <c r="AF34" t="s">
        <v>241</v>
      </c>
      <c r="AG34">
        <v>4</v>
      </c>
      <c r="AH34" t="s">
        <v>241</v>
      </c>
      <c r="AI34">
        <v>4</v>
      </c>
      <c r="AJ34" t="s">
        <v>241</v>
      </c>
      <c r="AK34">
        <v>4</v>
      </c>
      <c r="AM34" t="s">
        <v>235</v>
      </c>
      <c r="AN34" t="s">
        <v>235</v>
      </c>
      <c r="AO34" t="s">
        <v>235</v>
      </c>
      <c r="AP34" t="s">
        <v>236</v>
      </c>
      <c r="AQ34" t="s">
        <v>235</v>
      </c>
      <c r="AR34" t="s">
        <v>235</v>
      </c>
      <c r="AS34">
        <v>7</v>
      </c>
      <c r="AU34" t="s">
        <v>236</v>
      </c>
      <c r="AV34" t="s">
        <v>236</v>
      </c>
      <c r="AW34" t="s">
        <v>236</v>
      </c>
      <c r="AX34" t="s">
        <v>236</v>
      </c>
      <c r="AY34" t="s">
        <v>236</v>
      </c>
      <c r="AZ34" t="s">
        <v>236</v>
      </c>
      <c r="BA34">
        <v>1</v>
      </c>
    </row>
    <row r="35" spans="1:55" x14ac:dyDescent="0.2">
      <c r="A35">
        <v>32</v>
      </c>
      <c r="D35" t="s">
        <v>6</v>
      </c>
      <c r="F35" t="s">
        <v>131</v>
      </c>
      <c r="G35" t="s">
        <v>203</v>
      </c>
      <c r="H35" t="s">
        <v>206</v>
      </c>
      <c r="I35" t="s">
        <v>213</v>
      </c>
      <c r="M35" t="s">
        <v>218</v>
      </c>
      <c r="O35" t="s">
        <v>222</v>
      </c>
      <c r="Q35" t="s">
        <v>225</v>
      </c>
      <c r="S35" t="s">
        <v>228</v>
      </c>
      <c r="T35" t="s">
        <v>231</v>
      </c>
      <c r="U35" t="s">
        <v>233</v>
      </c>
      <c r="V35" t="s">
        <v>235</v>
      </c>
      <c r="W35" t="s">
        <v>235</v>
      </c>
      <c r="X35" t="s">
        <v>241</v>
      </c>
      <c r="Y35">
        <v>4</v>
      </c>
      <c r="Z35" t="s">
        <v>241</v>
      </c>
      <c r="AA35">
        <v>4</v>
      </c>
      <c r="AB35" t="s">
        <v>240</v>
      </c>
      <c r="AC35">
        <v>5</v>
      </c>
      <c r="AD35" t="s">
        <v>240</v>
      </c>
      <c r="AE35">
        <v>5</v>
      </c>
      <c r="AF35" t="s">
        <v>240</v>
      </c>
      <c r="AG35">
        <v>5</v>
      </c>
      <c r="AH35" t="s">
        <v>241</v>
      </c>
      <c r="AI35">
        <v>4</v>
      </c>
      <c r="AJ35" t="s">
        <v>241</v>
      </c>
      <c r="AK35">
        <v>4</v>
      </c>
      <c r="AM35" t="s">
        <v>236</v>
      </c>
      <c r="AN35" t="s">
        <v>235</v>
      </c>
      <c r="AO35" t="s">
        <v>235</v>
      </c>
      <c r="AP35" t="s">
        <v>236</v>
      </c>
      <c r="AQ35" t="s">
        <v>236</v>
      </c>
      <c r="AR35" t="s">
        <v>235</v>
      </c>
      <c r="AS35">
        <v>7</v>
      </c>
      <c r="AU35" t="s">
        <v>236</v>
      </c>
      <c r="AV35" t="s">
        <v>236</v>
      </c>
      <c r="AW35" t="s">
        <v>235</v>
      </c>
      <c r="AX35" t="s">
        <v>236</v>
      </c>
      <c r="AY35" t="s">
        <v>236</v>
      </c>
      <c r="AZ35" t="s">
        <v>235</v>
      </c>
      <c r="BA35">
        <v>2</v>
      </c>
    </row>
    <row r="36" spans="1:55" x14ac:dyDescent="0.2">
      <c r="A36">
        <v>33</v>
      </c>
      <c r="D36" t="s">
        <v>6</v>
      </c>
      <c r="E36" t="s">
        <v>201</v>
      </c>
      <c r="F36" t="s">
        <v>131</v>
      </c>
      <c r="G36" t="s">
        <v>203</v>
      </c>
      <c r="H36" t="s">
        <v>206</v>
      </c>
      <c r="I36" t="s">
        <v>213</v>
      </c>
      <c r="M36" t="s">
        <v>218</v>
      </c>
      <c r="O36" t="s">
        <v>222</v>
      </c>
      <c r="Q36" t="s">
        <v>45</v>
      </c>
      <c r="S36" t="s">
        <v>227</v>
      </c>
      <c r="T36" t="s">
        <v>231</v>
      </c>
      <c r="U36" t="s">
        <v>233</v>
      </c>
      <c r="V36" t="s">
        <v>235</v>
      </c>
      <c r="W36" t="s">
        <v>235</v>
      </c>
      <c r="X36" t="s">
        <v>240</v>
      </c>
      <c r="Y36">
        <v>5</v>
      </c>
      <c r="Z36" t="s">
        <v>240</v>
      </c>
      <c r="AA36">
        <v>5</v>
      </c>
      <c r="AB36" t="s">
        <v>240</v>
      </c>
      <c r="AC36">
        <v>5</v>
      </c>
      <c r="AD36" t="s">
        <v>240</v>
      </c>
      <c r="AE36">
        <v>5</v>
      </c>
      <c r="AF36" t="s">
        <v>240</v>
      </c>
      <c r="AG36">
        <v>5</v>
      </c>
      <c r="AH36" t="s">
        <v>240</v>
      </c>
      <c r="AI36">
        <v>5</v>
      </c>
      <c r="AJ36" t="s">
        <v>240</v>
      </c>
      <c r="AK36">
        <v>5</v>
      </c>
      <c r="AM36" t="s">
        <v>235</v>
      </c>
      <c r="AN36" t="s">
        <v>235</v>
      </c>
      <c r="AO36" t="s">
        <v>235</v>
      </c>
      <c r="AP36" t="s">
        <v>235</v>
      </c>
      <c r="AQ36" t="s">
        <v>235</v>
      </c>
      <c r="AR36" t="s">
        <v>235</v>
      </c>
      <c r="AS36">
        <v>7</v>
      </c>
      <c r="AU36" t="s">
        <v>235</v>
      </c>
      <c r="AV36" t="s">
        <v>235</v>
      </c>
      <c r="AW36" t="s">
        <v>235</v>
      </c>
      <c r="AX36" t="s">
        <v>235</v>
      </c>
      <c r="AY36" t="s">
        <v>235</v>
      </c>
      <c r="AZ36" t="s">
        <v>235</v>
      </c>
      <c r="BA36">
        <v>2</v>
      </c>
      <c r="BC36" t="s">
        <v>121</v>
      </c>
    </row>
    <row r="37" spans="1:55" x14ac:dyDescent="0.2">
      <c r="A37">
        <v>34</v>
      </c>
      <c r="B37" t="s">
        <v>127</v>
      </c>
      <c r="D37" t="s">
        <v>6</v>
      </c>
      <c r="E37" t="s">
        <v>201</v>
      </c>
      <c r="F37" t="s">
        <v>134</v>
      </c>
      <c r="G37" t="s">
        <v>204</v>
      </c>
      <c r="H37" t="s">
        <v>205</v>
      </c>
      <c r="I37" t="s">
        <v>213</v>
      </c>
      <c r="X37" t="s">
        <v>240</v>
      </c>
      <c r="Y37">
        <v>5</v>
      </c>
      <c r="Z37" t="s">
        <v>343</v>
      </c>
      <c r="AA37">
        <v>2</v>
      </c>
      <c r="AB37" t="s">
        <v>343</v>
      </c>
      <c r="AC37">
        <v>2</v>
      </c>
      <c r="AD37" t="s">
        <v>243</v>
      </c>
      <c r="AE37">
        <v>3</v>
      </c>
      <c r="AF37" t="s">
        <v>240</v>
      </c>
      <c r="AG37">
        <v>5</v>
      </c>
      <c r="AH37" t="s">
        <v>240</v>
      </c>
      <c r="AI37">
        <v>5</v>
      </c>
      <c r="AJ37" t="s">
        <v>240</v>
      </c>
      <c r="AK37">
        <v>5</v>
      </c>
      <c r="AM37" t="s">
        <v>235</v>
      </c>
      <c r="AN37" t="s">
        <v>235</v>
      </c>
      <c r="AO37" t="s">
        <v>236</v>
      </c>
      <c r="AP37" t="s">
        <v>235</v>
      </c>
      <c r="AQ37" t="s">
        <v>235</v>
      </c>
      <c r="AR37" t="s">
        <v>235</v>
      </c>
      <c r="AS37">
        <v>7</v>
      </c>
      <c r="AU37" t="s">
        <v>235</v>
      </c>
      <c r="AV37" t="s">
        <v>238</v>
      </c>
      <c r="AW37" t="s">
        <v>235</v>
      </c>
      <c r="AX37" t="s">
        <v>235</v>
      </c>
      <c r="AY37" t="s">
        <v>235</v>
      </c>
      <c r="AZ37" t="s">
        <v>235</v>
      </c>
      <c r="BA37" t="s">
        <v>48</v>
      </c>
      <c r="BC37" t="s">
        <v>122</v>
      </c>
    </row>
    <row r="38" spans="1:55" x14ac:dyDescent="0.2">
      <c r="A38">
        <v>35</v>
      </c>
      <c r="B38" t="s">
        <v>127</v>
      </c>
      <c r="D38" t="s">
        <v>6</v>
      </c>
      <c r="E38" t="s">
        <v>201</v>
      </c>
      <c r="F38" t="s">
        <v>131</v>
      </c>
      <c r="G38" t="s">
        <v>204</v>
      </c>
      <c r="H38" t="s">
        <v>209</v>
      </c>
      <c r="I38" t="s">
        <v>19</v>
      </c>
      <c r="J38" t="s">
        <v>123</v>
      </c>
      <c r="M38" t="s">
        <v>218</v>
      </c>
      <c r="O38" t="s">
        <v>220</v>
      </c>
      <c r="Q38" t="s">
        <v>45</v>
      </c>
      <c r="S38" t="s">
        <v>228</v>
      </c>
      <c r="T38" t="s">
        <v>231</v>
      </c>
      <c r="U38" t="s">
        <v>233</v>
      </c>
      <c r="V38" t="s">
        <v>235</v>
      </c>
      <c r="W38" t="s">
        <v>235</v>
      </c>
      <c r="X38" t="s">
        <v>241</v>
      </c>
      <c r="Y38">
        <v>4</v>
      </c>
      <c r="Z38" t="s">
        <v>241</v>
      </c>
      <c r="AA38">
        <v>4</v>
      </c>
      <c r="AB38" t="s">
        <v>243</v>
      </c>
      <c r="AC38">
        <v>3</v>
      </c>
      <c r="AD38" t="s">
        <v>241</v>
      </c>
      <c r="AE38">
        <v>4</v>
      </c>
      <c r="AF38" t="s">
        <v>241</v>
      </c>
      <c r="AG38">
        <v>4</v>
      </c>
      <c r="AH38" t="s">
        <v>241</v>
      </c>
      <c r="AI38">
        <v>4</v>
      </c>
      <c r="AJ38" t="s">
        <v>241</v>
      </c>
      <c r="AK38">
        <v>4</v>
      </c>
      <c r="AM38" t="s">
        <v>236</v>
      </c>
      <c r="AN38" t="s">
        <v>236</v>
      </c>
      <c r="AO38" t="s">
        <v>236</v>
      </c>
      <c r="AP38" t="s">
        <v>236</v>
      </c>
      <c r="AQ38" t="s">
        <v>236</v>
      </c>
      <c r="AR38" t="s">
        <v>236</v>
      </c>
      <c r="AS38">
        <v>3</v>
      </c>
      <c r="AU38" t="s">
        <v>236</v>
      </c>
      <c r="AV38" t="s">
        <v>237</v>
      </c>
      <c r="AW38" t="s">
        <v>236</v>
      </c>
      <c r="AX38" t="s">
        <v>236</v>
      </c>
      <c r="AY38" t="s">
        <v>236</v>
      </c>
      <c r="AZ38" t="s">
        <v>236</v>
      </c>
      <c r="BA38" t="s">
        <v>71</v>
      </c>
    </row>
    <row r="39" spans="1:55" x14ac:dyDescent="0.2">
      <c r="A39">
        <v>36</v>
      </c>
      <c r="B39" t="s">
        <v>127</v>
      </c>
      <c r="D39" t="s">
        <v>6</v>
      </c>
      <c r="E39" t="s">
        <v>201</v>
      </c>
      <c r="F39" t="s">
        <v>131</v>
      </c>
      <c r="G39" t="s">
        <v>203</v>
      </c>
      <c r="H39" t="s">
        <v>207</v>
      </c>
      <c r="I39" t="s">
        <v>213</v>
      </c>
      <c r="M39" t="s">
        <v>218</v>
      </c>
      <c r="O39" t="s">
        <v>220</v>
      </c>
      <c r="Q39" t="s">
        <v>40</v>
      </c>
      <c r="S39" t="s">
        <v>228</v>
      </c>
      <c r="T39" t="s">
        <v>231</v>
      </c>
      <c r="U39" t="s">
        <v>233</v>
      </c>
      <c r="V39" t="s">
        <v>236</v>
      </c>
      <c r="W39" t="s">
        <v>235</v>
      </c>
      <c r="X39" t="s">
        <v>241</v>
      </c>
      <c r="Y39">
        <v>4</v>
      </c>
      <c r="Z39" t="s">
        <v>240</v>
      </c>
      <c r="AA39">
        <v>5</v>
      </c>
      <c r="AB39" t="s">
        <v>243</v>
      </c>
      <c r="AC39">
        <v>3</v>
      </c>
      <c r="AD39" t="s">
        <v>241</v>
      </c>
      <c r="AE39">
        <v>4</v>
      </c>
      <c r="AF39" t="s">
        <v>240</v>
      </c>
      <c r="AG39">
        <v>5</v>
      </c>
      <c r="AH39" t="s">
        <v>241</v>
      </c>
      <c r="AI39">
        <v>4</v>
      </c>
      <c r="AJ39" t="s">
        <v>240</v>
      </c>
      <c r="AK39">
        <v>5</v>
      </c>
      <c r="AM39" t="s">
        <v>236</v>
      </c>
      <c r="AN39" t="s">
        <v>235</v>
      </c>
      <c r="AO39" t="s">
        <v>235</v>
      </c>
      <c r="AP39" t="s">
        <v>236</v>
      </c>
      <c r="AQ39" t="s">
        <v>236</v>
      </c>
      <c r="AR39" t="s">
        <v>236</v>
      </c>
      <c r="AS39">
        <v>3</v>
      </c>
      <c r="AU39" t="s">
        <v>237</v>
      </c>
      <c r="AV39" t="s">
        <v>238</v>
      </c>
      <c r="AW39" t="s">
        <v>235</v>
      </c>
      <c r="AX39" t="s">
        <v>236</v>
      </c>
      <c r="AY39" t="s">
        <v>237</v>
      </c>
      <c r="AZ39" t="s">
        <v>236</v>
      </c>
      <c r="BA39" t="s">
        <v>48</v>
      </c>
    </row>
    <row r="40" spans="1:55" x14ac:dyDescent="0.2">
      <c r="A40">
        <v>37</v>
      </c>
      <c r="B40" t="s">
        <v>128</v>
      </c>
      <c r="D40" t="s">
        <v>6</v>
      </c>
      <c r="E40" t="s">
        <v>201</v>
      </c>
      <c r="F40" t="s">
        <v>131</v>
      </c>
      <c r="G40" t="s">
        <v>203</v>
      </c>
      <c r="I40" t="s">
        <v>210</v>
      </c>
      <c r="M40" t="s">
        <v>218</v>
      </c>
      <c r="O40" t="s">
        <v>222</v>
      </c>
      <c r="Q40" t="s">
        <v>40</v>
      </c>
      <c r="S40" t="s">
        <v>228</v>
      </c>
      <c r="T40" t="s">
        <v>231</v>
      </c>
      <c r="U40" t="s">
        <v>233</v>
      </c>
      <c r="V40" t="s">
        <v>236</v>
      </c>
      <c r="W40" t="s">
        <v>235</v>
      </c>
      <c r="X40" t="s">
        <v>343</v>
      </c>
      <c r="Y40">
        <v>2</v>
      </c>
      <c r="Z40" t="s">
        <v>343</v>
      </c>
      <c r="AA40">
        <v>2</v>
      </c>
      <c r="AB40" t="s">
        <v>243</v>
      </c>
      <c r="AC40">
        <v>3</v>
      </c>
      <c r="AD40" t="s">
        <v>241</v>
      </c>
      <c r="AE40">
        <v>4</v>
      </c>
      <c r="AF40" t="s">
        <v>240</v>
      </c>
      <c r="AG40">
        <v>5</v>
      </c>
      <c r="AH40" t="s">
        <v>243</v>
      </c>
      <c r="AI40">
        <v>3</v>
      </c>
      <c r="AJ40" t="s">
        <v>241</v>
      </c>
      <c r="AK40">
        <v>4</v>
      </c>
      <c r="AM40" t="s">
        <v>237</v>
      </c>
      <c r="AN40" t="s">
        <v>236</v>
      </c>
      <c r="AO40" t="s">
        <v>235</v>
      </c>
      <c r="AP40" t="s">
        <v>236</v>
      </c>
      <c r="AQ40" t="s">
        <v>236</v>
      </c>
      <c r="AR40" t="s">
        <v>237</v>
      </c>
      <c r="AS40" t="s">
        <v>124</v>
      </c>
      <c r="AU40" t="s">
        <v>235</v>
      </c>
      <c r="AV40" t="s">
        <v>235</v>
      </c>
      <c r="AW40" t="s">
        <v>235</v>
      </c>
      <c r="AX40" t="s">
        <v>235</v>
      </c>
      <c r="AY40" t="s">
        <v>235</v>
      </c>
      <c r="AZ40" t="s">
        <v>235</v>
      </c>
      <c r="BA40" t="s">
        <v>48</v>
      </c>
      <c r="BB40" t="s">
        <v>125</v>
      </c>
    </row>
    <row r="41" spans="1:55" x14ac:dyDescent="0.2">
      <c r="A41">
        <v>38</v>
      </c>
      <c r="D41" t="s">
        <v>6</v>
      </c>
      <c r="E41" t="s">
        <v>201</v>
      </c>
      <c r="F41" t="s">
        <v>131</v>
      </c>
      <c r="G41" t="s">
        <v>204</v>
      </c>
      <c r="I41" t="s">
        <v>210</v>
      </c>
      <c r="M41" t="s">
        <v>218</v>
      </c>
      <c r="O41" t="s">
        <v>222</v>
      </c>
      <c r="Q41" t="s">
        <v>61</v>
      </c>
      <c r="S41" t="s">
        <v>226</v>
      </c>
      <c r="T41" t="s">
        <v>231</v>
      </c>
      <c r="U41" t="s">
        <v>233</v>
      </c>
      <c r="V41" t="s">
        <v>236</v>
      </c>
      <c r="W41" t="s">
        <v>236</v>
      </c>
      <c r="X41" t="s">
        <v>192</v>
      </c>
      <c r="Y41" t="s">
        <v>192</v>
      </c>
      <c r="Z41" t="s">
        <v>192</v>
      </c>
      <c r="AA41" t="s">
        <v>192</v>
      </c>
      <c r="AB41" t="s">
        <v>192</v>
      </c>
      <c r="AC41" t="s">
        <v>192</v>
      </c>
      <c r="AD41" t="s">
        <v>241</v>
      </c>
      <c r="AE41">
        <v>4</v>
      </c>
      <c r="AF41" t="s">
        <v>241</v>
      </c>
      <c r="AG41">
        <v>4</v>
      </c>
      <c r="AH41" t="s">
        <v>192</v>
      </c>
      <c r="AI41" t="s">
        <v>192</v>
      </c>
      <c r="AJ41" t="s">
        <v>243</v>
      </c>
      <c r="AK41">
        <v>3</v>
      </c>
      <c r="AM41" t="s">
        <v>236</v>
      </c>
      <c r="AO41" t="s">
        <v>236</v>
      </c>
      <c r="AS41">
        <v>3</v>
      </c>
      <c r="AU41" t="s">
        <v>237</v>
      </c>
      <c r="AV41" t="s">
        <v>237</v>
      </c>
      <c r="AW41" t="s">
        <v>237</v>
      </c>
      <c r="AX41" t="s">
        <v>236</v>
      </c>
      <c r="AZ41" t="s">
        <v>236</v>
      </c>
      <c r="BA41" t="s">
        <v>83</v>
      </c>
      <c r="BC41" t="s">
        <v>121</v>
      </c>
    </row>
    <row r="42" spans="1:55" x14ac:dyDescent="0.2">
      <c r="A42">
        <v>39</v>
      </c>
      <c r="B42" t="s">
        <v>127</v>
      </c>
      <c r="D42" t="s">
        <v>6</v>
      </c>
      <c r="E42" t="s">
        <v>201</v>
      </c>
      <c r="F42" t="s">
        <v>131</v>
      </c>
      <c r="G42" t="s">
        <v>203</v>
      </c>
      <c r="H42" t="s">
        <v>207</v>
      </c>
      <c r="I42" t="s">
        <v>210</v>
      </c>
      <c r="K42" t="s">
        <v>214</v>
      </c>
      <c r="M42" t="s">
        <v>215</v>
      </c>
      <c r="O42" t="s">
        <v>220</v>
      </c>
      <c r="Q42" t="s">
        <v>224</v>
      </c>
      <c r="S42" t="s">
        <v>229</v>
      </c>
      <c r="T42" t="s">
        <v>231</v>
      </c>
      <c r="U42" t="s">
        <v>233</v>
      </c>
      <c r="V42" t="s">
        <v>235</v>
      </c>
      <c r="W42" t="s">
        <v>235</v>
      </c>
      <c r="X42" t="s">
        <v>241</v>
      </c>
      <c r="Y42">
        <v>4</v>
      </c>
      <c r="Z42" t="s">
        <v>241</v>
      </c>
      <c r="AA42">
        <v>4</v>
      </c>
      <c r="AB42" t="s">
        <v>240</v>
      </c>
      <c r="AC42">
        <v>5</v>
      </c>
      <c r="AD42" t="s">
        <v>240</v>
      </c>
      <c r="AE42">
        <v>5</v>
      </c>
      <c r="AF42" t="s">
        <v>240</v>
      </c>
      <c r="AG42">
        <v>5</v>
      </c>
      <c r="AH42" t="s">
        <v>240</v>
      </c>
      <c r="AI42">
        <v>5</v>
      </c>
      <c r="AJ42" t="s">
        <v>192</v>
      </c>
      <c r="AK42" t="s">
        <v>192</v>
      </c>
      <c r="AM42" t="s">
        <v>236</v>
      </c>
      <c r="AN42" t="s">
        <v>235</v>
      </c>
      <c r="AO42" t="s">
        <v>235</v>
      </c>
      <c r="AP42" t="s">
        <v>235</v>
      </c>
      <c r="AQ42" t="s">
        <v>235</v>
      </c>
      <c r="AR42" t="s">
        <v>192</v>
      </c>
      <c r="AS42">
        <v>2</v>
      </c>
      <c r="AU42" t="s">
        <v>237</v>
      </c>
      <c r="AV42" t="s">
        <v>238</v>
      </c>
      <c r="AW42" t="s">
        <v>235</v>
      </c>
      <c r="AX42" t="s">
        <v>235</v>
      </c>
      <c r="AY42" t="s">
        <v>235</v>
      </c>
      <c r="AZ42" t="s">
        <v>235</v>
      </c>
      <c r="BA42" t="s">
        <v>189</v>
      </c>
      <c r="BB42" t="s">
        <v>193</v>
      </c>
    </row>
    <row r="43" spans="1:55" x14ac:dyDescent="0.2">
      <c r="A43">
        <v>40</v>
      </c>
      <c r="B43" t="s">
        <v>127</v>
      </c>
      <c r="D43" t="s">
        <v>6</v>
      </c>
      <c r="E43" t="s">
        <v>201</v>
      </c>
      <c r="F43" t="s">
        <v>131</v>
      </c>
      <c r="G43" t="s">
        <v>204</v>
      </c>
      <c r="H43" t="s">
        <v>207</v>
      </c>
      <c r="I43" t="s">
        <v>210</v>
      </c>
      <c r="K43" t="s">
        <v>214</v>
      </c>
      <c r="M43" t="s">
        <v>218</v>
      </c>
      <c r="O43" t="s">
        <v>220</v>
      </c>
      <c r="Q43" t="s">
        <v>224</v>
      </c>
      <c r="S43" t="s">
        <v>229</v>
      </c>
      <c r="T43" t="s">
        <v>231</v>
      </c>
      <c r="U43" t="s">
        <v>233</v>
      </c>
      <c r="V43" t="s">
        <v>235</v>
      </c>
      <c r="W43" t="s">
        <v>235</v>
      </c>
      <c r="X43" t="s">
        <v>241</v>
      </c>
      <c r="Y43">
        <v>4</v>
      </c>
      <c r="Z43" t="s">
        <v>240</v>
      </c>
      <c r="AA43">
        <v>5</v>
      </c>
      <c r="AB43" t="s">
        <v>240</v>
      </c>
      <c r="AC43">
        <v>5</v>
      </c>
      <c r="AD43" t="s">
        <v>240</v>
      </c>
      <c r="AE43">
        <v>5</v>
      </c>
      <c r="AF43" t="s">
        <v>240</v>
      </c>
      <c r="AG43">
        <v>5</v>
      </c>
      <c r="AH43" t="s">
        <v>240</v>
      </c>
      <c r="AI43">
        <v>5</v>
      </c>
      <c r="AJ43" t="s">
        <v>192</v>
      </c>
      <c r="AK43" t="s">
        <v>192</v>
      </c>
      <c r="AM43" t="s">
        <v>236</v>
      </c>
      <c r="AN43" t="s">
        <v>235</v>
      </c>
      <c r="AO43" t="s">
        <v>235</v>
      </c>
      <c r="AP43" t="s">
        <v>235</v>
      </c>
      <c r="AQ43" t="s">
        <v>235</v>
      </c>
      <c r="AR43" t="s">
        <v>192</v>
      </c>
      <c r="AS43">
        <v>2</v>
      </c>
      <c r="AU43" t="s">
        <v>236</v>
      </c>
      <c r="AV43" t="s">
        <v>237</v>
      </c>
      <c r="AW43" t="s">
        <v>235</v>
      </c>
      <c r="AX43" t="s">
        <v>235</v>
      </c>
      <c r="AY43" t="s">
        <v>235</v>
      </c>
      <c r="AZ43" t="s">
        <v>235</v>
      </c>
      <c r="BA43" t="s">
        <v>48</v>
      </c>
    </row>
    <row r="44" spans="1:55" x14ac:dyDescent="0.2">
      <c r="A44">
        <v>41</v>
      </c>
      <c r="B44" t="s">
        <v>127</v>
      </c>
      <c r="D44" t="s">
        <v>6</v>
      </c>
      <c r="E44" t="s">
        <v>201</v>
      </c>
      <c r="F44" t="s">
        <v>131</v>
      </c>
      <c r="G44" t="s">
        <v>204</v>
      </c>
      <c r="H44" t="s">
        <v>207</v>
      </c>
      <c r="I44" t="s">
        <v>210</v>
      </c>
      <c r="M44" t="s">
        <v>217</v>
      </c>
      <c r="O44" t="s">
        <v>220</v>
      </c>
      <c r="Q44" t="s">
        <v>225</v>
      </c>
      <c r="R44" t="s">
        <v>194</v>
      </c>
      <c r="S44" t="s">
        <v>226</v>
      </c>
      <c r="T44" t="s">
        <v>232</v>
      </c>
      <c r="U44" t="s">
        <v>234</v>
      </c>
      <c r="V44" t="s">
        <v>236</v>
      </c>
      <c r="W44" t="s">
        <v>236</v>
      </c>
      <c r="X44" t="s">
        <v>241</v>
      </c>
      <c r="Y44">
        <v>4</v>
      </c>
      <c r="Z44" t="s">
        <v>241</v>
      </c>
      <c r="AA44">
        <v>4</v>
      </c>
      <c r="AB44" t="s">
        <v>241</v>
      </c>
      <c r="AC44">
        <v>4</v>
      </c>
      <c r="AD44" t="s">
        <v>241</v>
      </c>
      <c r="AE44">
        <v>4</v>
      </c>
      <c r="AF44" t="s">
        <v>241</v>
      </c>
      <c r="AG44">
        <v>4</v>
      </c>
      <c r="AH44" t="s">
        <v>241</v>
      </c>
      <c r="AI44">
        <v>4</v>
      </c>
      <c r="AJ44" t="s">
        <v>241</v>
      </c>
      <c r="AK44">
        <v>4</v>
      </c>
      <c r="AM44" t="s">
        <v>236</v>
      </c>
      <c r="AN44" t="s">
        <v>236</v>
      </c>
      <c r="AO44" t="s">
        <v>236</v>
      </c>
      <c r="AP44" t="s">
        <v>236</v>
      </c>
      <c r="AQ44" t="s">
        <v>236</v>
      </c>
      <c r="AR44" t="s">
        <v>236</v>
      </c>
      <c r="AS44">
        <v>7</v>
      </c>
      <c r="AU44" t="s">
        <v>236</v>
      </c>
      <c r="AV44" t="s">
        <v>236</v>
      </c>
      <c r="AW44" t="s">
        <v>236</v>
      </c>
      <c r="AX44" t="s">
        <v>236</v>
      </c>
      <c r="AY44" t="s">
        <v>236</v>
      </c>
      <c r="AZ44" t="s">
        <v>236</v>
      </c>
      <c r="BA44" t="s">
        <v>192</v>
      </c>
    </row>
    <row r="45" spans="1:55" x14ac:dyDescent="0.2">
      <c r="A45">
        <v>42</v>
      </c>
      <c r="B45" t="s">
        <v>128</v>
      </c>
      <c r="C45" t="s">
        <v>195</v>
      </c>
      <c r="D45" t="s">
        <v>6</v>
      </c>
      <c r="E45" t="s">
        <v>201</v>
      </c>
      <c r="F45" t="s">
        <v>130</v>
      </c>
      <c r="G45" t="s">
        <v>204</v>
      </c>
      <c r="H45" t="s">
        <v>209</v>
      </c>
      <c r="I45" t="s">
        <v>211</v>
      </c>
      <c r="M45" t="s">
        <v>217</v>
      </c>
      <c r="O45" t="s">
        <v>220</v>
      </c>
      <c r="Q45" t="s">
        <v>223</v>
      </c>
      <c r="S45" t="s">
        <v>226</v>
      </c>
      <c r="T45" t="s">
        <v>230</v>
      </c>
      <c r="U45" t="s">
        <v>233</v>
      </c>
      <c r="V45" t="s">
        <v>235</v>
      </c>
      <c r="W45" t="s">
        <v>235</v>
      </c>
      <c r="X45" t="s">
        <v>240</v>
      </c>
      <c r="Y45">
        <v>5</v>
      </c>
      <c r="Z45" t="s">
        <v>240</v>
      </c>
      <c r="AA45">
        <v>5</v>
      </c>
      <c r="AB45" t="s">
        <v>240</v>
      </c>
      <c r="AC45">
        <v>5</v>
      </c>
      <c r="AD45" t="s">
        <v>240</v>
      </c>
      <c r="AE45">
        <v>5</v>
      </c>
      <c r="AF45" t="s">
        <v>240</v>
      </c>
      <c r="AG45">
        <v>5</v>
      </c>
      <c r="AH45" t="s">
        <v>240</v>
      </c>
      <c r="AI45">
        <v>5</v>
      </c>
      <c r="AJ45" t="s">
        <v>240</v>
      </c>
      <c r="AK45">
        <v>5</v>
      </c>
      <c r="AM45" t="s">
        <v>235</v>
      </c>
      <c r="AN45" t="s">
        <v>235</v>
      </c>
      <c r="AO45" t="s">
        <v>235</v>
      </c>
      <c r="AP45" t="s">
        <v>235</v>
      </c>
      <c r="AQ45" t="s">
        <v>235</v>
      </c>
      <c r="AR45" t="s">
        <v>235</v>
      </c>
      <c r="AS45">
        <v>5</v>
      </c>
      <c r="AU45" t="s">
        <v>237</v>
      </c>
      <c r="AV45" t="s">
        <v>237</v>
      </c>
      <c r="AW45" t="s">
        <v>235</v>
      </c>
      <c r="AX45" t="s">
        <v>235</v>
      </c>
      <c r="AY45" t="s">
        <v>235</v>
      </c>
      <c r="AZ45" t="s">
        <v>235</v>
      </c>
      <c r="BA45" t="s">
        <v>48</v>
      </c>
    </row>
    <row r="46" spans="1:55" x14ac:dyDescent="0.2">
      <c r="A46">
        <v>43</v>
      </c>
      <c r="B46" t="s">
        <v>127</v>
      </c>
      <c r="D46" t="s">
        <v>6</v>
      </c>
      <c r="E46" t="s">
        <v>201</v>
      </c>
      <c r="F46" t="s">
        <v>131</v>
      </c>
      <c r="G46" t="s">
        <v>204</v>
      </c>
      <c r="H46" t="s">
        <v>207</v>
      </c>
      <c r="I46" t="s">
        <v>210</v>
      </c>
      <c r="M46" t="s">
        <v>215</v>
      </c>
      <c r="O46" t="s">
        <v>222</v>
      </c>
      <c r="Q46" t="s">
        <v>223</v>
      </c>
      <c r="S46" t="s">
        <v>227</v>
      </c>
      <c r="T46" t="s">
        <v>230</v>
      </c>
      <c r="U46" t="s">
        <v>233</v>
      </c>
      <c r="V46" t="s">
        <v>235</v>
      </c>
      <c r="W46" t="s">
        <v>235</v>
      </c>
      <c r="X46" t="s">
        <v>240</v>
      </c>
      <c r="Y46">
        <v>5</v>
      </c>
      <c r="Z46" t="s">
        <v>240</v>
      </c>
      <c r="AA46">
        <v>5</v>
      </c>
      <c r="AB46" t="s">
        <v>240</v>
      </c>
      <c r="AC46">
        <v>5</v>
      </c>
      <c r="AD46" t="s">
        <v>240</v>
      </c>
      <c r="AE46">
        <v>5</v>
      </c>
      <c r="AF46" t="s">
        <v>240</v>
      </c>
      <c r="AG46">
        <v>5</v>
      </c>
      <c r="AH46" t="s">
        <v>240</v>
      </c>
      <c r="AI46">
        <v>5</v>
      </c>
      <c r="AJ46" t="s">
        <v>240</v>
      </c>
      <c r="AK46">
        <v>5</v>
      </c>
      <c r="AM46" t="s">
        <v>235</v>
      </c>
      <c r="AN46" t="s">
        <v>235</v>
      </c>
      <c r="AO46" t="s">
        <v>235</v>
      </c>
      <c r="AP46" t="s">
        <v>235</v>
      </c>
      <c r="AQ46" t="s">
        <v>235</v>
      </c>
      <c r="AR46" t="s">
        <v>192</v>
      </c>
      <c r="AS46">
        <v>2</v>
      </c>
      <c r="AU46" t="s">
        <v>238</v>
      </c>
      <c r="AV46" t="s">
        <v>238</v>
      </c>
      <c r="AW46" t="s">
        <v>235</v>
      </c>
      <c r="AX46" t="s">
        <v>235</v>
      </c>
      <c r="AY46" t="s">
        <v>235</v>
      </c>
      <c r="AZ46" t="s">
        <v>235</v>
      </c>
      <c r="BA46" t="s">
        <v>196</v>
      </c>
    </row>
    <row r="47" spans="1:55" x14ac:dyDescent="0.2">
      <c r="A47">
        <v>44</v>
      </c>
      <c r="B47" t="s">
        <v>127</v>
      </c>
      <c r="D47" t="s">
        <v>6</v>
      </c>
      <c r="E47" t="s">
        <v>192</v>
      </c>
      <c r="F47" t="s">
        <v>131</v>
      </c>
      <c r="G47" t="s">
        <v>203</v>
      </c>
      <c r="H47" t="s">
        <v>207</v>
      </c>
      <c r="I47" t="s">
        <v>210</v>
      </c>
      <c r="K47" t="s">
        <v>212</v>
      </c>
      <c r="M47" t="s">
        <v>218</v>
      </c>
      <c r="O47" t="s">
        <v>222</v>
      </c>
      <c r="Q47" t="s">
        <v>225</v>
      </c>
      <c r="S47" t="s">
        <v>228</v>
      </c>
      <c r="T47" t="s">
        <v>230</v>
      </c>
      <c r="U47" t="s">
        <v>233</v>
      </c>
      <c r="V47" t="s">
        <v>235</v>
      </c>
      <c r="W47" t="s">
        <v>235</v>
      </c>
      <c r="X47" t="s">
        <v>240</v>
      </c>
      <c r="Y47">
        <v>5</v>
      </c>
      <c r="Z47" t="s">
        <v>240</v>
      </c>
      <c r="AA47">
        <v>5</v>
      </c>
      <c r="AB47" t="s">
        <v>240</v>
      </c>
      <c r="AC47">
        <v>5</v>
      </c>
      <c r="AD47" t="s">
        <v>240</v>
      </c>
      <c r="AE47">
        <v>5</v>
      </c>
      <c r="AF47" t="s">
        <v>240</v>
      </c>
      <c r="AG47">
        <v>5</v>
      </c>
      <c r="AH47" t="s">
        <v>240</v>
      </c>
      <c r="AI47">
        <v>5</v>
      </c>
      <c r="AJ47" t="s">
        <v>240</v>
      </c>
      <c r="AK47">
        <v>5</v>
      </c>
      <c r="AM47" t="s">
        <v>235</v>
      </c>
      <c r="AN47" t="s">
        <v>235</v>
      </c>
      <c r="AO47" t="s">
        <v>235</v>
      </c>
      <c r="AP47" t="s">
        <v>235</v>
      </c>
      <c r="AQ47" t="s">
        <v>235</v>
      </c>
      <c r="AR47" t="s">
        <v>235</v>
      </c>
      <c r="AS47">
        <v>3</v>
      </c>
      <c r="AU47" t="s">
        <v>238</v>
      </c>
      <c r="AV47" t="s">
        <v>238</v>
      </c>
      <c r="AW47" t="s">
        <v>235</v>
      </c>
      <c r="AX47" t="s">
        <v>235</v>
      </c>
      <c r="AY47" t="s">
        <v>235</v>
      </c>
      <c r="AZ47" t="s">
        <v>235</v>
      </c>
      <c r="BA47" t="s">
        <v>189</v>
      </c>
    </row>
    <row r="48" spans="1:55" x14ac:dyDescent="0.2">
      <c r="A48">
        <v>45</v>
      </c>
      <c r="B48" t="s">
        <v>127</v>
      </c>
      <c r="D48" t="s">
        <v>6</v>
      </c>
      <c r="E48" t="s">
        <v>201</v>
      </c>
      <c r="F48" t="s">
        <v>131</v>
      </c>
      <c r="G48" t="s">
        <v>204</v>
      </c>
      <c r="H48" t="s">
        <v>207</v>
      </c>
      <c r="I48" t="s">
        <v>210</v>
      </c>
      <c r="M48" t="s">
        <v>218</v>
      </c>
      <c r="O48" t="s">
        <v>222</v>
      </c>
      <c r="Q48" t="s">
        <v>223</v>
      </c>
      <c r="S48" t="s">
        <v>228</v>
      </c>
      <c r="T48" t="s">
        <v>230</v>
      </c>
      <c r="U48" t="s">
        <v>233</v>
      </c>
      <c r="V48" t="s">
        <v>235</v>
      </c>
      <c r="W48" t="s">
        <v>235</v>
      </c>
      <c r="X48" t="s">
        <v>240</v>
      </c>
      <c r="Y48">
        <v>5</v>
      </c>
      <c r="Z48" t="s">
        <v>240</v>
      </c>
      <c r="AA48">
        <v>5</v>
      </c>
      <c r="AB48" t="s">
        <v>240</v>
      </c>
      <c r="AC48">
        <v>5</v>
      </c>
      <c r="AD48" t="s">
        <v>240</v>
      </c>
      <c r="AE48">
        <v>5</v>
      </c>
      <c r="AF48" t="s">
        <v>240</v>
      </c>
      <c r="AG48">
        <v>5</v>
      </c>
      <c r="AH48" t="s">
        <v>240</v>
      </c>
      <c r="AI48">
        <v>5</v>
      </c>
      <c r="AJ48" t="s">
        <v>240</v>
      </c>
      <c r="AK48">
        <v>5</v>
      </c>
      <c r="AM48" t="s">
        <v>235</v>
      </c>
      <c r="AN48" t="s">
        <v>235</v>
      </c>
      <c r="AO48" t="s">
        <v>235</v>
      </c>
      <c r="AP48" t="s">
        <v>235</v>
      </c>
      <c r="AQ48" t="s">
        <v>235</v>
      </c>
      <c r="AR48" t="s">
        <v>235</v>
      </c>
      <c r="AS48">
        <v>5</v>
      </c>
      <c r="AU48" t="s">
        <v>237</v>
      </c>
      <c r="AV48" t="s">
        <v>236</v>
      </c>
      <c r="AW48" t="s">
        <v>235</v>
      </c>
      <c r="AX48" t="s">
        <v>235</v>
      </c>
      <c r="AY48" t="s">
        <v>235</v>
      </c>
      <c r="AZ48" t="s">
        <v>235</v>
      </c>
      <c r="BA48" t="s">
        <v>48</v>
      </c>
    </row>
    <row r="49" spans="1:55" x14ac:dyDescent="0.2">
      <c r="A49">
        <v>46</v>
      </c>
      <c r="B49" t="s">
        <v>127</v>
      </c>
      <c r="D49" t="s">
        <v>6</v>
      </c>
      <c r="E49" t="s">
        <v>201</v>
      </c>
      <c r="F49" t="s">
        <v>131</v>
      </c>
      <c r="G49" t="s">
        <v>203</v>
      </c>
      <c r="H49" t="s">
        <v>209</v>
      </c>
      <c r="I49" t="s">
        <v>212</v>
      </c>
      <c r="M49" t="s">
        <v>217</v>
      </c>
      <c r="O49" t="s">
        <v>220</v>
      </c>
      <c r="Q49" t="s">
        <v>223</v>
      </c>
      <c r="S49" t="s">
        <v>228</v>
      </c>
      <c r="T49" t="s">
        <v>230</v>
      </c>
      <c r="U49" t="s">
        <v>233</v>
      </c>
      <c r="V49" t="s">
        <v>235</v>
      </c>
      <c r="W49" t="s">
        <v>235</v>
      </c>
      <c r="X49" t="s">
        <v>240</v>
      </c>
      <c r="Y49">
        <v>5</v>
      </c>
      <c r="Z49" t="s">
        <v>240</v>
      </c>
      <c r="AA49">
        <v>5</v>
      </c>
      <c r="AB49" t="s">
        <v>240</v>
      </c>
      <c r="AC49">
        <v>5</v>
      </c>
      <c r="AD49" t="s">
        <v>240</v>
      </c>
      <c r="AE49">
        <v>5</v>
      </c>
      <c r="AF49" t="s">
        <v>240</v>
      </c>
      <c r="AG49">
        <v>5</v>
      </c>
      <c r="AH49" t="s">
        <v>240</v>
      </c>
      <c r="AI49">
        <v>5</v>
      </c>
      <c r="AJ49" t="s">
        <v>240</v>
      </c>
      <c r="AK49">
        <v>5</v>
      </c>
      <c r="AM49" t="s">
        <v>235</v>
      </c>
      <c r="AN49" t="s">
        <v>235</v>
      </c>
      <c r="AO49" t="s">
        <v>235</v>
      </c>
      <c r="AP49" t="s">
        <v>235</v>
      </c>
      <c r="AQ49" t="s">
        <v>235</v>
      </c>
      <c r="AR49" t="s">
        <v>192</v>
      </c>
      <c r="AS49">
        <v>5</v>
      </c>
      <c r="AU49" t="s">
        <v>236</v>
      </c>
      <c r="AV49" t="s">
        <v>237</v>
      </c>
      <c r="AW49" t="s">
        <v>235</v>
      </c>
      <c r="AX49" t="s">
        <v>235</v>
      </c>
      <c r="AY49" t="s">
        <v>235</v>
      </c>
      <c r="AZ49" t="s">
        <v>235</v>
      </c>
      <c r="BA49" t="s">
        <v>196</v>
      </c>
    </row>
    <row r="50" spans="1:55" x14ac:dyDescent="0.2">
      <c r="A50">
        <v>47</v>
      </c>
      <c r="B50" t="s">
        <v>127</v>
      </c>
      <c r="D50" t="s">
        <v>6</v>
      </c>
      <c r="E50" t="s">
        <v>192</v>
      </c>
      <c r="F50" t="s">
        <v>132</v>
      </c>
      <c r="G50" t="s">
        <v>203</v>
      </c>
      <c r="H50" t="s">
        <v>209</v>
      </c>
      <c r="I50" t="s">
        <v>211</v>
      </c>
      <c r="M50" t="s">
        <v>218</v>
      </c>
      <c r="O50" t="s">
        <v>220</v>
      </c>
      <c r="Q50" t="s">
        <v>223</v>
      </c>
      <c r="S50" t="s">
        <v>228</v>
      </c>
      <c r="T50" t="s">
        <v>230</v>
      </c>
      <c r="U50" t="s">
        <v>233</v>
      </c>
      <c r="V50" t="s">
        <v>235</v>
      </c>
      <c r="W50" t="s">
        <v>235</v>
      </c>
      <c r="X50" t="s">
        <v>240</v>
      </c>
      <c r="Y50">
        <v>5</v>
      </c>
      <c r="Z50" t="s">
        <v>240</v>
      </c>
      <c r="AA50">
        <v>5</v>
      </c>
      <c r="AB50" t="s">
        <v>240</v>
      </c>
      <c r="AC50">
        <v>5</v>
      </c>
      <c r="AD50" t="s">
        <v>240</v>
      </c>
      <c r="AE50">
        <v>5</v>
      </c>
      <c r="AF50" t="s">
        <v>240</v>
      </c>
      <c r="AG50">
        <v>5</v>
      </c>
      <c r="AH50" t="s">
        <v>240</v>
      </c>
      <c r="AI50">
        <v>5</v>
      </c>
      <c r="AJ50" t="s">
        <v>240</v>
      </c>
      <c r="AK50">
        <v>5</v>
      </c>
      <c r="AM50" t="s">
        <v>235</v>
      </c>
      <c r="AN50" t="s">
        <v>235</v>
      </c>
      <c r="AO50" t="s">
        <v>235</v>
      </c>
      <c r="AP50" t="s">
        <v>235</v>
      </c>
      <c r="AQ50" t="s">
        <v>235</v>
      </c>
      <c r="AR50" t="s">
        <v>192</v>
      </c>
      <c r="AS50">
        <v>5</v>
      </c>
      <c r="AU50" t="s">
        <v>192</v>
      </c>
      <c r="AV50" t="s">
        <v>192</v>
      </c>
      <c r="AW50" t="s">
        <v>192</v>
      </c>
      <c r="AX50" t="s">
        <v>192</v>
      </c>
      <c r="AY50" t="s">
        <v>192</v>
      </c>
      <c r="AZ50" t="s">
        <v>192</v>
      </c>
      <c r="BA50" t="s">
        <v>192</v>
      </c>
      <c r="BC50" t="s">
        <v>197</v>
      </c>
    </row>
    <row r="51" spans="1:55" x14ac:dyDescent="0.2">
      <c r="A51">
        <v>48</v>
      </c>
      <c r="B51" t="s">
        <v>127</v>
      </c>
      <c r="D51" t="s">
        <v>6</v>
      </c>
      <c r="E51" t="s">
        <v>201</v>
      </c>
      <c r="F51" t="s">
        <v>130</v>
      </c>
      <c r="G51" t="s">
        <v>204</v>
      </c>
      <c r="H51" t="s">
        <v>209</v>
      </c>
      <c r="I51" t="s">
        <v>211</v>
      </c>
      <c r="M51" t="s">
        <v>218</v>
      </c>
      <c r="O51" t="s">
        <v>221</v>
      </c>
      <c r="Q51" t="s">
        <v>223</v>
      </c>
      <c r="S51" t="s">
        <v>228</v>
      </c>
      <c r="T51" t="s">
        <v>230</v>
      </c>
      <c r="U51" t="s">
        <v>233</v>
      </c>
      <c r="V51" t="s">
        <v>235</v>
      </c>
      <c r="W51" t="s">
        <v>235</v>
      </c>
      <c r="X51" t="s">
        <v>240</v>
      </c>
      <c r="Y51">
        <v>5</v>
      </c>
      <c r="Z51" t="s">
        <v>240</v>
      </c>
      <c r="AA51">
        <v>5</v>
      </c>
      <c r="AB51" t="s">
        <v>240</v>
      </c>
      <c r="AC51">
        <v>5</v>
      </c>
      <c r="AD51" t="s">
        <v>240</v>
      </c>
      <c r="AE51">
        <v>5</v>
      </c>
      <c r="AF51" t="s">
        <v>240</v>
      </c>
      <c r="AG51">
        <v>5</v>
      </c>
      <c r="AH51" t="s">
        <v>240</v>
      </c>
      <c r="AI51">
        <v>5</v>
      </c>
      <c r="AJ51" t="s">
        <v>240</v>
      </c>
      <c r="AK51">
        <v>5</v>
      </c>
      <c r="AM51" t="s">
        <v>235</v>
      </c>
      <c r="AN51" t="s">
        <v>235</v>
      </c>
      <c r="AO51" t="s">
        <v>235</v>
      </c>
      <c r="AP51" t="s">
        <v>235</v>
      </c>
      <c r="AQ51" t="s">
        <v>235</v>
      </c>
      <c r="AR51" t="s">
        <v>235</v>
      </c>
      <c r="AS51">
        <v>7</v>
      </c>
      <c r="AU51" t="s">
        <v>236</v>
      </c>
      <c r="AV51" t="s">
        <v>236</v>
      </c>
      <c r="AW51" t="s">
        <v>235</v>
      </c>
      <c r="AX51" t="s">
        <v>235</v>
      </c>
      <c r="AY51" t="s">
        <v>235</v>
      </c>
      <c r="AZ51" t="s">
        <v>235</v>
      </c>
      <c r="BA51" t="s">
        <v>48</v>
      </c>
    </row>
    <row r="52" spans="1:55" x14ac:dyDescent="0.2">
      <c r="A52">
        <v>49</v>
      </c>
      <c r="B52" t="s">
        <v>127</v>
      </c>
      <c r="D52" t="s">
        <v>6</v>
      </c>
      <c r="E52" t="s">
        <v>201</v>
      </c>
      <c r="F52" t="s">
        <v>131</v>
      </c>
      <c r="G52" t="s">
        <v>204</v>
      </c>
      <c r="H52" t="s">
        <v>207</v>
      </c>
      <c r="I52" t="s">
        <v>210</v>
      </c>
      <c r="M52" t="s">
        <v>218</v>
      </c>
      <c r="O52" t="s">
        <v>220</v>
      </c>
      <c r="Q52" t="s">
        <v>223</v>
      </c>
      <c r="S52" t="s">
        <v>226</v>
      </c>
      <c r="T52" t="s">
        <v>230</v>
      </c>
      <c r="U52" t="s">
        <v>233</v>
      </c>
      <c r="V52" t="s">
        <v>235</v>
      </c>
      <c r="W52" t="s">
        <v>235</v>
      </c>
      <c r="X52" t="s">
        <v>240</v>
      </c>
      <c r="Y52">
        <v>5</v>
      </c>
      <c r="Z52" t="s">
        <v>240</v>
      </c>
      <c r="AA52">
        <v>5</v>
      </c>
      <c r="AB52" t="s">
        <v>240</v>
      </c>
      <c r="AC52">
        <v>5</v>
      </c>
      <c r="AD52" t="s">
        <v>240</v>
      </c>
      <c r="AE52">
        <v>5</v>
      </c>
      <c r="AF52" t="s">
        <v>240</v>
      </c>
      <c r="AG52">
        <v>5</v>
      </c>
      <c r="AH52" t="s">
        <v>240</v>
      </c>
      <c r="AI52">
        <v>5</v>
      </c>
      <c r="AJ52" t="s">
        <v>240</v>
      </c>
      <c r="AK52">
        <v>5</v>
      </c>
      <c r="AM52" t="s">
        <v>235</v>
      </c>
      <c r="AN52" t="s">
        <v>235</v>
      </c>
      <c r="AO52" t="s">
        <v>235</v>
      </c>
      <c r="AP52" t="s">
        <v>235</v>
      </c>
      <c r="AQ52" t="s">
        <v>235</v>
      </c>
      <c r="AR52" t="s">
        <v>192</v>
      </c>
      <c r="AS52">
        <v>3</v>
      </c>
      <c r="AU52" t="s">
        <v>236</v>
      </c>
      <c r="AV52" t="s">
        <v>238</v>
      </c>
      <c r="AW52" t="s">
        <v>235</v>
      </c>
      <c r="AX52" t="s">
        <v>235</v>
      </c>
      <c r="AY52" t="s">
        <v>235</v>
      </c>
      <c r="AZ52" t="s">
        <v>235</v>
      </c>
      <c r="BA52" t="s">
        <v>48</v>
      </c>
    </row>
    <row r="53" spans="1:55" x14ac:dyDescent="0.2">
      <c r="A53">
        <v>50</v>
      </c>
      <c r="B53" t="s">
        <v>127</v>
      </c>
      <c r="D53" t="s">
        <v>6</v>
      </c>
      <c r="E53" t="s">
        <v>201</v>
      </c>
      <c r="F53" t="s">
        <v>131</v>
      </c>
      <c r="G53" t="s">
        <v>204</v>
      </c>
      <c r="H53" t="s">
        <v>208</v>
      </c>
      <c r="I53" t="s">
        <v>213</v>
      </c>
      <c r="M53" t="s">
        <v>219</v>
      </c>
      <c r="O53" t="s">
        <v>220</v>
      </c>
      <c r="Q53" t="s">
        <v>223</v>
      </c>
      <c r="S53" t="s">
        <v>228</v>
      </c>
      <c r="T53" t="s">
        <v>230</v>
      </c>
      <c r="U53" t="s">
        <v>233</v>
      </c>
      <c r="V53" t="s">
        <v>235</v>
      </c>
      <c r="W53" t="s">
        <v>235</v>
      </c>
      <c r="X53" t="s">
        <v>240</v>
      </c>
      <c r="Y53">
        <v>5</v>
      </c>
      <c r="Z53" t="s">
        <v>240</v>
      </c>
      <c r="AA53">
        <v>5</v>
      </c>
      <c r="AB53" t="s">
        <v>240</v>
      </c>
      <c r="AC53">
        <v>5</v>
      </c>
      <c r="AD53" t="s">
        <v>240</v>
      </c>
      <c r="AE53">
        <v>5</v>
      </c>
      <c r="AF53" t="s">
        <v>240</v>
      </c>
      <c r="AG53">
        <v>5</v>
      </c>
      <c r="AH53" t="s">
        <v>240</v>
      </c>
      <c r="AI53">
        <v>5</v>
      </c>
      <c r="AJ53" t="s">
        <v>240</v>
      </c>
      <c r="AK53">
        <v>5</v>
      </c>
      <c r="AM53" t="s">
        <v>236</v>
      </c>
      <c r="AN53" t="s">
        <v>235</v>
      </c>
      <c r="AO53" t="s">
        <v>235</v>
      </c>
      <c r="AP53" t="s">
        <v>235</v>
      </c>
      <c r="AQ53" t="s">
        <v>235</v>
      </c>
      <c r="AR53" t="s">
        <v>192</v>
      </c>
      <c r="AS53" t="s">
        <v>192</v>
      </c>
      <c r="AU53" t="s">
        <v>236</v>
      </c>
      <c r="AV53" t="s">
        <v>238</v>
      </c>
      <c r="AW53" t="s">
        <v>235</v>
      </c>
      <c r="AX53" t="s">
        <v>235</v>
      </c>
      <c r="AY53" t="s">
        <v>235</v>
      </c>
      <c r="AZ53" t="s">
        <v>235</v>
      </c>
      <c r="BA53" t="s">
        <v>198</v>
      </c>
    </row>
    <row r="54" spans="1:55" x14ac:dyDescent="0.2">
      <c r="A54">
        <v>51</v>
      </c>
      <c r="B54" t="s">
        <v>127</v>
      </c>
      <c r="D54" t="s">
        <v>6</v>
      </c>
      <c r="E54" t="s">
        <v>192</v>
      </c>
      <c r="F54" t="s">
        <v>132</v>
      </c>
      <c r="G54" t="s">
        <v>203</v>
      </c>
      <c r="H54" t="s">
        <v>209</v>
      </c>
      <c r="I54" t="s">
        <v>212</v>
      </c>
      <c r="K54" t="s">
        <v>211</v>
      </c>
      <c r="M54" t="s">
        <v>217</v>
      </c>
      <c r="O54" t="s">
        <v>220</v>
      </c>
      <c r="Q54" t="s">
        <v>37</v>
      </c>
      <c r="S54" t="s">
        <v>228</v>
      </c>
      <c r="T54" t="s">
        <v>230</v>
      </c>
      <c r="U54" t="s">
        <v>233</v>
      </c>
      <c r="V54" t="s">
        <v>235</v>
      </c>
      <c r="W54" t="s">
        <v>235</v>
      </c>
      <c r="X54" t="s">
        <v>240</v>
      </c>
      <c r="Y54">
        <v>5</v>
      </c>
      <c r="Z54" t="s">
        <v>240</v>
      </c>
      <c r="AA54">
        <v>5</v>
      </c>
      <c r="AB54" t="s">
        <v>240</v>
      </c>
      <c r="AC54">
        <v>5</v>
      </c>
      <c r="AD54" t="s">
        <v>240</v>
      </c>
      <c r="AE54">
        <v>5</v>
      </c>
      <c r="AF54" t="s">
        <v>240</v>
      </c>
      <c r="AG54">
        <v>5</v>
      </c>
      <c r="AH54" t="s">
        <v>240</v>
      </c>
      <c r="AI54">
        <v>5</v>
      </c>
      <c r="AJ54" t="s">
        <v>240</v>
      </c>
      <c r="AK54">
        <v>5</v>
      </c>
      <c r="AM54" t="s">
        <v>235</v>
      </c>
      <c r="AN54" t="s">
        <v>235</v>
      </c>
      <c r="AO54" t="s">
        <v>235</v>
      </c>
      <c r="AP54" t="s">
        <v>235</v>
      </c>
      <c r="AQ54" t="s">
        <v>235</v>
      </c>
      <c r="AR54" t="s">
        <v>192</v>
      </c>
      <c r="AS54" t="s">
        <v>192</v>
      </c>
      <c r="AU54" t="s">
        <v>236</v>
      </c>
      <c r="AV54" t="s">
        <v>238</v>
      </c>
      <c r="AW54" t="s">
        <v>235</v>
      </c>
      <c r="AX54" t="s">
        <v>235</v>
      </c>
      <c r="AY54" t="s">
        <v>235</v>
      </c>
      <c r="AZ54" t="s">
        <v>235</v>
      </c>
      <c r="BA54" t="s">
        <v>196</v>
      </c>
    </row>
    <row r="55" spans="1:55" x14ac:dyDescent="0.2">
      <c r="A55">
        <v>52</v>
      </c>
      <c r="B55" t="s">
        <v>127</v>
      </c>
      <c r="D55" t="s">
        <v>6</v>
      </c>
      <c r="E55" t="s">
        <v>192</v>
      </c>
      <c r="F55" t="s">
        <v>130</v>
      </c>
      <c r="G55" t="s">
        <v>203</v>
      </c>
      <c r="H55" t="s">
        <v>209</v>
      </c>
      <c r="I55" t="s">
        <v>211</v>
      </c>
      <c r="M55" t="s">
        <v>218</v>
      </c>
      <c r="O55" t="s">
        <v>220</v>
      </c>
      <c r="Q55" t="s">
        <v>223</v>
      </c>
      <c r="S55" t="s">
        <v>227</v>
      </c>
      <c r="T55" t="s">
        <v>230</v>
      </c>
      <c r="U55" t="s">
        <v>233</v>
      </c>
      <c r="V55" t="s">
        <v>235</v>
      </c>
      <c r="W55" t="s">
        <v>235</v>
      </c>
      <c r="X55" t="s">
        <v>240</v>
      </c>
      <c r="Y55">
        <v>5</v>
      </c>
      <c r="Z55" t="s">
        <v>240</v>
      </c>
      <c r="AA55">
        <v>5</v>
      </c>
      <c r="AB55" t="s">
        <v>240</v>
      </c>
      <c r="AC55">
        <v>5</v>
      </c>
      <c r="AD55" t="s">
        <v>240</v>
      </c>
      <c r="AE55">
        <v>5</v>
      </c>
      <c r="AF55" t="s">
        <v>240</v>
      </c>
      <c r="AG55">
        <v>5</v>
      </c>
      <c r="AH55" t="s">
        <v>240</v>
      </c>
      <c r="AI55">
        <v>5</v>
      </c>
      <c r="AJ55" t="s">
        <v>240</v>
      </c>
      <c r="AK55">
        <v>5</v>
      </c>
      <c r="AM55" t="s">
        <v>235</v>
      </c>
      <c r="AN55" t="s">
        <v>235</v>
      </c>
      <c r="AO55" t="s">
        <v>235</v>
      </c>
      <c r="AP55" t="s">
        <v>235</v>
      </c>
      <c r="AQ55" t="s">
        <v>235</v>
      </c>
      <c r="AR55" t="s">
        <v>192</v>
      </c>
      <c r="AS55">
        <v>2</v>
      </c>
      <c r="AU55" t="s">
        <v>235</v>
      </c>
      <c r="AV55" t="s">
        <v>238</v>
      </c>
      <c r="AW55" t="s">
        <v>235</v>
      </c>
      <c r="AX55" t="s">
        <v>235</v>
      </c>
      <c r="AY55" t="s">
        <v>235</v>
      </c>
      <c r="AZ55" t="s">
        <v>235</v>
      </c>
      <c r="BA55" t="s">
        <v>190</v>
      </c>
    </row>
    <row r="56" spans="1:55" x14ac:dyDescent="0.2">
      <c r="A56">
        <v>53</v>
      </c>
      <c r="B56" t="s">
        <v>127</v>
      </c>
      <c r="D56" t="s">
        <v>6</v>
      </c>
      <c r="E56" t="s">
        <v>201</v>
      </c>
      <c r="F56" t="s">
        <v>131</v>
      </c>
      <c r="G56" t="s">
        <v>204</v>
      </c>
      <c r="H56" t="s">
        <v>207</v>
      </c>
      <c r="I56" t="s">
        <v>210</v>
      </c>
      <c r="M56" t="s">
        <v>218</v>
      </c>
      <c r="O56" t="s">
        <v>221</v>
      </c>
      <c r="Q56" t="s">
        <v>223</v>
      </c>
      <c r="S56" t="s">
        <v>229</v>
      </c>
      <c r="T56" t="s">
        <v>230</v>
      </c>
      <c r="U56" t="s">
        <v>233</v>
      </c>
      <c r="V56" t="s">
        <v>235</v>
      </c>
      <c r="W56" t="s">
        <v>235</v>
      </c>
      <c r="X56" t="s">
        <v>240</v>
      </c>
      <c r="Y56">
        <v>5</v>
      </c>
      <c r="Z56" t="s">
        <v>240</v>
      </c>
      <c r="AA56">
        <v>5</v>
      </c>
      <c r="AB56" t="s">
        <v>240</v>
      </c>
      <c r="AC56">
        <v>5</v>
      </c>
      <c r="AD56" t="s">
        <v>240</v>
      </c>
      <c r="AE56">
        <v>5</v>
      </c>
      <c r="AF56" t="s">
        <v>240</v>
      </c>
      <c r="AG56">
        <v>5</v>
      </c>
      <c r="AH56" t="s">
        <v>240</v>
      </c>
      <c r="AI56">
        <v>5</v>
      </c>
      <c r="AJ56" t="s">
        <v>240</v>
      </c>
      <c r="AK56">
        <v>5</v>
      </c>
      <c r="AM56" t="s">
        <v>236</v>
      </c>
      <c r="AN56" t="s">
        <v>235</v>
      </c>
      <c r="AO56" t="s">
        <v>235</v>
      </c>
      <c r="AP56" t="s">
        <v>235</v>
      </c>
      <c r="AQ56" t="s">
        <v>235</v>
      </c>
      <c r="AS56">
        <v>3</v>
      </c>
      <c r="AU56" t="s">
        <v>236</v>
      </c>
      <c r="AV56" t="s">
        <v>237</v>
      </c>
      <c r="AW56" t="s">
        <v>235</v>
      </c>
      <c r="AX56" t="s">
        <v>235</v>
      </c>
      <c r="AY56" t="s">
        <v>235</v>
      </c>
      <c r="AZ56" t="s">
        <v>235</v>
      </c>
      <c r="BA56" t="s">
        <v>199</v>
      </c>
    </row>
    <row r="57" spans="1:55" x14ac:dyDescent="0.2">
      <c r="A57">
        <v>54</v>
      </c>
      <c r="B57" t="s">
        <v>127</v>
      </c>
      <c r="D57" t="s">
        <v>6</v>
      </c>
      <c r="E57" t="s">
        <v>192</v>
      </c>
      <c r="F57" t="s">
        <v>131</v>
      </c>
      <c r="G57" t="s">
        <v>203</v>
      </c>
      <c r="H57" t="s">
        <v>207</v>
      </c>
      <c r="I57" t="s">
        <v>210</v>
      </c>
      <c r="M57" t="s">
        <v>218</v>
      </c>
      <c r="O57" t="s">
        <v>221</v>
      </c>
      <c r="Q57" t="s">
        <v>223</v>
      </c>
      <c r="S57" t="s">
        <v>229</v>
      </c>
      <c r="T57" t="s">
        <v>192</v>
      </c>
      <c r="U57" t="s">
        <v>233</v>
      </c>
      <c r="V57" t="s">
        <v>235</v>
      </c>
      <c r="W57" t="s">
        <v>235</v>
      </c>
      <c r="X57" t="s">
        <v>241</v>
      </c>
      <c r="Y57">
        <v>4</v>
      </c>
      <c r="Z57" t="s">
        <v>240</v>
      </c>
      <c r="AA57">
        <v>5</v>
      </c>
      <c r="AB57" t="s">
        <v>240</v>
      </c>
      <c r="AC57">
        <v>5</v>
      </c>
      <c r="AD57" t="s">
        <v>240</v>
      </c>
      <c r="AE57">
        <v>5</v>
      </c>
      <c r="AF57" t="s">
        <v>240</v>
      </c>
      <c r="AG57">
        <v>5</v>
      </c>
      <c r="AH57" t="s">
        <v>240</v>
      </c>
      <c r="AI57">
        <v>5</v>
      </c>
      <c r="AJ57" t="s">
        <v>240</v>
      </c>
      <c r="AK57">
        <v>5</v>
      </c>
      <c r="AM57" t="s">
        <v>235</v>
      </c>
      <c r="AN57" t="s">
        <v>236</v>
      </c>
      <c r="AO57" t="s">
        <v>235</v>
      </c>
      <c r="AP57" t="s">
        <v>235</v>
      </c>
      <c r="AQ57" t="s">
        <v>235</v>
      </c>
      <c r="AR57" t="s">
        <v>192</v>
      </c>
      <c r="AS57">
        <v>3</v>
      </c>
      <c r="AU57" t="s">
        <v>236</v>
      </c>
      <c r="AV57" t="s">
        <v>235</v>
      </c>
      <c r="AW57" t="s">
        <v>235</v>
      </c>
      <c r="AX57" t="s">
        <v>235</v>
      </c>
      <c r="AY57" t="s">
        <v>235</v>
      </c>
      <c r="AZ57" t="s">
        <v>235</v>
      </c>
      <c r="BA57" t="s">
        <v>200</v>
      </c>
    </row>
    <row r="58" spans="1:55" x14ac:dyDescent="0.2">
      <c r="F58" t="s">
        <v>245</v>
      </c>
      <c r="G58" t="s">
        <v>338</v>
      </c>
    </row>
    <row r="59" spans="1:55" x14ac:dyDescent="0.2">
      <c r="F59" t="s">
        <v>203</v>
      </c>
      <c r="G59" s="57">
        <f>25/53</f>
        <v>0.47169811320754718</v>
      </c>
    </row>
    <row r="60" spans="1:55" x14ac:dyDescent="0.2">
      <c r="F60" t="s">
        <v>204</v>
      </c>
      <c r="G60" s="57">
        <f>28/53</f>
        <v>0.52830188679245282</v>
      </c>
    </row>
  </sheetData>
  <autoFilter ref="A3:BC3" xr:uid="{1B7923B4-35D9-604B-A240-80D157736982}"/>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153D5-B78E-894E-B7F1-109960C0A3EE}">
  <dimension ref="A2:A48"/>
  <sheetViews>
    <sheetView topLeftCell="A12" workbookViewId="0">
      <selection activeCell="E45" sqref="E45"/>
    </sheetView>
  </sheetViews>
  <sheetFormatPr baseColWidth="10" defaultRowHeight="16" x14ac:dyDescent="0.2"/>
  <sheetData>
    <row r="2" spans="1:1" x14ac:dyDescent="0.2">
      <c r="A2" t="s">
        <v>128</v>
      </c>
    </row>
    <row r="3" spans="1:1" x14ac:dyDescent="0.2">
      <c r="A3" t="s">
        <v>127</v>
      </c>
    </row>
    <row r="4" spans="1:1" x14ac:dyDescent="0.2">
      <c r="A4" t="s">
        <v>127</v>
      </c>
    </row>
    <row r="5" spans="1:1" x14ac:dyDescent="0.2">
      <c r="A5" t="s">
        <v>128</v>
      </c>
    </row>
    <row r="6" spans="1:1" x14ac:dyDescent="0.2">
      <c r="A6" t="s">
        <v>128</v>
      </c>
    </row>
    <row r="7" spans="1:1" x14ac:dyDescent="0.2">
      <c r="A7" t="s">
        <v>127</v>
      </c>
    </row>
    <row r="8" spans="1:1" x14ac:dyDescent="0.2">
      <c r="A8" t="s">
        <v>127</v>
      </c>
    </row>
    <row r="9" spans="1:1" x14ac:dyDescent="0.2">
      <c r="A9" t="s">
        <v>127</v>
      </c>
    </row>
    <row r="10" spans="1:1" x14ac:dyDescent="0.2">
      <c r="A10" t="s">
        <v>127</v>
      </c>
    </row>
    <row r="11" spans="1:1" x14ac:dyDescent="0.2">
      <c r="A11" t="s">
        <v>128</v>
      </c>
    </row>
    <row r="12" spans="1:1" x14ac:dyDescent="0.2">
      <c r="A12" t="s">
        <v>127</v>
      </c>
    </row>
    <row r="13" spans="1:1" x14ac:dyDescent="0.2">
      <c r="A13" t="s">
        <v>128</v>
      </c>
    </row>
    <row r="14" spans="1:1" x14ac:dyDescent="0.2">
      <c r="A14" t="s">
        <v>128</v>
      </c>
    </row>
    <row r="15" spans="1:1" x14ac:dyDescent="0.2">
      <c r="A15" t="s">
        <v>128</v>
      </c>
    </row>
    <row r="16" spans="1:1" x14ac:dyDescent="0.2">
      <c r="A16" t="s">
        <v>127</v>
      </c>
    </row>
    <row r="17" spans="1:1" x14ac:dyDescent="0.2">
      <c r="A17" t="s">
        <v>127</v>
      </c>
    </row>
    <row r="18" spans="1:1" x14ac:dyDescent="0.2">
      <c r="A18" t="s">
        <v>127</v>
      </c>
    </row>
    <row r="19" spans="1:1" x14ac:dyDescent="0.2">
      <c r="A19" t="s">
        <v>128</v>
      </c>
    </row>
    <row r="20" spans="1:1" x14ac:dyDescent="0.2">
      <c r="A20" t="s">
        <v>128</v>
      </c>
    </row>
    <row r="21" spans="1:1" x14ac:dyDescent="0.2">
      <c r="A21" t="s">
        <v>127</v>
      </c>
    </row>
    <row r="22" spans="1:1" x14ac:dyDescent="0.2">
      <c r="A22" t="s">
        <v>127</v>
      </c>
    </row>
    <row r="23" spans="1:1" x14ac:dyDescent="0.2">
      <c r="A23" t="s">
        <v>127</v>
      </c>
    </row>
    <row r="24" spans="1:1" x14ac:dyDescent="0.2">
      <c r="A24" t="s">
        <v>127</v>
      </c>
    </row>
    <row r="25" spans="1:1" x14ac:dyDescent="0.2">
      <c r="A25" t="s">
        <v>127</v>
      </c>
    </row>
    <row r="26" spans="1:1" x14ac:dyDescent="0.2">
      <c r="A26" t="s">
        <v>127</v>
      </c>
    </row>
    <row r="27" spans="1:1" x14ac:dyDescent="0.2">
      <c r="A27" t="s">
        <v>127</v>
      </c>
    </row>
    <row r="28" spans="1:1" x14ac:dyDescent="0.2">
      <c r="A28" t="s">
        <v>127</v>
      </c>
    </row>
    <row r="29" spans="1:1" x14ac:dyDescent="0.2">
      <c r="A29" t="s">
        <v>127</v>
      </c>
    </row>
    <row r="30" spans="1:1" x14ac:dyDescent="0.2">
      <c r="A30" t="s">
        <v>127</v>
      </c>
    </row>
    <row r="31" spans="1:1" x14ac:dyDescent="0.2">
      <c r="A31" t="s">
        <v>127</v>
      </c>
    </row>
    <row r="32" spans="1:1" x14ac:dyDescent="0.2">
      <c r="A32" t="s">
        <v>128</v>
      </c>
    </row>
    <row r="33" spans="1:1" x14ac:dyDescent="0.2">
      <c r="A33" t="s">
        <v>127</v>
      </c>
    </row>
    <row r="34" spans="1:1" x14ac:dyDescent="0.2">
      <c r="A34" t="s">
        <v>127</v>
      </c>
    </row>
    <row r="35" spans="1:1" x14ac:dyDescent="0.2">
      <c r="A35" t="s">
        <v>127</v>
      </c>
    </row>
    <row r="36" spans="1:1" x14ac:dyDescent="0.2">
      <c r="A36" t="s">
        <v>128</v>
      </c>
    </row>
    <row r="37" spans="1:1" x14ac:dyDescent="0.2">
      <c r="A37" t="s">
        <v>127</v>
      </c>
    </row>
    <row r="38" spans="1:1" x14ac:dyDescent="0.2">
      <c r="A38" t="s">
        <v>127</v>
      </c>
    </row>
    <row r="39" spans="1:1" x14ac:dyDescent="0.2">
      <c r="A39" t="s">
        <v>127</v>
      </c>
    </row>
    <row r="40" spans="1:1" x14ac:dyDescent="0.2">
      <c r="A40" t="s">
        <v>127</v>
      </c>
    </row>
    <row r="41" spans="1:1" x14ac:dyDescent="0.2">
      <c r="A41" t="s">
        <v>127</v>
      </c>
    </row>
    <row r="42" spans="1:1" x14ac:dyDescent="0.2">
      <c r="A42" t="s">
        <v>127</v>
      </c>
    </row>
    <row r="43" spans="1:1" x14ac:dyDescent="0.2">
      <c r="A43" t="s">
        <v>127</v>
      </c>
    </row>
    <row r="44" spans="1:1" x14ac:dyDescent="0.2">
      <c r="A44" t="s">
        <v>127</v>
      </c>
    </row>
    <row r="45" spans="1:1" x14ac:dyDescent="0.2">
      <c r="A45" t="s">
        <v>127</v>
      </c>
    </row>
    <row r="46" spans="1:1" x14ac:dyDescent="0.2">
      <c r="A46" t="s">
        <v>127</v>
      </c>
    </row>
    <row r="47" spans="1:1" x14ac:dyDescent="0.2">
      <c r="A47" t="s">
        <v>127</v>
      </c>
    </row>
    <row r="48" spans="1:1" x14ac:dyDescent="0.2">
      <c r="A48"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996A1-B031-BD4F-B7E5-245120EDDB56}">
  <dimension ref="A2:P47"/>
  <sheetViews>
    <sheetView showGridLines="0" topLeftCell="D27" workbookViewId="0">
      <selection activeCell="P6" sqref="P6"/>
    </sheetView>
  </sheetViews>
  <sheetFormatPr baseColWidth="10" defaultRowHeight="16" x14ac:dyDescent="0.2"/>
  <cols>
    <col min="1" max="1" width="20.1640625" customWidth="1"/>
    <col min="2" max="2" width="8.6640625" customWidth="1"/>
    <col min="3" max="3" width="10.83203125" bestFit="1" customWidth="1"/>
    <col min="4" max="4" width="11.6640625" bestFit="1" customWidth="1"/>
    <col min="14" max="14" width="11.1640625" bestFit="1" customWidth="1"/>
    <col min="15" max="15" width="13.5" bestFit="1" customWidth="1"/>
  </cols>
  <sheetData>
    <row r="2" spans="2:16" x14ac:dyDescent="0.2">
      <c r="B2" s="52" t="s">
        <v>319</v>
      </c>
    </row>
    <row r="4" spans="2:16" x14ac:dyDescent="0.2">
      <c r="C4" s="46" t="s">
        <v>137</v>
      </c>
      <c r="D4" t="s">
        <v>320</v>
      </c>
    </row>
    <row r="5" spans="2:16" x14ac:dyDescent="0.2">
      <c r="C5" t="s">
        <v>131</v>
      </c>
      <c r="D5" s="53">
        <v>0.61111111111111116</v>
      </c>
      <c r="N5" s="46" t="s">
        <v>270</v>
      </c>
      <c r="O5" t="s">
        <v>321</v>
      </c>
    </row>
    <row r="6" spans="2:16" x14ac:dyDescent="0.2">
      <c r="C6" t="s">
        <v>130</v>
      </c>
      <c r="D6" s="53">
        <v>0.24074074074074073</v>
      </c>
      <c r="N6" t="s">
        <v>127</v>
      </c>
      <c r="O6">
        <v>36</v>
      </c>
      <c r="P6">
        <f>36/48</f>
        <v>0.75</v>
      </c>
    </row>
    <row r="7" spans="2:16" x14ac:dyDescent="0.2">
      <c r="C7" t="s">
        <v>132</v>
      </c>
      <c r="D7" s="53">
        <v>7.407407407407407E-2</v>
      </c>
      <c r="N7" t="s">
        <v>128</v>
      </c>
      <c r="O7">
        <v>11</v>
      </c>
    </row>
    <row r="8" spans="2:16" x14ac:dyDescent="0.2">
      <c r="C8" t="s">
        <v>134</v>
      </c>
      <c r="D8" s="53">
        <v>3.7037037037037035E-2</v>
      </c>
      <c r="N8" t="s">
        <v>10</v>
      </c>
      <c r="O8">
        <v>1</v>
      </c>
    </row>
    <row r="9" spans="2:16" x14ac:dyDescent="0.2">
      <c r="C9" t="s">
        <v>202</v>
      </c>
      <c r="D9" s="53">
        <v>1.8518518518518517E-2</v>
      </c>
      <c r="N9" t="s">
        <v>317</v>
      </c>
    </row>
    <row r="10" spans="2:16" x14ac:dyDescent="0.2">
      <c r="C10" t="s">
        <v>133</v>
      </c>
      <c r="D10" s="53">
        <v>1.8518518518518517E-2</v>
      </c>
      <c r="N10" t="s">
        <v>318</v>
      </c>
      <c r="O10">
        <v>48</v>
      </c>
    </row>
    <row r="11" spans="2:16" x14ac:dyDescent="0.2">
      <c r="C11" t="s">
        <v>318</v>
      </c>
      <c r="D11" s="53">
        <v>1</v>
      </c>
    </row>
    <row r="23" spans="1:15" x14ac:dyDescent="0.2">
      <c r="O23" t="s">
        <v>323</v>
      </c>
    </row>
    <row r="24" spans="1:15" x14ac:dyDescent="0.2">
      <c r="O24">
        <v>55</v>
      </c>
    </row>
    <row r="31" spans="1:15" x14ac:dyDescent="0.2">
      <c r="A31" s="46" t="s">
        <v>142</v>
      </c>
      <c r="B31" t="s">
        <v>322</v>
      </c>
      <c r="C31" t="s">
        <v>339</v>
      </c>
    </row>
    <row r="32" spans="1:15" x14ac:dyDescent="0.2">
      <c r="A32" t="s">
        <v>207</v>
      </c>
      <c r="B32">
        <v>25</v>
      </c>
      <c r="C32" s="57">
        <f>GETPIVOTDATA("Educational attainment",$A$31,"Educational attainment","Undergraduate degree")/52</f>
        <v>0.48076923076923078</v>
      </c>
    </row>
    <row r="33" spans="1:3" x14ac:dyDescent="0.2">
      <c r="A33" t="s">
        <v>209</v>
      </c>
      <c r="B33">
        <v>13</v>
      </c>
      <c r="C33" s="57">
        <f>GETPIVOTDATA("Educational attainment",$A$31,"Educational attainment","Graduate degree")/52</f>
        <v>0.25</v>
      </c>
    </row>
    <row r="34" spans="1:3" x14ac:dyDescent="0.2">
      <c r="A34" t="s">
        <v>206</v>
      </c>
      <c r="B34">
        <v>10</v>
      </c>
      <c r="C34" s="57">
        <f>GETPIVOTDATA("Educational attainment",$A$31,"Educational attainment","High school graduate")/52</f>
        <v>0.19230769230769232</v>
      </c>
    </row>
    <row r="35" spans="1:3" x14ac:dyDescent="0.2">
      <c r="A35" t="s">
        <v>205</v>
      </c>
      <c r="B35">
        <v>2</v>
      </c>
      <c r="C35" s="57">
        <f>GETPIVOTDATA("Educational attainment",$A$31,"Educational attainment","Elementary graduate")/52</f>
        <v>3.8461538461538464E-2</v>
      </c>
    </row>
    <row r="36" spans="1:3" x14ac:dyDescent="0.2">
      <c r="A36" t="s">
        <v>208</v>
      </c>
      <c r="B36">
        <v>2</v>
      </c>
      <c r="C36" s="57">
        <f>GETPIVOTDATA("Educational attainment",$A$31,"Educational attainment","Vocational graduate")/52</f>
        <v>3.8461538461538464E-2</v>
      </c>
    </row>
    <row r="37" spans="1:3" x14ac:dyDescent="0.2">
      <c r="A37" t="s">
        <v>317</v>
      </c>
    </row>
    <row r="38" spans="1:3" x14ac:dyDescent="0.2">
      <c r="A38" t="s">
        <v>318</v>
      </c>
      <c r="B38">
        <v>52</v>
      </c>
    </row>
    <row r="42" spans="1:3" x14ac:dyDescent="0.2">
      <c r="A42" s="13" t="s">
        <v>142</v>
      </c>
      <c r="B42" s="13" t="s">
        <v>339</v>
      </c>
      <c r="C42" s="13"/>
    </row>
    <row r="43" spans="1:3" x14ac:dyDescent="0.2">
      <c r="A43" t="s">
        <v>207</v>
      </c>
      <c r="B43" s="57">
        <v>0.48076923076923078</v>
      </c>
      <c r="C43" s="57"/>
    </row>
    <row r="44" spans="1:3" x14ac:dyDescent="0.2">
      <c r="A44" t="s">
        <v>209</v>
      </c>
      <c r="B44" s="57">
        <v>0.25</v>
      </c>
      <c r="C44" s="57"/>
    </row>
    <row r="45" spans="1:3" x14ac:dyDescent="0.2">
      <c r="A45" t="s">
        <v>206</v>
      </c>
      <c r="B45" s="57">
        <v>0.19230769230769232</v>
      </c>
      <c r="C45" s="57"/>
    </row>
    <row r="46" spans="1:3" x14ac:dyDescent="0.2">
      <c r="A46" t="s">
        <v>205</v>
      </c>
      <c r="B46" s="57">
        <v>3.8461538461538464E-2</v>
      </c>
      <c r="C46" s="57"/>
    </row>
    <row r="47" spans="1:3" x14ac:dyDescent="0.2">
      <c r="A47" t="s">
        <v>208</v>
      </c>
      <c r="B47" s="57">
        <v>3.8461538461538464E-2</v>
      </c>
      <c r="C47" s="57"/>
    </row>
  </sheetData>
  <pageMargins left="0.7" right="0.7" top="0.75" bottom="0.75" header="0.3" footer="0.3"/>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B32D8-CD2F-0143-B503-23904405B56A}">
  <dimension ref="A1:C62"/>
  <sheetViews>
    <sheetView topLeftCell="A25" workbookViewId="0">
      <selection activeCell="D46" sqref="D46"/>
    </sheetView>
  </sheetViews>
  <sheetFormatPr baseColWidth="10" defaultRowHeight="16" x14ac:dyDescent="0.2"/>
  <cols>
    <col min="1" max="1" width="38" customWidth="1"/>
    <col min="2" max="2" width="32" hidden="1" customWidth="1"/>
    <col min="3" max="3" width="13.6640625" bestFit="1" customWidth="1"/>
  </cols>
  <sheetData>
    <row r="1" spans="1:3" x14ac:dyDescent="0.2">
      <c r="A1" t="s">
        <v>249</v>
      </c>
    </row>
    <row r="3" spans="1:3" x14ac:dyDescent="0.2">
      <c r="A3" t="s">
        <v>223</v>
      </c>
      <c r="B3" t="s">
        <v>224</v>
      </c>
      <c r="C3" t="s">
        <v>337</v>
      </c>
    </row>
    <row r="4" spans="1:3" x14ac:dyDescent="0.2">
      <c r="A4" t="s">
        <v>19</v>
      </c>
    </row>
    <row r="5" spans="1:3" x14ac:dyDescent="0.2">
      <c r="A5" t="s">
        <v>223</v>
      </c>
      <c r="B5" t="s">
        <v>224</v>
      </c>
    </row>
    <row r="6" spans="1:3" x14ac:dyDescent="0.2">
      <c r="A6" t="s">
        <v>223</v>
      </c>
      <c r="B6" t="s">
        <v>224</v>
      </c>
    </row>
    <row r="7" spans="1:3" x14ac:dyDescent="0.2">
      <c r="A7" t="s">
        <v>223</v>
      </c>
      <c r="B7" t="s">
        <v>224</v>
      </c>
      <c r="C7" t="s">
        <v>337</v>
      </c>
    </row>
    <row r="8" spans="1:3" x14ac:dyDescent="0.2">
      <c r="A8" t="s">
        <v>223</v>
      </c>
      <c r="B8" t="s">
        <v>224</v>
      </c>
      <c r="C8" t="s">
        <v>337</v>
      </c>
    </row>
    <row r="9" spans="1:3" x14ac:dyDescent="0.2">
      <c r="A9" t="s">
        <v>223</v>
      </c>
      <c r="B9" t="s">
        <v>224</v>
      </c>
      <c r="C9" t="s">
        <v>337</v>
      </c>
    </row>
    <row r="10" spans="1:3" x14ac:dyDescent="0.2">
      <c r="A10" t="s">
        <v>333</v>
      </c>
      <c r="B10" t="s">
        <v>337</v>
      </c>
    </row>
    <row r="11" spans="1:3" x14ac:dyDescent="0.2">
      <c r="A11" t="s">
        <v>223</v>
      </c>
    </row>
    <row r="12" spans="1:3" x14ac:dyDescent="0.2">
      <c r="A12" t="s">
        <v>223</v>
      </c>
      <c r="B12" t="s">
        <v>224</v>
      </c>
      <c r="C12" t="s">
        <v>337</v>
      </c>
    </row>
    <row r="13" spans="1:3" x14ac:dyDescent="0.2">
      <c r="A13" t="s">
        <v>223</v>
      </c>
      <c r="B13" t="s">
        <v>224</v>
      </c>
    </row>
    <row r="14" spans="1:3" x14ac:dyDescent="0.2">
      <c r="A14" t="s">
        <v>223</v>
      </c>
      <c r="B14" t="s">
        <v>337</v>
      </c>
    </row>
    <row r="15" spans="1:3" x14ac:dyDescent="0.2">
      <c r="A15" t="s">
        <v>223</v>
      </c>
      <c r="B15" t="s">
        <v>224</v>
      </c>
      <c r="C15" t="s">
        <v>337</v>
      </c>
    </row>
    <row r="16" spans="1:3" x14ac:dyDescent="0.2">
      <c r="A16" t="s">
        <v>223</v>
      </c>
      <c r="B16" t="s">
        <v>337</v>
      </c>
    </row>
    <row r="17" spans="1:2" x14ac:dyDescent="0.2">
      <c r="A17" t="s">
        <v>223</v>
      </c>
    </row>
    <row r="18" spans="1:2" x14ac:dyDescent="0.2">
      <c r="A18" t="s">
        <v>223</v>
      </c>
    </row>
    <row r="19" spans="1:2" x14ac:dyDescent="0.2">
      <c r="A19" t="s">
        <v>225</v>
      </c>
    </row>
    <row r="20" spans="1:2" x14ac:dyDescent="0.2">
      <c r="A20" t="s">
        <v>223</v>
      </c>
      <c r="B20" t="s">
        <v>337</v>
      </c>
    </row>
    <row r="21" spans="1:2" x14ac:dyDescent="0.2">
      <c r="A21" t="s">
        <v>224</v>
      </c>
    </row>
    <row r="22" spans="1:2" x14ac:dyDescent="0.2">
      <c r="A22" t="s">
        <v>225</v>
      </c>
    </row>
    <row r="23" spans="1:2" x14ac:dyDescent="0.2">
      <c r="A23" t="s">
        <v>223</v>
      </c>
      <c r="B23" t="s">
        <v>337</v>
      </c>
    </row>
    <row r="24" spans="1:2" x14ac:dyDescent="0.2">
      <c r="A24" t="s">
        <v>334</v>
      </c>
      <c r="B24" t="s">
        <v>224</v>
      </c>
    </row>
    <row r="25" spans="1:2" x14ac:dyDescent="0.2">
      <c r="A25" t="s">
        <v>224</v>
      </c>
    </row>
    <row r="26" spans="1:2" x14ac:dyDescent="0.2">
      <c r="A26" t="s">
        <v>225</v>
      </c>
    </row>
    <row r="27" spans="1:2" x14ac:dyDescent="0.2">
      <c r="A27" t="s">
        <v>223</v>
      </c>
    </row>
    <row r="28" spans="1:2" x14ac:dyDescent="0.2">
      <c r="A28" t="s">
        <v>223</v>
      </c>
    </row>
    <row r="29" spans="1:2" x14ac:dyDescent="0.2">
      <c r="A29" t="s">
        <v>223</v>
      </c>
      <c r="B29" t="s">
        <v>224</v>
      </c>
    </row>
    <row r="30" spans="1:2" x14ac:dyDescent="0.2">
      <c r="A30" t="s">
        <v>223</v>
      </c>
    </row>
    <row r="31" spans="1:2" x14ac:dyDescent="0.2">
      <c r="A31" t="s">
        <v>223</v>
      </c>
    </row>
    <row r="32" spans="1:2" x14ac:dyDescent="0.2">
      <c r="A32" t="s">
        <v>225</v>
      </c>
    </row>
    <row r="33" spans="1:3" x14ac:dyDescent="0.2">
      <c r="A33" t="s">
        <v>225</v>
      </c>
    </row>
    <row r="34" spans="1:3" x14ac:dyDescent="0.2">
      <c r="A34" t="s">
        <v>223</v>
      </c>
      <c r="B34" t="s">
        <v>337</v>
      </c>
    </row>
    <row r="36" spans="1:3" x14ac:dyDescent="0.2">
      <c r="A36" t="s">
        <v>223</v>
      </c>
      <c r="B36" t="s">
        <v>337</v>
      </c>
    </row>
    <row r="37" spans="1:3" x14ac:dyDescent="0.2">
      <c r="A37" t="s">
        <v>223</v>
      </c>
      <c r="B37" t="s">
        <v>224</v>
      </c>
    </row>
    <row r="38" spans="1:3" x14ac:dyDescent="0.2">
      <c r="A38" t="s">
        <v>223</v>
      </c>
      <c r="B38" t="s">
        <v>224</v>
      </c>
    </row>
    <row r="39" spans="1:3" x14ac:dyDescent="0.2">
      <c r="A39" t="s">
        <v>223</v>
      </c>
      <c r="B39" t="s">
        <v>334</v>
      </c>
      <c r="C39" t="s">
        <v>224</v>
      </c>
    </row>
    <row r="40" spans="1:3" x14ac:dyDescent="0.2">
      <c r="A40" t="s">
        <v>224</v>
      </c>
    </row>
    <row r="41" spans="1:3" x14ac:dyDescent="0.2">
      <c r="A41" t="s">
        <v>224</v>
      </c>
    </row>
    <row r="42" spans="1:3" x14ac:dyDescent="0.2">
      <c r="A42" t="s">
        <v>225</v>
      </c>
    </row>
    <row r="43" spans="1:3" x14ac:dyDescent="0.2">
      <c r="A43" t="s">
        <v>223</v>
      </c>
    </row>
    <row r="44" spans="1:3" x14ac:dyDescent="0.2">
      <c r="A44" t="s">
        <v>223</v>
      </c>
    </row>
    <row r="45" spans="1:3" x14ac:dyDescent="0.2">
      <c r="A45" t="s">
        <v>225</v>
      </c>
    </row>
    <row r="46" spans="1:3" x14ac:dyDescent="0.2">
      <c r="A46" t="s">
        <v>223</v>
      </c>
    </row>
    <row r="47" spans="1:3" x14ac:dyDescent="0.2">
      <c r="A47" t="s">
        <v>223</v>
      </c>
    </row>
    <row r="48" spans="1:3" x14ac:dyDescent="0.2">
      <c r="A48" t="s">
        <v>223</v>
      </c>
    </row>
    <row r="49" spans="1:3" x14ac:dyDescent="0.2">
      <c r="A49" t="s">
        <v>223</v>
      </c>
    </row>
    <row r="50" spans="1:3" x14ac:dyDescent="0.2">
      <c r="A50" t="s">
        <v>223</v>
      </c>
    </row>
    <row r="51" spans="1:3" x14ac:dyDescent="0.2">
      <c r="A51" t="s">
        <v>223</v>
      </c>
    </row>
    <row r="52" spans="1:3" x14ac:dyDescent="0.2">
      <c r="A52" t="s">
        <v>223</v>
      </c>
      <c r="B52" t="s">
        <v>224</v>
      </c>
      <c r="C52" t="s">
        <v>337</v>
      </c>
    </row>
    <row r="53" spans="1:3" x14ac:dyDescent="0.2">
      <c r="A53" t="s">
        <v>223</v>
      </c>
    </row>
    <row r="54" spans="1:3" x14ac:dyDescent="0.2">
      <c r="A54" t="s">
        <v>223</v>
      </c>
    </row>
    <row r="55" spans="1:3" x14ac:dyDescent="0.2">
      <c r="A55" t="s">
        <v>223</v>
      </c>
    </row>
    <row r="57" spans="1:3" x14ac:dyDescent="0.2">
      <c r="A57" s="13" t="s">
        <v>249</v>
      </c>
      <c r="C57" s="13" t="s">
        <v>338</v>
      </c>
    </row>
    <row r="58" spans="1:3" x14ac:dyDescent="0.2">
      <c r="A58" t="s">
        <v>223</v>
      </c>
      <c r="B58">
        <f>COUNTIF(A3:C56, "Relaxation")</f>
        <v>38</v>
      </c>
      <c r="C58" s="57">
        <f>B58/B62</f>
        <v>0.52054794520547942</v>
      </c>
    </row>
    <row r="59" spans="1:3" x14ac:dyDescent="0.2">
      <c r="A59" t="s">
        <v>335</v>
      </c>
      <c r="B59">
        <f>COUNTIF(A3:C56, " Bird watching")</f>
        <v>2</v>
      </c>
      <c r="C59" s="57">
        <f>B59/B62</f>
        <v>2.7397260273972601E-2</v>
      </c>
    </row>
    <row r="60" spans="1:3" x14ac:dyDescent="0.2">
      <c r="A60" t="s">
        <v>336</v>
      </c>
      <c r="B60">
        <f>COUNTIF(A3:C56, "time in nature/enjoying nature")</f>
        <v>19</v>
      </c>
      <c r="C60" s="57">
        <f>B60/B62</f>
        <v>0.26027397260273971</v>
      </c>
    </row>
    <row r="61" spans="1:3" x14ac:dyDescent="0.2">
      <c r="A61" t="s">
        <v>337</v>
      </c>
      <c r="B61">
        <f>COUNTIF(A3:C56, "Photography")</f>
        <v>14</v>
      </c>
      <c r="C61" s="57">
        <f>B61/B62</f>
        <v>0.19178082191780821</v>
      </c>
    </row>
    <row r="62" spans="1:3" x14ac:dyDescent="0.2">
      <c r="B62">
        <f>SUM(B58:B61)</f>
        <v>73</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EF93F-960A-6348-A451-2AA408A273BE}">
  <dimension ref="A2:B8"/>
  <sheetViews>
    <sheetView topLeftCell="A2" workbookViewId="0">
      <selection activeCell="A16" sqref="A16"/>
    </sheetView>
  </sheetViews>
  <sheetFormatPr baseColWidth="10" defaultRowHeight="16" x14ac:dyDescent="0.2"/>
  <cols>
    <col min="1" max="1" width="17.83203125" customWidth="1"/>
    <col min="2" max="2" width="38.1640625" bestFit="1" customWidth="1"/>
  </cols>
  <sheetData>
    <row r="2" spans="1:2" x14ac:dyDescent="0.2">
      <c r="A2" s="46" t="s">
        <v>246</v>
      </c>
      <c r="B2" t="s">
        <v>340</v>
      </c>
    </row>
    <row r="3" spans="1:2" x14ac:dyDescent="0.2">
      <c r="A3" t="s">
        <v>210</v>
      </c>
      <c r="B3">
        <v>22</v>
      </c>
    </row>
    <row r="4" spans="1:2" x14ac:dyDescent="0.2">
      <c r="A4" t="s">
        <v>213</v>
      </c>
      <c r="B4">
        <v>11</v>
      </c>
    </row>
    <row r="5" spans="1:2" x14ac:dyDescent="0.2">
      <c r="A5" t="s">
        <v>211</v>
      </c>
      <c r="B5">
        <v>9</v>
      </c>
    </row>
    <row r="6" spans="1:2" x14ac:dyDescent="0.2">
      <c r="A6" t="s">
        <v>212</v>
      </c>
      <c r="B6">
        <v>7</v>
      </c>
    </row>
    <row r="7" spans="1:2" x14ac:dyDescent="0.2">
      <c r="A7" t="s">
        <v>19</v>
      </c>
      <c r="B7">
        <v>5</v>
      </c>
    </row>
    <row r="8" spans="1:2" x14ac:dyDescent="0.2">
      <c r="A8" t="s">
        <v>318</v>
      </c>
      <c r="B8">
        <v>54</v>
      </c>
    </row>
  </sheetData>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76C8A-5B83-764B-BEB7-9D61CE9CB8F5}">
  <dimension ref="A2:B5"/>
  <sheetViews>
    <sheetView workbookViewId="0">
      <selection activeCell="N17" sqref="N17"/>
    </sheetView>
  </sheetViews>
  <sheetFormatPr baseColWidth="10" defaultRowHeight="16" x14ac:dyDescent="0.2"/>
  <cols>
    <col min="1" max="1" width="10.83203125" bestFit="1" customWidth="1"/>
    <col min="2" max="2" width="15.6640625" bestFit="1" customWidth="1"/>
  </cols>
  <sheetData>
    <row r="2" spans="1:2" x14ac:dyDescent="0.2">
      <c r="A2" s="46" t="s">
        <v>128</v>
      </c>
      <c r="B2" t="s">
        <v>341</v>
      </c>
    </row>
    <row r="3" spans="1:2" x14ac:dyDescent="0.2">
      <c r="A3" t="s">
        <v>127</v>
      </c>
      <c r="B3">
        <v>36</v>
      </c>
    </row>
    <row r="4" spans="1:2" x14ac:dyDescent="0.2">
      <c r="A4" t="s">
        <v>128</v>
      </c>
      <c r="B4">
        <v>10</v>
      </c>
    </row>
    <row r="5" spans="1:2" x14ac:dyDescent="0.2">
      <c r="A5" t="s">
        <v>318</v>
      </c>
      <c r="B5">
        <v>46</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Form 1</vt:lpstr>
      <vt:lpstr>Sheet3</vt:lpstr>
      <vt:lpstr>Form 1 survey</vt:lpstr>
      <vt:lpstr>Form 1A</vt:lpstr>
      <vt:lpstr>Form 1A survey</vt:lpstr>
      <vt:lpstr>Interviews</vt:lpstr>
      <vt:lpstr>Form 1 - Transformed</vt:lpstr>
      <vt:lpstr>Sheet2</vt:lpstr>
      <vt:lpstr>Suggestion1</vt:lpstr>
      <vt:lpstr>Sheet1</vt:lpstr>
      <vt:lpstr>Suggestion2</vt:lpstr>
      <vt:lpstr>Suggestion4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Clarke</dc:creator>
  <cp:lastModifiedBy>Chris Clarke</cp:lastModifiedBy>
  <dcterms:created xsi:type="dcterms:W3CDTF">2023-05-16T05:14:07Z</dcterms:created>
  <dcterms:modified xsi:type="dcterms:W3CDTF">2023-06-05T05:44:36Z</dcterms:modified>
</cp:coreProperties>
</file>