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hidePivotFieldList="1" defaultThemeVersion="166925"/>
  <mc:AlternateContent xmlns:mc="http://schemas.openxmlformats.org/markup-compatibility/2006">
    <mc:Choice Requires="x15">
      <x15ac:absPath xmlns:x15ac="http://schemas.microsoft.com/office/spreadsheetml/2010/11/ac" url="/Users/chris/Documents/Documents/ERM/Thesis/Data/Survey/Data entry/"/>
    </mc:Choice>
  </mc:AlternateContent>
  <xr:revisionPtr revIDLastSave="0" documentId="13_ncr:1_{F3434C10-D59A-D24A-B459-828DE18E1D5A}" xr6:coauthVersionLast="47" xr6:coauthVersionMax="47" xr10:uidLastSave="{00000000-0000-0000-0000-000000000000}"/>
  <bookViews>
    <workbookView xWindow="0" yWindow="500" windowWidth="28800" windowHeight="17500" xr2:uid="{2C64E9A8-4C70-3E4B-B58C-9CE659480794}"/>
  </bookViews>
  <sheets>
    <sheet name="Form 1" sheetId="1" r:id="rId1"/>
    <sheet name="Non-students" sheetId="14" r:id="rId2"/>
    <sheet name="Awareness" sheetId="13" r:id="rId3"/>
    <sheet name="36+" sheetId="12" r:id="rId4"/>
    <sheet name="Students" sheetId="11" r:id="rId5"/>
    <sheet name="Graphs and charts" sheetId="15" r:id="rId6"/>
  </sheets>
  <definedNames>
    <definedName name="_xlnm._FilterDatabase" localSheetId="0" hidden="1">'Form 1'!$A$2:$BD$64</definedName>
    <definedName name="_xlchart.v1.0" hidden="1">Students!$V$1:$AD$1</definedName>
    <definedName name="_xlchart.v1.1" hidden="1">Students!$V$26:$AD$26</definedName>
    <definedName name="_xlchart.v2.2" hidden="1">Students!$V$1:$AD$1</definedName>
    <definedName name="_xlchart.v2.3" hidden="1">Students!$V$26:$AD$26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6" i="14" l="1"/>
  <c r="Y36" i="14"/>
  <c r="Z36" i="14"/>
  <c r="AA36" i="14"/>
  <c r="AB36" i="14"/>
  <c r="AC36" i="14"/>
  <c r="AD36" i="14"/>
  <c r="W36" i="14"/>
  <c r="V36" i="14"/>
  <c r="BB60" i="1"/>
  <c r="BB62" i="1" s="1"/>
  <c r="BA60" i="1"/>
  <c r="BA62" i="1" s="1"/>
  <c r="AZ60" i="1"/>
  <c r="AZ62" i="1" s="1"/>
  <c r="AY60" i="1"/>
  <c r="AY62" i="1" s="1"/>
  <c r="AX60" i="1"/>
  <c r="AX62" i="1" s="1"/>
  <c r="AW60" i="1"/>
  <c r="AW62" i="1" s="1"/>
  <c r="AV64" i="1"/>
  <c r="W13" i="12"/>
  <c r="X13" i="12"/>
  <c r="Y13" i="12"/>
  <c r="Z13" i="12"/>
  <c r="AA13" i="12"/>
  <c r="AB13" i="12"/>
  <c r="AC13" i="12"/>
  <c r="AD13" i="12"/>
  <c r="AE13" i="12"/>
  <c r="AF13" i="12"/>
  <c r="AG13" i="12"/>
  <c r="AH13" i="12"/>
  <c r="AI13" i="12"/>
  <c r="AJ13" i="12"/>
  <c r="AK13" i="12"/>
  <c r="AL13" i="12"/>
  <c r="AM13" i="12"/>
  <c r="AN13" i="12"/>
  <c r="AO13" i="12"/>
  <c r="AP13" i="12"/>
  <c r="AQ13" i="12"/>
  <c r="AR13" i="12"/>
  <c r="AS13" i="12"/>
  <c r="V13" i="12"/>
  <c r="I62" i="1"/>
  <c r="I61" i="1"/>
  <c r="M26" i="11"/>
  <c r="AN26" i="11"/>
  <c r="AO26" i="11"/>
  <c r="AP26" i="11"/>
  <c r="AQ26" i="11"/>
  <c r="AR26" i="11"/>
  <c r="AS26" i="11"/>
  <c r="AG26" i="11"/>
  <c r="AH26" i="11"/>
  <c r="AI26" i="11"/>
  <c r="AJ26" i="11"/>
  <c r="AK26" i="11"/>
  <c r="AF26" i="11"/>
  <c r="W26" i="11"/>
  <c r="X26" i="11"/>
  <c r="Y26" i="11"/>
  <c r="Z26" i="11"/>
  <c r="AA26" i="11"/>
  <c r="AB26" i="11"/>
  <c r="AC26" i="11"/>
  <c r="AD26" i="11"/>
  <c r="V26" i="11"/>
  <c r="R53" i="1"/>
  <c r="AQ62" i="1"/>
  <c r="AQ61" i="1"/>
  <c r="AP62" i="1"/>
  <c r="AP61" i="1"/>
  <c r="AM61" i="1"/>
  <c r="V59" i="1"/>
  <c r="V58" i="1"/>
  <c r="BH59" i="1"/>
  <c r="BH58" i="1"/>
  <c r="AM58" i="1"/>
  <c r="AP58" i="1"/>
  <c r="AQ58" i="1"/>
  <c r="AR58" i="1"/>
  <c r="AR61" i="1" s="1"/>
  <c r="AS58" i="1"/>
  <c r="AS61" i="1" s="1"/>
  <c r="AT58" i="1"/>
  <c r="AT61" i="1" s="1"/>
  <c r="AU58" i="1"/>
  <c r="AU61" i="1" s="1"/>
  <c r="AG58" i="1"/>
  <c r="AG61" i="1" s="1"/>
  <c r="AH58" i="1"/>
  <c r="AH61" i="1" s="1"/>
  <c r="AI58" i="1"/>
  <c r="AI61" i="1" s="1"/>
  <c r="AJ58" i="1"/>
  <c r="AJ61" i="1" s="1"/>
  <c r="AK58" i="1"/>
  <c r="AK61" i="1" s="1"/>
  <c r="AL58" i="1"/>
  <c r="AL61" i="1" s="1"/>
  <c r="X58" i="1"/>
  <c r="X61" i="1" s="1"/>
  <c r="Y58" i="1"/>
  <c r="Y61" i="1" s="1"/>
  <c r="Z58" i="1"/>
  <c r="Z61" i="1" s="1"/>
  <c r="AA58" i="1"/>
  <c r="AA61" i="1" s="1"/>
  <c r="AB58" i="1"/>
  <c r="AB61" i="1" s="1"/>
  <c r="AC58" i="1"/>
  <c r="AC61" i="1" s="1"/>
  <c r="AD58" i="1"/>
  <c r="AD61" i="1" s="1"/>
  <c r="AE58" i="1"/>
  <c r="AE61" i="1" s="1"/>
  <c r="AF58" i="1"/>
  <c r="AF61" i="1" s="1"/>
  <c r="W58" i="1"/>
  <c r="W61" i="1" s="1"/>
  <c r="BC4" i="1"/>
  <c r="BC5" i="1"/>
  <c r="BC6" i="1"/>
  <c r="BC7" i="1"/>
  <c r="BC8" i="1"/>
  <c r="BC9" i="1"/>
  <c r="BC10" i="1"/>
  <c r="BC11" i="1"/>
  <c r="BC12" i="1"/>
  <c r="BC13" i="1"/>
  <c r="BC14" i="1"/>
  <c r="BC15"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3" i="1"/>
  <c r="AN4" i="1"/>
  <c r="AN5" i="1"/>
  <c r="AN6" i="1"/>
  <c r="AN7" i="1"/>
  <c r="AN8" i="1"/>
  <c r="AN9" i="1"/>
  <c r="AN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3" i="1"/>
  <c r="R44" i="1"/>
  <c r="R45" i="1"/>
  <c r="R46" i="1"/>
  <c r="R47" i="1"/>
  <c r="R48" i="1"/>
  <c r="R49" i="1"/>
  <c r="R50" i="1"/>
  <c r="R51" i="1"/>
  <c r="R52" i="1"/>
  <c r="R54" i="1"/>
  <c r="R55" i="1"/>
  <c r="R56" i="1"/>
  <c r="R17" i="1"/>
  <c r="R18" i="1"/>
  <c r="R19" i="1"/>
  <c r="R20" i="1"/>
  <c r="R21" i="1"/>
  <c r="R22" i="1"/>
  <c r="R23" i="1"/>
  <c r="R24" i="1"/>
  <c r="R25" i="1"/>
  <c r="R26" i="1"/>
  <c r="R27" i="1"/>
  <c r="R28" i="1"/>
  <c r="R29" i="1"/>
  <c r="R30" i="1"/>
  <c r="R31" i="1"/>
  <c r="R32" i="1"/>
  <c r="R33" i="1"/>
  <c r="R34" i="1"/>
  <c r="R35" i="1"/>
  <c r="R36" i="1"/>
  <c r="R37" i="1"/>
  <c r="R38" i="1"/>
  <c r="R39" i="1"/>
  <c r="R40" i="1"/>
  <c r="R41" i="1"/>
  <c r="R42" i="1"/>
  <c r="R43" i="1"/>
  <c r="R16" i="1"/>
  <c r="R5" i="1"/>
  <c r="R6" i="1"/>
  <c r="R7" i="1"/>
  <c r="R8" i="1"/>
  <c r="R9" i="1"/>
  <c r="R10" i="1"/>
  <c r="R11" i="1"/>
  <c r="R12" i="1"/>
  <c r="R13" i="1"/>
  <c r="R14" i="1"/>
  <c r="R15" i="1"/>
  <c r="R4" i="1"/>
  <c r="BH61" i="1" l="1"/>
  <c r="AP63" i="1"/>
  <c r="AP64" i="1" s="1"/>
  <c r="AQ63" i="1"/>
  <c r="AQ64" i="1" s="1"/>
  <c r="R65" i="1"/>
  <c r="BH60" i="1"/>
  <c r="BH63" i="1" s="1"/>
  <c r="BH62" i="1" l="1"/>
</calcChain>
</file>

<file path=xl/sharedStrings.xml><?xml version="1.0" encoding="utf-8"?>
<sst xmlns="http://schemas.openxmlformats.org/spreadsheetml/2006/main" count="2547" uniqueCount="221">
  <si>
    <t>ID</t>
  </si>
  <si>
    <t>Consent</t>
  </si>
  <si>
    <t>Part 1</t>
  </si>
  <si>
    <t>Part 2</t>
  </si>
  <si>
    <t>Part 3</t>
  </si>
  <si>
    <t>Y</t>
  </si>
  <si>
    <t>Driver</t>
  </si>
  <si>
    <t>Family business</t>
  </si>
  <si>
    <t>Region code</t>
  </si>
  <si>
    <t xml:space="preserve">Region </t>
  </si>
  <si>
    <t>Mati</t>
  </si>
  <si>
    <t>Tagum</t>
  </si>
  <si>
    <t>store owner</t>
  </si>
  <si>
    <t>LENDING COLLECTOR</t>
  </si>
  <si>
    <t>hairdressing</t>
  </si>
  <si>
    <t>Other</t>
  </si>
  <si>
    <t>Dahican</t>
  </si>
  <si>
    <t>Calapgan</t>
  </si>
  <si>
    <t>Panao</t>
  </si>
  <si>
    <t>Barber</t>
  </si>
  <si>
    <t>Online selling</t>
  </si>
  <si>
    <t>Physician</t>
  </si>
  <si>
    <t>Retired gvt official</t>
  </si>
  <si>
    <t>Private business</t>
  </si>
  <si>
    <t>Cook</t>
  </si>
  <si>
    <t>GUIDE FOR RELATIVES</t>
  </si>
  <si>
    <t>1,5,7</t>
  </si>
  <si>
    <t>FOR PROJECT</t>
  </si>
  <si>
    <t>Y*</t>
  </si>
  <si>
    <t>1,5</t>
  </si>
  <si>
    <t>3*</t>
  </si>
  <si>
    <t>Already aware</t>
  </si>
  <si>
    <t>5,7</t>
  </si>
  <si>
    <t>1,7</t>
  </si>
  <si>
    <t>Future Development</t>
  </si>
  <si>
    <t>3,5</t>
  </si>
  <si>
    <t>1,2,4,5</t>
  </si>
  <si>
    <t>Need additional planting of mangroves in areas</t>
  </si>
  <si>
    <t>1,2,3,4,5,6,7</t>
  </si>
  <si>
    <t>tree planting</t>
  </si>
  <si>
    <t>Boardwalk is not close enough to the entrance - put transcans?</t>
  </si>
  <si>
    <t>Need transportation for those without private car</t>
  </si>
  <si>
    <t>Improve the promotion of the park</t>
  </si>
  <si>
    <t>1,6</t>
  </si>
  <si>
    <t>More advertising, maintain the surroundings</t>
  </si>
  <si>
    <t>3,4</t>
  </si>
  <si>
    <t>availability of goods (food) and improved advertising for the park</t>
  </si>
  <si>
    <t>3,6</t>
  </si>
  <si>
    <t>Place to buy water, maybe food to eat</t>
  </si>
  <si>
    <t>1,2,5</t>
  </si>
  <si>
    <t>plant more mangroves, benches to stay while watching/sightseeing, informatiopn sign boards</t>
  </si>
  <si>
    <t>2,5,6</t>
  </si>
  <si>
    <t>improve the maintenance and cleanliness of the area</t>
  </si>
  <si>
    <t>need to put up signs</t>
  </si>
  <si>
    <t>maintenance and cleanliness in the area</t>
  </si>
  <si>
    <t>sign boards</t>
  </si>
  <si>
    <t>need to have food/ food court nearby</t>
  </si>
  <si>
    <t>3,5,6</t>
  </si>
  <si>
    <t>proper maintenance/ lights for night stay</t>
  </si>
  <si>
    <t>1,2</t>
  </si>
  <si>
    <t>1,2,3,4,5,6</t>
  </si>
  <si>
    <t>development for improvement to add for good view</t>
  </si>
  <si>
    <t>need improvement</t>
  </si>
  <si>
    <t>need to plant more trees in the area</t>
  </si>
  <si>
    <t>2,4,5</t>
  </si>
  <si>
    <t>1,2,3,5</t>
  </si>
  <si>
    <t>garbage, waste disposal</t>
  </si>
  <si>
    <t>need important signage on mangroves species in the boardwalk for educational purposes</t>
  </si>
  <si>
    <t>so far, its good</t>
  </si>
  <si>
    <t>1,2,3,4,5</t>
  </si>
  <si>
    <t>2,5</t>
  </si>
  <si>
    <t>1,3,5,6</t>
  </si>
  <si>
    <t>1,4</t>
  </si>
  <si>
    <t>To improve this kind of environment</t>
  </si>
  <si>
    <t>*</t>
  </si>
  <si>
    <t>* missing part 2</t>
  </si>
  <si>
    <t>Private entity</t>
  </si>
  <si>
    <t>1,3,4,5,6</t>
  </si>
  <si>
    <t>Plant more trees</t>
  </si>
  <si>
    <t>* missing data</t>
  </si>
  <si>
    <t>Local</t>
  </si>
  <si>
    <t>Regional</t>
  </si>
  <si>
    <t>26-35</t>
  </si>
  <si>
    <t>18-25</t>
  </si>
  <si>
    <t>36-45</t>
  </si>
  <si>
    <t>46-55</t>
  </si>
  <si>
    <t>56-65</t>
  </si>
  <si>
    <t>Nationality</t>
  </si>
  <si>
    <t>Age</t>
  </si>
  <si>
    <t>Secondary income source</t>
  </si>
  <si>
    <t>Educational attainment</t>
  </si>
  <si>
    <t>Accommodation nearby</t>
  </si>
  <si>
    <t>Accessibility</t>
  </si>
  <si>
    <t>Boardwalk</t>
  </si>
  <si>
    <t>Information and education</t>
  </si>
  <si>
    <t>Maintenance (e.g. vandalism)</t>
  </si>
  <si>
    <t>Adventure</t>
  </si>
  <si>
    <t>Comfort</t>
  </si>
  <si>
    <t>Environmental education</t>
  </si>
  <si>
    <t>Price</t>
  </si>
  <si>
    <t>Bakery cashier</t>
  </si>
  <si>
    <t>1,4,5</t>
  </si>
  <si>
    <t>1,2,4,5,6</t>
  </si>
  <si>
    <t>To protect the mangroves and preserve (them) for the future</t>
  </si>
  <si>
    <t>-</t>
  </si>
  <si>
    <t>To protect and preserve the mangroves and ecotourism for the future</t>
  </si>
  <si>
    <t>No reason given</t>
  </si>
  <si>
    <t>Cotabato City</t>
  </si>
  <si>
    <t>1,2,4,6</t>
  </si>
  <si>
    <t>* missing data from last page</t>
  </si>
  <si>
    <t>1,2,4</t>
  </si>
  <si>
    <t>1,5,6</t>
  </si>
  <si>
    <t>1,2,5,6</t>
  </si>
  <si>
    <t>The Philippines</t>
  </si>
  <si>
    <t>66-75</t>
  </si>
  <si>
    <t>Male</t>
  </si>
  <si>
    <t>Female</t>
  </si>
  <si>
    <t>Elementary graduate</t>
  </si>
  <si>
    <t>High school graduate</t>
  </si>
  <si>
    <t>Undergraduate degree</t>
  </si>
  <si>
    <t>Vocational graduate</t>
  </si>
  <si>
    <t>Graduate degree</t>
  </si>
  <si>
    <t>Student</t>
  </si>
  <si>
    <t>Business/industry</t>
  </si>
  <si>
    <t>Government service</t>
  </si>
  <si>
    <t>Not working</t>
  </si>
  <si>
    <t>Farming</t>
  </si>
  <si>
    <t>Walk</t>
  </si>
  <si>
    <t>Trike or taxi</t>
  </si>
  <si>
    <t>Private car</t>
  </si>
  <si>
    <t>Motorcycle or moped</t>
  </si>
  <si>
    <t>Bicycle</t>
  </si>
  <si>
    <t>Social Media (Facebook etc.)</t>
  </si>
  <si>
    <t>Social Media (Facebook etc.) &amp; through friends or family</t>
  </si>
  <si>
    <t>Through friends or family</t>
  </si>
  <si>
    <t>Relaxation</t>
  </si>
  <si>
    <t>Time in nature/enjoying nature</t>
  </si>
  <si>
    <t>Photography (including for social media)</t>
  </si>
  <si>
    <t>Never</t>
  </si>
  <si>
    <t>Once a year</t>
  </si>
  <si>
    <t>Several times a year</t>
  </si>
  <si>
    <t>Several times a month</t>
  </si>
  <si>
    <t>Under an hour</t>
  </si>
  <si>
    <t>1-3 hours</t>
  </si>
  <si>
    <t>3+ hours</t>
  </si>
  <si>
    <t>Yes</t>
  </si>
  <si>
    <t>No</t>
  </si>
  <si>
    <t>Sex</t>
  </si>
  <si>
    <t>Occupation/Primary income source</t>
  </si>
  <si>
    <t>Transport to park</t>
  </si>
  <si>
    <t>Found out through</t>
  </si>
  <si>
    <t>Purpose of visit</t>
  </si>
  <si>
    <t>Duration of visit</t>
  </si>
  <si>
    <t>Frequency of visits</t>
  </si>
  <si>
    <t>WTP?</t>
  </si>
  <si>
    <t>Well advertised?</t>
  </si>
  <si>
    <t>Importance of community management</t>
  </si>
  <si>
    <t>Transport</t>
  </si>
  <si>
    <t>Cleanliness (e.g. litter)</t>
  </si>
  <si>
    <t>Food and drink</t>
  </si>
  <si>
    <t>Environmental Protection</t>
  </si>
  <si>
    <t>Benefits to local communities</t>
  </si>
  <si>
    <t>Environmental activities</t>
  </si>
  <si>
    <t>Health risk (e.g. mosquitos)</t>
  </si>
  <si>
    <t>Dark and gloomy places</t>
  </si>
  <si>
    <t>Community involvement in conservation</t>
  </si>
  <si>
    <t>Ecotourism for additional local income</t>
  </si>
  <si>
    <t>Ecotourism positive effect on conservation</t>
  </si>
  <si>
    <t>Mangrove are an attractive tourism destination</t>
  </si>
  <si>
    <t>Environmental awareness</t>
  </si>
  <si>
    <t>Data issues</t>
  </si>
  <si>
    <t xml:space="preserve"> Habitats for marine species</t>
  </si>
  <si>
    <t xml:space="preserve"> Stabilize shorelines</t>
  </si>
  <si>
    <t xml:space="preserve"> Are important carbon sinks</t>
  </si>
  <si>
    <t xml:space="preserve"> Improve fishing</t>
  </si>
  <si>
    <t xml:space="preserve"> Not important for coastal ecosystem health</t>
  </si>
  <si>
    <t xml:space="preserve"> Can be harmful to human health</t>
  </si>
  <si>
    <t>ranking 4 or 5</t>
  </si>
  <si>
    <t>General Santos City</t>
  </si>
  <si>
    <t>Governor Generoso</t>
  </si>
  <si>
    <t xml:space="preserve"> Beach clean or litter collection</t>
  </si>
  <si>
    <t xml:space="preserve"> Habitats for marine species, Stabilize shorelines, Are important carbon sinks, Improve fishing</t>
  </si>
  <si>
    <t xml:space="preserve"> Relaxation, Time in nature, Photography</t>
  </si>
  <si>
    <t xml:space="preserve"> Relaxation, Time in nature</t>
  </si>
  <si>
    <t xml:space="preserve"> None of the above</t>
  </si>
  <si>
    <t xml:space="preserve"> Beach clean or litter collection, Other environmentally friendly activity</t>
  </si>
  <si>
    <t xml:space="preserve"> Relaxation, Photography</t>
  </si>
  <si>
    <t xml:space="preserve"> Donate money to an environmental cause</t>
  </si>
  <si>
    <t xml:space="preserve"> Habitats for marine species, Stabilize shorelines, Not important for coastal ecosystem health, Are important carbon sinks, Improve fishing, Can be harmful to human health</t>
  </si>
  <si>
    <t xml:space="preserve"> Beach clean or litter collection, Do voluntary environmental work</t>
  </si>
  <si>
    <t xml:space="preserve"> Stabilize shorelines, Are important carbon sinks, Improve fishing</t>
  </si>
  <si>
    <t xml:space="preserve"> Habitats for marine species, Stabilize shorelines, Are important carbon sinks, Improve fishing, Can be harmful to human health</t>
  </si>
  <si>
    <t xml:space="preserve"> Relaxation, Bird watching, Time in nature</t>
  </si>
  <si>
    <t xml:space="preserve"> Seek environmental information, Beach clean or litter collection, Donate money to an environmental cause, Do voluntary environmental work, Other environmentally friendly activity</t>
  </si>
  <si>
    <t xml:space="preserve"> Habitats for marine species, Stabilize shorelines, Not important for coastal ecosystem health, Are important carbon sinks, Improve fishing</t>
  </si>
  <si>
    <t xml:space="preserve"> Attend public DENR meetings</t>
  </si>
  <si>
    <t xml:space="preserve"> Habitats for marine species, Are important carbon sinks, Improve fishing</t>
  </si>
  <si>
    <t xml:space="preserve"> Habitats for marine species, Stabilize shorelines, Are important carbon sinks, Can be harmful to human health</t>
  </si>
  <si>
    <t xml:space="preserve"> Do voluntary environmental work</t>
  </si>
  <si>
    <t xml:space="preserve"> Habitats for marine species, Improve fishing, Can be harmful to human health</t>
  </si>
  <si>
    <t xml:space="preserve"> Habitats for marine species, Stabilize shorelines, Improve fishing, Can be harmful to human health</t>
  </si>
  <si>
    <t>students - advertised</t>
  </si>
  <si>
    <t>Student community</t>
  </si>
  <si>
    <t xml:space="preserve"> Seek environmental information, Other environmentally friendly activity</t>
  </si>
  <si>
    <t xml:space="preserve"> Habitats for marine species, Stabilize shorelines, Improve fishing</t>
  </si>
  <si>
    <t xml:space="preserve"> Seek environmental information, Attend public DENR meetings, Beach clean or litter collection, Do voluntary environmental work</t>
  </si>
  <si>
    <t xml:space="preserve"> Bird watching, Time in nature</t>
  </si>
  <si>
    <t xml:space="preserve"> Seek environmental information, Attend public DENR meetings, Beach clean or litter collection, Donate money to an environmental cause, Do voluntary environmental work, Other environmentally friendly activity</t>
  </si>
  <si>
    <t xml:space="preserve"> Relaxation, Time in nature/enjoying nature, Photography</t>
  </si>
  <si>
    <t/>
  </si>
  <si>
    <t>52 answered</t>
  </si>
  <si>
    <t xml:space="preserve"> Seek environmental information, Attend public DENR meetings, Beach clean or litter collection, Donate money to an environmental cause, Do voluntary environmental work, Other environmentally friendly activity, None of the above</t>
  </si>
  <si>
    <t xml:space="preserve"> Time in nature, Photography</t>
  </si>
  <si>
    <t xml:space="preserve"> Beach clean or litter collection, Donate money to an environmental cause</t>
  </si>
  <si>
    <t xml:space="preserve"> Attend public DENR meetings, Do voluntary environmental work, Other environmentally friendly activity</t>
  </si>
  <si>
    <t xml:space="preserve"> Beach clean or litter collection, Do voluntary environmental work, Other environmentally friendly activity</t>
  </si>
  <si>
    <t xml:space="preserve"> Habitats for marine species, Stabilize shorelines</t>
  </si>
  <si>
    <t xml:space="preserve"> Seek environmental information, Beach clean or litter collection, Do voluntary environmental work, Other environmentally friendly activity</t>
  </si>
  <si>
    <t xml:space="preserve"> Seek environmental information, Do voluntary environmental work</t>
  </si>
  <si>
    <t xml:space="preserve"> Seek environmental information, Donate money to an environmental cause</t>
  </si>
  <si>
    <t xml:space="preserve"> Habitats for marine species, Stabilize shorelines, Are important carbon sinks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</si>
</sst>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color rgb="FF000000"/>
      <name val="Calibri"/>
      <family val="2"/>
      <scheme val="minor"/>
    </font>
    <font>
      <b/>
      <sz val="12"/>
      <color theme="1"/>
      <name val="Calibri"/>
      <family val="2"/>
      <scheme val="minor"/>
    </font>
    <font>
      <sz val="12"/>
      <color theme="1"/>
      <name val="Calibri"/>
      <family val="2"/>
      <scheme val="minor"/>
    </font>
    <font>
      <sz val="8"/>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5" tint="0.59999389629810485"/>
        <bgColor rgb="FF000000"/>
      </patternFill>
    </fill>
    <fill>
      <patternFill patternType="solid">
        <fgColor rgb="FFDDEBF7"/>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s>
  <cellStyleXfs count="2">
    <xf numFmtId="0" fontId="0" fillId="0" borderId="0"/>
    <xf numFmtId="9" fontId="3" fillId="0" borderId="0" applyFont="0" applyFill="0" applyBorder="0" applyAlignment="0" applyProtection="0"/>
  </cellStyleXfs>
  <cellXfs count="54">
    <xf numFmtId="0" fontId="0" fillId="0" borderId="0" xfId="0"/>
    <xf numFmtId="0" fontId="0" fillId="0" borderId="1" xfId="0" applyBorder="1"/>
    <xf numFmtId="0" fontId="0" fillId="0" borderId="1"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4" borderId="1" xfId="0" applyFill="1" applyBorder="1" applyAlignment="1">
      <alignment horizontal="center"/>
    </xf>
    <xf numFmtId="0" fontId="0" fillId="2" borderId="5" xfId="0" applyFill="1" applyBorder="1" applyAlignment="1">
      <alignment horizontal="center"/>
    </xf>
    <xf numFmtId="0" fontId="0" fillId="3" borderId="1" xfId="0" applyFill="1" applyBorder="1" applyAlignment="1">
      <alignment horizontal="center"/>
    </xf>
    <xf numFmtId="0" fontId="1" fillId="6" borderId="1" xfId="0" applyFont="1" applyFill="1" applyBorder="1" applyAlignment="1">
      <alignment horizontal="center"/>
    </xf>
    <xf numFmtId="0" fontId="0" fillId="5" borderId="1" xfId="0" applyFill="1" applyBorder="1" applyAlignment="1">
      <alignment horizontal="center"/>
    </xf>
    <xf numFmtId="0" fontId="2" fillId="0" borderId="0" xfId="0" applyFont="1"/>
    <xf numFmtId="0" fontId="1" fillId="0" borderId="1" xfId="0" applyFont="1" applyBorder="1" applyAlignment="1">
      <alignment horizontal="center"/>
    </xf>
    <xf numFmtId="0" fontId="0" fillId="3" borderId="4" xfId="0" applyFill="1" applyBorder="1" applyAlignment="1">
      <alignment horizontal="center"/>
    </xf>
    <xf numFmtId="0" fontId="0" fillId="0" borderId="4" xfId="0" applyBorder="1" applyAlignment="1">
      <alignment horizontal="center"/>
    </xf>
    <xf numFmtId="0" fontId="0" fillId="3" borderId="8" xfId="0" applyFill="1" applyBorder="1" applyAlignment="1">
      <alignment horizontal="center"/>
    </xf>
    <xf numFmtId="0" fontId="0" fillId="0" borderId="8" xfId="0" applyBorder="1" applyAlignment="1">
      <alignment horizontal="center"/>
    </xf>
    <xf numFmtId="0" fontId="0" fillId="0" borderId="9" xfId="0" applyBorder="1"/>
    <xf numFmtId="0" fontId="0" fillId="3" borderId="8" xfId="0" applyFill="1" applyBorder="1" applyAlignment="1">
      <alignment horizontal="center" vertical="center"/>
    </xf>
    <xf numFmtId="0" fontId="0" fillId="5" borderId="4" xfId="0" applyFill="1" applyBorder="1" applyAlignment="1">
      <alignment horizontal="center"/>
    </xf>
    <xf numFmtId="0" fontId="1" fillId="0" borderId="8" xfId="0" applyFont="1" applyBorder="1" applyAlignment="1">
      <alignment horizontal="center"/>
    </xf>
    <xf numFmtId="0" fontId="0" fillId="2" borderId="8" xfId="0" applyFill="1" applyBorder="1" applyAlignment="1">
      <alignment horizontal="center" vertical="center"/>
    </xf>
    <xf numFmtId="0" fontId="0" fillId="2" borderId="8" xfId="0" applyFill="1" applyBorder="1" applyAlignment="1">
      <alignment horizontal="center"/>
    </xf>
    <xf numFmtId="0" fontId="0" fillId="2" borderId="10" xfId="0" applyFill="1" applyBorder="1" applyAlignment="1">
      <alignment horizontal="center"/>
    </xf>
    <xf numFmtId="0" fontId="0" fillId="4" borderId="8" xfId="0" applyFill="1" applyBorder="1" applyAlignment="1">
      <alignment horizontal="center"/>
    </xf>
    <xf numFmtId="0" fontId="0" fillId="0" borderId="9" xfId="0" applyBorder="1" applyAlignment="1">
      <alignment horizontal="center"/>
    </xf>
    <xf numFmtId="0" fontId="2" fillId="0" borderId="1" xfId="0" applyFont="1" applyBorder="1" applyAlignment="1">
      <alignment horizontal="center"/>
    </xf>
    <xf numFmtId="0" fontId="1" fillId="0" borderId="6" xfId="0" applyFont="1" applyBorder="1" applyAlignment="1">
      <alignment horizontal="center"/>
    </xf>
    <xf numFmtId="0" fontId="0" fillId="0" borderId="11" xfId="0" applyBorder="1"/>
    <xf numFmtId="0" fontId="0" fillId="0" borderId="11" xfId="0" applyBorder="1" applyAlignment="1">
      <alignment horizontal="center"/>
    </xf>
    <xf numFmtId="0" fontId="0" fillId="0" borderId="12" xfId="0" applyBorder="1" applyAlignment="1">
      <alignment horizontal="center"/>
    </xf>
    <xf numFmtId="0" fontId="0" fillId="0" borderId="7" xfId="0" applyBorder="1" applyAlignment="1">
      <alignment horizontal="center"/>
    </xf>
    <xf numFmtId="0" fontId="2" fillId="3" borderId="1" xfId="0" applyFont="1" applyFill="1" applyBorder="1" applyAlignment="1">
      <alignment horizontal="center"/>
    </xf>
    <xf numFmtId="0" fontId="2" fillId="0" borderId="0" xfId="0" applyFont="1" applyAlignment="1">
      <alignment horizontal="center"/>
    </xf>
    <xf numFmtId="0" fontId="2" fillId="5" borderId="4" xfId="0" applyFont="1" applyFill="1" applyBorder="1" applyAlignment="1">
      <alignment horizontal="center"/>
    </xf>
    <xf numFmtId="0" fontId="2" fillId="0" borderId="4" xfId="0" applyFont="1" applyBorder="1" applyAlignment="1">
      <alignment horizontal="center" wrapText="1" shrinkToFit="1"/>
    </xf>
    <xf numFmtId="0" fontId="0" fillId="0" borderId="1" xfId="0" applyBorder="1" applyAlignment="1">
      <alignment horizontal="center" wrapText="1"/>
    </xf>
    <xf numFmtId="1" fontId="0" fillId="0" borderId="0" xfId="0" applyNumberFormat="1" applyAlignment="1">
      <alignment horizontal="center"/>
    </xf>
    <xf numFmtId="2" fontId="0" fillId="0" borderId="0" xfId="0" applyNumberFormat="1" applyAlignment="1">
      <alignment horizontal="center"/>
    </xf>
    <xf numFmtId="1" fontId="2" fillId="0" borderId="0" xfId="0" applyNumberFormat="1" applyFont="1" applyAlignment="1">
      <alignment horizontal="center"/>
    </xf>
    <xf numFmtId="9" fontId="0" fillId="0" borderId="0" xfId="1" applyFont="1"/>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3" xfId="0" applyFill="1" applyBorder="1"/>
    <xf numFmtId="0" fontId="0" fillId="5" borderId="4" xfId="0" applyFill="1" applyBorder="1"/>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2" fontId="0" fillId="0" borderId="0" xfId="0" applyNumberFormat="1"/>
    <xf numFmtId="0" fontId="1" fillId="7" borderId="1" xfId="0" applyFont="1" applyFill="1" applyBorder="1" applyAlignment="1">
      <alignment horizontal="center"/>
    </xf>
    <xf numFmtId="0" fontId="1" fillId="0" borderId="5" xfId="0" applyFont="1" applyBorder="1" applyAlignment="1">
      <alignment horizontal="center"/>
    </xf>
    <xf numFmtId="9" fontId="0" fillId="0" borderId="0" xfId="1" applyFont="1" applyAlignment="1">
      <alignment horizontal="center"/>
    </xf>
  </cellXfs>
  <cellStyles count="2">
    <cellStyle name="Normal" xfId="0" builtinId="0"/>
    <cellStyle name="Per cent" xfId="1" builtinId="5"/>
  </cellStyles>
  <dxfs count="6">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'Form 1'!$AP$57:$AU$57</c:f>
              <c:strCache>
                <c:ptCount val="6"/>
                <c:pt idx="0">
                  <c:v>Health risk (e.g. mosquitos)</c:v>
                </c:pt>
                <c:pt idx="1">
                  <c:v>Dark and gloomy places</c:v>
                </c:pt>
                <c:pt idx="2">
                  <c:v>Community involvement in conservation</c:v>
                </c:pt>
                <c:pt idx="3">
                  <c:v>Ecotourism for additional local income</c:v>
                </c:pt>
                <c:pt idx="4">
                  <c:v>Ecotourism positive effect on conservation</c:v>
                </c:pt>
                <c:pt idx="5">
                  <c:v>Mangrove are an attractive tourism destination</c:v>
                </c:pt>
              </c:strCache>
            </c:strRef>
          </c:cat>
          <c:val>
            <c:numRef>
              <c:f>'Form 1'!$AP$58:$AU$58</c:f>
              <c:numCache>
                <c:formatCode>0.00</c:formatCode>
                <c:ptCount val="6"/>
                <c:pt idx="0">
                  <c:v>3.3396226415094339</c:v>
                </c:pt>
                <c:pt idx="1">
                  <c:v>2.8679245283018866</c:v>
                </c:pt>
                <c:pt idx="2">
                  <c:v>4.7547169811320753</c:v>
                </c:pt>
                <c:pt idx="3">
                  <c:v>4.5849056603773581</c:v>
                </c:pt>
                <c:pt idx="4">
                  <c:v>4.634615384615385</c:v>
                </c:pt>
                <c:pt idx="5">
                  <c:v>4.7547169811320753</c:v>
                </c:pt>
              </c:numCache>
            </c:numRef>
          </c:val>
          <c:extLst>
            <c:ext xmlns:c16="http://schemas.microsoft.com/office/drawing/2014/chart" uri="{C3380CC4-5D6E-409C-BE32-E72D297353CC}">
              <c16:uniqueId val="{00000000-4CDF-9449-B4E4-93A974F3DBF0}"/>
            </c:ext>
          </c:extLst>
        </c:ser>
        <c:dLbls>
          <c:showLegendKey val="0"/>
          <c:showVal val="0"/>
          <c:showCatName val="0"/>
          <c:showSerName val="0"/>
          <c:showPercent val="0"/>
          <c:showBubbleSize val="0"/>
        </c:dLbls>
        <c:gapWidth val="219"/>
        <c:overlap val="-27"/>
        <c:axId val="1811714832"/>
        <c:axId val="1811637456"/>
      </c:barChart>
      <c:catAx>
        <c:axId val="1811714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1637456"/>
        <c:crosses val="autoZero"/>
        <c:auto val="1"/>
        <c:lblAlgn val="ctr"/>
        <c:lblOffset val="100"/>
        <c:noMultiLvlLbl val="0"/>
      </c:catAx>
      <c:valAx>
        <c:axId val="181163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17148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GB"/>
              <a:t>Visitor</a:t>
            </a:r>
            <a:r>
              <a:rPr lang="en-GB" baseline="0"/>
              <a:t> perception of park facilities</a:t>
            </a:r>
            <a:endParaRPr lang="en-GB"/>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bar"/>
        <c:grouping val="clustere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Students!$V$1:$AD$1</c:f>
              <c:strCache>
                <c:ptCount val="9"/>
                <c:pt idx="0">
                  <c:v>Well advertised?</c:v>
                </c:pt>
                <c:pt idx="1">
                  <c:v>Importance of community management</c:v>
                </c:pt>
                <c:pt idx="2">
                  <c:v>Transport</c:v>
                </c:pt>
                <c:pt idx="3">
                  <c:v>Accommodation nearby</c:v>
                </c:pt>
                <c:pt idx="4">
                  <c:v>Accessibility</c:v>
                </c:pt>
                <c:pt idx="5">
                  <c:v>Boardwalk</c:v>
                </c:pt>
                <c:pt idx="6">
                  <c:v>Cleanliness (e.g. litter)</c:v>
                </c:pt>
                <c:pt idx="7">
                  <c:v>Information and education</c:v>
                </c:pt>
                <c:pt idx="8">
                  <c:v>Maintenance (e.g. vandalism)</c:v>
                </c:pt>
              </c:strCache>
            </c:strRef>
          </c:cat>
          <c:val>
            <c:numRef>
              <c:f>Students!$V$26:$AD$26</c:f>
              <c:numCache>
                <c:formatCode>0.00</c:formatCode>
                <c:ptCount val="9"/>
                <c:pt idx="0">
                  <c:v>4.5</c:v>
                </c:pt>
                <c:pt idx="1">
                  <c:v>4.5454545454545459</c:v>
                </c:pt>
                <c:pt idx="2">
                  <c:v>3.9523809523809526</c:v>
                </c:pt>
                <c:pt idx="3">
                  <c:v>4.0476190476190474</c:v>
                </c:pt>
                <c:pt idx="4">
                  <c:v>4.2857142857142856</c:v>
                </c:pt>
                <c:pt idx="5">
                  <c:v>4.6818181818181817</c:v>
                </c:pt>
                <c:pt idx="6">
                  <c:v>4.5454545454545459</c:v>
                </c:pt>
                <c:pt idx="7">
                  <c:v>4.4285714285714288</c:v>
                </c:pt>
                <c:pt idx="8">
                  <c:v>4.05</c:v>
                </c:pt>
              </c:numCache>
            </c:numRef>
          </c:val>
          <c:extLst>
            <c:ext xmlns:c16="http://schemas.microsoft.com/office/drawing/2014/chart" uri="{C3380CC4-5D6E-409C-BE32-E72D297353CC}">
              <c16:uniqueId val="{00000000-DF3F-974D-8FD7-FAFC9E995D0A}"/>
            </c:ext>
          </c:extLst>
        </c:ser>
        <c:dLbls>
          <c:dLblPos val="inEnd"/>
          <c:showLegendKey val="0"/>
          <c:showVal val="1"/>
          <c:showCatName val="0"/>
          <c:showSerName val="0"/>
          <c:showPercent val="0"/>
          <c:showBubbleSize val="0"/>
        </c:dLbls>
        <c:gapWidth val="100"/>
        <c:axId val="1959092576"/>
        <c:axId val="1958760400"/>
      </c:barChart>
      <c:catAx>
        <c:axId val="1959092576"/>
        <c:scaling>
          <c:orientation val="minMax"/>
        </c:scaling>
        <c:delete val="0"/>
        <c:axPos val="l"/>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GB"/>
                  <a:t>Facility</a:t>
                </a:r>
                <a:r>
                  <a:rPr lang="en-GB" baseline="0"/>
                  <a:t> measured</a:t>
                </a:r>
                <a:endParaRPr lang="en-GB"/>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1958760400"/>
        <c:crosses val="autoZero"/>
        <c:auto val="1"/>
        <c:lblAlgn val="ctr"/>
        <c:lblOffset val="100"/>
        <c:noMultiLvlLbl val="0"/>
      </c:catAx>
      <c:valAx>
        <c:axId val="1958760400"/>
        <c:scaling>
          <c:orientation val="minMax"/>
        </c:scaling>
        <c:delete val="0"/>
        <c:axPos val="b"/>
        <c:majorGridlines>
          <c:spPr>
            <a:ln w="9525" cap="flat" cmpd="sng" algn="ctr">
              <a:solidFill>
                <a:schemeClr val="tx2">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GB"/>
                  <a:t>Average ranking</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9590925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GB"/>
              <a:t>Visitor</a:t>
            </a:r>
            <a:r>
              <a:rPr lang="en-GB" baseline="0"/>
              <a:t> perception of park facilities</a:t>
            </a:r>
            <a:endParaRPr lang="en-GB"/>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bar"/>
        <c:grouping val="clustere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Students!$V$1:$AD$1</c:f>
              <c:strCache>
                <c:ptCount val="9"/>
                <c:pt idx="0">
                  <c:v>Well advertised?</c:v>
                </c:pt>
                <c:pt idx="1">
                  <c:v>Importance of community management</c:v>
                </c:pt>
                <c:pt idx="2">
                  <c:v>Transport</c:v>
                </c:pt>
                <c:pt idx="3">
                  <c:v>Accommodation nearby</c:v>
                </c:pt>
                <c:pt idx="4">
                  <c:v>Accessibility</c:v>
                </c:pt>
                <c:pt idx="5">
                  <c:v>Boardwalk</c:v>
                </c:pt>
                <c:pt idx="6">
                  <c:v>Cleanliness (e.g. litter)</c:v>
                </c:pt>
                <c:pt idx="7">
                  <c:v>Information and education</c:v>
                </c:pt>
                <c:pt idx="8">
                  <c:v>Maintenance (e.g. vandalism)</c:v>
                </c:pt>
              </c:strCache>
            </c:strRef>
          </c:cat>
          <c:val>
            <c:numRef>
              <c:f>Students!$V$26:$AD$26</c:f>
              <c:numCache>
                <c:formatCode>0.00</c:formatCode>
                <c:ptCount val="9"/>
                <c:pt idx="0">
                  <c:v>4.5</c:v>
                </c:pt>
                <c:pt idx="1">
                  <c:v>4.5454545454545459</c:v>
                </c:pt>
                <c:pt idx="2">
                  <c:v>3.9523809523809526</c:v>
                </c:pt>
                <c:pt idx="3">
                  <c:v>4.0476190476190474</c:v>
                </c:pt>
                <c:pt idx="4">
                  <c:v>4.2857142857142856</c:v>
                </c:pt>
                <c:pt idx="5">
                  <c:v>4.6818181818181817</c:v>
                </c:pt>
                <c:pt idx="6">
                  <c:v>4.5454545454545459</c:v>
                </c:pt>
                <c:pt idx="7">
                  <c:v>4.4285714285714288</c:v>
                </c:pt>
                <c:pt idx="8">
                  <c:v>4.05</c:v>
                </c:pt>
              </c:numCache>
            </c:numRef>
          </c:val>
          <c:extLst>
            <c:ext xmlns:c16="http://schemas.microsoft.com/office/drawing/2014/chart" uri="{C3380CC4-5D6E-409C-BE32-E72D297353CC}">
              <c16:uniqueId val="{00000000-6502-9343-B0B3-13A9E0F5158A}"/>
            </c:ext>
          </c:extLst>
        </c:ser>
        <c:dLbls>
          <c:dLblPos val="inEnd"/>
          <c:showLegendKey val="0"/>
          <c:showVal val="1"/>
          <c:showCatName val="0"/>
          <c:showSerName val="0"/>
          <c:showPercent val="0"/>
          <c:showBubbleSize val="0"/>
        </c:dLbls>
        <c:gapWidth val="100"/>
        <c:axId val="1959092576"/>
        <c:axId val="1958760400"/>
      </c:barChart>
      <c:catAx>
        <c:axId val="1959092576"/>
        <c:scaling>
          <c:orientation val="minMax"/>
        </c:scaling>
        <c:delete val="0"/>
        <c:axPos val="l"/>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GB"/>
                  <a:t>Facility</a:t>
                </a:r>
                <a:r>
                  <a:rPr lang="en-GB" baseline="0"/>
                  <a:t> measured</a:t>
                </a:r>
                <a:endParaRPr lang="en-GB"/>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crossAx val="1958760400"/>
        <c:crosses val="autoZero"/>
        <c:auto val="1"/>
        <c:lblAlgn val="ctr"/>
        <c:lblOffset val="100"/>
        <c:noMultiLvlLbl val="0"/>
      </c:catAx>
      <c:valAx>
        <c:axId val="1958760400"/>
        <c:scaling>
          <c:orientation val="minMax"/>
        </c:scaling>
        <c:delete val="0"/>
        <c:axPos val="b"/>
        <c:majorGridlines>
          <c:spPr>
            <a:ln w="9525" cap="flat" cmpd="sng" algn="ctr">
              <a:solidFill>
                <a:schemeClr val="tx2">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GB"/>
                  <a:t>Average ranking</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9590925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9">
  <a:schemeClr val="accent6"/>
</cs:colorStyle>
</file>

<file path=xl/charts/colors3.xml><?xml version="1.0" encoding="utf-8"?>
<cs:colorStyle xmlns:cs="http://schemas.microsoft.com/office/drawing/2012/chartStyle" xmlns:a="http://schemas.openxmlformats.org/drawingml/2006/main" meth="withinLinear" id="19">
  <a:schemeClr val="accent6"/>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39</xdr:col>
      <xdr:colOff>1307170</xdr:colOff>
      <xdr:row>72</xdr:row>
      <xdr:rowOff>192668</xdr:rowOff>
    </xdr:from>
    <xdr:to>
      <xdr:col>54</xdr:col>
      <xdr:colOff>929268</xdr:colOff>
      <xdr:row>100</xdr:row>
      <xdr:rowOff>30976</xdr:rowOff>
    </xdr:to>
    <xdr:graphicFrame macro="">
      <xdr:nvGraphicFramePr>
        <xdr:cNvPr id="4" name="Chart 3">
          <a:extLst>
            <a:ext uri="{FF2B5EF4-FFF2-40B4-BE49-F238E27FC236}">
              <a16:creationId xmlns:a16="http://schemas.microsoft.com/office/drawing/2014/main" id="{85424F2E-A694-3365-0B08-91DEF05393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27</xdr:col>
      <xdr:colOff>107950</xdr:colOff>
      <xdr:row>13</xdr:row>
      <xdr:rowOff>158750</xdr:rowOff>
    </xdr:from>
    <xdr:to>
      <xdr:col>36</xdr:col>
      <xdr:colOff>190500</xdr:colOff>
      <xdr:row>38</xdr:row>
      <xdr:rowOff>177800</xdr:rowOff>
    </xdr:to>
    <xdr:graphicFrame macro="">
      <xdr:nvGraphicFramePr>
        <xdr:cNvPr id="2" name="Chart 1">
          <a:extLst>
            <a:ext uri="{FF2B5EF4-FFF2-40B4-BE49-F238E27FC236}">
              <a16:creationId xmlns:a16="http://schemas.microsoft.com/office/drawing/2014/main" id="{1C611E96-C288-20EA-A22A-1E68FDAB6A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10</xdr:col>
      <xdr:colOff>615950</xdr:colOff>
      <xdr:row>26</xdr:row>
      <xdr:rowOff>19050</xdr:rowOff>
    </xdr:to>
    <xdr:graphicFrame macro="">
      <xdr:nvGraphicFramePr>
        <xdr:cNvPr id="2" name="Chart 1">
          <a:extLst>
            <a:ext uri="{FF2B5EF4-FFF2-40B4-BE49-F238E27FC236}">
              <a16:creationId xmlns:a16="http://schemas.microsoft.com/office/drawing/2014/main" id="{BAD9FD31-10EE-244B-A3CC-2C002C473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A3891-D924-2349-8D4A-E0027CB0863C}">
  <dimension ref="A1:BM173"/>
  <sheetViews>
    <sheetView tabSelected="1" topLeftCell="H46" zoomScale="82" workbookViewId="0">
      <selection activeCell="BN3" sqref="BN3"/>
    </sheetView>
  </sheetViews>
  <sheetFormatPr baseColWidth="10" defaultRowHeight="16" x14ac:dyDescent="0.2"/>
  <cols>
    <col min="1" max="1" width="3.1640625" bestFit="1" customWidth="1"/>
    <col min="2" max="2" width="10.83203125" customWidth="1"/>
    <col min="3" max="3" width="12" style="3" bestFit="1" customWidth="1"/>
    <col min="4" max="4" width="7.6640625" style="24" bestFit="1" customWidth="1"/>
    <col min="5" max="5" width="15.5" customWidth="1"/>
    <col min="6" max="6" width="10.6640625" bestFit="1" customWidth="1"/>
    <col min="7" max="7" width="9.5" customWidth="1"/>
    <col min="8" max="8" width="25.6640625" customWidth="1"/>
    <col min="9" max="9" width="18" customWidth="1"/>
    <col min="10" max="10" width="18.83203125" customWidth="1"/>
    <col min="11" max="11" width="28.5" bestFit="1" customWidth="1"/>
    <col min="12" max="12" width="18.83203125" style="16" customWidth="1"/>
    <col min="13" max="13" width="20.5" customWidth="1"/>
    <col min="14" max="14" width="5.5" customWidth="1"/>
    <col min="15" max="15" width="34.6640625" customWidth="1"/>
    <col min="17" max="17" width="14" hidden="1" customWidth="1"/>
    <col min="18" max="18" width="44.6640625" style="10" customWidth="1"/>
    <col min="19" max="19" width="20" bestFit="1" customWidth="1"/>
    <col min="20" max="20" width="22.6640625" customWidth="1"/>
    <col min="21" max="21" width="12.83203125" bestFit="1" customWidth="1"/>
    <col min="22" max="22" width="7.1640625" bestFit="1" customWidth="1"/>
    <col min="23" max="23" width="13" bestFit="1" customWidth="1"/>
    <col min="24" max="24" width="13" style="16" bestFit="1" customWidth="1"/>
    <col min="25" max="26" width="8.5" bestFit="1" customWidth="1"/>
    <col min="27" max="30" width="7.83203125" customWidth="1"/>
    <col min="31" max="31" width="15.33203125" bestFit="1" customWidth="1"/>
    <col min="32" max="32" width="14.6640625" style="16" bestFit="1" customWidth="1"/>
    <col min="33" max="37" width="13" bestFit="1" customWidth="1"/>
    <col min="38" max="38" width="13" style="16" bestFit="1" customWidth="1"/>
    <col min="39" max="39" width="13.5" hidden="1" customWidth="1"/>
    <col min="40" max="40" width="57.5" style="10" customWidth="1"/>
    <col min="42" max="43" width="15.33203125" bestFit="1" customWidth="1"/>
    <col min="44" max="47" width="13" bestFit="1" customWidth="1"/>
    <col min="55" max="55" width="54.6640625" customWidth="1"/>
    <col min="56" max="56" width="80.1640625" bestFit="1" customWidth="1"/>
    <col min="57" max="57" width="14.33203125" bestFit="1" customWidth="1"/>
    <col min="60" max="60" width="36" customWidth="1"/>
    <col min="61" max="61" width="24" bestFit="1" customWidth="1"/>
    <col min="62" max="62" width="38.1640625" bestFit="1" customWidth="1"/>
    <col min="63" max="65" width="28.6640625" bestFit="1" customWidth="1"/>
  </cols>
  <sheetData>
    <row r="1" spans="1:63" ht="27" customHeight="1" x14ac:dyDescent="0.2">
      <c r="A1" s="5" t="s">
        <v>0</v>
      </c>
      <c r="B1" s="5" t="s">
        <v>8</v>
      </c>
      <c r="C1" s="5" t="s">
        <v>9</v>
      </c>
      <c r="D1" s="23" t="s">
        <v>1</v>
      </c>
      <c r="E1" s="44" t="s">
        <v>2</v>
      </c>
      <c r="F1" s="44"/>
      <c r="G1" s="44"/>
      <c r="H1" s="44"/>
      <c r="I1" s="44"/>
      <c r="J1" s="44"/>
      <c r="K1" s="45"/>
      <c r="L1" s="20"/>
      <c r="M1" s="47" t="s">
        <v>3</v>
      </c>
      <c r="N1" s="48"/>
      <c r="O1" s="48"/>
      <c r="P1" s="48"/>
      <c r="Q1" s="48"/>
      <c r="R1" s="48"/>
      <c r="S1" s="48"/>
      <c r="T1" s="48"/>
      <c r="U1" s="48"/>
      <c r="V1" s="48"/>
      <c r="W1" s="48"/>
      <c r="X1" s="49"/>
      <c r="Y1" s="46">
        <v>9</v>
      </c>
      <c r="Z1" s="46"/>
      <c r="AA1" s="46"/>
      <c r="AB1" s="46"/>
      <c r="AC1" s="46"/>
      <c r="AD1" s="46"/>
      <c r="AE1" s="46"/>
      <c r="AF1" s="17"/>
      <c r="AG1" s="46">
        <v>10</v>
      </c>
      <c r="AH1" s="46"/>
      <c r="AI1" s="46"/>
      <c r="AJ1" s="46"/>
      <c r="AK1" s="46"/>
      <c r="AL1" s="46"/>
      <c r="AM1" s="40" t="s">
        <v>4</v>
      </c>
      <c r="AN1" s="41"/>
      <c r="AO1" s="41"/>
      <c r="AP1" s="42"/>
      <c r="AQ1" s="42"/>
      <c r="AR1" s="42"/>
      <c r="AS1" s="42"/>
      <c r="AT1" s="42"/>
      <c r="AU1" s="42"/>
      <c r="AV1" s="42"/>
      <c r="AW1" s="42"/>
      <c r="AX1" s="42"/>
      <c r="AY1" s="42"/>
      <c r="AZ1" s="42"/>
      <c r="BA1" s="42"/>
      <c r="BB1" s="42"/>
      <c r="BC1" s="42"/>
      <c r="BD1" s="43"/>
      <c r="BE1" t="s">
        <v>170</v>
      </c>
    </row>
    <row r="2" spans="1:63" x14ac:dyDescent="0.2">
      <c r="A2" s="5" t="s">
        <v>0</v>
      </c>
      <c r="B2" s="5" t="s">
        <v>8</v>
      </c>
      <c r="C2" s="5" t="s">
        <v>9</v>
      </c>
      <c r="D2" s="23" t="s">
        <v>1</v>
      </c>
      <c r="E2" s="22" t="s">
        <v>87</v>
      </c>
      <c r="F2" s="6" t="s">
        <v>88</v>
      </c>
      <c r="G2" s="6" t="s">
        <v>147</v>
      </c>
      <c r="H2" s="6" t="s">
        <v>90</v>
      </c>
      <c r="I2" s="6" t="s">
        <v>148</v>
      </c>
      <c r="J2" s="6" t="s">
        <v>15</v>
      </c>
      <c r="K2" s="6" t="s">
        <v>89</v>
      </c>
      <c r="L2" s="21" t="s">
        <v>15</v>
      </c>
      <c r="M2" s="12" t="s">
        <v>149</v>
      </c>
      <c r="N2" s="7" t="s">
        <v>15</v>
      </c>
      <c r="O2" s="7" t="s">
        <v>150</v>
      </c>
      <c r="P2" s="7" t="s">
        <v>15</v>
      </c>
      <c r="Q2" s="7" t="s">
        <v>151</v>
      </c>
      <c r="R2" s="31" t="s">
        <v>151</v>
      </c>
      <c r="S2" s="8" t="s">
        <v>15</v>
      </c>
      <c r="T2" s="7" t="s">
        <v>153</v>
      </c>
      <c r="U2" s="7" t="s">
        <v>152</v>
      </c>
      <c r="V2" s="7" t="s">
        <v>154</v>
      </c>
      <c r="W2" s="7" t="s">
        <v>155</v>
      </c>
      <c r="X2" s="14" t="s">
        <v>156</v>
      </c>
      <c r="Y2" s="12" t="s">
        <v>157</v>
      </c>
      <c r="Z2" s="7" t="s">
        <v>91</v>
      </c>
      <c r="AA2" s="7" t="s">
        <v>92</v>
      </c>
      <c r="AB2" s="7" t="s">
        <v>93</v>
      </c>
      <c r="AC2" s="7" t="s">
        <v>158</v>
      </c>
      <c r="AD2" s="7" t="s">
        <v>94</v>
      </c>
      <c r="AE2" s="7" t="s">
        <v>95</v>
      </c>
      <c r="AF2" s="14" t="s">
        <v>159</v>
      </c>
      <c r="AG2" s="12" t="s">
        <v>96</v>
      </c>
      <c r="AH2" s="7" t="s">
        <v>160</v>
      </c>
      <c r="AI2" s="7" t="s">
        <v>97</v>
      </c>
      <c r="AJ2" s="7" t="s">
        <v>161</v>
      </c>
      <c r="AK2" s="7" t="s">
        <v>98</v>
      </c>
      <c r="AL2" s="14" t="s">
        <v>99</v>
      </c>
      <c r="AM2" s="18" t="s">
        <v>162</v>
      </c>
      <c r="AN2" s="33" t="s">
        <v>162</v>
      </c>
      <c r="AO2" s="9" t="s">
        <v>15</v>
      </c>
      <c r="AP2" s="9" t="s">
        <v>163</v>
      </c>
      <c r="AQ2" s="9" t="s">
        <v>164</v>
      </c>
      <c r="AR2" s="9" t="s">
        <v>165</v>
      </c>
      <c r="AS2" s="9" t="s">
        <v>166</v>
      </c>
      <c r="AT2" s="9" t="s">
        <v>167</v>
      </c>
      <c r="AU2" s="9" t="s">
        <v>168</v>
      </c>
      <c r="AV2" s="9" t="s">
        <v>169</v>
      </c>
      <c r="AW2" s="9"/>
      <c r="AX2" s="9"/>
      <c r="AY2" s="9"/>
      <c r="AZ2" s="9"/>
      <c r="BA2" s="9"/>
      <c r="BB2" s="9"/>
      <c r="BC2" s="9" t="s">
        <v>169</v>
      </c>
      <c r="BD2" s="9" t="s">
        <v>34</v>
      </c>
      <c r="BE2" t="s">
        <v>79</v>
      </c>
      <c r="BH2" s="9" t="s">
        <v>169</v>
      </c>
    </row>
    <row r="3" spans="1:63" ht="34" x14ac:dyDescent="0.2">
      <c r="A3" s="1">
        <v>1</v>
      </c>
      <c r="B3" s="1"/>
      <c r="C3" s="2"/>
      <c r="D3" s="15" t="s">
        <v>5</v>
      </c>
      <c r="E3" s="13" t="s">
        <v>113</v>
      </c>
      <c r="F3" s="2" t="s">
        <v>86</v>
      </c>
      <c r="G3" s="2" t="s">
        <v>115</v>
      </c>
      <c r="H3" s="2" t="s">
        <v>117</v>
      </c>
      <c r="I3" s="2" t="s">
        <v>125</v>
      </c>
      <c r="J3" s="2"/>
      <c r="K3" s="4" t="s">
        <v>15</v>
      </c>
      <c r="L3" s="15" t="s">
        <v>6</v>
      </c>
      <c r="M3" s="13" t="s">
        <v>129</v>
      </c>
      <c r="N3" s="2"/>
      <c r="O3" s="2" t="s">
        <v>134</v>
      </c>
      <c r="P3" s="2"/>
      <c r="Q3" s="2" t="s">
        <v>15</v>
      </c>
      <c r="R3" s="25"/>
      <c r="S3" s="1" t="s">
        <v>25</v>
      </c>
      <c r="T3" s="2" t="s">
        <v>140</v>
      </c>
      <c r="U3" s="2" t="s">
        <v>143</v>
      </c>
      <c r="V3" s="2" t="s">
        <v>145</v>
      </c>
      <c r="W3" s="2">
        <v>5</v>
      </c>
      <c r="X3" s="15">
        <v>5</v>
      </c>
      <c r="Y3" s="13">
        <v>4</v>
      </c>
      <c r="Z3" s="2">
        <v>3</v>
      </c>
      <c r="AA3" s="2">
        <v>5</v>
      </c>
      <c r="AB3" s="2">
        <v>5</v>
      </c>
      <c r="AC3" s="2">
        <v>5</v>
      </c>
      <c r="AD3" s="2">
        <v>5</v>
      </c>
      <c r="AE3" s="2">
        <v>4</v>
      </c>
      <c r="AF3" s="15"/>
      <c r="AG3" s="13">
        <v>5</v>
      </c>
      <c r="AH3" s="2">
        <v>5</v>
      </c>
      <c r="AI3" s="2">
        <v>5</v>
      </c>
      <c r="AJ3" s="2">
        <v>5</v>
      </c>
      <c r="AK3" s="2">
        <v>5</v>
      </c>
      <c r="AL3" s="15">
        <v>5</v>
      </c>
      <c r="AM3" s="13" t="s">
        <v>35</v>
      </c>
      <c r="AN3" s="34" t="str">
        <f>SUBSTITUTE(SUBSTITUTE(SUBSTITUTE(SUBSTITUTE(SUBSTITUTE(SUBSTITUTE(SUBSTITUTE(SUBSTITUTE(AM3,"1"," Seek environmental information"),"2"," Attend public DENR meetings"),"3"," Beach clean or litter collection"),"4"," Donate money to an environmental cause"), "5"," Do voluntary environmental work"), "6"," Other environmentally friendly activity"), "7"," None of the above"),"8"," Other")</f>
        <v xml:space="preserve"> Beach clean or litter collection, Do voluntary environmental work</v>
      </c>
      <c r="AO3" s="2"/>
      <c r="AP3" s="2">
        <v>5</v>
      </c>
      <c r="AQ3" s="2">
        <v>4</v>
      </c>
      <c r="AR3" s="2">
        <v>5</v>
      </c>
      <c r="AS3" s="2">
        <v>5</v>
      </c>
      <c r="AT3" s="2">
        <v>5</v>
      </c>
      <c r="AU3" s="2">
        <v>5</v>
      </c>
      <c r="AV3" s="2" t="s">
        <v>36</v>
      </c>
      <c r="AW3" s="52">
        <v>1</v>
      </c>
      <c r="AX3">
        <v>2</v>
      </c>
      <c r="AY3">
        <v>4</v>
      </c>
      <c r="AZ3">
        <v>5</v>
      </c>
      <c r="BC3" s="35" t="str">
        <f>SUBSTITUTE(SUBSTITUTE(SUBSTITUTE(SUBSTITUTE(SUBSTITUTE(SUBSTITUTE(AV3,"1"," Habitats for marine species"),"2"," Stabilize shorelines"),"3"," Not important for coastal ecosystem health"),"4"," Are important carbon sinks"), "5"," Improve fishing"), "6"," Can be harmful to human health")</f>
        <v xml:space="preserve"> Habitats for marine species, Stabilize shorelines, Are important carbon sinks, Improve fishing</v>
      </c>
      <c r="BD3" s="2" t="s">
        <v>37</v>
      </c>
      <c r="BH3" t="s">
        <v>171</v>
      </c>
      <c r="BI3" t="s">
        <v>172</v>
      </c>
      <c r="BJ3" t="s">
        <v>173</v>
      </c>
      <c r="BK3" t="s">
        <v>174</v>
      </c>
    </row>
    <row r="4" spans="1:63" ht="68" x14ac:dyDescent="0.2">
      <c r="A4" s="1">
        <v>2</v>
      </c>
      <c r="B4" s="1" t="s">
        <v>81</v>
      </c>
      <c r="C4" s="2"/>
      <c r="D4" s="15" t="s">
        <v>5</v>
      </c>
      <c r="E4" s="13" t="s">
        <v>113</v>
      </c>
      <c r="F4" s="2" t="s">
        <v>83</v>
      </c>
      <c r="G4" s="2" t="s">
        <v>115</v>
      </c>
      <c r="H4" s="2" t="s">
        <v>119</v>
      </c>
      <c r="I4" s="2" t="s">
        <v>125</v>
      </c>
      <c r="J4" s="2"/>
      <c r="K4" s="2" t="s">
        <v>15</v>
      </c>
      <c r="L4" s="15" t="s">
        <v>7</v>
      </c>
      <c r="M4" s="13" t="s">
        <v>129</v>
      </c>
      <c r="N4" s="2"/>
      <c r="O4" s="2" t="s">
        <v>134</v>
      </c>
      <c r="P4" s="2"/>
      <c r="Q4" s="2" t="s">
        <v>26</v>
      </c>
      <c r="R4" s="25" t="str">
        <f>SUBSTITUTE(SUBSTITUTE(SUBSTITUTE(Q4,"1"," Relaxation"),"5"," Time in nature"), "7", " Photography")</f>
        <v xml:space="preserve"> Relaxation, Time in nature, Photography</v>
      </c>
      <c r="S4" s="1"/>
      <c r="T4" s="2" t="s">
        <v>139</v>
      </c>
      <c r="U4" s="2" t="s">
        <v>142</v>
      </c>
      <c r="V4" s="2" t="s">
        <v>145</v>
      </c>
      <c r="W4" s="2">
        <v>4</v>
      </c>
      <c r="X4" s="15">
        <v>5</v>
      </c>
      <c r="Y4" s="13">
        <v>3</v>
      </c>
      <c r="Z4" s="2">
        <v>5</v>
      </c>
      <c r="AA4" s="2">
        <v>4</v>
      </c>
      <c r="AB4" s="2">
        <v>5</v>
      </c>
      <c r="AC4" s="2">
        <v>5</v>
      </c>
      <c r="AD4" s="2">
        <v>3</v>
      </c>
      <c r="AE4" s="2">
        <v>5</v>
      </c>
      <c r="AF4" s="15"/>
      <c r="AG4" s="13">
        <v>5</v>
      </c>
      <c r="AH4" s="2">
        <v>5</v>
      </c>
      <c r="AI4" s="2">
        <v>5</v>
      </c>
      <c r="AJ4" s="2">
        <v>5</v>
      </c>
      <c r="AK4" s="2">
        <v>5</v>
      </c>
      <c r="AL4" s="15">
        <v>5</v>
      </c>
      <c r="AM4" s="13" t="s">
        <v>38</v>
      </c>
      <c r="AN4" s="34" t="str">
        <f t="shared" ref="AN4:AN56" si="0">SUBSTITUTE(SUBSTITUTE(SUBSTITUTE(SUBSTITUTE(SUBSTITUTE(SUBSTITUTE(SUBSTITUTE(SUBSTITUTE(AM4,"1"," Seek environmental information"),"2"," Attend public DENR meetings"),"3"," Beach clean or litter collection"),"4"," Donate money to an environmental cause"), "5"," Do voluntary environmental work"), "6"," Other environmentally friendly activity"), "7"," None of the above"),"8"," Other")</f>
        <v xml:space="preserve"> Seek environmental information, Attend public DENR meetings, Beach clean or litter collection, Donate money to an environmental cause, Do voluntary environmental work, Other environmentally friendly activity, None of the above</v>
      </c>
      <c r="AO4" s="2" t="s">
        <v>39</v>
      </c>
      <c r="AP4" s="2">
        <v>2</v>
      </c>
      <c r="AQ4" s="2">
        <v>1</v>
      </c>
      <c r="AR4" s="2">
        <v>5</v>
      </c>
      <c r="AS4" s="2">
        <v>5</v>
      </c>
      <c r="AT4" s="2">
        <v>5</v>
      </c>
      <c r="AU4" s="2">
        <v>5</v>
      </c>
      <c r="AV4" s="2" t="s">
        <v>36</v>
      </c>
      <c r="AW4" s="52">
        <v>1</v>
      </c>
      <c r="AX4">
        <v>2</v>
      </c>
      <c r="AY4">
        <v>4</v>
      </c>
      <c r="AZ4">
        <v>5</v>
      </c>
      <c r="BC4" s="35" t="str">
        <f t="shared" ref="BC4:BC56" si="1">SUBSTITUTE(SUBSTITUTE(SUBSTITUTE(SUBSTITUTE(SUBSTITUTE(SUBSTITUTE(AV4,"1"," Habitats for marine species"),"2"," Stabilize shorelines"),"3"," Not important for coastal ecosystem health"),"4"," Are important carbon sinks"), "5"," Improve fishing"), "6"," Can be harmful to human health")</f>
        <v xml:space="preserve"> Habitats for marine species, Stabilize shorelines, Are important carbon sinks, Improve fishing</v>
      </c>
      <c r="BD4" s="1" t="s">
        <v>40</v>
      </c>
      <c r="BH4" t="s">
        <v>171</v>
      </c>
      <c r="BI4" t="s">
        <v>172</v>
      </c>
      <c r="BJ4" t="s">
        <v>173</v>
      </c>
      <c r="BK4" t="s">
        <v>174</v>
      </c>
    </row>
    <row r="5" spans="1:63" ht="34" x14ac:dyDescent="0.2">
      <c r="A5" s="1">
        <v>3</v>
      </c>
      <c r="B5" s="1" t="s">
        <v>80</v>
      </c>
      <c r="C5" s="2" t="s">
        <v>10</v>
      </c>
      <c r="D5" s="15" t="s">
        <v>5</v>
      </c>
      <c r="E5" s="13" t="s">
        <v>113</v>
      </c>
      <c r="F5" s="2" t="s">
        <v>83</v>
      </c>
      <c r="G5" s="2" t="s">
        <v>116</v>
      </c>
      <c r="H5" s="2" t="s">
        <v>119</v>
      </c>
      <c r="I5" s="2" t="s">
        <v>122</v>
      </c>
      <c r="J5" s="2"/>
      <c r="K5" s="2"/>
      <c r="L5" s="15"/>
      <c r="M5" s="13" t="s">
        <v>128</v>
      </c>
      <c r="N5" s="2"/>
      <c r="O5" s="2" t="s">
        <v>132</v>
      </c>
      <c r="P5" s="2"/>
      <c r="Q5" s="2" t="s">
        <v>15</v>
      </c>
      <c r="R5" s="25" t="str">
        <f t="shared" ref="R5:R15" si="2">SUBSTITUTE(SUBSTITUTE(SUBSTITUTE(Q5,"1"," Relaxation"),"5"," Time in nature"), "7", " Photography")</f>
        <v>Other</v>
      </c>
      <c r="S5" s="1" t="s">
        <v>27</v>
      </c>
      <c r="T5" s="2" t="s">
        <v>140</v>
      </c>
      <c r="U5" s="2" t="s">
        <v>142</v>
      </c>
      <c r="V5" s="2" t="s">
        <v>28</v>
      </c>
      <c r="W5" s="2">
        <v>4</v>
      </c>
      <c r="X5" s="15">
        <v>5</v>
      </c>
      <c r="Y5" s="13">
        <v>3</v>
      </c>
      <c r="Z5" s="2">
        <v>4</v>
      </c>
      <c r="AA5" s="2">
        <v>4</v>
      </c>
      <c r="AB5" s="2">
        <v>4</v>
      </c>
      <c r="AC5" s="2">
        <v>3</v>
      </c>
      <c r="AD5" s="2">
        <v>4</v>
      </c>
      <c r="AE5" s="2">
        <v>1</v>
      </c>
      <c r="AF5" s="15"/>
      <c r="AG5" s="13">
        <v>4</v>
      </c>
      <c r="AH5" s="2">
        <v>4</v>
      </c>
      <c r="AI5" s="2">
        <v>5</v>
      </c>
      <c r="AJ5" s="2">
        <v>4</v>
      </c>
      <c r="AK5" s="2">
        <v>5</v>
      </c>
      <c r="AL5" s="15">
        <v>4</v>
      </c>
      <c r="AM5" s="13">
        <v>3</v>
      </c>
      <c r="AN5" s="34" t="str">
        <f t="shared" si="0"/>
        <v xml:space="preserve"> Beach clean or litter collection</v>
      </c>
      <c r="AO5" s="2"/>
      <c r="AP5" s="2">
        <v>5</v>
      </c>
      <c r="AQ5" s="2">
        <v>4</v>
      </c>
      <c r="AR5" s="2">
        <v>5</v>
      </c>
      <c r="AS5" s="2">
        <v>4</v>
      </c>
      <c r="AT5" s="2">
        <v>4</v>
      </c>
      <c r="AU5" s="2">
        <v>4</v>
      </c>
      <c r="AV5" s="2" t="s">
        <v>36</v>
      </c>
      <c r="AW5" s="52">
        <v>1</v>
      </c>
      <c r="AX5">
        <v>2</v>
      </c>
      <c r="AY5">
        <v>4</v>
      </c>
      <c r="AZ5">
        <v>5</v>
      </c>
      <c r="BC5" s="35" t="str">
        <f t="shared" si="1"/>
        <v xml:space="preserve"> Habitats for marine species, Stabilize shorelines, Are important carbon sinks, Improve fishing</v>
      </c>
      <c r="BD5" s="1" t="s">
        <v>41</v>
      </c>
      <c r="BH5" t="s">
        <v>171</v>
      </c>
      <c r="BI5" t="s">
        <v>172</v>
      </c>
      <c r="BJ5" t="s">
        <v>173</v>
      </c>
      <c r="BK5" t="s">
        <v>174</v>
      </c>
    </row>
    <row r="6" spans="1:63" ht="34" x14ac:dyDescent="0.2">
      <c r="A6" s="1">
        <v>4</v>
      </c>
      <c r="B6" s="1" t="s">
        <v>80</v>
      </c>
      <c r="C6" s="2" t="s">
        <v>10</v>
      </c>
      <c r="D6" s="15" t="s">
        <v>5</v>
      </c>
      <c r="E6" s="13" t="s">
        <v>113</v>
      </c>
      <c r="F6" s="2" t="s">
        <v>82</v>
      </c>
      <c r="G6" s="2" t="s">
        <v>116</v>
      </c>
      <c r="H6" s="2" t="s">
        <v>119</v>
      </c>
      <c r="I6" s="2" t="s">
        <v>124</v>
      </c>
      <c r="J6" s="2"/>
      <c r="K6" s="2"/>
      <c r="L6" s="15"/>
      <c r="M6" s="13" t="s">
        <v>129</v>
      </c>
      <c r="N6" s="2"/>
      <c r="O6" s="2" t="s">
        <v>134</v>
      </c>
      <c r="P6" s="2"/>
      <c r="Q6" s="2" t="s">
        <v>29</v>
      </c>
      <c r="R6" s="25" t="str">
        <f t="shared" si="2"/>
        <v xml:space="preserve"> Relaxation, Time in nature</v>
      </c>
      <c r="S6" s="1"/>
      <c r="T6" s="2" t="s">
        <v>140</v>
      </c>
      <c r="U6" s="2" t="s">
        <v>143</v>
      </c>
      <c r="V6" s="2" t="s">
        <v>145</v>
      </c>
      <c r="W6" s="2">
        <v>4</v>
      </c>
      <c r="X6" s="15">
        <v>5</v>
      </c>
      <c r="Y6" s="13">
        <v>4</v>
      </c>
      <c r="Z6" s="2">
        <v>5</v>
      </c>
      <c r="AA6" s="2">
        <v>2</v>
      </c>
      <c r="AB6" s="2">
        <v>4</v>
      </c>
      <c r="AC6" s="2">
        <v>4</v>
      </c>
      <c r="AD6" s="2">
        <v>4</v>
      </c>
      <c r="AE6" s="2">
        <v>4</v>
      </c>
      <c r="AF6" s="15"/>
      <c r="AG6" s="13">
        <v>4</v>
      </c>
      <c r="AH6" s="2">
        <v>4</v>
      </c>
      <c r="AI6" s="2">
        <v>4</v>
      </c>
      <c r="AJ6" s="2">
        <v>4</v>
      </c>
      <c r="AK6" s="2">
        <v>4</v>
      </c>
      <c r="AL6" s="15">
        <v>4</v>
      </c>
      <c r="AM6" s="13">
        <v>3</v>
      </c>
      <c r="AN6" s="34" t="str">
        <f t="shared" si="0"/>
        <v xml:space="preserve"> Beach clean or litter collection</v>
      </c>
      <c r="AO6" s="2"/>
      <c r="AP6" s="2">
        <v>2</v>
      </c>
      <c r="AQ6" s="2">
        <v>2</v>
      </c>
      <c r="AR6" s="2">
        <v>4</v>
      </c>
      <c r="AS6" s="2">
        <v>4</v>
      </c>
      <c r="AT6" s="2">
        <v>4</v>
      </c>
      <c r="AU6" s="2">
        <v>4</v>
      </c>
      <c r="AV6" s="2" t="s">
        <v>36</v>
      </c>
      <c r="AW6" s="52">
        <v>1</v>
      </c>
      <c r="AX6">
        <v>2</v>
      </c>
      <c r="AY6">
        <v>4</v>
      </c>
      <c r="AZ6">
        <v>5</v>
      </c>
      <c r="BC6" s="35" t="str">
        <f t="shared" si="1"/>
        <v xml:space="preserve"> Habitats for marine species, Stabilize shorelines, Are important carbon sinks, Improve fishing</v>
      </c>
      <c r="BD6" s="1" t="s">
        <v>42</v>
      </c>
      <c r="BH6" t="s">
        <v>171</v>
      </c>
      <c r="BI6" t="s">
        <v>172</v>
      </c>
      <c r="BJ6" t="s">
        <v>173</v>
      </c>
      <c r="BK6" t="s">
        <v>174</v>
      </c>
    </row>
    <row r="7" spans="1:63" ht="34" x14ac:dyDescent="0.2">
      <c r="A7" s="1">
        <v>5</v>
      </c>
      <c r="B7" s="1" t="s">
        <v>81</v>
      </c>
      <c r="C7" s="2" t="s">
        <v>178</v>
      </c>
      <c r="D7" s="15" t="s">
        <v>5</v>
      </c>
      <c r="E7" s="13" t="s">
        <v>113</v>
      </c>
      <c r="F7" s="2" t="s">
        <v>84</v>
      </c>
      <c r="G7" s="2" t="s">
        <v>116</v>
      </c>
      <c r="H7" s="2" t="s">
        <v>118</v>
      </c>
      <c r="I7" s="2" t="s">
        <v>123</v>
      </c>
      <c r="J7" s="2"/>
      <c r="K7" s="2" t="s">
        <v>123</v>
      </c>
      <c r="L7" s="15"/>
      <c r="M7" s="13" t="s">
        <v>129</v>
      </c>
      <c r="N7" s="2"/>
      <c r="O7" s="2" t="s">
        <v>134</v>
      </c>
      <c r="P7" s="2"/>
      <c r="Q7" s="2" t="s">
        <v>29</v>
      </c>
      <c r="R7" s="25" t="str">
        <f t="shared" si="2"/>
        <v xml:space="preserve"> Relaxation, Time in nature</v>
      </c>
      <c r="S7" s="1"/>
      <c r="T7" s="2" t="s">
        <v>140</v>
      </c>
      <c r="U7" s="2" t="s">
        <v>144</v>
      </c>
      <c r="V7" s="2" t="s">
        <v>145</v>
      </c>
      <c r="W7" s="2">
        <v>4</v>
      </c>
      <c r="X7" s="15">
        <v>4</v>
      </c>
      <c r="Y7" s="13">
        <v>5</v>
      </c>
      <c r="Z7" s="2">
        <v>5</v>
      </c>
      <c r="AA7" s="2">
        <v>5</v>
      </c>
      <c r="AB7" s="2">
        <v>5</v>
      </c>
      <c r="AC7" s="2">
        <v>5</v>
      </c>
      <c r="AD7" s="2">
        <v>5</v>
      </c>
      <c r="AE7" s="2">
        <v>4</v>
      </c>
      <c r="AF7" s="15"/>
      <c r="AG7" s="13">
        <v>4</v>
      </c>
      <c r="AH7" s="2">
        <v>5</v>
      </c>
      <c r="AI7" s="2">
        <v>5</v>
      </c>
      <c r="AJ7" s="2">
        <v>5</v>
      </c>
      <c r="AK7" s="2">
        <v>5</v>
      </c>
      <c r="AL7" s="15">
        <v>5</v>
      </c>
      <c r="AM7" s="13" t="s">
        <v>43</v>
      </c>
      <c r="AN7" s="34" t="str">
        <f t="shared" si="0"/>
        <v xml:space="preserve"> Seek environmental information, Other environmentally friendly activity</v>
      </c>
      <c r="AO7" s="2"/>
      <c r="AP7" s="2">
        <v>2</v>
      </c>
      <c r="AQ7" s="2">
        <v>2</v>
      </c>
      <c r="AR7" s="2">
        <v>4</v>
      </c>
      <c r="AS7" s="2">
        <v>5</v>
      </c>
      <c r="AT7" s="2">
        <v>5</v>
      </c>
      <c r="AU7" s="2">
        <v>5</v>
      </c>
      <c r="AV7" s="2" t="s">
        <v>36</v>
      </c>
      <c r="AW7" s="52">
        <v>1</v>
      </c>
      <c r="AX7">
        <v>2</v>
      </c>
      <c r="AY7">
        <v>4</v>
      </c>
      <c r="AZ7">
        <v>5</v>
      </c>
      <c r="BC7" s="35" t="str">
        <f t="shared" si="1"/>
        <v xml:space="preserve"> Habitats for marine species, Stabilize shorelines, Are important carbon sinks, Improve fishing</v>
      </c>
      <c r="BD7" s="1" t="s">
        <v>44</v>
      </c>
      <c r="BH7" t="s">
        <v>171</v>
      </c>
      <c r="BI7" t="s">
        <v>172</v>
      </c>
      <c r="BJ7" t="s">
        <v>173</v>
      </c>
      <c r="BK7" t="s">
        <v>174</v>
      </c>
    </row>
    <row r="8" spans="1:63" ht="34" x14ac:dyDescent="0.2">
      <c r="A8" s="1">
        <v>6</v>
      </c>
      <c r="B8" s="1" t="s">
        <v>81</v>
      </c>
      <c r="C8" s="2" t="s">
        <v>11</v>
      </c>
      <c r="D8" s="15" t="s">
        <v>5</v>
      </c>
      <c r="E8" s="13" t="s">
        <v>113</v>
      </c>
      <c r="F8" s="2" t="s">
        <v>82</v>
      </c>
      <c r="G8" s="2" t="s">
        <v>116</v>
      </c>
      <c r="H8" s="2" t="s">
        <v>119</v>
      </c>
      <c r="I8" s="2" t="s">
        <v>123</v>
      </c>
      <c r="J8" s="2" t="s">
        <v>12</v>
      </c>
      <c r="K8" s="2"/>
      <c r="L8" s="15"/>
      <c r="M8" s="13" t="s">
        <v>129</v>
      </c>
      <c r="N8" s="2"/>
      <c r="O8" s="2" t="s">
        <v>134</v>
      </c>
      <c r="P8" s="2"/>
      <c r="Q8" s="2" t="s">
        <v>26</v>
      </c>
      <c r="R8" s="25" t="str">
        <f t="shared" si="2"/>
        <v xml:space="preserve"> Relaxation, Time in nature, Photography</v>
      </c>
      <c r="S8" s="1"/>
      <c r="T8" s="2" t="s">
        <v>139</v>
      </c>
      <c r="U8" s="2" t="s">
        <v>142</v>
      </c>
      <c r="V8" s="2" t="s">
        <v>145</v>
      </c>
      <c r="W8" s="2">
        <v>3</v>
      </c>
      <c r="X8" s="15">
        <v>5</v>
      </c>
      <c r="Y8" s="13">
        <v>4</v>
      </c>
      <c r="Z8" s="2">
        <v>3</v>
      </c>
      <c r="AA8" s="2">
        <v>4</v>
      </c>
      <c r="AB8" s="2">
        <v>4</v>
      </c>
      <c r="AC8" s="2">
        <v>4</v>
      </c>
      <c r="AD8" s="2">
        <v>4</v>
      </c>
      <c r="AE8" s="2">
        <v>4</v>
      </c>
      <c r="AF8" s="15"/>
      <c r="AG8" s="13">
        <v>4</v>
      </c>
      <c r="AH8" s="2">
        <v>5</v>
      </c>
      <c r="AI8" s="2">
        <v>4</v>
      </c>
      <c r="AJ8" s="2">
        <v>4</v>
      </c>
      <c r="AK8" s="2">
        <v>4</v>
      </c>
      <c r="AL8" s="15" t="s">
        <v>30</v>
      </c>
      <c r="AM8" s="13" t="s">
        <v>45</v>
      </c>
      <c r="AN8" s="34" t="str">
        <f t="shared" si="0"/>
        <v xml:space="preserve"> Beach clean or litter collection, Donate money to an environmental cause</v>
      </c>
      <c r="AO8" s="2"/>
      <c r="AP8" s="2">
        <v>2</v>
      </c>
      <c r="AQ8" s="2">
        <v>2</v>
      </c>
      <c r="AR8" s="2">
        <v>5</v>
      </c>
      <c r="AS8" s="2">
        <v>4</v>
      </c>
      <c r="AT8" s="2">
        <v>5</v>
      </c>
      <c r="AU8" s="2">
        <v>5</v>
      </c>
      <c r="AV8" s="2" t="s">
        <v>36</v>
      </c>
      <c r="AW8" s="52">
        <v>1</v>
      </c>
      <c r="AX8">
        <v>2</v>
      </c>
      <c r="AY8">
        <v>4</v>
      </c>
      <c r="AZ8">
        <v>5</v>
      </c>
      <c r="BC8" s="35" t="str">
        <f t="shared" si="1"/>
        <v xml:space="preserve"> Habitats for marine species, Stabilize shorelines, Are important carbon sinks, Improve fishing</v>
      </c>
      <c r="BD8" s="1" t="s">
        <v>46</v>
      </c>
      <c r="BH8" t="s">
        <v>171</v>
      </c>
      <c r="BI8" t="s">
        <v>172</v>
      </c>
      <c r="BJ8" t="s">
        <v>173</v>
      </c>
      <c r="BK8" t="s">
        <v>174</v>
      </c>
    </row>
    <row r="9" spans="1:63" ht="34" x14ac:dyDescent="0.2">
      <c r="A9" s="1">
        <v>7</v>
      </c>
      <c r="B9" s="1" t="s">
        <v>80</v>
      </c>
      <c r="C9" s="2" t="s">
        <v>10</v>
      </c>
      <c r="D9" s="15" t="s">
        <v>5</v>
      </c>
      <c r="E9" s="13" t="s">
        <v>113</v>
      </c>
      <c r="F9" s="2" t="s">
        <v>83</v>
      </c>
      <c r="G9" s="2" t="s">
        <v>115</v>
      </c>
      <c r="H9" s="2" t="s">
        <v>118</v>
      </c>
      <c r="I9" s="2" t="s">
        <v>15</v>
      </c>
      <c r="J9" s="2" t="s">
        <v>13</v>
      </c>
      <c r="K9" s="2"/>
      <c r="L9" s="15"/>
      <c r="M9" s="13" t="s">
        <v>130</v>
      </c>
      <c r="N9" s="2"/>
      <c r="O9" s="2" t="s">
        <v>15</v>
      </c>
      <c r="P9" s="2" t="s">
        <v>31</v>
      </c>
      <c r="Q9" s="2" t="s">
        <v>26</v>
      </c>
      <c r="R9" s="25" t="str">
        <f t="shared" si="2"/>
        <v xml:space="preserve"> Relaxation, Time in nature, Photography</v>
      </c>
      <c r="S9" s="1"/>
      <c r="T9" s="2" t="s">
        <v>141</v>
      </c>
      <c r="U9" s="2" t="s">
        <v>142</v>
      </c>
      <c r="V9" s="2" t="s">
        <v>145</v>
      </c>
      <c r="W9" s="2">
        <v>3</v>
      </c>
      <c r="X9" s="15">
        <v>5</v>
      </c>
      <c r="Y9" s="13">
        <v>3</v>
      </c>
      <c r="Z9" s="2">
        <v>3</v>
      </c>
      <c r="AA9" s="2">
        <v>4</v>
      </c>
      <c r="AB9" s="2">
        <v>4</v>
      </c>
      <c r="AC9" s="2">
        <v>4</v>
      </c>
      <c r="AD9" s="2">
        <v>3</v>
      </c>
      <c r="AE9" s="2">
        <v>4</v>
      </c>
      <c r="AF9" s="15"/>
      <c r="AG9" s="13">
        <v>3</v>
      </c>
      <c r="AH9" s="2">
        <v>4</v>
      </c>
      <c r="AI9" s="2">
        <v>5</v>
      </c>
      <c r="AJ9" s="2">
        <v>4</v>
      </c>
      <c r="AK9" s="2">
        <v>4</v>
      </c>
      <c r="AL9" s="15">
        <v>4</v>
      </c>
      <c r="AM9" s="13" t="s">
        <v>47</v>
      </c>
      <c r="AN9" s="34" t="str">
        <f t="shared" si="0"/>
        <v xml:space="preserve"> Beach clean or litter collection, Other environmentally friendly activity</v>
      </c>
      <c r="AO9" s="2"/>
      <c r="AP9" s="2">
        <v>2</v>
      </c>
      <c r="AQ9" s="2">
        <v>2</v>
      </c>
      <c r="AR9" s="2">
        <v>5</v>
      </c>
      <c r="AS9" s="2">
        <v>4</v>
      </c>
      <c r="AT9" s="2">
        <v>3</v>
      </c>
      <c r="AU9" s="2">
        <v>4</v>
      </c>
      <c r="AV9" s="2" t="s">
        <v>36</v>
      </c>
      <c r="AW9" s="52">
        <v>1</v>
      </c>
      <c r="AX9">
        <v>2</v>
      </c>
      <c r="AY9">
        <v>4</v>
      </c>
      <c r="AZ9">
        <v>5</v>
      </c>
      <c r="BC9" s="35" t="str">
        <f t="shared" si="1"/>
        <v xml:space="preserve"> Habitats for marine species, Stabilize shorelines, Are important carbon sinks, Improve fishing</v>
      </c>
      <c r="BD9" s="1" t="s">
        <v>48</v>
      </c>
      <c r="BH9" t="s">
        <v>171</v>
      </c>
      <c r="BI9" t="s">
        <v>172</v>
      </c>
      <c r="BJ9" t="s">
        <v>173</v>
      </c>
      <c r="BK9" t="s">
        <v>174</v>
      </c>
    </row>
    <row r="10" spans="1:63" ht="34" x14ac:dyDescent="0.2">
      <c r="A10" s="1">
        <v>8</v>
      </c>
      <c r="B10" s="1" t="s">
        <v>80</v>
      </c>
      <c r="C10" s="2" t="s">
        <v>10</v>
      </c>
      <c r="D10" s="15" t="s">
        <v>5</v>
      </c>
      <c r="E10" s="13" t="s">
        <v>113</v>
      </c>
      <c r="F10" s="2" t="s">
        <v>84</v>
      </c>
      <c r="G10" s="2" t="s">
        <v>116</v>
      </c>
      <c r="H10" s="2" t="s">
        <v>118</v>
      </c>
      <c r="I10" s="2" t="s">
        <v>15</v>
      </c>
      <c r="J10" s="2" t="s">
        <v>14</v>
      </c>
      <c r="K10" s="2"/>
      <c r="L10" s="15"/>
      <c r="M10" s="13" t="s">
        <v>130</v>
      </c>
      <c r="N10" s="2"/>
      <c r="O10" s="2" t="s">
        <v>132</v>
      </c>
      <c r="P10" s="2"/>
      <c r="Q10" s="2" t="s">
        <v>26</v>
      </c>
      <c r="R10" s="25" t="str">
        <f t="shared" si="2"/>
        <v xml:space="preserve"> Relaxation, Time in nature, Photography</v>
      </c>
      <c r="S10" s="1"/>
      <c r="T10" s="2" t="s">
        <v>140</v>
      </c>
      <c r="U10" s="2"/>
      <c r="V10" s="2" t="s">
        <v>145</v>
      </c>
      <c r="W10" s="2"/>
      <c r="X10" s="15">
        <v>5</v>
      </c>
      <c r="Y10" s="13">
        <v>4</v>
      </c>
      <c r="Z10" s="2">
        <v>4</v>
      </c>
      <c r="AA10" s="2">
        <v>4</v>
      </c>
      <c r="AB10" s="2">
        <v>5</v>
      </c>
      <c r="AC10" s="2">
        <v>4</v>
      </c>
      <c r="AD10" s="2">
        <v>4</v>
      </c>
      <c r="AE10" s="2">
        <v>4</v>
      </c>
      <c r="AF10" s="15"/>
      <c r="AG10" s="13">
        <v>4</v>
      </c>
      <c r="AH10" s="2">
        <v>4</v>
      </c>
      <c r="AI10" s="2">
        <v>4</v>
      </c>
      <c r="AJ10" s="2">
        <v>4</v>
      </c>
      <c r="AK10" s="2">
        <v>4</v>
      </c>
      <c r="AL10" s="15">
        <v>4</v>
      </c>
      <c r="AM10" s="13">
        <v>3</v>
      </c>
      <c r="AN10" s="34" t="str">
        <f t="shared" si="0"/>
        <v xml:space="preserve"> Beach clean or litter collection</v>
      </c>
      <c r="AO10" s="2"/>
      <c r="AP10" s="2">
        <v>2</v>
      </c>
      <c r="AQ10" s="2">
        <v>2</v>
      </c>
      <c r="AR10" s="2">
        <v>5</v>
      </c>
      <c r="AS10" s="2">
        <v>4</v>
      </c>
      <c r="AT10" s="2">
        <v>5</v>
      </c>
      <c r="AU10" s="2">
        <v>4</v>
      </c>
      <c r="AV10" s="2" t="s">
        <v>49</v>
      </c>
      <c r="AW10" s="52">
        <v>1</v>
      </c>
      <c r="AX10">
        <v>2</v>
      </c>
      <c r="AY10">
        <v>5</v>
      </c>
      <c r="BC10" s="35" t="str">
        <f t="shared" si="1"/>
        <v xml:space="preserve"> Habitats for marine species, Stabilize shorelines, Improve fishing</v>
      </c>
      <c r="BD10" s="1" t="s">
        <v>50</v>
      </c>
      <c r="BH10" t="s">
        <v>171</v>
      </c>
      <c r="BI10" t="s">
        <v>172</v>
      </c>
      <c r="BJ10" t="s">
        <v>174</v>
      </c>
    </row>
    <row r="11" spans="1:63" ht="34" x14ac:dyDescent="0.2">
      <c r="A11" s="1">
        <v>9</v>
      </c>
      <c r="B11" s="1" t="s">
        <v>80</v>
      </c>
      <c r="C11" s="2" t="s">
        <v>10</v>
      </c>
      <c r="D11" s="15" t="s">
        <v>5</v>
      </c>
      <c r="E11" s="13" t="s">
        <v>113</v>
      </c>
      <c r="F11" s="2" t="s">
        <v>83</v>
      </c>
      <c r="G11" s="2" t="s">
        <v>116</v>
      </c>
      <c r="H11" s="2" t="s">
        <v>119</v>
      </c>
      <c r="I11" s="2" t="s">
        <v>124</v>
      </c>
      <c r="J11" s="2"/>
      <c r="K11" s="2"/>
      <c r="L11" s="15"/>
      <c r="M11" s="13" t="s">
        <v>130</v>
      </c>
      <c r="N11" s="2"/>
      <c r="O11" s="2" t="s">
        <v>132</v>
      </c>
      <c r="P11" s="2"/>
      <c r="Q11" s="2" t="s">
        <v>32</v>
      </c>
      <c r="R11" s="25" t="str">
        <f t="shared" si="2"/>
        <v xml:space="preserve"> Time in nature, Photography</v>
      </c>
      <c r="S11" s="1"/>
      <c r="T11" s="2" t="s">
        <v>139</v>
      </c>
      <c r="U11" s="2" t="s">
        <v>142</v>
      </c>
      <c r="V11" s="2" t="s">
        <v>145</v>
      </c>
      <c r="W11" s="2">
        <v>4</v>
      </c>
      <c r="X11" s="15">
        <v>4</v>
      </c>
      <c r="Y11" s="13">
        <v>4</v>
      </c>
      <c r="Z11" s="2">
        <v>4</v>
      </c>
      <c r="AA11" s="2">
        <v>4</v>
      </c>
      <c r="AB11" s="2">
        <v>5</v>
      </c>
      <c r="AC11" s="2">
        <v>5</v>
      </c>
      <c r="AD11" s="2">
        <v>3</v>
      </c>
      <c r="AE11" s="2">
        <v>4</v>
      </c>
      <c r="AF11" s="15"/>
      <c r="AG11" s="13">
        <v>4</v>
      </c>
      <c r="AH11" s="2">
        <v>4</v>
      </c>
      <c r="AI11" s="2">
        <v>4</v>
      </c>
      <c r="AJ11" s="2">
        <v>4</v>
      </c>
      <c r="AK11" s="2">
        <v>4</v>
      </c>
      <c r="AL11" s="15">
        <v>4</v>
      </c>
      <c r="AM11" s="13" t="s">
        <v>51</v>
      </c>
      <c r="AN11" s="34" t="str">
        <f t="shared" si="0"/>
        <v xml:space="preserve"> Attend public DENR meetings, Do voluntary environmental work, Other environmentally friendly activity</v>
      </c>
      <c r="AO11" s="2"/>
      <c r="AP11" s="2">
        <v>2</v>
      </c>
      <c r="AQ11" s="2">
        <v>2</v>
      </c>
      <c r="AR11" s="2">
        <v>4</v>
      </c>
      <c r="AS11" s="2">
        <v>4</v>
      </c>
      <c r="AT11" s="2">
        <v>4</v>
      </c>
      <c r="AU11" s="2">
        <v>4</v>
      </c>
      <c r="AV11" s="2" t="s">
        <v>36</v>
      </c>
      <c r="AW11" s="52">
        <v>1</v>
      </c>
      <c r="AX11">
        <v>2</v>
      </c>
      <c r="AY11">
        <v>4</v>
      </c>
      <c r="AZ11">
        <v>5</v>
      </c>
      <c r="BC11" s="35" t="str">
        <f t="shared" si="1"/>
        <v xml:space="preserve"> Habitats for marine species, Stabilize shorelines, Are important carbon sinks, Improve fishing</v>
      </c>
      <c r="BD11" s="1" t="s">
        <v>52</v>
      </c>
      <c r="BH11" t="s">
        <v>171</v>
      </c>
      <c r="BI11" t="s">
        <v>172</v>
      </c>
      <c r="BJ11" t="s">
        <v>173</v>
      </c>
      <c r="BK11" t="s">
        <v>174</v>
      </c>
    </row>
    <row r="12" spans="1:63" ht="34" x14ac:dyDescent="0.2">
      <c r="A12" s="1">
        <v>10</v>
      </c>
      <c r="B12" s="1" t="s">
        <v>80</v>
      </c>
      <c r="C12" s="2" t="s">
        <v>16</v>
      </c>
      <c r="D12" s="15" t="s">
        <v>5</v>
      </c>
      <c r="E12" s="13" t="s">
        <v>113</v>
      </c>
      <c r="F12" s="2" t="s">
        <v>83</v>
      </c>
      <c r="G12" s="2" t="s">
        <v>115</v>
      </c>
      <c r="H12" s="2" t="s">
        <v>118</v>
      </c>
      <c r="I12" s="2" t="s">
        <v>122</v>
      </c>
      <c r="J12" s="2"/>
      <c r="K12" s="2"/>
      <c r="L12" s="15"/>
      <c r="M12" s="13" t="s">
        <v>130</v>
      </c>
      <c r="N12" s="2"/>
      <c r="O12" s="2" t="s">
        <v>132</v>
      </c>
      <c r="P12" s="2"/>
      <c r="Q12" s="2" t="s">
        <v>135</v>
      </c>
      <c r="R12" s="25" t="str">
        <f t="shared" si="2"/>
        <v>Relaxation</v>
      </c>
      <c r="S12" s="1"/>
      <c r="T12" s="2" t="s">
        <v>140</v>
      </c>
      <c r="U12" s="2" t="s">
        <v>143</v>
      </c>
      <c r="V12" s="2" t="s">
        <v>145</v>
      </c>
      <c r="W12" s="2">
        <v>5</v>
      </c>
      <c r="X12" s="15">
        <v>4</v>
      </c>
      <c r="Y12" s="13">
        <v>4</v>
      </c>
      <c r="Z12" s="2">
        <v>5</v>
      </c>
      <c r="AA12" s="2">
        <v>4</v>
      </c>
      <c r="AB12" s="2">
        <v>5</v>
      </c>
      <c r="AC12" s="2">
        <v>3</v>
      </c>
      <c r="AD12" s="2">
        <v>4</v>
      </c>
      <c r="AE12" s="2">
        <v>3</v>
      </c>
      <c r="AF12" s="15"/>
      <c r="AG12" s="13">
        <v>5</v>
      </c>
      <c r="AH12" s="2">
        <v>5</v>
      </c>
      <c r="AI12" s="2">
        <v>5</v>
      </c>
      <c r="AJ12" s="2">
        <v>4</v>
      </c>
      <c r="AK12" s="2">
        <v>5</v>
      </c>
      <c r="AL12" s="15">
        <v>5</v>
      </c>
      <c r="AM12" s="13">
        <v>7</v>
      </c>
      <c r="AN12" s="34" t="str">
        <f t="shared" si="0"/>
        <v xml:space="preserve"> None of the above</v>
      </c>
      <c r="AO12" s="2"/>
      <c r="AP12" s="2">
        <v>4</v>
      </c>
      <c r="AQ12" s="2">
        <v>4</v>
      </c>
      <c r="AR12" s="2">
        <v>5</v>
      </c>
      <c r="AS12" s="2">
        <v>5</v>
      </c>
      <c r="AT12" s="2">
        <v>5</v>
      </c>
      <c r="AU12" s="2">
        <v>5</v>
      </c>
      <c r="AV12" s="2" t="s">
        <v>36</v>
      </c>
      <c r="AW12" s="52">
        <v>1</v>
      </c>
      <c r="AX12">
        <v>2</v>
      </c>
      <c r="AY12">
        <v>4</v>
      </c>
      <c r="AZ12">
        <v>5</v>
      </c>
      <c r="BC12" s="35" t="str">
        <f t="shared" si="1"/>
        <v xml:space="preserve"> Habitats for marine species, Stabilize shorelines, Are important carbon sinks, Improve fishing</v>
      </c>
      <c r="BD12" s="1" t="s">
        <v>53</v>
      </c>
      <c r="BH12" t="s">
        <v>171</v>
      </c>
      <c r="BI12" t="s">
        <v>172</v>
      </c>
      <c r="BJ12" t="s">
        <v>173</v>
      </c>
      <c r="BK12" t="s">
        <v>174</v>
      </c>
    </row>
    <row r="13" spans="1:63" ht="34" x14ac:dyDescent="0.2">
      <c r="A13" s="1">
        <v>11</v>
      </c>
      <c r="B13" s="1" t="s">
        <v>81</v>
      </c>
      <c r="C13" s="2" t="s">
        <v>179</v>
      </c>
      <c r="D13" s="15" t="s">
        <v>5</v>
      </c>
      <c r="E13" s="13" t="s">
        <v>113</v>
      </c>
      <c r="F13" s="2" t="s">
        <v>83</v>
      </c>
      <c r="G13" s="2" t="s">
        <v>115</v>
      </c>
      <c r="H13" s="2" t="s">
        <v>119</v>
      </c>
      <c r="I13" s="2" t="s">
        <v>122</v>
      </c>
      <c r="J13" s="2"/>
      <c r="K13" s="2"/>
      <c r="L13" s="15"/>
      <c r="M13" s="13" t="s">
        <v>130</v>
      </c>
      <c r="N13" s="2"/>
      <c r="O13" s="2" t="s">
        <v>132</v>
      </c>
      <c r="P13" s="2"/>
      <c r="Q13" s="2" t="s">
        <v>26</v>
      </c>
      <c r="R13" s="25" t="str">
        <f t="shared" si="2"/>
        <v xml:space="preserve"> Relaxation, Time in nature, Photography</v>
      </c>
      <c r="S13" s="1"/>
      <c r="T13" s="2" t="s">
        <v>139</v>
      </c>
      <c r="U13" s="2" t="s">
        <v>143</v>
      </c>
      <c r="V13" s="2" t="s">
        <v>146</v>
      </c>
      <c r="W13" s="2">
        <v>3</v>
      </c>
      <c r="X13" s="15">
        <v>4</v>
      </c>
      <c r="Y13" s="13">
        <v>2</v>
      </c>
      <c r="Z13" s="2">
        <v>2</v>
      </c>
      <c r="AA13" s="2">
        <v>3</v>
      </c>
      <c r="AB13" s="2">
        <v>5</v>
      </c>
      <c r="AC13" s="2">
        <v>5</v>
      </c>
      <c r="AD13" s="2">
        <v>3</v>
      </c>
      <c r="AE13" s="2">
        <v>3</v>
      </c>
      <c r="AF13" s="15"/>
      <c r="AG13" s="13">
        <v>4</v>
      </c>
      <c r="AH13" s="2">
        <v>5</v>
      </c>
      <c r="AI13" s="2">
        <v>5</v>
      </c>
      <c r="AJ13" s="2">
        <v>4</v>
      </c>
      <c r="AK13" s="2">
        <v>4</v>
      </c>
      <c r="AL13" s="15">
        <v>3</v>
      </c>
      <c r="AM13" s="13" t="s">
        <v>47</v>
      </c>
      <c r="AN13" s="34" t="str">
        <f t="shared" si="0"/>
        <v xml:space="preserve"> Beach clean or litter collection, Other environmentally friendly activity</v>
      </c>
      <c r="AO13" s="2"/>
      <c r="AP13" s="2">
        <v>3</v>
      </c>
      <c r="AQ13" s="2">
        <v>4</v>
      </c>
      <c r="AR13" s="2">
        <v>5</v>
      </c>
      <c r="AS13" s="2">
        <v>4</v>
      </c>
      <c r="AT13" s="2">
        <v>3</v>
      </c>
      <c r="AU13" s="2">
        <v>5</v>
      </c>
      <c r="AV13" s="2" t="s">
        <v>36</v>
      </c>
      <c r="AW13" s="52">
        <v>1</v>
      </c>
      <c r="AX13">
        <v>2</v>
      </c>
      <c r="AY13">
        <v>4</v>
      </c>
      <c r="AZ13">
        <v>5</v>
      </c>
      <c r="BC13" s="35" t="str">
        <f t="shared" si="1"/>
        <v xml:space="preserve"> Habitats for marine species, Stabilize shorelines, Are important carbon sinks, Improve fishing</v>
      </c>
      <c r="BD13" s="1" t="s">
        <v>54</v>
      </c>
      <c r="BH13" t="s">
        <v>171</v>
      </c>
      <c r="BI13" t="s">
        <v>172</v>
      </c>
      <c r="BJ13" t="s">
        <v>173</v>
      </c>
      <c r="BK13" t="s">
        <v>174</v>
      </c>
    </row>
    <row r="14" spans="1:63" ht="34" x14ac:dyDescent="0.2">
      <c r="A14" s="1">
        <v>12</v>
      </c>
      <c r="B14" s="1" t="s">
        <v>80</v>
      </c>
      <c r="C14" s="2" t="s">
        <v>10</v>
      </c>
      <c r="D14" s="15" t="s">
        <v>5</v>
      </c>
      <c r="E14" s="13" t="s">
        <v>113</v>
      </c>
      <c r="F14" s="2" t="s">
        <v>83</v>
      </c>
      <c r="G14" s="2" t="s">
        <v>116</v>
      </c>
      <c r="H14" s="2" t="s">
        <v>119</v>
      </c>
      <c r="I14" s="2" t="s">
        <v>122</v>
      </c>
      <c r="J14" s="2"/>
      <c r="K14" s="2"/>
      <c r="L14" s="15"/>
      <c r="M14" s="13" t="s">
        <v>130</v>
      </c>
      <c r="N14" s="2"/>
      <c r="O14" s="2" t="s">
        <v>134</v>
      </c>
      <c r="P14" s="2"/>
      <c r="Q14" s="2" t="s">
        <v>29</v>
      </c>
      <c r="R14" s="25" t="str">
        <f t="shared" si="2"/>
        <v xml:space="preserve"> Relaxation, Time in nature</v>
      </c>
      <c r="S14" s="1"/>
      <c r="T14" s="2" t="s">
        <v>141</v>
      </c>
      <c r="U14" s="2" t="s">
        <v>144</v>
      </c>
      <c r="V14" s="2" t="s">
        <v>145</v>
      </c>
      <c r="W14" s="2">
        <v>4</v>
      </c>
      <c r="X14" s="15">
        <v>3</v>
      </c>
      <c r="Y14" s="13">
        <v>3</v>
      </c>
      <c r="Z14" s="2">
        <v>2</v>
      </c>
      <c r="AA14" s="2">
        <v>3</v>
      </c>
      <c r="AB14" s="2">
        <v>5</v>
      </c>
      <c r="AC14" s="2">
        <v>4</v>
      </c>
      <c r="AD14" s="2">
        <v>4</v>
      </c>
      <c r="AE14" s="2">
        <v>3</v>
      </c>
      <c r="AF14" s="15"/>
      <c r="AG14" s="13">
        <v>5</v>
      </c>
      <c r="AH14" s="2">
        <v>5</v>
      </c>
      <c r="AI14" s="2">
        <v>5</v>
      </c>
      <c r="AJ14" s="2">
        <v>4</v>
      </c>
      <c r="AK14" s="2">
        <v>4</v>
      </c>
      <c r="AL14" s="15">
        <v>4</v>
      </c>
      <c r="AM14" s="13">
        <v>3</v>
      </c>
      <c r="AN14" s="34" t="str">
        <f t="shared" si="0"/>
        <v xml:space="preserve"> Beach clean or litter collection</v>
      </c>
      <c r="AO14" s="2"/>
      <c r="AP14" s="2">
        <v>4</v>
      </c>
      <c r="AQ14" s="2">
        <v>2</v>
      </c>
      <c r="AR14" s="2">
        <v>5</v>
      </c>
      <c r="AS14" s="2">
        <v>4</v>
      </c>
      <c r="AT14" s="2">
        <v>4</v>
      </c>
      <c r="AU14" s="2">
        <v>5</v>
      </c>
      <c r="AV14" s="2" t="s">
        <v>36</v>
      </c>
      <c r="AW14" s="52">
        <v>1</v>
      </c>
      <c r="AX14">
        <v>2</v>
      </c>
      <c r="AY14">
        <v>4</v>
      </c>
      <c r="AZ14">
        <v>5</v>
      </c>
      <c r="BC14" s="35" t="str">
        <f t="shared" si="1"/>
        <v xml:space="preserve"> Habitats for marine species, Stabilize shorelines, Are important carbon sinks, Improve fishing</v>
      </c>
      <c r="BD14" s="1" t="s">
        <v>55</v>
      </c>
      <c r="BH14" t="s">
        <v>171</v>
      </c>
      <c r="BI14" t="s">
        <v>172</v>
      </c>
      <c r="BJ14" t="s">
        <v>173</v>
      </c>
      <c r="BK14" t="s">
        <v>174</v>
      </c>
    </row>
    <row r="15" spans="1:63" ht="34" x14ac:dyDescent="0.2">
      <c r="A15" s="1">
        <v>13</v>
      </c>
      <c r="B15" s="1" t="s">
        <v>81</v>
      </c>
      <c r="C15" s="2" t="s">
        <v>17</v>
      </c>
      <c r="D15" s="15" t="s">
        <v>5</v>
      </c>
      <c r="E15" s="13" t="s">
        <v>113</v>
      </c>
      <c r="F15" s="2" t="s">
        <v>83</v>
      </c>
      <c r="G15" s="2" t="s">
        <v>115</v>
      </c>
      <c r="H15" s="2" t="s">
        <v>118</v>
      </c>
      <c r="I15" s="2" t="s">
        <v>125</v>
      </c>
      <c r="J15" s="2"/>
      <c r="K15" s="2"/>
      <c r="L15" s="15"/>
      <c r="M15" s="13" t="s">
        <v>130</v>
      </c>
      <c r="N15" s="2"/>
      <c r="O15" s="2" t="s">
        <v>132</v>
      </c>
      <c r="P15" s="2"/>
      <c r="Q15" s="2" t="s">
        <v>33</v>
      </c>
      <c r="R15" s="25" t="str">
        <f t="shared" si="2"/>
        <v xml:space="preserve"> Relaxation, Photography</v>
      </c>
      <c r="S15" s="1"/>
      <c r="T15" s="2" t="s">
        <v>138</v>
      </c>
      <c r="U15" s="2" t="s">
        <v>142</v>
      </c>
      <c r="V15" s="2" t="s">
        <v>145</v>
      </c>
      <c r="W15" s="2">
        <v>4</v>
      </c>
      <c r="X15" s="15">
        <v>5</v>
      </c>
      <c r="Y15" s="13">
        <v>4</v>
      </c>
      <c r="Z15" s="2">
        <v>4</v>
      </c>
      <c r="AA15" s="2">
        <v>4</v>
      </c>
      <c r="AB15" s="2">
        <v>5</v>
      </c>
      <c r="AC15" s="2">
        <v>5</v>
      </c>
      <c r="AD15" s="2">
        <v>4</v>
      </c>
      <c r="AE15" s="2">
        <v>4</v>
      </c>
      <c r="AF15" s="15"/>
      <c r="AG15" s="13">
        <v>5</v>
      </c>
      <c r="AH15" s="2">
        <v>5</v>
      </c>
      <c r="AI15" s="2">
        <v>5</v>
      </c>
      <c r="AJ15" s="2">
        <v>5</v>
      </c>
      <c r="AK15" s="2">
        <v>5</v>
      </c>
      <c r="AL15" s="15">
        <v>4</v>
      </c>
      <c r="AM15" s="13" t="s">
        <v>35</v>
      </c>
      <c r="AN15" s="34" t="str">
        <f t="shared" si="0"/>
        <v xml:space="preserve"> Beach clean or litter collection, Do voluntary environmental work</v>
      </c>
      <c r="AO15" s="2"/>
      <c r="AP15" s="2">
        <v>2</v>
      </c>
      <c r="AQ15" s="2">
        <v>3</v>
      </c>
      <c r="AR15" s="2">
        <v>5</v>
      </c>
      <c r="AS15" s="2">
        <v>5</v>
      </c>
      <c r="AT15" s="2">
        <v>5</v>
      </c>
      <c r="AU15" s="2">
        <v>5</v>
      </c>
      <c r="AV15" s="2" t="s">
        <v>36</v>
      </c>
      <c r="AW15" s="52">
        <v>1</v>
      </c>
      <c r="AX15">
        <v>2</v>
      </c>
      <c r="AY15">
        <v>4</v>
      </c>
      <c r="AZ15">
        <v>5</v>
      </c>
      <c r="BC15" s="35" t="str">
        <f t="shared" si="1"/>
        <v xml:space="preserve"> Habitats for marine species, Stabilize shorelines, Are important carbon sinks, Improve fishing</v>
      </c>
      <c r="BD15" s="1" t="s">
        <v>56</v>
      </c>
      <c r="BH15" t="s">
        <v>171</v>
      </c>
      <c r="BI15" t="s">
        <v>172</v>
      </c>
      <c r="BJ15" t="s">
        <v>173</v>
      </c>
      <c r="BK15" t="s">
        <v>174</v>
      </c>
    </row>
    <row r="16" spans="1:63" ht="34" x14ac:dyDescent="0.2">
      <c r="A16" s="1">
        <v>14</v>
      </c>
      <c r="B16" s="1" t="s">
        <v>81</v>
      </c>
      <c r="C16" s="2" t="s">
        <v>179</v>
      </c>
      <c r="D16" s="15" t="s">
        <v>5</v>
      </c>
      <c r="E16" s="13" t="s">
        <v>113</v>
      </c>
      <c r="F16" s="2" t="s">
        <v>82</v>
      </c>
      <c r="G16" s="2" t="s">
        <v>115</v>
      </c>
      <c r="H16" s="2" t="s">
        <v>121</v>
      </c>
      <c r="I16" s="2" t="s">
        <v>124</v>
      </c>
      <c r="J16" s="2"/>
      <c r="K16" s="2" t="s">
        <v>124</v>
      </c>
      <c r="L16" s="15"/>
      <c r="M16" s="13" t="s">
        <v>130</v>
      </c>
      <c r="N16" s="2"/>
      <c r="O16" s="2" t="s">
        <v>134</v>
      </c>
      <c r="P16" s="2"/>
      <c r="Q16" s="2" t="s">
        <v>26</v>
      </c>
      <c r="R16" s="25" t="str">
        <f>SUBSTITUTE(SUBSTITUTE(SUBSTITUTE(SUBSTITUTE(Q16,"1"," Relaxation"),"5"," Time in nature"),"7"," Photography"),"2"," Bird watching")</f>
        <v xml:space="preserve"> Relaxation, Time in nature, Photography</v>
      </c>
      <c r="S16" s="1"/>
      <c r="T16" s="2" t="s">
        <v>140</v>
      </c>
      <c r="U16" s="2" t="s">
        <v>143</v>
      </c>
      <c r="V16" s="2" t="s">
        <v>145</v>
      </c>
      <c r="W16" s="2">
        <v>4</v>
      </c>
      <c r="X16" s="15">
        <v>5</v>
      </c>
      <c r="Y16" s="13">
        <v>3</v>
      </c>
      <c r="Z16" s="2">
        <v>4</v>
      </c>
      <c r="AA16" s="2">
        <v>4</v>
      </c>
      <c r="AB16" s="2">
        <v>4</v>
      </c>
      <c r="AC16" s="2">
        <v>4</v>
      </c>
      <c r="AD16" s="2">
        <v>4</v>
      </c>
      <c r="AE16" s="2">
        <v>3</v>
      </c>
      <c r="AF16" s="15"/>
      <c r="AG16" s="13">
        <v>4</v>
      </c>
      <c r="AH16" s="2">
        <v>5</v>
      </c>
      <c r="AI16" s="2">
        <v>5</v>
      </c>
      <c r="AJ16" s="2">
        <v>5</v>
      </c>
      <c r="AK16" s="2">
        <v>5</v>
      </c>
      <c r="AL16" s="15">
        <v>4</v>
      </c>
      <c r="AM16" s="13" t="s">
        <v>57</v>
      </c>
      <c r="AN16" s="34" t="str">
        <f t="shared" si="0"/>
        <v xml:space="preserve"> Beach clean or litter collection, Do voluntary environmental work, Other environmentally friendly activity</v>
      </c>
      <c r="AO16" s="2"/>
      <c r="AP16" s="2">
        <v>4</v>
      </c>
      <c r="AQ16" s="2">
        <v>4</v>
      </c>
      <c r="AR16" s="2">
        <v>5</v>
      </c>
      <c r="AS16" s="2">
        <v>5</v>
      </c>
      <c r="AT16" s="2">
        <v>5</v>
      </c>
      <c r="AU16" s="2">
        <v>5</v>
      </c>
      <c r="AV16" s="2" t="s">
        <v>36</v>
      </c>
      <c r="AW16" s="52">
        <v>1</v>
      </c>
      <c r="AX16">
        <v>2</v>
      </c>
      <c r="AY16">
        <v>4</v>
      </c>
      <c r="AZ16">
        <v>5</v>
      </c>
      <c r="BC16" s="35" t="str">
        <f t="shared" si="1"/>
        <v xml:space="preserve"> Habitats for marine species, Stabilize shorelines, Are important carbon sinks, Improve fishing</v>
      </c>
      <c r="BD16" s="1" t="s">
        <v>58</v>
      </c>
      <c r="BH16" t="s">
        <v>171</v>
      </c>
      <c r="BI16" t="s">
        <v>172</v>
      </c>
      <c r="BJ16" t="s">
        <v>173</v>
      </c>
      <c r="BK16" t="s">
        <v>174</v>
      </c>
    </row>
    <row r="17" spans="1:65" ht="17" x14ac:dyDescent="0.2">
      <c r="A17" s="1">
        <v>15</v>
      </c>
      <c r="B17" s="1" t="s">
        <v>81</v>
      </c>
      <c r="C17" s="2" t="s">
        <v>18</v>
      </c>
      <c r="D17" s="15" t="s">
        <v>5</v>
      </c>
      <c r="E17" s="13" t="s">
        <v>113</v>
      </c>
      <c r="F17" s="2" t="s">
        <v>82</v>
      </c>
      <c r="G17" s="2"/>
      <c r="H17" s="2" t="s">
        <v>119</v>
      </c>
      <c r="I17" s="2" t="s">
        <v>123</v>
      </c>
      <c r="J17" s="2" t="s">
        <v>19</v>
      </c>
      <c r="K17" s="2"/>
      <c r="L17" s="15"/>
      <c r="M17" s="13" t="s">
        <v>129</v>
      </c>
      <c r="N17" s="2"/>
      <c r="O17" s="2" t="s">
        <v>134</v>
      </c>
      <c r="P17" s="2"/>
      <c r="Q17" s="2" t="s">
        <v>33</v>
      </c>
      <c r="R17" s="25" t="str">
        <f t="shared" ref="R17:R56" si="3">SUBSTITUTE(SUBSTITUTE(SUBSTITUTE(SUBSTITUTE(Q17,"1"," Relaxation"),"5"," Time in nature"),"7"," Photography"),"2"," Bird watching")</f>
        <v xml:space="preserve"> Relaxation, Photography</v>
      </c>
      <c r="S17" s="1"/>
      <c r="T17" s="2" t="s">
        <v>139</v>
      </c>
      <c r="U17" s="2" t="s">
        <v>142</v>
      </c>
      <c r="V17" s="2" t="s">
        <v>145</v>
      </c>
      <c r="W17" s="2">
        <v>2</v>
      </c>
      <c r="X17" s="15">
        <v>2</v>
      </c>
      <c r="Y17" s="13">
        <v>5</v>
      </c>
      <c r="Z17" s="2">
        <v>3</v>
      </c>
      <c r="AA17" s="2">
        <v>4</v>
      </c>
      <c r="AB17" s="2">
        <v>5</v>
      </c>
      <c r="AC17" s="2">
        <v>5</v>
      </c>
      <c r="AD17" s="2">
        <v>4</v>
      </c>
      <c r="AE17" s="2">
        <v>5</v>
      </c>
      <c r="AF17" s="15"/>
      <c r="AG17" s="13">
        <v>4</v>
      </c>
      <c r="AH17" s="2">
        <v>5</v>
      </c>
      <c r="AI17" s="2">
        <v>4</v>
      </c>
      <c r="AJ17" s="2">
        <v>5</v>
      </c>
      <c r="AK17" s="2">
        <v>5</v>
      </c>
      <c r="AL17" s="15">
        <v>4</v>
      </c>
      <c r="AM17" s="13"/>
      <c r="AN17" s="34" t="str">
        <f t="shared" si="0"/>
        <v/>
      </c>
      <c r="AO17" s="2"/>
      <c r="AP17" s="2">
        <v>1</v>
      </c>
      <c r="AQ17" s="2">
        <v>1</v>
      </c>
      <c r="AR17" s="2">
        <v>5</v>
      </c>
      <c r="AS17" s="2">
        <v>4</v>
      </c>
      <c r="AT17" s="2">
        <v>5</v>
      </c>
      <c r="AU17" s="2">
        <v>5</v>
      </c>
      <c r="AV17" s="2" t="s">
        <v>59</v>
      </c>
      <c r="AW17" s="52">
        <v>1</v>
      </c>
      <c r="AX17">
        <v>2</v>
      </c>
      <c r="BC17" s="35" t="str">
        <f t="shared" si="1"/>
        <v xml:space="preserve"> Habitats for marine species, Stabilize shorelines</v>
      </c>
      <c r="BD17" s="1"/>
      <c r="BH17" t="s">
        <v>171</v>
      </c>
      <c r="BI17" t="s">
        <v>172</v>
      </c>
    </row>
    <row r="18" spans="1:65" ht="51" x14ac:dyDescent="0.2">
      <c r="A18" s="1">
        <v>16</v>
      </c>
      <c r="B18" s="1" t="s">
        <v>80</v>
      </c>
      <c r="C18" s="2" t="s">
        <v>10</v>
      </c>
      <c r="D18" s="15" t="s">
        <v>5</v>
      </c>
      <c r="E18" s="13" t="s">
        <v>113</v>
      </c>
      <c r="F18" s="2" t="s">
        <v>83</v>
      </c>
      <c r="G18" s="2" t="s">
        <v>115</v>
      </c>
      <c r="H18" s="2" t="s">
        <v>119</v>
      </c>
      <c r="I18" s="2" t="s">
        <v>122</v>
      </c>
      <c r="J18" s="2"/>
      <c r="K18" s="2" t="s">
        <v>122</v>
      </c>
      <c r="L18" s="15"/>
      <c r="M18" s="13" t="s">
        <v>130</v>
      </c>
      <c r="N18" s="2"/>
      <c r="O18" s="2" t="s">
        <v>132</v>
      </c>
      <c r="P18" s="2"/>
      <c r="Q18" s="2" t="s">
        <v>135</v>
      </c>
      <c r="R18" s="25" t="str">
        <f t="shared" si="3"/>
        <v>Relaxation</v>
      </c>
      <c r="S18" s="1"/>
      <c r="T18" s="2" t="s">
        <v>140</v>
      </c>
      <c r="U18" s="2" t="s">
        <v>143</v>
      </c>
      <c r="V18" s="2" t="s">
        <v>145</v>
      </c>
      <c r="W18" s="2">
        <v>5</v>
      </c>
      <c r="X18" s="15">
        <v>5</v>
      </c>
      <c r="Y18" s="13">
        <v>4</v>
      </c>
      <c r="Z18" s="2">
        <v>4</v>
      </c>
      <c r="AA18" s="2">
        <v>4</v>
      </c>
      <c r="AB18" s="2">
        <v>5</v>
      </c>
      <c r="AC18" s="2">
        <v>3</v>
      </c>
      <c r="AD18" s="2">
        <v>4</v>
      </c>
      <c r="AE18" s="2">
        <v>2</v>
      </c>
      <c r="AF18" s="15"/>
      <c r="AG18" s="13">
        <v>5</v>
      </c>
      <c r="AH18" s="2">
        <v>5</v>
      </c>
      <c r="AI18" s="2">
        <v>5</v>
      </c>
      <c r="AJ18" s="2">
        <v>5</v>
      </c>
      <c r="AK18" s="2">
        <v>4</v>
      </c>
      <c r="AL18" s="15">
        <v>5</v>
      </c>
      <c r="AM18" s="13">
        <v>4</v>
      </c>
      <c r="AN18" s="34" t="str">
        <f t="shared" si="0"/>
        <v xml:space="preserve"> Donate money to an environmental cause</v>
      </c>
      <c r="AO18" s="2"/>
      <c r="AP18" s="2">
        <v>5</v>
      </c>
      <c r="AQ18" s="2">
        <v>4</v>
      </c>
      <c r="AR18" s="2">
        <v>5</v>
      </c>
      <c r="AS18" s="2">
        <v>5</v>
      </c>
      <c r="AT18" s="2">
        <v>5</v>
      </c>
      <c r="AU18" s="2">
        <v>5</v>
      </c>
      <c r="AV18" s="2" t="s">
        <v>60</v>
      </c>
      <c r="AW18" s="52">
        <v>1</v>
      </c>
      <c r="AX18">
        <v>2</v>
      </c>
      <c r="AY18">
        <v>3</v>
      </c>
      <c r="AZ18">
        <v>4</v>
      </c>
      <c r="BA18">
        <v>5</v>
      </c>
      <c r="BB18">
        <v>6</v>
      </c>
      <c r="BC18" s="35" t="str">
        <f t="shared" si="1"/>
        <v xml:space="preserve"> Habitats for marine species, Stabilize shorelines, Not important for coastal ecosystem health, Are important carbon sinks, Improve fishing, Can be harmful to human health</v>
      </c>
      <c r="BD18" s="1" t="s">
        <v>61</v>
      </c>
      <c r="BH18" t="s">
        <v>171</v>
      </c>
      <c r="BI18" t="s">
        <v>172</v>
      </c>
      <c r="BJ18" t="s">
        <v>175</v>
      </c>
      <c r="BK18" t="s">
        <v>173</v>
      </c>
      <c r="BL18" t="s">
        <v>174</v>
      </c>
      <c r="BM18" t="s">
        <v>176</v>
      </c>
    </row>
    <row r="19" spans="1:65" ht="51" x14ac:dyDescent="0.2">
      <c r="A19" s="1">
        <v>17</v>
      </c>
      <c r="B19" s="1" t="s">
        <v>80</v>
      </c>
      <c r="C19" s="2" t="s">
        <v>10</v>
      </c>
      <c r="D19" s="15" t="s">
        <v>5</v>
      </c>
      <c r="E19" s="13" t="s">
        <v>113</v>
      </c>
      <c r="F19" s="2" t="s">
        <v>83</v>
      </c>
      <c r="G19" s="2" t="s">
        <v>116</v>
      </c>
      <c r="H19" s="2" t="s">
        <v>119</v>
      </c>
      <c r="I19" s="2" t="s">
        <v>122</v>
      </c>
      <c r="J19" s="2"/>
      <c r="K19" s="2" t="s">
        <v>122</v>
      </c>
      <c r="L19" s="15"/>
      <c r="M19" s="13" t="s">
        <v>130</v>
      </c>
      <c r="N19" s="2"/>
      <c r="O19" s="2" t="s">
        <v>132</v>
      </c>
      <c r="P19" s="2"/>
      <c r="Q19" s="2" t="s">
        <v>135</v>
      </c>
      <c r="R19" s="25" t="str">
        <f t="shared" si="3"/>
        <v>Relaxation</v>
      </c>
      <c r="S19" s="1"/>
      <c r="T19" s="2" t="s">
        <v>141</v>
      </c>
      <c r="U19" s="2" t="s">
        <v>143</v>
      </c>
      <c r="V19" s="2" t="s">
        <v>145</v>
      </c>
      <c r="W19" s="2">
        <v>5</v>
      </c>
      <c r="X19" s="15">
        <v>5</v>
      </c>
      <c r="Y19" s="13">
        <v>4</v>
      </c>
      <c r="Z19" s="2">
        <v>4</v>
      </c>
      <c r="AA19" s="2">
        <v>4</v>
      </c>
      <c r="AB19" s="2">
        <v>4</v>
      </c>
      <c r="AC19" s="2">
        <v>5</v>
      </c>
      <c r="AD19" s="2">
        <v>4</v>
      </c>
      <c r="AE19" s="2">
        <v>4</v>
      </c>
      <c r="AF19" s="15"/>
      <c r="AG19" s="13">
        <v>5</v>
      </c>
      <c r="AH19" s="2">
        <v>5</v>
      </c>
      <c r="AI19" s="2">
        <v>4</v>
      </c>
      <c r="AJ19" s="2">
        <v>5</v>
      </c>
      <c r="AK19" s="2">
        <v>5</v>
      </c>
      <c r="AL19" s="15">
        <v>5</v>
      </c>
      <c r="AM19" s="13">
        <v>4</v>
      </c>
      <c r="AN19" s="34" t="str">
        <f t="shared" si="0"/>
        <v xml:space="preserve"> Donate money to an environmental cause</v>
      </c>
      <c r="AO19" s="2"/>
      <c r="AP19" s="2">
        <v>5</v>
      </c>
      <c r="AQ19" s="2">
        <v>4</v>
      </c>
      <c r="AR19" s="2">
        <v>4</v>
      </c>
      <c r="AS19" s="2">
        <v>5</v>
      </c>
      <c r="AT19" s="2">
        <v>4</v>
      </c>
      <c r="AU19" s="2">
        <v>5</v>
      </c>
      <c r="AV19" s="2" t="s">
        <v>60</v>
      </c>
      <c r="AW19" s="52">
        <v>1</v>
      </c>
      <c r="AX19">
        <v>2</v>
      </c>
      <c r="AY19">
        <v>3</v>
      </c>
      <c r="AZ19">
        <v>4</v>
      </c>
      <c r="BA19">
        <v>5</v>
      </c>
      <c r="BB19">
        <v>6</v>
      </c>
      <c r="BC19" s="35" t="str">
        <f t="shared" si="1"/>
        <v xml:space="preserve"> Habitats for marine species, Stabilize shorelines, Not important for coastal ecosystem health, Are important carbon sinks, Improve fishing, Can be harmful to human health</v>
      </c>
      <c r="BD19" s="1" t="s">
        <v>62</v>
      </c>
      <c r="BH19" t="s">
        <v>171</v>
      </c>
      <c r="BI19" t="s">
        <v>172</v>
      </c>
      <c r="BJ19" t="s">
        <v>175</v>
      </c>
      <c r="BK19" t="s">
        <v>173</v>
      </c>
      <c r="BL19" t="s">
        <v>174</v>
      </c>
      <c r="BM19" t="s">
        <v>176</v>
      </c>
    </row>
    <row r="20" spans="1:65" ht="34" x14ac:dyDescent="0.2">
      <c r="A20" s="1">
        <v>18</v>
      </c>
      <c r="B20" s="1"/>
      <c r="C20" s="2"/>
      <c r="D20" s="15" t="s">
        <v>5</v>
      </c>
      <c r="E20" s="13" t="s">
        <v>113</v>
      </c>
      <c r="F20" s="2" t="s">
        <v>83</v>
      </c>
      <c r="G20" s="2" t="s">
        <v>116</v>
      </c>
      <c r="H20" s="2" t="s">
        <v>119</v>
      </c>
      <c r="I20" s="2" t="s">
        <v>122</v>
      </c>
      <c r="J20" s="2"/>
      <c r="K20" s="2" t="s">
        <v>15</v>
      </c>
      <c r="L20" s="15" t="s">
        <v>20</v>
      </c>
      <c r="M20" s="13" t="s">
        <v>130</v>
      </c>
      <c r="N20" s="2"/>
      <c r="O20" s="2" t="s">
        <v>134</v>
      </c>
      <c r="P20" s="2"/>
      <c r="Q20" s="2" t="s">
        <v>137</v>
      </c>
      <c r="R20" s="25" t="str">
        <f t="shared" si="3"/>
        <v>Photography (including for social media)</v>
      </c>
      <c r="S20" s="1"/>
      <c r="T20" s="2" t="s">
        <v>140</v>
      </c>
      <c r="U20" s="2" t="s">
        <v>143</v>
      </c>
      <c r="V20" s="2" t="s">
        <v>145</v>
      </c>
      <c r="W20" s="2">
        <v>5</v>
      </c>
      <c r="X20" s="15">
        <v>5</v>
      </c>
      <c r="Y20" s="13">
        <v>4</v>
      </c>
      <c r="Z20" s="2">
        <v>3</v>
      </c>
      <c r="AA20" s="2">
        <v>4</v>
      </c>
      <c r="AB20" s="2">
        <v>5</v>
      </c>
      <c r="AC20" s="2">
        <v>5</v>
      </c>
      <c r="AD20" s="2">
        <v>5</v>
      </c>
      <c r="AE20" s="2">
        <v>5</v>
      </c>
      <c r="AF20" s="15">
        <v>3</v>
      </c>
      <c r="AG20" s="13">
        <v>5</v>
      </c>
      <c r="AH20" s="2">
        <v>3</v>
      </c>
      <c r="AI20" s="2">
        <v>4</v>
      </c>
      <c r="AJ20" s="2">
        <v>5</v>
      </c>
      <c r="AK20" s="2">
        <v>4</v>
      </c>
      <c r="AL20" s="15">
        <v>5</v>
      </c>
      <c r="AM20" s="13">
        <v>7</v>
      </c>
      <c r="AN20" s="34" t="str">
        <f t="shared" si="0"/>
        <v xml:space="preserve"> None of the above</v>
      </c>
      <c r="AO20" s="2"/>
      <c r="AP20" s="2">
        <v>2</v>
      </c>
      <c r="AQ20" s="2">
        <v>2</v>
      </c>
      <c r="AR20" s="2">
        <v>5</v>
      </c>
      <c r="AS20" s="2">
        <v>5</v>
      </c>
      <c r="AT20" s="2">
        <v>5</v>
      </c>
      <c r="AU20" s="2">
        <v>5</v>
      </c>
      <c r="AV20" s="2" t="s">
        <v>36</v>
      </c>
      <c r="AW20" s="52">
        <v>1</v>
      </c>
      <c r="AX20">
        <v>2</v>
      </c>
      <c r="AY20">
        <v>4</v>
      </c>
      <c r="AZ20">
        <v>5</v>
      </c>
      <c r="BC20" s="35" t="str">
        <f t="shared" si="1"/>
        <v xml:space="preserve"> Habitats for marine species, Stabilize shorelines, Are important carbon sinks, Improve fishing</v>
      </c>
      <c r="BD20" s="1" t="s">
        <v>63</v>
      </c>
      <c r="BH20" t="s">
        <v>171</v>
      </c>
      <c r="BI20" t="s">
        <v>172</v>
      </c>
      <c r="BJ20" t="s">
        <v>173</v>
      </c>
      <c r="BK20" t="s">
        <v>174</v>
      </c>
    </row>
    <row r="21" spans="1:65" ht="34" x14ac:dyDescent="0.2">
      <c r="A21" s="1">
        <v>19</v>
      </c>
      <c r="B21" s="1" t="s">
        <v>80</v>
      </c>
      <c r="C21" s="2"/>
      <c r="D21" s="15" t="s">
        <v>5</v>
      </c>
      <c r="E21" s="13" t="s">
        <v>113</v>
      </c>
      <c r="F21" s="2" t="s">
        <v>83</v>
      </c>
      <c r="G21" s="2" t="s">
        <v>115</v>
      </c>
      <c r="H21" s="2" t="s">
        <v>118</v>
      </c>
      <c r="I21" s="2" t="s">
        <v>122</v>
      </c>
      <c r="J21" s="2"/>
      <c r="K21" s="2" t="s">
        <v>122</v>
      </c>
      <c r="L21" s="15"/>
      <c r="M21" s="13" t="s">
        <v>130</v>
      </c>
      <c r="N21" s="2"/>
      <c r="O21" s="2" t="s">
        <v>132</v>
      </c>
      <c r="P21" s="2"/>
      <c r="Q21" s="2" t="s">
        <v>33</v>
      </c>
      <c r="R21" s="25" t="str">
        <f t="shared" si="3"/>
        <v xml:space="preserve"> Relaxation, Photography</v>
      </c>
      <c r="S21" s="1"/>
      <c r="T21" s="2" t="s">
        <v>139</v>
      </c>
      <c r="U21" s="2" t="s">
        <v>142</v>
      </c>
      <c r="V21" s="2" t="s">
        <v>146</v>
      </c>
      <c r="W21" s="2">
        <v>4</v>
      </c>
      <c r="X21" s="15">
        <v>4</v>
      </c>
      <c r="Y21" s="13">
        <v>5</v>
      </c>
      <c r="Z21" s="2">
        <v>5</v>
      </c>
      <c r="AA21" s="2">
        <v>5</v>
      </c>
      <c r="AB21" s="2">
        <v>5</v>
      </c>
      <c r="AC21" s="2">
        <v>5</v>
      </c>
      <c r="AD21" s="2">
        <v>5</v>
      </c>
      <c r="AE21" s="2">
        <v>5</v>
      </c>
      <c r="AF21" s="15">
        <v>5</v>
      </c>
      <c r="AG21" s="13">
        <v>4</v>
      </c>
      <c r="AH21" s="2">
        <v>4</v>
      </c>
      <c r="AI21" s="2">
        <v>4</v>
      </c>
      <c r="AJ21" s="2">
        <v>4</v>
      </c>
      <c r="AK21" s="2">
        <v>4</v>
      </c>
      <c r="AL21" s="15">
        <v>4</v>
      </c>
      <c r="AM21" s="13" t="s">
        <v>35</v>
      </c>
      <c r="AN21" s="34" t="str">
        <f t="shared" si="0"/>
        <v xml:space="preserve"> Beach clean or litter collection, Do voluntary environmental work</v>
      </c>
      <c r="AO21" s="2"/>
      <c r="AP21" s="2">
        <v>4</v>
      </c>
      <c r="AQ21" s="2">
        <v>4</v>
      </c>
      <c r="AR21" s="2">
        <v>4</v>
      </c>
      <c r="AS21" s="2">
        <v>4</v>
      </c>
      <c r="AT21" s="2">
        <v>4</v>
      </c>
      <c r="AU21" s="2">
        <v>4</v>
      </c>
      <c r="AV21" s="2" t="s">
        <v>64</v>
      </c>
      <c r="AW21" s="52">
        <v>2</v>
      </c>
      <c r="AX21">
        <v>4</v>
      </c>
      <c r="AY21">
        <v>5</v>
      </c>
      <c r="BC21" s="35" t="str">
        <f t="shared" si="1"/>
        <v xml:space="preserve"> Stabilize shorelines, Are important carbon sinks, Improve fishing</v>
      </c>
      <c r="BD21" s="1"/>
      <c r="BH21" t="s">
        <v>172</v>
      </c>
      <c r="BI21" t="s">
        <v>173</v>
      </c>
      <c r="BJ21" t="s">
        <v>174</v>
      </c>
    </row>
    <row r="22" spans="1:65" ht="34" x14ac:dyDescent="0.2">
      <c r="A22" s="1">
        <v>20</v>
      </c>
      <c r="B22" s="1"/>
      <c r="C22" s="2"/>
      <c r="D22" s="15" t="s">
        <v>5</v>
      </c>
      <c r="E22" s="13" t="s">
        <v>113</v>
      </c>
      <c r="F22" s="2" t="s">
        <v>114</v>
      </c>
      <c r="G22" s="2" t="s">
        <v>116</v>
      </c>
      <c r="H22" s="2" t="s">
        <v>121</v>
      </c>
      <c r="I22" s="2" t="s">
        <v>15</v>
      </c>
      <c r="J22" s="2" t="s">
        <v>21</v>
      </c>
      <c r="K22" s="2" t="s">
        <v>124</v>
      </c>
      <c r="L22" s="15" t="s">
        <v>22</v>
      </c>
      <c r="M22" s="13" t="s">
        <v>129</v>
      </c>
      <c r="N22" s="2"/>
      <c r="O22" s="2" t="s">
        <v>132</v>
      </c>
      <c r="P22" s="2"/>
      <c r="Q22" s="2" t="s">
        <v>136</v>
      </c>
      <c r="R22" s="25" t="str">
        <f t="shared" si="3"/>
        <v>Time in nature/enjoying nature</v>
      </c>
      <c r="S22" s="1"/>
      <c r="T22" s="2" t="s">
        <v>139</v>
      </c>
      <c r="U22" s="2" t="s">
        <v>143</v>
      </c>
      <c r="V22" s="2" t="s">
        <v>145</v>
      </c>
      <c r="W22" s="2">
        <v>2</v>
      </c>
      <c r="X22" s="15">
        <v>5</v>
      </c>
      <c r="Y22" s="13">
        <v>2</v>
      </c>
      <c r="Z22" s="2">
        <v>3</v>
      </c>
      <c r="AA22" s="2">
        <v>4</v>
      </c>
      <c r="AB22" s="2">
        <v>5</v>
      </c>
      <c r="AC22" s="2">
        <v>5</v>
      </c>
      <c r="AD22" s="2">
        <v>3</v>
      </c>
      <c r="AE22" s="2">
        <v>5</v>
      </c>
      <c r="AF22" s="15">
        <v>1</v>
      </c>
      <c r="AG22" s="13">
        <v>4</v>
      </c>
      <c r="AH22" s="2">
        <v>5</v>
      </c>
      <c r="AI22" s="2">
        <v>4</v>
      </c>
      <c r="AJ22" s="2">
        <v>5</v>
      </c>
      <c r="AK22" s="2">
        <v>5</v>
      </c>
      <c r="AL22" s="15">
        <v>4</v>
      </c>
      <c r="AM22" s="13" t="s">
        <v>65</v>
      </c>
      <c r="AN22" s="34" t="str">
        <f t="shared" si="0"/>
        <v xml:space="preserve"> Seek environmental information, Attend public DENR meetings, Beach clean or litter collection, Do voluntary environmental work</v>
      </c>
      <c r="AO22" s="2"/>
      <c r="AP22" s="2">
        <v>2</v>
      </c>
      <c r="AQ22" s="2">
        <v>1</v>
      </c>
      <c r="AR22" s="2">
        <v>5</v>
      </c>
      <c r="AS22" s="2">
        <v>5</v>
      </c>
      <c r="AT22" s="2">
        <v>5</v>
      </c>
      <c r="AU22" s="2">
        <v>5</v>
      </c>
      <c r="AV22" s="2" t="s">
        <v>36</v>
      </c>
      <c r="AW22" s="52">
        <v>1</v>
      </c>
      <c r="AX22">
        <v>2</v>
      </c>
      <c r="AY22">
        <v>4</v>
      </c>
      <c r="AZ22">
        <v>5</v>
      </c>
      <c r="BC22" s="35" t="str">
        <f t="shared" si="1"/>
        <v xml:space="preserve"> Habitats for marine species, Stabilize shorelines, Are important carbon sinks, Improve fishing</v>
      </c>
      <c r="BD22" s="1" t="s">
        <v>66</v>
      </c>
      <c r="BH22" t="s">
        <v>171</v>
      </c>
      <c r="BI22" t="s">
        <v>172</v>
      </c>
      <c r="BJ22" t="s">
        <v>173</v>
      </c>
      <c r="BK22" t="s">
        <v>174</v>
      </c>
    </row>
    <row r="23" spans="1:65" ht="34" x14ac:dyDescent="0.2">
      <c r="A23" s="1">
        <v>21</v>
      </c>
      <c r="B23" s="1" t="s">
        <v>81</v>
      </c>
      <c r="C23" s="2"/>
      <c r="D23" s="15" t="s">
        <v>5</v>
      </c>
      <c r="E23" s="13" t="s">
        <v>113</v>
      </c>
      <c r="F23" s="2" t="s">
        <v>82</v>
      </c>
      <c r="G23" s="2" t="s">
        <v>116</v>
      </c>
      <c r="H23" s="2" t="s">
        <v>121</v>
      </c>
      <c r="I23" s="2" t="s">
        <v>125</v>
      </c>
      <c r="J23" s="2"/>
      <c r="K23" s="2" t="s">
        <v>15</v>
      </c>
      <c r="L23" s="15" t="s">
        <v>23</v>
      </c>
      <c r="M23" s="13" t="s">
        <v>130</v>
      </c>
      <c r="N23" s="2"/>
      <c r="O23" s="2" t="s">
        <v>132</v>
      </c>
      <c r="P23" s="2"/>
      <c r="Q23" s="2" t="s">
        <v>137</v>
      </c>
      <c r="R23" s="25" t="str">
        <f t="shared" si="3"/>
        <v>Photography (including for social media)</v>
      </c>
      <c r="S23" s="1"/>
      <c r="T23" s="2" t="s">
        <v>138</v>
      </c>
      <c r="U23" s="2" t="s">
        <v>142</v>
      </c>
      <c r="V23" s="2" t="s">
        <v>145</v>
      </c>
      <c r="W23" s="2">
        <v>4</v>
      </c>
      <c r="X23" s="15">
        <v>4</v>
      </c>
      <c r="Y23" s="13">
        <v>4</v>
      </c>
      <c r="Z23" s="2">
        <v>3</v>
      </c>
      <c r="AA23" s="2">
        <v>4</v>
      </c>
      <c r="AB23" s="2">
        <v>5</v>
      </c>
      <c r="AC23" s="2">
        <v>4</v>
      </c>
      <c r="AD23" s="2">
        <v>3</v>
      </c>
      <c r="AE23" s="2">
        <v>4</v>
      </c>
      <c r="AF23" s="15">
        <v>3</v>
      </c>
      <c r="AG23" s="13">
        <v>4</v>
      </c>
      <c r="AH23" s="2">
        <v>4</v>
      </c>
      <c r="AI23" s="2">
        <v>4</v>
      </c>
      <c r="AJ23" s="2">
        <v>5</v>
      </c>
      <c r="AK23" s="2">
        <v>4</v>
      </c>
      <c r="AL23" s="15">
        <v>3</v>
      </c>
      <c r="AM23" s="13">
        <v>7</v>
      </c>
      <c r="AN23" s="34" t="str">
        <f t="shared" si="0"/>
        <v xml:space="preserve"> None of the above</v>
      </c>
      <c r="AO23" s="2"/>
      <c r="AP23" s="2">
        <v>2</v>
      </c>
      <c r="AQ23" s="2">
        <v>3</v>
      </c>
      <c r="AR23" s="2">
        <v>5</v>
      </c>
      <c r="AS23" s="2">
        <v>4</v>
      </c>
      <c r="AT23" s="2">
        <v>5</v>
      </c>
      <c r="AU23" s="2">
        <v>5</v>
      </c>
      <c r="AV23" s="2" t="s">
        <v>36</v>
      </c>
      <c r="AW23" s="52">
        <v>1</v>
      </c>
      <c r="AX23">
        <v>2</v>
      </c>
      <c r="AY23">
        <v>4</v>
      </c>
      <c r="AZ23">
        <v>5</v>
      </c>
      <c r="BC23" s="35" t="str">
        <f t="shared" si="1"/>
        <v xml:space="preserve"> Habitats for marine species, Stabilize shorelines, Are important carbon sinks, Improve fishing</v>
      </c>
      <c r="BD23" s="1" t="s">
        <v>67</v>
      </c>
      <c r="BH23" t="s">
        <v>171</v>
      </c>
      <c r="BI23" t="s">
        <v>172</v>
      </c>
      <c r="BJ23" t="s">
        <v>173</v>
      </c>
      <c r="BK23" t="s">
        <v>174</v>
      </c>
    </row>
    <row r="24" spans="1:65" ht="34" x14ac:dyDescent="0.2">
      <c r="A24" s="1">
        <v>22</v>
      </c>
      <c r="B24" s="1" t="s">
        <v>81</v>
      </c>
      <c r="C24" s="2"/>
      <c r="D24" s="15" t="s">
        <v>5</v>
      </c>
      <c r="E24" s="13" t="s">
        <v>113</v>
      </c>
      <c r="F24" s="2" t="s">
        <v>82</v>
      </c>
      <c r="G24" s="2" t="s">
        <v>115</v>
      </c>
      <c r="H24" s="2" t="s">
        <v>120</v>
      </c>
      <c r="I24" s="2" t="s">
        <v>15</v>
      </c>
      <c r="J24" s="2" t="s">
        <v>24</v>
      </c>
      <c r="K24" s="2"/>
      <c r="L24" s="15"/>
      <c r="M24" s="13" t="s">
        <v>130</v>
      </c>
      <c r="N24" s="2"/>
      <c r="O24" s="2" t="s">
        <v>134</v>
      </c>
      <c r="P24" s="2"/>
      <c r="Q24" s="2" t="s">
        <v>33</v>
      </c>
      <c r="R24" s="25" t="str">
        <f t="shared" si="3"/>
        <v xml:space="preserve"> Relaxation, Photography</v>
      </c>
      <c r="S24" s="1"/>
      <c r="T24" s="2" t="s">
        <v>138</v>
      </c>
      <c r="U24" s="2" t="s">
        <v>142</v>
      </c>
      <c r="V24" s="2" t="s">
        <v>145</v>
      </c>
      <c r="W24" s="2">
        <v>4</v>
      </c>
      <c r="X24" s="15">
        <v>4</v>
      </c>
      <c r="Y24" s="13">
        <v>5</v>
      </c>
      <c r="Z24" s="2">
        <v>3</v>
      </c>
      <c r="AA24" s="2">
        <v>4</v>
      </c>
      <c r="AB24" s="2">
        <v>5</v>
      </c>
      <c r="AC24" s="2">
        <v>4</v>
      </c>
      <c r="AD24" s="2">
        <v>4</v>
      </c>
      <c r="AE24" s="2">
        <v>4</v>
      </c>
      <c r="AF24" s="15">
        <v>3</v>
      </c>
      <c r="AG24" s="13">
        <v>4</v>
      </c>
      <c r="AH24" s="2">
        <v>4</v>
      </c>
      <c r="AI24" s="2">
        <v>4</v>
      </c>
      <c r="AJ24" s="2">
        <v>5</v>
      </c>
      <c r="AK24" s="2">
        <v>4</v>
      </c>
      <c r="AL24" s="15">
        <v>4</v>
      </c>
      <c r="AM24" s="13">
        <v>7</v>
      </c>
      <c r="AN24" s="34" t="str">
        <f t="shared" si="0"/>
        <v xml:space="preserve"> None of the above</v>
      </c>
      <c r="AO24" s="2"/>
      <c r="AP24" s="2">
        <v>2</v>
      </c>
      <c r="AQ24" s="2">
        <v>2</v>
      </c>
      <c r="AR24" s="2">
        <v>5</v>
      </c>
      <c r="AS24" s="2">
        <v>5</v>
      </c>
      <c r="AT24" s="2">
        <v>4</v>
      </c>
      <c r="AU24" s="2">
        <v>5</v>
      </c>
      <c r="AV24" s="2" t="s">
        <v>36</v>
      </c>
      <c r="AW24" s="52">
        <v>1</v>
      </c>
      <c r="AX24">
        <v>2</v>
      </c>
      <c r="AY24">
        <v>4</v>
      </c>
      <c r="AZ24">
        <v>5</v>
      </c>
      <c r="BC24" s="35" t="str">
        <f t="shared" si="1"/>
        <v xml:space="preserve"> Habitats for marine species, Stabilize shorelines, Are important carbon sinks, Improve fishing</v>
      </c>
      <c r="BD24" s="1" t="s">
        <v>68</v>
      </c>
      <c r="BH24" t="s">
        <v>171</v>
      </c>
      <c r="BI24" t="s">
        <v>172</v>
      </c>
      <c r="BJ24" t="s">
        <v>173</v>
      </c>
      <c r="BK24" t="s">
        <v>174</v>
      </c>
    </row>
    <row r="25" spans="1:65" ht="68" x14ac:dyDescent="0.2">
      <c r="A25" s="1">
        <v>23</v>
      </c>
      <c r="B25" s="1" t="s">
        <v>80</v>
      </c>
      <c r="C25" s="2" t="s">
        <v>10</v>
      </c>
      <c r="D25" s="15" t="s">
        <v>5</v>
      </c>
      <c r="E25" s="13" t="s">
        <v>113</v>
      </c>
      <c r="F25" s="2" t="s">
        <v>85</v>
      </c>
      <c r="G25" s="2" t="s">
        <v>116</v>
      </c>
      <c r="H25" s="2" t="s">
        <v>119</v>
      </c>
      <c r="I25" s="2" t="s">
        <v>124</v>
      </c>
      <c r="J25" s="2"/>
      <c r="K25" s="2" t="s">
        <v>126</v>
      </c>
      <c r="L25" s="15"/>
      <c r="M25" s="13" t="s">
        <v>129</v>
      </c>
      <c r="N25" s="2"/>
      <c r="O25" s="2" t="s">
        <v>134</v>
      </c>
      <c r="P25" s="2"/>
      <c r="Q25" s="2" t="s">
        <v>70</v>
      </c>
      <c r="R25" s="25" t="str">
        <f t="shared" si="3"/>
        <v xml:space="preserve"> Bird watching, Time in nature</v>
      </c>
      <c r="S25" s="2"/>
      <c r="T25" s="2" t="s">
        <v>140</v>
      </c>
      <c r="U25" s="2" t="s">
        <v>142</v>
      </c>
      <c r="V25" s="2" t="s">
        <v>145</v>
      </c>
      <c r="W25" s="2">
        <v>4</v>
      </c>
      <c r="X25" s="15">
        <v>4</v>
      </c>
      <c r="Y25" s="13">
        <v>4</v>
      </c>
      <c r="Z25" s="2">
        <v>4</v>
      </c>
      <c r="AA25" s="2">
        <v>4</v>
      </c>
      <c r="AB25" s="2">
        <v>4</v>
      </c>
      <c r="AC25" s="2">
        <v>4</v>
      </c>
      <c r="AD25" s="2">
        <v>4</v>
      </c>
      <c r="AE25" s="2">
        <v>4</v>
      </c>
      <c r="AF25" s="15"/>
      <c r="AG25" s="13">
        <v>4</v>
      </c>
      <c r="AH25" s="2">
        <v>4</v>
      </c>
      <c r="AI25" s="2">
        <v>4</v>
      </c>
      <c r="AJ25" s="2">
        <v>4</v>
      </c>
      <c r="AK25" s="2">
        <v>4</v>
      </c>
      <c r="AL25" s="15">
        <v>4</v>
      </c>
      <c r="AM25" s="13" t="s">
        <v>60</v>
      </c>
      <c r="AN25" s="34" t="str">
        <f t="shared" si="0"/>
        <v xml:space="preserve"> Seek environmental information, Attend public DENR meetings, Beach clean or litter collection, Donate money to an environmental cause, Do voluntary environmental work, Other environmentally friendly activity</v>
      </c>
      <c r="AO25" s="2"/>
      <c r="AP25" s="2">
        <v>2</v>
      </c>
      <c r="AQ25" s="2">
        <v>1</v>
      </c>
      <c r="AR25" s="2">
        <v>5</v>
      </c>
      <c r="AS25" s="2">
        <v>5</v>
      </c>
      <c r="AT25" s="2">
        <v>5</v>
      </c>
      <c r="AU25" s="2">
        <v>5</v>
      </c>
      <c r="AV25" s="2" t="s">
        <v>60</v>
      </c>
      <c r="AW25" s="52">
        <v>1</v>
      </c>
      <c r="AX25">
        <v>2</v>
      </c>
      <c r="AY25">
        <v>3</v>
      </c>
      <c r="AZ25">
        <v>4</v>
      </c>
      <c r="BA25">
        <v>5</v>
      </c>
      <c r="BB25">
        <v>6</v>
      </c>
      <c r="BC25" s="35" t="str">
        <f t="shared" si="1"/>
        <v xml:space="preserve"> Habitats for marine species, Stabilize shorelines, Not important for coastal ecosystem health, Are important carbon sinks, Improve fishing, Can be harmful to human health</v>
      </c>
      <c r="BD25" s="1"/>
      <c r="BH25" t="s">
        <v>171</v>
      </c>
      <c r="BI25" t="s">
        <v>172</v>
      </c>
      <c r="BJ25" t="s">
        <v>175</v>
      </c>
      <c r="BK25" t="s">
        <v>173</v>
      </c>
      <c r="BL25" t="s">
        <v>174</v>
      </c>
      <c r="BM25" t="s">
        <v>176</v>
      </c>
    </row>
    <row r="26" spans="1:65" ht="51" x14ac:dyDescent="0.2">
      <c r="A26" s="1">
        <v>24</v>
      </c>
      <c r="B26" s="1" t="s">
        <v>80</v>
      </c>
      <c r="C26" s="2" t="s">
        <v>10</v>
      </c>
      <c r="D26" s="15" t="s">
        <v>5</v>
      </c>
      <c r="E26" s="13" t="s">
        <v>113</v>
      </c>
      <c r="F26" s="2" t="s">
        <v>82</v>
      </c>
      <c r="G26" s="2" t="s">
        <v>115</v>
      </c>
      <c r="H26" s="2" t="s">
        <v>121</v>
      </c>
      <c r="I26" s="2" t="s">
        <v>124</v>
      </c>
      <c r="J26" s="2"/>
      <c r="K26" s="2" t="s">
        <v>123</v>
      </c>
      <c r="L26" s="15"/>
      <c r="M26" s="13" t="s">
        <v>129</v>
      </c>
      <c r="N26" s="2"/>
      <c r="O26" s="2" t="s">
        <v>134</v>
      </c>
      <c r="P26" s="2"/>
      <c r="Q26" s="2" t="s">
        <v>136</v>
      </c>
      <c r="R26" s="25" t="str">
        <f t="shared" si="3"/>
        <v>Time in nature/enjoying nature</v>
      </c>
      <c r="S26" s="2"/>
      <c r="T26" s="2" t="s">
        <v>140</v>
      </c>
      <c r="U26" s="2" t="s">
        <v>143</v>
      </c>
      <c r="V26" s="2" t="s">
        <v>145</v>
      </c>
      <c r="W26" s="2">
        <v>4</v>
      </c>
      <c r="X26" s="15">
        <v>4</v>
      </c>
      <c r="Y26" s="13">
        <v>4</v>
      </c>
      <c r="Z26" s="2">
        <v>4</v>
      </c>
      <c r="AA26" s="2">
        <v>4</v>
      </c>
      <c r="AB26" s="2">
        <v>5</v>
      </c>
      <c r="AC26" s="2">
        <v>4</v>
      </c>
      <c r="AD26" s="2">
        <v>4</v>
      </c>
      <c r="AE26" s="2">
        <v>4</v>
      </c>
      <c r="AF26" s="15"/>
      <c r="AG26" s="13">
        <v>5</v>
      </c>
      <c r="AH26" s="2">
        <v>5</v>
      </c>
      <c r="AI26" s="2">
        <v>4</v>
      </c>
      <c r="AJ26" s="2">
        <v>4</v>
      </c>
      <c r="AK26" s="2">
        <v>4</v>
      </c>
      <c r="AL26" s="15">
        <v>4</v>
      </c>
      <c r="AM26" s="13" t="s">
        <v>71</v>
      </c>
      <c r="AN26" s="34" t="str">
        <f t="shared" si="0"/>
        <v xml:space="preserve"> Seek environmental information, Beach clean or litter collection, Do voluntary environmental work, Other environmentally friendly activity</v>
      </c>
      <c r="AO26" s="2"/>
      <c r="AP26" s="2">
        <v>3</v>
      </c>
      <c r="AQ26" s="2">
        <v>3</v>
      </c>
      <c r="AR26" s="2">
        <v>5</v>
      </c>
      <c r="AS26" s="2">
        <v>4</v>
      </c>
      <c r="AT26" s="2">
        <v>5</v>
      </c>
      <c r="AU26" s="2">
        <v>5</v>
      </c>
      <c r="AV26" s="2" t="s">
        <v>49</v>
      </c>
      <c r="AW26" s="52">
        <v>1</v>
      </c>
      <c r="AX26">
        <v>2</v>
      </c>
      <c r="AY26">
        <v>5</v>
      </c>
      <c r="BC26" s="35" t="str">
        <f t="shared" si="1"/>
        <v xml:space="preserve"> Habitats for marine species, Stabilize shorelines, Improve fishing</v>
      </c>
      <c r="BD26" s="1"/>
      <c r="BH26" t="s">
        <v>171</v>
      </c>
      <c r="BI26" t="s">
        <v>172</v>
      </c>
      <c r="BJ26" t="s">
        <v>174</v>
      </c>
    </row>
    <row r="27" spans="1:65" ht="51" x14ac:dyDescent="0.2">
      <c r="A27" s="1">
        <v>25</v>
      </c>
      <c r="B27" s="1" t="s">
        <v>80</v>
      </c>
      <c r="C27" s="2"/>
      <c r="D27" s="15" t="s">
        <v>5</v>
      </c>
      <c r="E27" s="13" t="s">
        <v>113</v>
      </c>
      <c r="F27" s="2" t="s">
        <v>83</v>
      </c>
      <c r="G27" s="2" t="s">
        <v>116</v>
      </c>
      <c r="H27" s="2" t="s">
        <v>119</v>
      </c>
      <c r="I27" s="2" t="s">
        <v>122</v>
      </c>
      <c r="J27" s="2"/>
      <c r="K27" s="2"/>
      <c r="L27" s="15"/>
      <c r="M27" s="13" t="s">
        <v>130</v>
      </c>
      <c r="N27" s="2"/>
      <c r="O27" s="2" t="s">
        <v>132</v>
      </c>
      <c r="P27" s="2"/>
      <c r="Q27" s="2" t="s">
        <v>137</v>
      </c>
      <c r="R27" s="25" t="str">
        <f t="shared" si="3"/>
        <v>Photography (including for social media)</v>
      </c>
      <c r="S27" s="2"/>
      <c r="T27" s="2" t="s">
        <v>139</v>
      </c>
      <c r="U27" s="2" t="s">
        <v>143</v>
      </c>
      <c r="V27" s="2" t="s">
        <v>145</v>
      </c>
      <c r="W27" s="2">
        <v>5</v>
      </c>
      <c r="X27" s="15">
        <v>5</v>
      </c>
      <c r="Y27" s="13">
        <v>5</v>
      </c>
      <c r="Z27" s="2">
        <v>5</v>
      </c>
      <c r="AA27" s="2">
        <v>5</v>
      </c>
      <c r="AB27" s="2">
        <v>5</v>
      </c>
      <c r="AC27" s="2">
        <v>5</v>
      </c>
      <c r="AD27" s="2">
        <v>5</v>
      </c>
      <c r="AE27" s="2">
        <v>5</v>
      </c>
      <c r="AF27" s="15"/>
      <c r="AG27" s="13">
        <v>5</v>
      </c>
      <c r="AH27" s="2">
        <v>5</v>
      </c>
      <c r="AI27" s="2">
        <v>5</v>
      </c>
      <c r="AJ27" s="2">
        <v>5</v>
      </c>
      <c r="AK27" s="2">
        <v>5</v>
      </c>
      <c r="AL27" s="15"/>
      <c r="AM27" s="13">
        <v>7</v>
      </c>
      <c r="AN27" s="34" t="str">
        <f t="shared" si="0"/>
        <v xml:space="preserve"> None of the above</v>
      </c>
      <c r="AO27" s="2"/>
      <c r="AP27" s="2">
        <v>3</v>
      </c>
      <c r="AQ27" s="2">
        <v>2</v>
      </c>
      <c r="AR27" s="2">
        <v>5</v>
      </c>
      <c r="AS27" s="2">
        <v>5</v>
      </c>
      <c r="AT27" s="2">
        <v>5</v>
      </c>
      <c r="AU27" s="2">
        <v>5</v>
      </c>
      <c r="AV27" s="2" t="s">
        <v>102</v>
      </c>
      <c r="AW27" s="52">
        <v>1</v>
      </c>
      <c r="AX27">
        <v>2</v>
      </c>
      <c r="AY27">
        <v>4</v>
      </c>
      <c r="AZ27">
        <v>5</v>
      </c>
      <c r="BA27">
        <v>6</v>
      </c>
      <c r="BC27" s="35" t="str">
        <f t="shared" si="1"/>
        <v xml:space="preserve"> Habitats for marine species, Stabilize shorelines, Are important carbon sinks, Improve fishing, Can be harmful to human health</v>
      </c>
      <c r="BD27" s="1"/>
      <c r="BH27" t="s">
        <v>171</v>
      </c>
      <c r="BI27" t="s">
        <v>172</v>
      </c>
      <c r="BJ27" t="s">
        <v>173</v>
      </c>
      <c r="BK27" t="s">
        <v>174</v>
      </c>
      <c r="BL27" t="s">
        <v>176</v>
      </c>
    </row>
    <row r="28" spans="1:65" ht="34" x14ac:dyDescent="0.2">
      <c r="A28" s="1">
        <v>26</v>
      </c>
      <c r="B28" s="1" t="s">
        <v>80</v>
      </c>
      <c r="C28" s="2"/>
      <c r="D28" s="15" t="s">
        <v>5</v>
      </c>
      <c r="E28" s="13" t="s">
        <v>113</v>
      </c>
      <c r="F28" s="2" t="s">
        <v>83</v>
      </c>
      <c r="G28" s="2" t="s">
        <v>116</v>
      </c>
      <c r="H28" s="2" t="s">
        <v>119</v>
      </c>
      <c r="I28" s="2" t="s">
        <v>123</v>
      </c>
      <c r="J28" s="2" t="s">
        <v>100</v>
      </c>
      <c r="K28" s="2"/>
      <c r="L28" s="15"/>
      <c r="M28" s="13" t="s">
        <v>130</v>
      </c>
      <c r="N28" s="2"/>
      <c r="O28" s="2" t="s">
        <v>134</v>
      </c>
      <c r="P28" s="2"/>
      <c r="Q28" s="2" t="s">
        <v>135</v>
      </c>
      <c r="R28" s="25" t="str">
        <f t="shared" si="3"/>
        <v>Relaxation</v>
      </c>
      <c r="S28" s="2"/>
      <c r="T28" s="2" t="s">
        <v>140</v>
      </c>
      <c r="U28" s="2" t="s">
        <v>142</v>
      </c>
      <c r="V28" s="2" t="s">
        <v>145</v>
      </c>
      <c r="W28" s="2">
        <v>5</v>
      </c>
      <c r="X28" s="15">
        <v>5</v>
      </c>
      <c r="Y28" s="13">
        <v>4</v>
      </c>
      <c r="Z28" s="2">
        <v>5</v>
      </c>
      <c r="AA28" s="2">
        <v>5</v>
      </c>
      <c r="AB28" s="2">
        <v>5</v>
      </c>
      <c r="AC28" s="2">
        <v>5</v>
      </c>
      <c r="AD28" s="2">
        <v>5</v>
      </c>
      <c r="AE28" s="2" t="s">
        <v>104</v>
      </c>
      <c r="AF28" s="15"/>
      <c r="AG28" s="13">
        <v>4</v>
      </c>
      <c r="AH28" s="2">
        <v>5</v>
      </c>
      <c r="AI28" s="2">
        <v>5</v>
      </c>
      <c r="AJ28" s="2">
        <v>5</v>
      </c>
      <c r="AK28" s="2">
        <v>5</v>
      </c>
      <c r="AL28" s="15"/>
      <c r="AM28" s="13">
        <v>2</v>
      </c>
      <c r="AN28" s="34" t="str">
        <f t="shared" si="0"/>
        <v xml:space="preserve"> Attend public DENR meetings</v>
      </c>
      <c r="AO28" s="2"/>
      <c r="AP28" s="2">
        <v>3</v>
      </c>
      <c r="AQ28" s="2">
        <v>2</v>
      </c>
      <c r="AR28" s="2">
        <v>5</v>
      </c>
      <c r="AS28" s="2">
        <v>5</v>
      </c>
      <c r="AT28" s="2">
        <v>5</v>
      </c>
      <c r="AU28" s="2">
        <v>5</v>
      </c>
      <c r="AV28" s="2" t="s">
        <v>101</v>
      </c>
      <c r="AW28" s="52">
        <v>1</v>
      </c>
      <c r="AX28">
        <v>4</v>
      </c>
      <c r="AY28">
        <v>5</v>
      </c>
      <c r="BC28" s="35" t="str">
        <f t="shared" si="1"/>
        <v xml:space="preserve"> Habitats for marine species, Are important carbon sinks, Improve fishing</v>
      </c>
      <c r="BD28" s="1" t="s">
        <v>103</v>
      </c>
      <c r="BH28" t="s">
        <v>171</v>
      </c>
      <c r="BI28" t="s">
        <v>173</v>
      </c>
      <c r="BJ28" t="s">
        <v>174</v>
      </c>
    </row>
    <row r="29" spans="1:65" ht="34" x14ac:dyDescent="0.2">
      <c r="A29" s="1">
        <v>27</v>
      </c>
      <c r="B29" s="1" t="s">
        <v>80</v>
      </c>
      <c r="C29" s="2"/>
      <c r="D29" s="15" t="s">
        <v>5</v>
      </c>
      <c r="E29" s="13" t="s">
        <v>113</v>
      </c>
      <c r="F29" s="2" t="s">
        <v>82</v>
      </c>
      <c r="G29" s="2" t="s">
        <v>116</v>
      </c>
      <c r="H29" s="2" t="s">
        <v>121</v>
      </c>
      <c r="I29" s="2" t="s">
        <v>125</v>
      </c>
      <c r="J29" s="2"/>
      <c r="K29" s="2"/>
      <c r="L29" s="15"/>
      <c r="M29" s="13" t="s">
        <v>130</v>
      </c>
      <c r="N29" s="2"/>
      <c r="O29" s="2" t="s">
        <v>132</v>
      </c>
      <c r="P29" s="2"/>
      <c r="Q29" s="2" t="s">
        <v>135</v>
      </c>
      <c r="R29" s="25" t="str">
        <f t="shared" si="3"/>
        <v>Relaxation</v>
      </c>
      <c r="S29" s="2"/>
      <c r="T29" s="2" t="s">
        <v>139</v>
      </c>
      <c r="U29" s="2" t="s">
        <v>143</v>
      </c>
      <c r="V29" s="2" t="s">
        <v>145</v>
      </c>
      <c r="W29" s="2">
        <v>3</v>
      </c>
      <c r="X29" s="15">
        <v>5</v>
      </c>
      <c r="Y29" s="13">
        <v>3</v>
      </c>
      <c r="Z29" s="2">
        <v>3</v>
      </c>
      <c r="AA29" s="2">
        <v>3</v>
      </c>
      <c r="AB29" s="2">
        <v>5</v>
      </c>
      <c r="AC29" s="2">
        <v>5</v>
      </c>
      <c r="AD29" s="2">
        <v>3</v>
      </c>
      <c r="AE29" s="2">
        <v>3</v>
      </c>
      <c r="AF29" s="15"/>
      <c r="AG29" s="13">
        <v>3</v>
      </c>
      <c r="AH29" s="2">
        <v>4</v>
      </c>
      <c r="AI29" s="2">
        <v>4</v>
      </c>
      <c r="AJ29" s="2">
        <v>4</v>
      </c>
      <c r="AK29" s="2">
        <v>4</v>
      </c>
      <c r="AL29" s="15">
        <v>4</v>
      </c>
      <c r="AM29" s="13" t="s">
        <v>29</v>
      </c>
      <c r="AN29" s="34" t="str">
        <f t="shared" si="0"/>
        <v xml:space="preserve"> Seek environmental information, Do voluntary environmental work</v>
      </c>
      <c r="AO29" s="2"/>
      <c r="AP29" s="2">
        <v>4</v>
      </c>
      <c r="AQ29" s="2">
        <v>4</v>
      </c>
      <c r="AR29" s="2">
        <v>5</v>
      </c>
      <c r="AS29" s="2">
        <v>5</v>
      </c>
      <c r="AT29" s="2">
        <v>5</v>
      </c>
      <c r="AU29" s="2">
        <v>5</v>
      </c>
      <c r="AV29" s="2" t="s">
        <v>59</v>
      </c>
      <c r="AW29" s="52">
        <v>1</v>
      </c>
      <c r="AX29">
        <v>2</v>
      </c>
      <c r="BC29" s="35" t="str">
        <f t="shared" si="1"/>
        <v xml:space="preserve"> Habitats for marine species, Stabilize shorelines</v>
      </c>
      <c r="BD29" s="1"/>
      <c r="BH29" t="s">
        <v>171</v>
      </c>
      <c r="BI29" t="s">
        <v>172</v>
      </c>
    </row>
    <row r="30" spans="1:65" ht="34" x14ac:dyDescent="0.2">
      <c r="A30" s="1">
        <v>28</v>
      </c>
      <c r="B30" s="1" t="s">
        <v>80</v>
      </c>
      <c r="C30" s="2"/>
      <c r="D30" s="15" t="s">
        <v>5</v>
      </c>
      <c r="E30" s="13" t="s">
        <v>113</v>
      </c>
      <c r="F30" s="2" t="s">
        <v>82</v>
      </c>
      <c r="G30" s="2" t="s">
        <v>116</v>
      </c>
      <c r="H30" s="2" t="s">
        <v>121</v>
      </c>
      <c r="I30" s="2" t="s">
        <v>123</v>
      </c>
      <c r="J30" s="2"/>
      <c r="K30" s="2" t="s">
        <v>15</v>
      </c>
      <c r="L30" s="15"/>
      <c r="M30" s="13" t="s">
        <v>130</v>
      </c>
      <c r="N30" s="2"/>
      <c r="O30" s="2" t="s">
        <v>132</v>
      </c>
      <c r="P30" s="2"/>
      <c r="Q30" s="2" t="s">
        <v>29</v>
      </c>
      <c r="R30" s="25" t="str">
        <f t="shared" si="3"/>
        <v xml:space="preserve"> Relaxation, Time in nature</v>
      </c>
      <c r="S30" s="2"/>
      <c r="T30" s="2" t="s">
        <v>138</v>
      </c>
      <c r="U30" s="2" t="s">
        <v>143</v>
      </c>
      <c r="V30" s="2" t="s">
        <v>145</v>
      </c>
      <c r="W30" s="2">
        <v>4</v>
      </c>
      <c r="X30" s="15">
        <v>4</v>
      </c>
      <c r="Y30" s="13">
        <v>4</v>
      </c>
      <c r="Z30" s="2">
        <v>3</v>
      </c>
      <c r="AA30" s="2">
        <v>3</v>
      </c>
      <c r="AB30" s="2">
        <v>4</v>
      </c>
      <c r="AC30" s="2">
        <v>4</v>
      </c>
      <c r="AD30" s="2">
        <v>3</v>
      </c>
      <c r="AE30" s="2">
        <v>3</v>
      </c>
      <c r="AF30" s="15"/>
      <c r="AG30" s="13">
        <v>4</v>
      </c>
      <c r="AH30" s="2">
        <v>4</v>
      </c>
      <c r="AI30" s="2">
        <v>4</v>
      </c>
      <c r="AJ30" s="2">
        <v>3</v>
      </c>
      <c r="AK30" s="2">
        <v>3</v>
      </c>
      <c r="AL30" s="15">
        <v>4</v>
      </c>
      <c r="AM30" s="13" t="s">
        <v>72</v>
      </c>
      <c r="AN30" s="34" t="str">
        <f t="shared" si="0"/>
        <v xml:space="preserve"> Seek environmental information, Donate money to an environmental cause</v>
      </c>
      <c r="AO30" s="2"/>
      <c r="AP30" s="2">
        <v>4</v>
      </c>
      <c r="AQ30" s="2">
        <v>3</v>
      </c>
      <c r="AR30" s="2">
        <v>4</v>
      </c>
      <c r="AS30" s="2">
        <v>4</v>
      </c>
      <c r="AT30" s="2">
        <v>4</v>
      </c>
      <c r="AU30" s="2">
        <v>4</v>
      </c>
      <c r="AV30" s="2" t="s">
        <v>59</v>
      </c>
      <c r="AW30" s="52">
        <v>1</v>
      </c>
      <c r="AX30">
        <v>2</v>
      </c>
      <c r="BC30" s="35" t="str">
        <f t="shared" si="1"/>
        <v xml:space="preserve"> Habitats for marine species, Stabilize shorelines</v>
      </c>
      <c r="BD30" s="1"/>
      <c r="BH30" t="s">
        <v>171</v>
      </c>
      <c r="BI30" t="s">
        <v>172</v>
      </c>
    </row>
    <row r="31" spans="1:65" ht="17" x14ac:dyDescent="0.2">
      <c r="A31" s="1">
        <v>29</v>
      </c>
      <c r="B31" s="1" t="s">
        <v>80</v>
      </c>
      <c r="C31" s="2"/>
      <c r="D31" s="15" t="s">
        <v>5</v>
      </c>
      <c r="E31" s="13"/>
      <c r="F31" s="2" t="s">
        <v>83</v>
      </c>
      <c r="G31" s="2" t="s">
        <v>115</v>
      </c>
      <c r="H31" s="2" t="s">
        <v>119</v>
      </c>
      <c r="I31" s="2" t="s">
        <v>122</v>
      </c>
      <c r="J31" s="2"/>
      <c r="K31" s="2" t="s">
        <v>122</v>
      </c>
      <c r="L31" s="15"/>
      <c r="M31" s="13" t="s">
        <v>130</v>
      </c>
      <c r="N31" s="2"/>
      <c r="O31" s="2" t="s">
        <v>132</v>
      </c>
      <c r="P31" s="2"/>
      <c r="Q31" s="2" t="s">
        <v>135</v>
      </c>
      <c r="R31" s="25" t="str">
        <f t="shared" si="3"/>
        <v>Relaxation</v>
      </c>
      <c r="S31" s="2"/>
      <c r="T31" s="2" t="s">
        <v>141</v>
      </c>
      <c r="U31" s="2" t="s">
        <v>142</v>
      </c>
      <c r="V31" s="2" t="s">
        <v>145</v>
      </c>
      <c r="W31" s="2">
        <v>4</v>
      </c>
      <c r="X31" s="15">
        <v>4</v>
      </c>
      <c r="Y31" s="13">
        <v>4</v>
      </c>
      <c r="Z31" s="2">
        <v>4</v>
      </c>
      <c r="AA31" s="2">
        <v>4</v>
      </c>
      <c r="AB31" s="2">
        <v>4</v>
      </c>
      <c r="AC31" s="2">
        <v>4</v>
      </c>
      <c r="AD31" s="2">
        <v>4</v>
      </c>
      <c r="AE31" s="2">
        <v>4</v>
      </c>
      <c r="AF31" s="15"/>
      <c r="AG31" s="13">
        <v>4</v>
      </c>
      <c r="AH31" s="2">
        <v>4</v>
      </c>
      <c r="AI31" s="2">
        <v>4</v>
      </c>
      <c r="AJ31" s="2">
        <v>4</v>
      </c>
      <c r="AK31" s="2">
        <v>4</v>
      </c>
      <c r="AL31" s="15">
        <v>4</v>
      </c>
      <c r="AM31" s="13">
        <v>4</v>
      </c>
      <c r="AN31" s="34" t="str">
        <f t="shared" si="0"/>
        <v xml:space="preserve"> Donate money to an environmental cause</v>
      </c>
      <c r="AO31" s="2"/>
      <c r="AP31" s="2">
        <v>4</v>
      </c>
      <c r="AQ31" s="2">
        <v>4</v>
      </c>
      <c r="AR31" s="2">
        <v>4</v>
      </c>
      <c r="AS31" s="2">
        <v>4</v>
      </c>
      <c r="AT31" s="2">
        <v>4</v>
      </c>
      <c r="AU31" s="2">
        <v>4</v>
      </c>
      <c r="AV31" s="2">
        <v>1</v>
      </c>
      <c r="AW31" s="52">
        <v>1</v>
      </c>
      <c r="BC31" s="35" t="str">
        <f t="shared" si="1"/>
        <v xml:space="preserve"> Habitats for marine species</v>
      </c>
      <c r="BD31" s="1" t="s">
        <v>73</v>
      </c>
      <c r="BH31" t="s">
        <v>171</v>
      </c>
    </row>
    <row r="32" spans="1:65" ht="34" x14ac:dyDescent="0.2">
      <c r="A32" s="1">
        <v>30</v>
      </c>
      <c r="B32" s="1" t="s">
        <v>80</v>
      </c>
      <c r="C32" s="2"/>
      <c r="D32" s="15" t="s">
        <v>5</v>
      </c>
      <c r="E32" s="13" t="s">
        <v>113</v>
      </c>
      <c r="F32" s="2" t="s">
        <v>82</v>
      </c>
      <c r="G32" s="2" t="s">
        <v>115</v>
      </c>
      <c r="H32" s="2" t="s">
        <v>118</v>
      </c>
      <c r="I32" s="2" t="s">
        <v>122</v>
      </c>
      <c r="J32" s="2"/>
      <c r="K32" s="2"/>
      <c r="L32" s="15"/>
      <c r="M32" s="13" t="s">
        <v>127</v>
      </c>
      <c r="N32" s="2"/>
      <c r="O32" s="2" t="s">
        <v>132</v>
      </c>
      <c r="P32" s="2"/>
      <c r="Q32" s="2" t="s">
        <v>135</v>
      </c>
      <c r="R32" s="25" t="str">
        <f t="shared" si="3"/>
        <v>Relaxation</v>
      </c>
      <c r="S32" s="2"/>
      <c r="T32" s="2" t="s">
        <v>138</v>
      </c>
      <c r="U32" s="2" t="s">
        <v>144</v>
      </c>
      <c r="V32" s="2" t="s">
        <v>145</v>
      </c>
      <c r="W32" s="2">
        <v>3</v>
      </c>
      <c r="X32" s="15">
        <v>3</v>
      </c>
      <c r="Y32" s="13">
        <v>2</v>
      </c>
      <c r="Z32" s="2">
        <v>2</v>
      </c>
      <c r="AA32" s="2">
        <v>3</v>
      </c>
      <c r="AB32" s="2">
        <v>4</v>
      </c>
      <c r="AC32" s="2">
        <v>5</v>
      </c>
      <c r="AD32" s="2">
        <v>4</v>
      </c>
      <c r="AE32" s="2">
        <v>5</v>
      </c>
      <c r="AF32" s="15"/>
      <c r="AG32" s="13">
        <v>5</v>
      </c>
      <c r="AH32" s="2">
        <v>5</v>
      </c>
      <c r="AI32" s="2">
        <v>5</v>
      </c>
      <c r="AJ32" s="2">
        <v>5</v>
      </c>
      <c r="AK32" s="2">
        <v>4</v>
      </c>
      <c r="AL32" s="15">
        <v>5</v>
      </c>
      <c r="AM32" s="13">
        <v>3</v>
      </c>
      <c r="AN32" s="34" t="str">
        <f t="shared" si="0"/>
        <v xml:space="preserve"> Beach clean or litter collection</v>
      </c>
      <c r="AO32" s="2"/>
      <c r="AP32" s="2">
        <v>3</v>
      </c>
      <c r="AQ32" s="2">
        <v>3</v>
      </c>
      <c r="AR32" s="2">
        <v>4</v>
      </c>
      <c r="AS32" s="2">
        <v>3</v>
      </c>
      <c r="AT32" s="2">
        <v>5</v>
      </c>
      <c r="AU32" s="2">
        <v>5</v>
      </c>
      <c r="AV32" s="2" t="s">
        <v>36</v>
      </c>
      <c r="AW32" s="52">
        <v>1</v>
      </c>
      <c r="AX32">
        <v>2</v>
      </c>
      <c r="AY32">
        <v>4</v>
      </c>
      <c r="AZ32">
        <v>5</v>
      </c>
      <c r="BC32" s="35" t="str">
        <f t="shared" si="1"/>
        <v xml:space="preserve"> Habitats for marine species, Stabilize shorelines, Are important carbon sinks, Improve fishing</v>
      </c>
      <c r="BD32" s="1"/>
      <c r="BE32" t="s">
        <v>74</v>
      </c>
      <c r="BH32" t="s">
        <v>171</v>
      </c>
      <c r="BI32" t="s">
        <v>172</v>
      </c>
      <c r="BJ32" t="s">
        <v>173</v>
      </c>
      <c r="BK32" t="s">
        <v>174</v>
      </c>
    </row>
    <row r="33" spans="1:64" ht="17" x14ac:dyDescent="0.2">
      <c r="A33" s="1">
        <v>31</v>
      </c>
      <c r="B33" s="1"/>
      <c r="C33" s="2"/>
      <c r="D33" s="15" t="s">
        <v>5</v>
      </c>
      <c r="E33" s="13" t="s">
        <v>113</v>
      </c>
      <c r="F33" s="2" t="s">
        <v>83</v>
      </c>
      <c r="G33" s="2" t="s">
        <v>115</v>
      </c>
      <c r="H33" s="2" t="s">
        <v>118</v>
      </c>
      <c r="I33" s="2" t="s">
        <v>125</v>
      </c>
      <c r="J33" s="2"/>
      <c r="K33" s="2"/>
      <c r="L33" s="15"/>
      <c r="M33" s="13" t="s">
        <v>130</v>
      </c>
      <c r="N33" s="2"/>
      <c r="O33" s="2" t="s">
        <v>134</v>
      </c>
      <c r="P33" s="2"/>
      <c r="Q33" s="2" t="s">
        <v>137</v>
      </c>
      <c r="R33" s="25" t="str">
        <f t="shared" si="3"/>
        <v>Photography (including for social media)</v>
      </c>
      <c r="S33" s="2"/>
      <c r="T33" s="2" t="s">
        <v>140</v>
      </c>
      <c r="U33" s="2" t="s">
        <v>143</v>
      </c>
      <c r="V33" s="2" t="s">
        <v>145</v>
      </c>
      <c r="W33" s="2">
        <v>5</v>
      </c>
      <c r="X33" s="15">
        <v>5</v>
      </c>
      <c r="Y33" s="13">
        <v>4</v>
      </c>
      <c r="Z33" s="2">
        <v>5</v>
      </c>
      <c r="AA33" s="2">
        <v>4</v>
      </c>
      <c r="AB33" s="2">
        <v>5</v>
      </c>
      <c r="AC33" s="2">
        <v>4</v>
      </c>
      <c r="AD33" s="2">
        <v>4</v>
      </c>
      <c r="AE33" s="2">
        <v>4</v>
      </c>
      <c r="AF33" s="15"/>
      <c r="AG33" s="13">
        <v>5</v>
      </c>
      <c r="AH33" s="2">
        <v>5</v>
      </c>
      <c r="AI33" s="2">
        <v>5</v>
      </c>
      <c r="AJ33" s="2">
        <v>4</v>
      </c>
      <c r="AK33" s="2">
        <v>5</v>
      </c>
      <c r="AL33" s="15">
        <v>5</v>
      </c>
      <c r="AM33" s="13">
        <v>7</v>
      </c>
      <c r="AN33" s="34" t="str">
        <f t="shared" si="0"/>
        <v xml:space="preserve"> None of the above</v>
      </c>
      <c r="AO33" s="2"/>
      <c r="AP33" s="2">
        <v>4</v>
      </c>
      <c r="AQ33" s="2">
        <v>4</v>
      </c>
      <c r="AR33" s="2">
        <v>4</v>
      </c>
      <c r="AS33" s="2">
        <v>4</v>
      </c>
      <c r="AT33" s="2">
        <v>4</v>
      </c>
      <c r="AU33" s="2">
        <v>4</v>
      </c>
      <c r="AV33" s="2">
        <v>1</v>
      </c>
      <c r="AW33" s="52">
        <v>1</v>
      </c>
      <c r="BC33" s="35" t="str">
        <f t="shared" si="1"/>
        <v xml:space="preserve"> Habitats for marine species</v>
      </c>
      <c r="BD33" s="1"/>
      <c r="BH33" t="s">
        <v>171</v>
      </c>
    </row>
    <row r="34" spans="1:64" ht="17" x14ac:dyDescent="0.2">
      <c r="A34" s="1">
        <v>32</v>
      </c>
      <c r="B34" s="1"/>
      <c r="C34" s="2"/>
      <c r="D34" s="15" t="s">
        <v>5</v>
      </c>
      <c r="E34" s="13"/>
      <c r="F34" s="2" t="s">
        <v>83</v>
      </c>
      <c r="G34" s="2" t="s">
        <v>115</v>
      </c>
      <c r="H34" s="2" t="s">
        <v>118</v>
      </c>
      <c r="I34" s="2" t="s">
        <v>125</v>
      </c>
      <c r="J34" s="2"/>
      <c r="K34" s="2"/>
      <c r="L34" s="15"/>
      <c r="M34" s="13" t="s">
        <v>130</v>
      </c>
      <c r="N34" s="2"/>
      <c r="O34" s="2" t="s">
        <v>134</v>
      </c>
      <c r="P34" s="2"/>
      <c r="Q34" s="2" t="s">
        <v>137</v>
      </c>
      <c r="R34" s="25" t="str">
        <f t="shared" si="3"/>
        <v>Photography (including for social media)</v>
      </c>
      <c r="S34" s="2"/>
      <c r="T34" s="2" t="s">
        <v>140</v>
      </c>
      <c r="U34" s="2" t="s">
        <v>143</v>
      </c>
      <c r="V34" s="2" t="s">
        <v>145</v>
      </c>
      <c r="W34" s="2">
        <v>5</v>
      </c>
      <c r="X34" s="15">
        <v>5</v>
      </c>
      <c r="Y34" s="13">
        <v>4</v>
      </c>
      <c r="Z34" s="2">
        <v>4</v>
      </c>
      <c r="AA34" s="2">
        <v>5</v>
      </c>
      <c r="AB34" s="2">
        <v>5</v>
      </c>
      <c r="AC34" s="2">
        <v>5</v>
      </c>
      <c r="AD34" s="2">
        <v>4</v>
      </c>
      <c r="AE34" s="2">
        <v>4</v>
      </c>
      <c r="AF34" s="15"/>
      <c r="AG34" s="13">
        <v>4</v>
      </c>
      <c r="AH34" s="2">
        <v>5</v>
      </c>
      <c r="AI34" s="2">
        <v>5</v>
      </c>
      <c r="AJ34" s="2">
        <v>4</v>
      </c>
      <c r="AK34" s="2">
        <v>4</v>
      </c>
      <c r="AL34" s="15">
        <v>5</v>
      </c>
      <c r="AM34" s="13">
        <v>7</v>
      </c>
      <c r="AN34" s="34" t="str">
        <f t="shared" si="0"/>
        <v xml:space="preserve"> None of the above</v>
      </c>
      <c r="AO34" s="2"/>
      <c r="AP34" s="2">
        <v>4</v>
      </c>
      <c r="AQ34" s="2">
        <v>4</v>
      </c>
      <c r="AR34" s="2">
        <v>5</v>
      </c>
      <c r="AS34" s="2">
        <v>4</v>
      </c>
      <c r="AT34" s="2">
        <v>4</v>
      </c>
      <c r="AU34" s="2">
        <v>5</v>
      </c>
      <c r="AV34" s="2">
        <v>2</v>
      </c>
      <c r="AW34" s="52">
        <v>2</v>
      </c>
      <c r="BC34" s="35" t="str">
        <f t="shared" si="1"/>
        <v xml:space="preserve"> Stabilize shorelines</v>
      </c>
      <c r="BD34" s="1"/>
      <c r="BH34" t="s">
        <v>172</v>
      </c>
    </row>
    <row r="35" spans="1:64" ht="17" x14ac:dyDescent="0.2">
      <c r="A35" s="1">
        <v>33</v>
      </c>
      <c r="B35" s="1"/>
      <c r="C35" s="2"/>
      <c r="D35" s="15" t="s">
        <v>5</v>
      </c>
      <c r="E35" s="13" t="s">
        <v>113</v>
      </c>
      <c r="F35" s="2" t="s">
        <v>83</v>
      </c>
      <c r="G35" s="2" t="s">
        <v>115</v>
      </c>
      <c r="H35" s="2" t="s">
        <v>118</v>
      </c>
      <c r="I35" s="2" t="s">
        <v>125</v>
      </c>
      <c r="J35" s="2"/>
      <c r="K35" s="2"/>
      <c r="L35" s="15"/>
      <c r="M35" s="13" t="s">
        <v>130</v>
      </c>
      <c r="N35" s="2"/>
      <c r="O35" s="2" t="s">
        <v>134</v>
      </c>
      <c r="P35" s="2"/>
      <c r="Q35" s="2" t="s">
        <v>33</v>
      </c>
      <c r="R35" s="25" t="str">
        <f t="shared" si="3"/>
        <v xml:space="preserve"> Relaxation, Photography</v>
      </c>
      <c r="S35" s="2"/>
      <c r="T35" s="2" t="s">
        <v>139</v>
      </c>
      <c r="U35" s="2" t="s">
        <v>143</v>
      </c>
      <c r="V35" s="2" t="s">
        <v>145</v>
      </c>
      <c r="W35" s="2">
        <v>5</v>
      </c>
      <c r="X35" s="15">
        <v>5</v>
      </c>
      <c r="Y35" s="13">
        <v>5</v>
      </c>
      <c r="Z35" s="2">
        <v>5</v>
      </c>
      <c r="AA35" s="2">
        <v>5</v>
      </c>
      <c r="AB35" s="2">
        <v>5</v>
      </c>
      <c r="AC35" s="2">
        <v>5</v>
      </c>
      <c r="AD35" s="2">
        <v>5</v>
      </c>
      <c r="AE35" s="2">
        <v>5</v>
      </c>
      <c r="AF35" s="15"/>
      <c r="AG35" s="13">
        <v>5</v>
      </c>
      <c r="AH35" s="2">
        <v>5</v>
      </c>
      <c r="AI35" s="2">
        <v>5</v>
      </c>
      <c r="AJ35" s="2">
        <v>5</v>
      </c>
      <c r="AK35" s="2">
        <v>5</v>
      </c>
      <c r="AL35" s="15">
        <v>5</v>
      </c>
      <c r="AM35" s="13">
        <v>7</v>
      </c>
      <c r="AN35" s="34" t="str">
        <f t="shared" si="0"/>
        <v xml:space="preserve"> None of the above</v>
      </c>
      <c r="AO35" s="2"/>
      <c r="AP35" s="2">
        <v>5</v>
      </c>
      <c r="AQ35" s="2">
        <v>5</v>
      </c>
      <c r="AR35" s="2">
        <v>5</v>
      </c>
      <c r="AS35" s="2">
        <v>5</v>
      </c>
      <c r="AT35" s="2">
        <v>5</v>
      </c>
      <c r="AU35" s="2">
        <v>5</v>
      </c>
      <c r="AV35" s="2">
        <v>2</v>
      </c>
      <c r="AW35" s="52">
        <v>2</v>
      </c>
      <c r="BC35" s="35" t="str">
        <f t="shared" si="1"/>
        <v xml:space="preserve"> Stabilize shorelines</v>
      </c>
      <c r="BD35" s="1"/>
      <c r="BE35" t="s">
        <v>74</v>
      </c>
      <c r="BH35" t="s">
        <v>172</v>
      </c>
    </row>
    <row r="36" spans="1:64" ht="34" x14ac:dyDescent="0.2">
      <c r="A36" s="1">
        <v>34</v>
      </c>
      <c r="B36" s="1" t="s">
        <v>80</v>
      </c>
      <c r="C36" s="2"/>
      <c r="D36" s="15" t="s">
        <v>5</v>
      </c>
      <c r="E36" s="13" t="s">
        <v>113</v>
      </c>
      <c r="F36" s="2" t="s">
        <v>86</v>
      </c>
      <c r="G36" s="2" t="s">
        <v>116</v>
      </c>
      <c r="H36" s="2" t="s">
        <v>117</v>
      </c>
      <c r="I36" s="2" t="s">
        <v>125</v>
      </c>
      <c r="J36" s="2"/>
      <c r="K36" s="2"/>
      <c r="L36" s="15"/>
      <c r="M36" s="13"/>
      <c r="N36" s="2"/>
      <c r="O36" s="2"/>
      <c r="P36" s="2"/>
      <c r="Q36" s="2"/>
      <c r="R36" s="25" t="str">
        <f t="shared" si="3"/>
        <v/>
      </c>
      <c r="S36" s="2"/>
      <c r="T36" s="2"/>
      <c r="U36" s="2"/>
      <c r="V36" s="2"/>
      <c r="W36" s="2"/>
      <c r="X36" s="15"/>
      <c r="Y36" s="13">
        <v>5</v>
      </c>
      <c r="Z36" s="2">
        <v>2</v>
      </c>
      <c r="AA36" s="2">
        <v>2</v>
      </c>
      <c r="AB36" s="2">
        <v>3</v>
      </c>
      <c r="AC36" s="2">
        <v>5</v>
      </c>
      <c r="AD36" s="2">
        <v>5</v>
      </c>
      <c r="AE36" s="2">
        <v>5</v>
      </c>
      <c r="AF36" s="15"/>
      <c r="AG36" s="13">
        <v>5</v>
      </c>
      <c r="AH36" s="2">
        <v>5</v>
      </c>
      <c r="AI36" s="2">
        <v>4</v>
      </c>
      <c r="AJ36" s="2">
        <v>5</v>
      </c>
      <c r="AK36" s="2">
        <v>5</v>
      </c>
      <c r="AL36" s="15">
        <v>5</v>
      </c>
      <c r="AM36" s="13">
        <v>7</v>
      </c>
      <c r="AN36" s="34" t="str">
        <f t="shared" si="0"/>
        <v xml:space="preserve"> None of the above</v>
      </c>
      <c r="AO36" s="2"/>
      <c r="AP36" s="2">
        <v>5</v>
      </c>
      <c r="AQ36" s="2">
        <v>2</v>
      </c>
      <c r="AR36" s="2">
        <v>5</v>
      </c>
      <c r="AS36" s="2">
        <v>5</v>
      </c>
      <c r="AT36" s="2">
        <v>5</v>
      </c>
      <c r="AU36" s="2">
        <v>5</v>
      </c>
      <c r="AV36" s="2" t="s">
        <v>36</v>
      </c>
      <c r="AW36" s="52">
        <v>1</v>
      </c>
      <c r="AX36">
        <v>2</v>
      </c>
      <c r="AY36">
        <v>4</v>
      </c>
      <c r="AZ36">
        <v>5</v>
      </c>
      <c r="BC36" s="35" t="str">
        <f t="shared" si="1"/>
        <v xml:space="preserve"> Habitats for marine species, Stabilize shorelines, Are important carbon sinks, Improve fishing</v>
      </c>
      <c r="BD36" s="1"/>
      <c r="BE36" t="s">
        <v>75</v>
      </c>
      <c r="BH36" t="s">
        <v>171</v>
      </c>
      <c r="BI36" t="s">
        <v>172</v>
      </c>
      <c r="BJ36" t="s">
        <v>173</v>
      </c>
      <c r="BK36" t="s">
        <v>174</v>
      </c>
    </row>
    <row r="37" spans="1:64" ht="17" x14ac:dyDescent="0.2">
      <c r="A37" s="1">
        <v>35</v>
      </c>
      <c r="B37" s="1" t="s">
        <v>80</v>
      </c>
      <c r="C37" s="2"/>
      <c r="D37" s="15" t="s">
        <v>5</v>
      </c>
      <c r="E37" s="13" t="s">
        <v>113</v>
      </c>
      <c r="F37" s="2" t="s">
        <v>83</v>
      </c>
      <c r="G37" s="2" t="s">
        <v>116</v>
      </c>
      <c r="H37" s="2" t="s">
        <v>121</v>
      </c>
      <c r="I37" s="2" t="s">
        <v>15</v>
      </c>
      <c r="J37" s="2" t="s">
        <v>76</v>
      </c>
      <c r="K37" s="2"/>
      <c r="L37" s="15"/>
      <c r="M37" s="13" t="s">
        <v>130</v>
      </c>
      <c r="N37" s="2"/>
      <c r="O37" s="2" t="s">
        <v>132</v>
      </c>
      <c r="P37" s="2"/>
      <c r="Q37" s="2" t="s">
        <v>33</v>
      </c>
      <c r="R37" s="25" t="str">
        <f t="shared" si="3"/>
        <v xml:space="preserve"> Relaxation, Photography</v>
      </c>
      <c r="S37" s="2"/>
      <c r="T37" s="2" t="s">
        <v>140</v>
      </c>
      <c r="U37" s="2" t="s">
        <v>143</v>
      </c>
      <c r="V37" s="2" t="s">
        <v>145</v>
      </c>
      <c r="W37" s="2">
        <v>5</v>
      </c>
      <c r="X37" s="15">
        <v>5</v>
      </c>
      <c r="Y37" s="13">
        <v>4</v>
      </c>
      <c r="Z37" s="2">
        <v>4</v>
      </c>
      <c r="AA37" s="2">
        <v>3</v>
      </c>
      <c r="AB37" s="2">
        <v>4</v>
      </c>
      <c r="AC37" s="2">
        <v>4</v>
      </c>
      <c r="AD37" s="2">
        <v>4</v>
      </c>
      <c r="AE37" s="2">
        <v>4</v>
      </c>
      <c r="AF37" s="15"/>
      <c r="AG37" s="13">
        <v>4</v>
      </c>
      <c r="AH37" s="2">
        <v>4</v>
      </c>
      <c r="AI37" s="2">
        <v>4</v>
      </c>
      <c r="AJ37" s="2">
        <v>4</v>
      </c>
      <c r="AK37" s="2">
        <v>4</v>
      </c>
      <c r="AL37" s="15">
        <v>4</v>
      </c>
      <c r="AM37" s="13">
        <v>3</v>
      </c>
      <c r="AN37" s="34" t="str">
        <f t="shared" si="0"/>
        <v xml:space="preserve"> Beach clean or litter collection</v>
      </c>
      <c r="AO37" s="2"/>
      <c r="AP37" s="2">
        <v>4</v>
      </c>
      <c r="AQ37" s="2">
        <v>3</v>
      </c>
      <c r="AR37" s="2">
        <v>4</v>
      </c>
      <c r="AS37" s="2">
        <v>4</v>
      </c>
      <c r="AT37" s="2">
        <v>4</v>
      </c>
      <c r="AU37" s="2">
        <v>4</v>
      </c>
      <c r="AV37" s="2" t="s">
        <v>59</v>
      </c>
      <c r="AW37" s="52">
        <v>1</v>
      </c>
      <c r="AX37">
        <v>2</v>
      </c>
      <c r="BC37" s="35" t="str">
        <f t="shared" si="1"/>
        <v xml:space="preserve"> Habitats for marine species, Stabilize shorelines</v>
      </c>
      <c r="BD37" s="1"/>
      <c r="BH37" t="s">
        <v>171</v>
      </c>
      <c r="BI37" t="s">
        <v>172</v>
      </c>
    </row>
    <row r="38" spans="1:64" ht="34" x14ac:dyDescent="0.2">
      <c r="A38" s="1">
        <v>36</v>
      </c>
      <c r="B38" s="1" t="s">
        <v>80</v>
      </c>
      <c r="C38" s="2"/>
      <c r="D38" s="15" t="s">
        <v>5</v>
      </c>
      <c r="E38" s="13" t="s">
        <v>113</v>
      </c>
      <c r="F38" s="2" t="s">
        <v>83</v>
      </c>
      <c r="G38" s="2" t="s">
        <v>115</v>
      </c>
      <c r="H38" s="2" t="s">
        <v>119</v>
      </c>
      <c r="I38" s="2" t="s">
        <v>125</v>
      </c>
      <c r="J38" s="2"/>
      <c r="K38" s="2"/>
      <c r="L38" s="15"/>
      <c r="M38" s="13" t="s">
        <v>130</v>
      </c>
      <c r="N38" s="2"/>
      <c r="O38" s="2" t="s">
        <v>132</v>
      </c>
      <c r="P38" s="2"/>
      <c r="Q38" s="2" t="s">
        <v>29</v>
      </c>
      <c r="R38" s="25" t="str">
        <f t="shared" si="3"/>
        <v xml:space="preserve"> Relaxation, Time in nature</v>
      </c>
      <c r="S38" s="2"/>
      <c r="T38" s="2" t="s">
        <v>140</v>
      </c>
      <c r="U38" s="2" t="s">
        <v>143</v>
      </c>
      <c r="V38" s="2" t="s">
        <v>145</v>
      </c>
      <c r="W38" s="2">
        <v>4</v>
      </c>
      <c r="X38" s="15">
        <v>5</v>
      </c>
      <c r="Y38" s="13">
        <v>4</v>
      </c>
      <c r="Z38" s="2">
        <v>5</v>
      </c>
      <c r="AA38" s="2">
        <v>3</v>
      </c>
      <c r="AB38" s="2">
        <v>4</v>
      </c>
      <c r="AC38" s="2">
        <v>5</v>
      </c>
      <c r="AD38" s="2">
        <v>4</v>
      </c>
      <c r="AE38" s="2">
        <v>5</v>
      </c>
      <c r="AF38" s="15"/>
      <c r="AG38" s="13">
        <v>4</v>
      </c>
      <c r="AH38" s="2">
        <v>5</v>
      </c>
      <c r="AI38" s="2">
        <v>5</v>
      </c>
      <c r="AJ38" s="2">
        <v>4</v>
      </c>
      <c r="AK38" s="2">
        <v>4</v>
      </c>
      <c r="AL38" s="15">
        <v>4</v>
      </c>
      <c r="AM38" s="13">
        <v>3</v>
      </c>
      <c r="AN38" s="34" t="str">
        <f t="shared" si="0"/>
        <v xml:space="preserve"> Beach clean or litter collection</v>
      </c>
      <c r="AO38" s="2"/>
      <c r="AP38" s="2">
        <v>3</v>
      </c>
      <c r="AQ38" s="2">
        <v>2</v>
      </c>
      <c r="AR38" s="2">
        <v>5</v>
      </c>
      <c r="AS38" s="2">
        <v>4</v>
      </c>
      <c r="AT38" s="2">
        <v>3</v>
      </c>
      <c r="AU38" s="2">
        <v>4</v>
      </c>
      <c r="AV38" s="2" t="s">
        <v>36</v>
      </c>
      <c r="AW38" s="52">
        <v>1</v>
      </c>
      <c r="AX38">
        <v>2</v>
      </c>
      <c r="AY38">
        <v>4</v>
      </c>
      <c r="AZ38">
        <v>5</v>
      </c>
      <c r="BC38" s="35" t="str">
        <f t="shared" si="1"/>
        <v xml:space="preserve"> Habitats for marine species, Stabilize shorelines, Are important carbon sinks, Improve fishing</v>
      </c>
      <c r="BD38" s="1"/>
      <c r="BH38" t="s">
        <v>171</v>
      </c>
      <c r="BI38" t="s">
        <v>172</v>
      </c>
      <c r="BJ38" t="s">
        <v>173</v>
      </c>
      <c r="BK38" t="s">
        <v>174</v>
      </c>
    </row>
    <row r="39" spans="1:64" ht="51" x14ac:dyDescent="0.2">
      <c r="A39" s="1">
        <v>37</v>
      </c>
      <c r="B39" s="1" t="s">
        <v>81</v>
      </c>
      <c r="C39" s="2"/>
      <c r="D39" s="15" t="s">
        <v>5</v>
      </c>
      <c r="E39" s="13" t="s">
        <v>113</v>
      </c>
      <c r="F39" s="2" t="s">
        <v>83</v>
      </c>
      <c r="G39" s="2" t="s">
        <v>115</v>
      </c>
      <c r="H39" s="2"/>
      <c r="I39" s="2" t="s">
        <v>122</v>
      </c>
      <c r="J39" s="2"/>
      <c r="K39" s="2"/>
      <c r="L39" s="15"/>
      <c r="M39" s="13" t="s">
        <v>130</v>
      </c>
      <c r="N39" s="2"/>
      <c r="O39" s="2" t="s">
        <v>134</v>
      </c>
      <c r="P39" s="2"/>
      <c r="Q39" s="2" t="s">
        <v>29</v>
      </c>
      <c r="R39" s="25" t="str">
        <f t="shared" si="3"/>
        <v xml:space="preserve"> Relaxation, Time in nature</v>
      </c>
      <c r="S39" s="2"/>
      <c r="T39" s="2" t="s">
        <v>140</v>
      </c>
      <c r="U39" s="2" t="s">
        <v>143</v>
      </c>
      <c r="V39" s="2" t="s">
        <v>145</v>
      </c>
      <c r="W39" s="2">
        <v>4</v>
      </c>
      <c r="X39" s="15">
        <v>5</v>
      </c>
      <c r="Y39" s="13">
        <v>2</v>
      </c>
      <c r="Z39" s="2">
        <v>2</v>
      </c>
      <c r="AA39" s="2">
        <v>3</v>
      </c>
      <c r="AB39" s="2">
        <v>4</v>
      </c>
      <c r="AC39" s="2">
        <v>5</v>
      </c>
      <c r="AD39" s="2">
        <v>3</v>
      </c>
      <c r="AE39" s="2">
        <v>4</v>
      </c>
      <c r="AF39" s="15"/>
      <c r="AG39" s="13">
        <v>3</v>
      </c>
      <c r="AH39" s="2">
        <v>4</v>
      </c>
      <c r="AI39" s="2">
        <v>5</v>
      </c>
      <c r="AJ39" s="2">
        <v>4</v>
      </c>
      <c r="AK39" s="2">
        <v>4</v>
      </c>
      <c r="AL39" s="15">
        <v>3</v>
      </c>
      <c r="AM39" s="13" t="s">
        <v>77</v>
      </c>
      <c r="AN39" s="34" t="str">
        <f t="shared" si="0"/>
        <v xml:space="preserve"> Seek environmental information, Beach clean or litter collection, Donate money to an environmental cause, Do voluntary environmental work, Other environmentally friendly activity</v>
      </c>
      <c r="AO39" s="2"/>
      <c r="AP39" s="2">
        <v>5</v>
      </c>
      <c r="AQ39" s="2">
        <v>5</v>
      </c>
      <c r="AR39" s="2">
        <v>5</v>
      </c>
      <c r="AS39" s="2">
        <v>5</v>
      </c>
      <c r="AT39" s="2">
        <v>5</v>
      </c>
      <c r="AU39" s="2">
        <v>5</v>
      </c>
      <c r="AV39" s="2" t="s">
        <v>36</v>
      </c>
      <c r="AW39" s="52">
        <v>1</v>
      </c>
      <c r="AX39">
        <v>2</v>
      </c>
      <c r="AY39">
        <v>4</v>
      </c>
      <c r="AZ39">
        <v>5</v>
      </c>
      <c r="BC39" s="35" t="str">
        <f t="shared" si="1"/>
        <v xml:space="preserve"> Habitats for marine species, Stabilize shorelines, Are important carbon sinks, Improve fishing</v>
      </c>
      <c r="BD39" s="1" t="s">
        <v>78</v>
      </c>
      <c r="BH39" t="s">
        <v>171</v>
      </c>
      <c r="BI39" t="s">
        <v>172</v>
      </c>
      <c r="BJ39" t="s">
        <v>173</v>
      </c>
      <c r="BK39" t="s">
        <v>174</v>
      </c>
    </row>
    <row r="40" spans="1:64" ht="51" x14ac:dyDescent="0.2">
      <c r="A40" s="1">
        <v>38</v>
      </c>
      <c r="B40" s="1"/>
      <c r="C40" s="2"/>
      <c r="D40" s="15" t="s">
        <v>5</v>
      </c>
      <c r="E40" s="13" t="s">
        <v>113</v>
      </c>
      <c r="F40" s="2" t="s">
        <v>83</v>
      </c>
      <c r="G40" s="2" t="s">
        <v>116</v>
      </c>
      <c r="H40" s="2"/>
      <c r="I40" s="2" t="s">
        <v>122</v>
      </c>
      <c r="J40" s="2"/>
      <c r="K40" s="2"/>
      <c r="L40" s="15"/>
      <c r="M40" s="13" t="s">
        <v>130</v>
      </c>
      <c r="N40" s="2"/>
      <c r="O40" s="2" t="s">
        <v>134</v>
      </c>
      <c r="P40" s="2"/>
      <c r="Q40" s="2" t="s">
        <v>49</v>
      </c>
      <c r="R40" s="25" t="str">
        <f t="shared" si="3"/>
        <v xml:space="preserve"> Relaxation, Bird watching, Time in nature</v>
      </c>
      <c r="S40" s="2"/>
      <c r="T40" s="2" t="s">
        <v>138</v>
      </c>
      <c r="U40" s="2" t="s">
        <v>143</v>
      </c>
      <c r="V40" s="2" t="s">
        <v>145</v>
      </c>
      <c r="W40" s="2">
        <v>4</v>
      </c>
      <c r="X40" s="15">
        <v>4</v>
      </c>
      <c r="Y40" s="13" t="s">
        <v>104</v>
      </c>
      <c r="Z40" s="2" t="s">
        <v>104</v>
      </c>
      <c r="AA40" s="2" t="s">
        <v>104</v>
      </c>
      <c r="AB40" s="2">
        <v>4</v>
      </c>
      <c r="AC40" s="2">
        <v>4</v>
      </c>
      <c r="AD40" s="2" t="s">
        <v>104</v>
      </c>
      <c r="AE40" s="2">
        <v>3</v>
      </c>
      <c r="AF40" s="15"/>
      <c r="AG40" s="13">
        <v>4</v>
      </c>
      <c r="AH40" s="2"/>
      <c r="AI40" s="2">
        <v>4</v>
      </c>
      <c r="AJ40" s="2"/>
      <c r="AK40" s="2"/>
      <c r="AL40" s="15"/>
      <c r="AM40" s="13">
        <v>3</v>
      </c>
      <c r="AN40" s="34" t="str">
        <f t="shared" si="0"/>
        <v xml:space="preserve"> Beach clean or litter collection</v>
      </c>
      <c r="AO40" s="2"/>
      <c r="AP40" s="2">
        <v>3</v>
      </c>
      <c r="AQ40" s="2">
        <v>3</v>
      </c>
      <c r="AR40" s="2">
        <v>3</v>
      </c>
      <c r="AS40" s="2">
        <v>4</v>
      </c>
      <c r="AT40" s="2"/>
      <c r="AU40" s="2">
        <v>4</v>
      </c>
      <c r="AV40" s="2" t="s">
        <v>69</v>
      </c>
      <c r="AW40" s="52">
        <v>1</v>
      </c>
      <c r="AX40">
        <v>2</v>
      </c>
      <c r="AY40">
        <v>3</v>
      </c>
      <c r="AZ40">
        <v>4</v>
      </c>
      <c r="BA40">
        <v>5</v>
      </c>
      <c r="BC40" s="35" t="str">
        <f t="shared" si="1"/>
        <v xml:space="preserve"> Habitats for marine species, Stabilize shorelines, Not important for coastal ecosystem health, Are important carbon sinks, Improve fishing</v>
      </c>
      <c r="BD40" s="1"/>
      <c r="BE40" t="s">
        <v>74</v>
      </c>
      <c r="BH40" t="s">
        <v>171</v>
      </c>
      <c r="BI40" t="s">
        <v>172</v>
      </c>
      <c r="BJ40" t="s">
        <v>175</v>
      </c>
      <c r="BK40" t="s">
        <v>173</v>
      </c>
      <c r="BL40" t="s">
        <v>174</v>
      </c>
    </row>
    <row r="41" spans="1:64" ht="34" x14ac:dyDescent="0.2">
      <c r="A41" s="1">
        <v>39</v>
      </c>
      <c r="B41" s="1" t="s">
        <v>80</v>
      </c>
      <c r="C41" s="2"/>
      <c r="D41" s="15" t="s">
        <v>5</v>
      </c>
      <c r="E41" s="13" t="s">
        <v>113</v>
      </c>
      <c r="F41" s="2" t="s">
        <v>83</v>
      </c>
      <c r="G41" s="2" t="s">
        <v>115</v>
      </c>
      <c r="H41" s="2" t="s">
        <v>119</v>
      </c>
      <c r="I41" s="2" t="s">
        <v>122</v>
      </c>
      <c r="J41" s="2"/>
      <c r="K41" s="2" t="s">
        <v>126</v>
      </c>
      <c r="L41" s="15"/>
      <c r="M41" s="13" t="s">
        <v>127</v>
      </c>
      <c r="N41" s="2"/>
      <c r="O41" s="2" t="s">
        <v>132</v>
      </c>
      <c r="P41" s="2"/>
      <c r="Q41" s="2" t="s">
        <v>136</v>
      </c>
      <c r="R41" s="25" t="str">
        <f t="shared" si="3"/>
        <v>Time in nature/enjoying nature</v>
      </c>
      <c r="S41" s="2"/>
      <c r="T41" s="2" t="s">
        <v>141</v>
      </c>
      <c r="U41" s="2" t="s">
        <v>143</v>
      </c>
      <c r="V41" s="2" t="s">
        <v>145</v>
      </c>
      <c r="W41" s="2">
        <v>5</v>
      </c>
      <c r="X41" s="15">
        <v>5</v>
      </c>
      <c r="Y41" s="13">
        <v>4</v>
      </c>
      <c r="Z41" s="2">
        <v>4</v>
      </c>
      <c r="AA41" s="2">
        <v>5</v>
      </c>
      <c r="AB41" s="2">
        <v>5</v>
      </c>
      <c r="AC41" s="2">
        <v>5</v>
      </c>
      <c r="AD41" s="2">
        <v>5</v>
      </c>
      <c r="AE41" s="2" t="s">
        <v>104</v>
      </c>
      <c r="AF41" s="15"/>
      <c r="AG41" s="13">
        <v>4</v>
      </c>
      <c r="AH41" s="2">
        <v>5</v>
      </c>
      <c r="AI41" s="2">
        <v>5</v>
      </c>
      <c r="AJ41" s="2">
        <v>5</v>
      </c>
      <c r="AK41" s="2">
        <v>5</v>
      </c>
      <c r="AL41" s="19" t="s">
        <v>104</v>
      </c>
      <c r="AM41" s="13">
        <v>2</v>
      </c>
      <c r="AN41" s="34" t="str">
        <f t="shared" si="0"/>
        <v xml:space="preserve"> Attend public DENR meetings</v>
      </c>
      <c r="AO41" s="2"/>
      <c r="AP41" s="2">
        <v>3</v>
      </c>
      <c r="AQ41" s="2">
        <v>2</v>
      </c>
      <c r="AR41" s="2">
        <v>5</v>
      </c>
      <c r="AS41" s="2">
        <v>5</v>
      </c>
      <c r="AT41" s="2">
        <v>5</v>
      </c>
      <c r="AU41" s="2">
        <v>5</v>
      </c>
      <c r="AV41" s="2" t="s">
        <v>101</v>
      </c>
      <c r="AW41" s="52">
        <v>1</v>
      </c>
      <c r="AX41">
        <v>4</v>
      </c>
      <c r="AY41">
        <v>5</v>
      </c>
      <c r="BC41" s="35" t="str">
        <f t="shared" si="1"/>
        <v xml:space="preserve"> Habitats for marine species, Are important carbon sinks, Improve fishing</v>
      </c>
      <c r="BD41" s="1" t="s">
        <v>105</v>
      </c>
      <c r="BH41" t="s">
        <v>171</v>
      </c>
      <c r="BI41" t="s">
        <v>173</v>
      </c>
      <c r="BJ41" t="s">
        <v>174</v>
      </c>
    </row>
    <row r="42" spans="1:64" ht="34" x14ac:dyDescent="0.2">
      <c r="A42" s="1">
        <v>40</v>
      </c>
      <c r="B42" s="1" t="s">
        <v>80</v>
      </c>
      <c r="C42" s="2"/>
      <c r="D42" s="15" t="s">
        <v>5</v>
      </c>
      <c r="E42" s="13" t="s">
        <v>113</v>
      </c>
      <c r="F42" s="2" t="s">
        <v>83</v>
      </c>
      <c r="G42" s="2" t="s">
        <v>116</v>
      </c>
      <c r="H42" s="2" t="s">
        <v>119</v>
      </c>
      <c r="I42" s="2" t="s">
        <v>122</v>
      </c>
      <c r="J42" s="2"/>
      <c r="K42" s="2" t="s">
        <v>126</v>
      </c>
      <c r="L42" s="15"/>
      <c r="M42" s="13" t="s">
        <v>130</v>
      </c>
      <c r="N42" s="2"/>
      <c r="O42" s="2" t="s">
        <v>132</v>
      </c>
      <c r="P42" s="2"/>
      <c r="Q42" s="2" t="s">
        <v>136</v>
      </c>
      <c r="R42" s="25" t="str">
        <f t="shared" si="3"/>
        <v>Time in nature/enjoying nature</v>
      </c>
      <c r="S42" s="2"/>
      <c r="T42" s="2" t="s">
        <v>141</v>
      </c>
      <c r="U42" s="2" t="s">
        <v>143</v>
      </c>
      <c r="V42" s="2" t="s">
        <v>145</v>
      </c>
      <c r="W42" s="2">
        <v>5</v>
      </c>
      <c r="X42" s="15">
        <v>5</v>
      </c>
      <c r="Y42" s="13">
        <v>4</v>
      </c>
      <c r="Z42" s="2">
        <v>5</v>
      </c>
      <c r="AA42" s="2">
        <v>5</v>
      </c>
      <c r="AB42" s="2">
        <v>5</v>
      </c>
      <c r="AC42" s="2">
        <v>5</v>
      </c>
      <c r="AD42" s="2">
        <v>5</v>
      </c>
      <c r="AE42" s="11" t="s">
        <v>104</v>
      </c>
      <c r="AF42" s="15"/>
      <c r="AG42" s="13">
        <v>4</v>
      </c>
      <c r="AH42" s="2">
        <v>5</v>
      </c>
      <c r="AI42" s="2">
        <v>5</v>
      </c>
      <c r="AJ42" s="2">
        <v>5</v>
      </c>
      <c r="AK42" s="2">
        <v>5</v>
      </c>
      <c r="AL42" s="11" t="s">
        <v>104</v>
      </c>
      <c r="AM42" s="13">
        <v>2</v>
      </c>
      <c r="AN42" s="34" t="str">
        <f t="shared" si="0"/>
        <v xml:space="preserve"> Attend public DENR meetings</v>
      </c>
      <c r="AO42" s="2"/>
      <c r="AP42" s="2">
        <v>4</v>
      </c>
      <c r="AQ42" s="2">
        <v>3</v>
      </c>
      <c r="AR42" s="2">
        <v>5</v>
      </c>
      <c r="AS42" s="2">
        <v>5</v>
      </c>
      <c r="AT42" s="2">
        <v>5</v>
      </c>
      <c r="AU42" s="2">
        <v>5</v>
      </c>
      <c r="AV42" s="2" t="s">
        <v>36</v>
      </c>
      <c r="AW42" s="52">
        <v>1</v>
      </c>
      <c r="AX42">
        <v>2</v>
      </c>
      <c r="AY42">
        <v>4</v>
      </c>
      <c r="AZ42">
        <v>5</v>
      </c>
      <c r="BC42" s="35" t="str">
        <f t="shared" si="1"/>
        <v xml:space="preserve"> Habitats for marine species, Stabilize shorelines, Are important carbon sinks, Improve fishing</v>
      </c>
      <c r="BD42" s="1"/>
      <c r="BH42" t="s">
        <v>171</v>
      </c>
      <c r="BI42" t="s">
        <v>172</v>
      </c>
      <c r="BJ42" t="s">
        <v>173</v>
      </c>
      <c r="BK42" t="s">
        <v>174</v>
      </c>
    </row>
    <row r="43" spans="1:64" ht="17" x14ac:dyDescent="0.2">
      <c r="A43" s="1">
        <v>41</v>
      </c>
      <c r="B43" s="1" t="s">
        <v>80</v>
      </c>
      <c r="C43" s="2"/>
      <c r="D43" s="15" t="s">
        <v>5</v>
      </c>
      <c r="E43" s="13" t="s">
        <v>113</v>
      </c>
      <c r="F43" s="2" t="s">
        <v>83</v>
      </c>
      <c r="G43" s="2" t="s">
        <v>116</v>
      </c>
      <c r="H43" s="2" t="s">
        <v>119</v>
      </c>
      <c r="I43" s="2" t="s">
        <v>122</v>
      </c>
      <c r="J43" s="2"/>
      <c r="K43" s="2"/>
      <c r="L43" s="15"/>
      <c r="M43" s="13" t="s">
        <v>129</v>
      </c>
      <c r="N43" s="2"/>
      <c r="O43" s="2" t="s">
        <v>132</v>
      </c>
      <c r="P43" s="2"/>
      <c r="Q43" s="2" t="s">
        <v>137</v>
      </c>
      <c r="R43" s="25" t="str">
        <f t="shared" si="3"/>
        <v>Photography (including for social media)</v>
      </c>
      <c r="S43" s="2" t="s">
        <v>106</v>
      </c>
      <c r="T43" s="2" t="s">
        <v>138</v>
      </c>
      <c r="U43" s="2" t="s">
        <v>144</v>
      </c>
      <c r="V43" s="2" t="s">
        <v>146</v>
      </c>
      <c r="W43" s="2">
        <v>4</v>
      </c>
      <c r="X43" s="15">
        <v>4</v>
      </c>
      <c r="Y43" s="13">
        <v>4</v>
      </c>
      <c r="Z43" s="2">
        <v>4</v>
      </c>
      <c r="AA43" s="2">
        <v>4</v>
      </c>
      <c r="AB43" s="2">
        <v>4</v>
      </c>
      <c r="AC43" s="2">
        <v>4</v>
      </c>
      <c r="AD43" s="2">
        <v>4</v>
      </c>
      <c r="AE43" s="2">
        <v>4</v>
      </c>
      <c r="AF43" s="15"/>
      <c r="AG43" s="13">
        <v>4</v>
      </c>
      <c r="AH43" s="2">
        <v>4</v>
      </c>
      <c r="AI43" s="2">
        <v>4</v>
      </c>
      <c r="AJ43" s="2">
        <v>4</v>
      </c>
      <c r="AK43" s="2">
        <v>4</v>
      </c>
      <c r="AL43" s="15">
        <v>4</v>
      </c>
      <c r="AM43" s="13">
        <v>7</v>
      </c>
      <c r="AN43" s="34" t="str">
        <f t="shared" si="0"/>
        <v xml:space="preserve"> None of the above</v>
      </c>
      <c r="AO43" s="2"/>
      <c r="AP43" s="2">
        <v>4</v>
      </c>
      <c r="AQ43" s="2">
        <v>4</v>
      </c>
      <c r="AR43" s="2">
        <v>4</v>
      </c>
      <c r="AS43" s="2">
        <v>4</v>
      </c>
      <c r="AT43" s="2">
        <v>4</v>
      </c>
      <c r="AU43" s="2">
        <v>4</v>
      </c>
      <c r="AV43" s="2" t="s">
        <v>104</v>
      </c>
      <c r="AW43" s="52" t="s">
        <v>104</v>
      </c>
      <c r="BC43" s="35" t="str">
        <f t="shared" si="1"/>
        <v>-</v>
      </c>
      <c r="BD43" s="1"/>
      <c r="BH43" t="s">
        <v>104</v>
      </c>
    </row>
    <row r="44" spans="1:64" ht="34" x14ac:dyDescent="0.2">
      <c r="A44" s="1">
        <v>42</v>
      </c>
      <c r="B44" s="1" t="s">
        <v>81</v>
      </c>
      <c r="C44" s="2" t="s">
        <v>107</v>
      </c>
      <c r="D44" s="15" t="s">
        <v>5</v>
      </c>
      <c r="E44" s="13" t="s">
        <v>113</v>
      </c>
      <c r="F44" s="2" t="s">
        <v>82</v>
      </c>
      <c r="G44" s="2" t="s">
        <v>116</v>
      </c>
      <c r="H44" s="2" t="s">
        <v>121</v>
      </c>
      <c r="I44" s="2" t="s">
        <v>123</v>
      </c>
      <c r="J44" s="2"/>
      <c r="K44" s="2"/>
      <c r="L44" s="15"/>
      <c r="M44" s="13" t="s">
        <v>129</v>
      </c>
      <c r="N44" s="2"/>
      <c r="O44" s="2" t="s">
        <v>132</v>
      </c>
      <c r="P44" s="2"/>
      <c r="Q44" s="2" t="s">
        <v>135</v>
      </c>
      <c r="R44" s="25" t="str">
        <f>SUBSTITUTE(SUBSTITUTE(SUBSTITUTE(SUBSTITUTE(Q44,"1"," Relaxation"),"5"," Time in nature"),"7"," Photography"),"2"," Bird watching")</f>
        <v>Relaxation</v>
      </c>
      <c r="S44" s="2"/>
      <c r="T44" s="2" t="s">
        <v>138</v>
      </c>
      <c r="U44" s="2" t="s">
        <v>142</v>
      </c>
      <c r="V44" s="2" t="s">
        <v>145</v>
      </c>
      <c r="W44" s="2">
        <v>5</v>
      </c>
      <c r="X44" s="15">
        <v>5</v>
      </c>
      <c r="Y44" s="13">
        <v>5</v>
      </c>
      <c r="Z44" s="2">
        <v>5</v>
      </c>
      <c r="AA44" s="2">
        <v>5</v>
      </c>
      <c r="AB44" s="2">
        <v>5</v>
      </c>
      <c r="AC44" s="2">
        <v>5</v>
      </c>
      <c r="AD44" s="2">
        <v>5</v>
      </c>
      <c r="AE44" s="2">
        <v>5</v>
      </c>
      <c r="AF44" s="15"/>
      <c r="AG44" s="13">
        <v>5</v>
      </c>
      <c r="AH44" s="2">
        <v>5</v>
      </c>
      <c r="AI44" s="2">
        <v>5</v>
      </c>
      <c r="AJ44" s="2">
        <v>5</v>
      </c>
      <c r="AK44" s="2">
        <v>5</v>
      </c>
      <c r="AL44" s="15">
        <v>5</v>
      </c>
      <c r="AM44" s="13">
        <v>5</v>
      </c>
      <c r="AN44" s="34" t="str">
        <f t="shared" si="0"/>
        <v xml:space="preserve"> Do voluntary environmental work</v>
      </c>
      <c r="AO44" s="2"/>
      <c r="AP44" s="2">
        <v>3</v>
      </c>
      <c r="AQ44" s="2">
        <v>3</v>
      </c>
      <c r="AR44" s="2">
        <v>5</v>
      </c>
      <c r="AS44" s="2">
        <v>5</v>
      </c>
      <c r="AT44" s="2">
        <v>5</v>
      </c>
      <c r="AU44" s="2">
        <v>5</v>
      </c>
      <c r="AV44" s="2" t="s">
        <v>36</v>
      </c>
      <c r="AW44" s="52">
        <v>1</v>
      </c>
      <c r="AX44">
        <v>2</v>
      </c>
      <c r="AY44">
        <v>4</v>
      </c>
      <c r="AZ44">
        <v>5</v>
      </c>
      <c r="BC44" s="35" t="str">
        <f t="shared" si="1"/>
        <v xml:space="preserve"> Habitats for marine species, Stabilize shorelines, Are important carbon sinks, Improve fishing</v>
      </c>
      <c r="BD44" s="1"/>
      <c r="BH44" t="s">
        <v>171</v>
      </c>
      <c r="BI44" t="s">
        <v>172</v>
      </c>
      <c r="BJ44" t="s">
        <v>173</v>
      </c>
      <c r="BK44" t="s">
        <v>174</v>
      </c>
    </row>
    <row r="45" spans="1:64" ht="34" x14ac:dyDescent="0.2">
      <c r="A45" s="1">
        <v>43</v>
      </c>
      <c r="B45" s="1" t="s">
        <v>80</v>
      </c>
      <c r="C45" s="2"/>
      <c r="D45" s="15" t="s">
        <v>5</v>
      </c>
      <c r="E45" s="13" t="s">
        <v>113</v>
      </c>
      <c r="F45" s="2" t="s">
        <v>83</v>
      </c>
      <c r="G45" s="2" t="s">
        <v>116</v>
      </c>
      <c r="H45" s="2" t="s">
        <v>119</v>
      </c>
      <c r="I45" s="2" t="s">
        <v>122</v>
      </c>
      <c r="J45" s="2"/>
      <c r="K45" s="2"/>
      <c r="L45" s="15"/>
      <c r="M45" s="13" t="s">
        <v>127</v>
      </c>
      <c r="N45" s="2"/>
      <c r="O45" s="2" t="s">
        <v>134</v>
      </c>
      <c r="P45" s="2"/>
      <c r="Q45" s="2" t="s">
        <v>135</v>
      </c>
      <c r="R45" s="25" t="str">
        <f t="shared" si="3"/>
        <v>Relaxation</v>
      </c>
      <c r="S45" s="2"/>
      <c r="T45" s="2" t="s">
        <v>139</v>
      </c>
      <c r="U45" s="2" t="s">
        <v>142</v>
      </c>
      <c r="V45" s="2" t="s">
        <v>145</v>
      </c>
      <c r="W45" s="2">
        <v>5</v>
      </c>
      <c r="X45" s="15">
        <v>5</v>
      </c>
      <c r="Y45" s="13">
        <v>5</v>
      </c>
      <c r="Z45" s="2">
        <v>5</v>
      </c>
      <c r="AA45" s="2">
        <v>5</v>
      </c>
      <c r="AB45" s="2">
        <v>5</v>
      </c>
      <c r="AC45" s="2">
        <v>5</v>
      </c>
      <c r="AD45" s="2">
        <v>5</v>
      </c>
      <c r="AE45" s="2">
        <v>5</v>
      </c>
      <c r="AF45" s="15"/>
      <c r="AG45" s="13">
        <v>5</v>
      </c>
      <c r="AH45" s="2">
        <v>5</v>
      </c>
      <c r="AI45" s="2">
        <v>5</v>
      </c>
      <c r="AJ45" s="2">
        <v>5</v>
      </c>
      <c r="AK45" s="2">
        <v>5</v>
      </c>
      <c r="AL45" s="15" t="s">
        <v>104</v>
      </c>
      <c r="AM45" s="13">
        <v>2</v>
      </c>
      <c r="AN45" s="34" t="str">
        <f t="shared" si="0"/>
        <v xml:space="preserve"> Attend public DENR meetings</v>
      </c>
      <c r="AO45" s="2"/>
      <c r="AP45" s="2">
        <v>2</v>
      </c>
      <c r="AQ45" s="2">
        <v>2</v>
      </c>
      <c r="AR45" s="2">
        <v>5</v>
      </c>
      <c r="AS45" s="2">
        <v>5</v>
      </c>
      <c r="AT45" s="2">
        <v>5</v>
      </c>
      <c r="AU45" s="2">
        <v>5</v>
      </c>
      <c r="AV45" s="2" t="s">
        <v>108</v>
      </c>
      <c r="AW45" s="52">
        <v>1</v>
      </c>
      <c r="AX45">
        <v>2</v>
      </c>
      <c r="AY45">
        <v>4</v>
      </c>
      <c r="AZ45">
        <v>6</v>
      </c>
      <c r="BC45" s="35" t="str">
        <f t="shared" si="1"/>
        <v xml:space="preserve"> Habitats for marine species, Stabilize shorelines, Are important carbon sinks, Can be harmful to human health</v>
      </c>
      <c r="BD45" s="1"/>
      <c r="BH45" t="s">
        <v>171</v>
      </c>
      <c r="BI45" t="s">
        <v>172</v>
      </c>
      <c r="BJ45" t="s">
        <v>173</v>
      </c>
      <c r="BK45" t="s">
        <v>176</v>
      </c>
    </row>
    <row r="46" spans="1:64" ht="34" x14ac:dyDescent="0.2">
      <c r="A46" s="1">
        <v>44</v>
      </c>
      <c r="B46" s="1" t="s">
        <v>80</v>
      </c>
      <c r="C46" s="2"/>
      <c r="D46" s="15" t="s">
        <v>5</v>
      </c>
      <c r="E46" s="13" t="s">
        <v>104</v>
      </c>
      <c r="F46" s="2" t="s">
        <v>83</v>
      </c>
      <c r="G46" s="2" t="s">
        <v>115</v>
      </c>
      <c r="H46" s="2" t="s">
        <v>119</v>
      </c>
      <c r="I46" s="2" t="s">
        <v>122</v>
      </c>
      <c r="J46" s="2"/>
      <c r="K46" s="2" t="s">
        <v>124</v>
      </c>
      <c r="L46" s="15"/>
      <c r="M46" s="13" t="s">
        <v>130</v>
      </c>
      <c r="N46" s="2"/>
      <c r="O46" s="2" t="s">
        <v>134</v>
      </c>
      <c r="P46" s="2"/>
      <c r="Q46" s="2" t="s">
        <v>137</v>
      </c>
      <c r="R46" s="25" t="str">
        <f t="shared" si="3"/>
        <v>Photography (including for social media)</v>
      </c>
      <c r="S46" s="2"/>
      <c r="T46" s="2" t="s">
        <v>140</v>
      </c>
      <c r="U46" s="2" t="s">
        <v>142</v>
      </c>
      <c r="V46" s="2" t="s">
        <v>145</v>
      </c>
      <c r="W46" s="2">
        <v>5</v>
      </c>
      <c r="X46" s="15">
        <v>5</v>
      </c>
      <c r="Y46" s="13">
        <v>5</v>
      </c>
      <c r="Z46" s="2">
        <v>5</v>
      </c>
      <c r="AA46" s="2">
        <v>5</v>
      </c>
      <c r="AB46" s="2">
        <v>5</v>
      </c>
      <c r="AC46" s="2">
        <v>5</v>
      </c>
      <c r="AD46" s="2">
        <v>5</v>
      </c>
      <c r="AE46" s="2">
        <v>5</v>
      </c>
      <c r="AF46" s="15"/>
      <c r="AG46" s="13">
        <v>5</v>
      </c>
      <c r="AH46" s="2">
        <v>5</v>
      </c>
      <c r="AI46" s="2">
        <v>5</v>
      </c>
      <c r="AJ46" s="2">
        <v>5</v>
      </c>
      <c r="AK46" s="2">
        <v>5</v>
      </c>
      <c r="AL46" s="15">
        <v>5</v>
      </c>
      <c r="AM46" s="13">
        <v>3</v>
      </c>
      <c r="AN46" s="34" t="str">
        <f t="shared" si="0"/>
        <v xml:space="preserve"> Beach clean or litter collection</v>
      </c>
      <c r="AO46" s="2"/>
      <c r="AP46" s="2">
        <v>2</v>
      </c>
      <c r="AQ46" s="2">
        <v>2</v>
      </c>
      <c r="AR46" s="2">
        <v>5</v>
      </c>
      <c r="AS46" s="2">
        <v>5</v>
      </c>
      <c r="AT46" s="2">
        <v>5</v>
      </c>
      <c r="AU46" s="2">
        <v>5</v>
      </c>
      <c r="AV46" s="2" t="s">
        <v>101</v>
      </c>
      <c r="AW46" s="52">
        <v>1</v>
      </c>
      <c r="AX46">
        <v>4</v>
      </c>
      <c r="AY46">
        <v>5</v>
      </c>
      <c r="BC46" s="35" t="str">
        <f t="shared" si="1"/>
        <v xml:space="preserve"> Habitats for marine species, Are important carbon sinks, Improve fishing</v>
      </c>
      <c r="BD46" s="1"/>
      <c r="BH46" t="s">
        <v>171</v>
      </c>
      <c r="BI46" t="s">
        <v>173</v>
      </c>
      <c r="BJ46" t="s">
        <v>174</v>
      </c>
    </row>
    <row r="47" spans="1:64" ht="34" x14ac:dyDescent="0.2">
      <c r="A47" s="1">
        <v>45</v>
      </c>
      <c r="B47" s="1" t="s">
        <v>80</v>
      </c>
      <c r="C47" s="2"/>
      <c r="D47" s="15" t="s">
        <v>5</v>
      </c>
      <c r="E47" s="13" t="s">
        <v>113</v>
      </c>
      <c r="F47" s="2" t="s">
        <v>83</v>
      </c>
      <c r="G47" s="2" t="s">
        <v>116</v>
      </c>
      <c r="H47" s="2" t="s">
        <v>119</v>
      </c>
      <c r="I47" s="2" t="s">
        <v>122</v>
      </c>
      <c r="J47" s="2"/>
      <c r="K47" s="2"/>
      <c r="L47" s="15"/>
      <c r="M47" s="13" t="s">
        <v>130</v>
      </c>
      <c r="N47" s="2"/>
      <c r="O47" s="2" t="s">
        <v>134</v>
      </c>
      <c r="P47" s="2"/>
      <c r="Q47" s="2" t="s">
        <v>135</v>
      </c>
      <c r="R47" s="25" t="str">
        <f t="shared" si="3"/>
        <v>Relaxation</v>
      </c>
      <c r="S47" s="2"/>
      <c r="T47" s="2" t="s">
        <v>140</v>
      </c>
      <c r="U47" s="2" t="s">
        <v>142</v>
      </c>
      <c r="V47" s="2" t="s">
        <v>145</v>
      </c>
      <c r="W47" s="2">
        <v>5</v>
      </c>
      <c r="X47" s="15">
        <v>5</v>
      </c>
      <c r="Y47" s="13">
        <v>5</v>
      </c>
      <c r="Z47" s="2">
        <v>5</v>
      </c>
      <c r="AA47" s="2">
        <v>5</v>
      </c>
      <c r="AB47" s="2">
        <v>5</v>
      </c>
      <c r="AC47" s="2">
        <v>5</v>
      </c>
      <c r="AD47" s="2">
        <v>5</v>
      </c>
      <c r="AE47" s="2">
        <v>5</v>
      </c>
      <c r="AF47" s="15"/>
      <c r="AG47" s="13">
        <v>5</v>
      </c>
      <c r="AH47" s="2">
        <v>5</v>
      </c>
      <c r="AI47" s="2">
        <v>5</v>
      </c>
      <c r="AJ47" s="2">
        <v>5</v>
      </c>
      <c r="AK47" s="2">
        <v>5</v>
      </c>
      <c r="AL47" s="15">
        <v>5</v>
      </c>
      <c r="AM47" s="13">
        <v>5</v>
      </c>
      <c r="AN47" s="34" t="str">
        <f t="shared" si="0"/>
        <v xml:space="preserve"> Do voluntary environmental work</v>
      </c>
      <c r="AO47" s="2"/>
      <c r="AP47" s="2">
        <v>3</v>
      </c>
      <c r="AQ47" s="2">
        <v>4</v>
      </c>
      <c r="AR47" s="2">
        <v>5</v>
      </c>
      <c r="AS47" s="2">
        <v>5</v>
      </c>
      <c r="AT47" s="2">
        <v>5</v>
      </c>
      <c r="AU47" s="2">
        <v>5</v>
      </c>
      <c r="AV47" s="2" t="s">
        <v>36</v>
      </c>
      <c r="AW47" s="52">
        <v>1</v>
      </c>
      <c r="AX47">
        <v>2</v>
      </c>
      <c r="AY47">
        <v>4</v>
      </c>
      <c r="AZ47">
        <v>5</v>
      </c>
      <c r="BC47" s="35" t="str">
        <f t="shared" si="1"/>
        <v xml:space="preserve"> Habitats for marine species, Stabilize shorelines, Are important carbon sinks, Improve fishing</v>
      </c>
      <c r="BD47" s="1"/>
      <c r="BH47" t="s">
        <v>171</v>
      </c>
      <c r="BI47" t="s">
        <v>172</v>
      </c>
      <c r="BJ47" t="s">
        <v>173</v>
      </c>
      <c r="BK47" t="s">
        <v>174</v>
      </c>
    </row>
    <row r="48" spans="1:64" ht="34" x14ac:dyDescent="0.2">
      <c r="A48" s="1">
        <v>46</v>
      </c>
      <c r="B48" s="1" t="s">
        <v>80</v>
      </c>
      <c r="C48" s="2"/>
      <c r="D48" s="15" t="s">
        <v>5</v>
      </c>
      <c r="E48" s="13" t="s">
        <v>113</v>
      </c>
      <c r="F48" s="2" t="s">
        <v>83</v>
      </c>
      <c r="G48" s="2" t="s">
        <v>115</v>
      </c>
      <c r="H48" s="2" t="s">
        <v>121</v>
      </c>
      <c r="I48" s="2" t="s">
        <v>124</v>
      </c>
      <c r="J48" s="2"/>
      <c r="K48" s="2"/>
      <c r="L48" s="15"/>
      <c r="M48" s="13" t="s">
        <v>129</v>
      </c>
      <c r="N48" s="2"/>
      <c r="O48" s="2" t="s">
        <v>132</v>
      </c>
      <c r="P48" s="2"/>
      <c r="Q48" s="2" t="s">
        <v>135</v>
      </c>
      <c r="R48" s="25" t="str">
        <f t="shared" si="3"/>
        <v>Relaxation</v>
      </c>
      <c r="S48" s="2"/>
      <c r="T48" s="2" t="s">
        <v>140</v>
      </c>
      <c r="U48" s="2" t="s">
        <v>142</v>
      </c>
      <c r="V48" s="2" t="s">
        <v>145</v>
      </c>
      <c r="W48" s="2">
        <v>5</v>
      </c>
      <c r="X48" s="15">
        <v>5</v>
      </c>
      <c r="Y48" s="13">
        <v>5</v>
      </c>
      <c r="Z48" s="2">
        <v>5</v>
      </c>
      <c r="AA48" s="2">
        <v>5</v>
      </c>
      <c r="AB48" s="2">
        <v>5</v>
      </c>
      <c r="AC48" s="2">
        <v>5</v>
      </c>
      <c r="AD48" s="2">
        <v>5</v>
      </c>
      <c r="AE48" s="2">
        <v>5</v>
      </c>
      <c r="AF48" s="15"/>
      <c r="AG48" s="13">
        <v>5</v>
      </c>
      <c r="AH48" s="2">
        <v>5</v>
      </c>
      <c r="AI48" s="2">
        <v>5</v>
      </c>
      <c r="AJ48" s="2">
        <v>5</v>
      </c>
      <c r="AK48" s="2">
        <v>5</v>
      </c>
      <c r="AL48" s="15" t="s">
        <v>104</v>
      </c>
      <c r="AM48" s="13">
        <v>5</v>
      </c>
      <c r="AN48" s="34" t="str">
        <f t="shared" si="0"/>
        <v xml:space="preserve"> Do voluntary environmental work</v>
      </c>
      <c r="AO48" s="2"/>
      <c r="AP48" s="2">
        <v>4</v>
      </c>
      <c r="AQ48" s="2">
        <v>3</v>
      </c>
      <c r="AR48" s="2">
        <v>5</v>
      </c>
      <c r="AS48" s="2">
        <v>5</v>
      </c>
      <c r="AT48" s="2">
        <v>5</v>
      </c>
      <c r="AU48" s="2">
        <v>5</v>
      </c>
      <c r="AV48" s="2" t="s">
        <v>108</v>
      </c>
      <c r="AW48" s="52">
        <v>1</v>
      </c>
      <c r="AX48">
        <v>2</v>
      </c>
      <c r="AY48">
        <v>4</v>
      </c>
      <c r="AZ48">
        <v>6</v>
      </c>
      <c r="BC48" s="35" t="str">
        <f t="shared" si="1"/>
        <v xml:space="preserve"> Habitats for marine species, Stabilize shorelines, Are important carbon sinks, Can be harmful to human health</v>
      </c>
      <c r="BD48" s="1"/>
      <c r="BH48" t="s">
        <v>171</v>
      </c>
      <c r="BI48" t="s">
        <v>172</v>
      </c>
      <c r="BJ48" t="s">
        <v>173</v>
      </c>
      <c r="BK48" t="s">
        <v>176</v>
      </c>
    </row>
    <row r="49" spans="1:64" ht="17" x14ac:dyDescent="0.2">
      <c r="A49" s="1">
        <v>47</v>
      </c>
      <c r="B49" s="1" t="s">
        <v>80</v>
      </c>
      <c r="C49" s="2"/>
      <c r="D49" s="15" t="s">
        <v>5</v>
      </c>
      <c r="E49" s="13" t="s">
        <v>104</v>
      </c>
      <c r="F49" s="2" t="s">
        <v>84</v>
      </c>
      <c r="G49" s="2" t="s">
        <v>115</v>
      </c>
      <c r="H49" s="2" t="s">
        <v>121</v>
      </c>
      <c r="I49" s="2" t="s">
        <v>123</v>
      </c>
      <c r="J49" s="2"/>
      <c r="K49" s="2"/>
      <c r="L49" s="15"/>
      <c r="M49" s="13" t="s">
        <v>130</v>
      </c>
      <c r="N49" s="2"/>
      <c r="O49" s="2" t="s">
        <v>132</v>
      </c>
      <c r="P49" s="2"/>
      <c r="Q49" s="2" t="s">
        <v>135</v>
      </c>
      <c r="R49" s="25" t="str">
        <f t="shared" si="3"/>
        <v>Relaxation</v>
      </c>
      <c r="S49" s="2"/>
      <c r="T49" s="2" t="s">
        <v>140</v>
      </c>
      <c r="U49" s="2" t="s">
        <v>142</v>
      </c>
      <c r="V49" s="2" t="s">
        <v>145</v>
      </c>
      <c r="W49" s="2">
        <v>5</v>
      </c>
      <c r="X49" s="15">
        <v>5</v>
      </c>
      <c r="Y49" s="13">
        <v>5</v>
      </c>
      <c r="Z49" s="2">
        <v>5</v>
      </c>
      <c r="AA49" s="2">
        <v>5</v>
      </c>
      <c r="AB49" s="2">
        <v>5</v>
      </c>
      <c r="AC49" s="2">
        <v>5</v>
      </c>
      <c r="AD49" s="2">
        <v>5</v>
      </c>
      <c r="AE49" s="2">
        <v>5</v>
      </c>
      <c r="AF49" s="15"/>
      <c r="AG49" s="13">
        <v>5</v>
      </c>
      <c r="AH49" s="2">
        <v>5</v>
      </c>
      <c r="AI49" s="2">
        <v>5</v>
      </c>
      <c r="AJ49" s="2">
        <v>5</v>
      </c>
      <c r="AK49" s="2">
        <v>5</v>
      </c>
      <c r="AL49" s="15" t="s">
        <v>104</v>
      </c>
      <c r="AM49" s="13">
        <v>5</v>
      </c>
      <c r="AN49" s="34" t="str">
        <f t="shared" si="0"/>
        <v xml:space="preserve"> Do voluntary environmental work</v>
      </c>
      <c r="AO49" s="2"/>
      <c r="AP49" s="11" t="s">
        <v>104</v>
      </c>
      <c r="AQ49" s="11" t="s">
        <v>104</v>
      </c>
      <c r="AR49" s="11" t="s">
        <v>104</v>
      </c>
      <c r="AS49" s="11" t="s">
        <v>104</v>
      </c>
      <c r="AT49" s="11" t="s">
        <v>104</v>
      </c>
      <c r="AU49" s="11" t="s">
        <v>104</v>
      </c>
      <c r="AV49" s="11" t="s">
        <v>104</v>
      </c>
      <c r="AW49" s="52" t="s">
        <v>104</v>
      </c>
      <c r="BC49" s="35" t="str">
        <f t="shared" si="1"/>
        <v>-</v>
      </c>
      <c r="BD49" s="1"/>
      <c r="BE49" s="26" t="s">
        <v>109</v>
      </c>
      <c r="BH49" t="s">
        <v>104</v>
      </c>
    </row>
    <row r="50" spans="1:64" ht="34" x14ac:dyDescent="0.2">
      <c r="A50" s="1">
        <v>48</v>
      </c>
      <c r="B50" s="1" t="s">
        <v>80</v>
      </c>
      <c r="C50" s="2"/>
      <c r="D50" s="15" t="s">
        <v>5</v>
      </c>
      <c r="E50" s="13" t="s">
        <v>113</v>
      </c>
      <c r="F50" s="2" t="s">
        <v>82</v>
      </c>
      <c r="G50" s="2" t="s">
        <v>116</v>
      </c>
      <c r="H50" s="2" t="s">
        <v>121</v>
      </c>
      <c r="I50" s="2" t="s">
        <v>123</v>
      </c>
      <c r="J50" s="2"/>
      <c r="K50" s="2"/>
      <c r="L50" s="15"/>
      <c r="M50" s="13" t="s">
        <v>130</v>
      </c>
      <c r="N50" s="2"/>
      <c r="O50" s="2" t="s">
        <v>133</v>
      </c>
      <c r="P50" s="2"/>
      <c r="Q50" s="2" t="s">
        <v>135</v>
      </c>
      <c r="R50" s="25" t="str">
        <f t="shared" si="3"/>
        <v>Relaxation</v>
      </c>
      <c r="S50" s="2"/>
      <c r="T50" s="2" t="s">
        <v>140</v>
      </c>
      <c r="U50" s="2" t="s">
        <v>142</v>
      </c>
      <c r="V50" s="2" t="s">
        <v>145</v>
      </c>
      <c r="W50" s="2">
        <v>5</v>
      </c>
      <c r="X50" s="15">
        <v>5</v>
      </c>
      <c r="Y50" s="13">
        <v>5</v>
      </c>
      <c r="Z50" s="2">
        <v>5</v>
      </c>
      <c r="AA50" s="2">
        <v>5</v>
      </c>
      <c r="AB50" s="2">
        <v>5</v>
      </c>
      <c r="AC50" s="2">
        <v>5</v>
      </c>
      <c r="AD50" s="2">
        <v>5</v>
      </c>
      <c r="AE50" s="2">
        <v>5</v>
      </c>
      <c r="AF50" s="15"/>
      <c r="AG50" s="13">
        <v>5</v>
      </c>
      <c r="AH50" s="2">
        <v>5</v>
      </c>
      <c r="AI50" s="2">
        <v>5</v>
      </c>
      <c r="AJ50" s="2">
        <v>5</v>
      </c>
      <c r="AK50" s="2">
        <v>5</v>
      </c>
      <c r="AL50" s="15">
        <v>5</v>
      </c>
      <c r="AM50" s="13">
        <v>7</v>
      </c>
      <c r="AN50" s="34" t="str">
        <f t="shared" si="0"/>
        <v xml:space="preserve"> None of the above</v>
      </c>
      <c r="AO50" s="2"/>
      <c r="AP50" s="2">
        <v>4</v>
      </c>
      <c r="AQ50" s="2">
        <v>4</v>
      </c>
      <c r="AR50" s="2">
        <v>5</v>
      </c>
      <c r="AS50" s="2">
        <v>5</v>
      </c>
      <c r="AT50" s="2">
        <v>5</v>
      </c>
      <c r="AU50" s="2">
        <v>5</v>
      </c>
      <c r="AV50" s="2" t="s">
        <v>36</v>
      </c>
      <c r="AW50" s="52">
        <v>1</v>
      </c>
      <c r="AX50">
        <v>2</v>
      </c>
      <c r="AY50">
        <v>4</v>
      </c>
      <c r="AZ50">
        <v>5</v>
      </c>
      <c r="BC50" s="35" t="str">
        <f t="shared" si="1"/>
        <v xml:space="preserve"> Habitats for marine species, Stabilize shorelines, Are important carbon sinks, Improve fishing</v>
      </c>
      <c r="BD50" s="1"/>
      <c r="BH50" t="s">
        <v>171</v>
      </c>
      <c r="BI50" t="s">
        <v>172</v>
      </c>
      <c r="BJ50" t="s">
        <v>173</v>
      </c>
      <c r="BK50" t="s">
        <v>174</v>
      </c>
    </row>
    <row r="51" spans="1:64" ht="34" x14ac:dyDescent="0.2">
      <c r="A51" s="1">
        <v>49</v>
      </c>
      <c r="B51" s="1" t="s">
        <v>80</v>
      </c>
      <c r="C51" s="2"/>
      <c r="D51" s="15" t="s">
        <v>5</v>
      </c>
      <c r="E51" s="13" t="s">
        <v>113</v>
      </c>
      <c r="F51" s="2" t="s">
        <v>83</v>
      </c>
      <c r="G51" s="2" t="s">
        <v>116</v>
      </c>
      <c r="H51" s="2" t="s">
        <v>119</v>
      </c>
      <c r="I51" s="2" t="s">
        <v>122</v>
      </c>
      <c r="J51" s="2"/>
      <c r="K51" s="2"/>
      <c r="L51" s="15"/>
      <c r="M51" s="13" t="s">
        <v>130</v>
      </c>
      <c r="N51" s="2"/>
      <c r="O51" s="2" t="s">
        <v>132</v>
      </c>
      <c r="P51" s="2"/>
      <c r="Q51" s="2" t="s">
        <v>135</v>
      </c>
      <c r="R51" s="25" t="str">
        <f t="shared" si="3"/>
        <v>Relaxation</v>
      </c>
      <c r="S51" s="2"/>
      <c r="T51" s="2" t="s">
        <v>138</v>
      </c>
      <c r="U51" s="2" t="s">
        <v>142</v>
      </c>
      <c r="V51" s="2" t="s">
        <v>145</v>
      </c>
      <c r="W51" s="2">
        <v>5</v>
      </c>
      <c r="X51" s="15">
        <v>5</v>
      </c>
      <c r="Y51" s="13">
        <v>5</v>
      </c>
      <c r="Z51" s="2">
        <v>5</v>
      </c>
      <c r="AA51" s="2">
        <v>5</v>
      </c>
      <c r="AB51" s="2">
        <v>5</v>
      </c>
      <c r="AC51" s="2">
        <v>5</v>
      </c>
      <c r="AD51" s="2">
        <v>5</v>
      </c>
      <c r="AE51" s="2">
        <v>5</v>
      </c>
      <c r="AF51" s="15"/>
      <c r="AG51" s="13">
        <v>5</v>
      </c>
      <c r="AH51" s="2">
        <v>5</v>
      </c>
      <c r="AI51" s="2">
        <v>5</v>
      </c>
      <c r="AJ51" s="2">
        <v>5</v>
      </c>
      <c r="AK51" s="2">
        <v>5</v>
      </c>
      <c r="AL51" s="11" t="s">
        <v>104</v>
      </c>
      <c r="AM51" s="13">
        <v>3</v>
      </c>
      <c r="AN51" s="34" t="str">
        <f t="shared" si="0"/>
        <v xml:space="preserve"> Beach clean or litter collection</v>
      </c>
      <c r="AO51" s="2"/>
      <c r="AP51" s="2">
        <v>4</v>
      </c>
      <c r="AQ51" s="2">
        <v>2</v>
      </c>
      <c r="AR51" s="2">
        <v>5</v>
      </c>
      <c r="AS51" s="2">
        <v>5</v>
      </c>
      <c r="AT51" s="2">
        <v>5</v>
      </c>
      <c r="AU51" s="2">
        <v>5</v>
      </c>
      <c r="AV51" s="2" t="s">
        <v>36</v>
      </c>
      <c r="AW51" s="52">
        <v>1</v>
      </c>
      <c r="AX51">
        <v>2</v>
      </c>
      <c r="AY51">
        <v>4</v>
      </c>
      <c r="AZ51">
        <v>5</v>
      </c>
      <c r="BC51" s="35" t="str">
        <f t="shared" si="1"/>
        <v xml:space="preserve"> Habitats for marine species, Stabilize shorelines, Are important carbon sinks, Improve fishing</v>
      </c>
      <c r="BD51" s="1"/>
      <c r="BH51" t="s">
        <v>171</v>
      </c>
      <c r="BI51" t="s">
        <v>172</v>
      </c>
      <c r="BJ51" t="s">
        <v>173</v>
      </c>
      <c r="BK51" t="s">
        <v>174</v>
      </c>
    </row>
    <row r="52" spans="1:64" ht="34" x14ac:dyDescent="0.2">
      <c r="A52" s="1">
        <v>50</v>
      </c>
      <c r="B52" s="1" t="s">
        <v>80</v>
      </c>
      <c r="C52" s="2"/>
      <c r="D52" s="15" t="s">
        <v>5</v>
      </c>
      <c r="E52" s="13" t="s">
        <v>113</v>
      </c>
      <c r="F52" s="2" t="s">
        <v>83</v>
      </c>
      <c r="G52" s="2" t="s">
        <v>116</v>
      </c>
      <c r="H52" s="2" t="s">
        <v>120</v>
      </c>
      <c r="I52" s="2" t="s">
        <v>125</v>
      </c>
      <c r="J52" s="2"/>
      <c r="K52" s="2"/>
      <c r="L52" s="15"/>
      <c r="M52" s="13" t="s">
        <v>131</v>
      </c>
      <c r="N52" s="2"/>
      <c r="O52" s="2" t="s">
        <v>132</v>
      </c>
      <c r="P52" s="2"/>
      <c r="Q52" s="2" t="s">
        <v>135</v>
      </c>
      <c r="R52" s="25" t="str">
        <f t="shared" si="3"/>
        <v>Relaxation</v>
      </c>
      <c r="S52" s="2"/>
      <c r="T52" s="2" t="s">
        <v>140</v>
      </c>
      <c r="U52" s="2" t="s">
        <v>142</v>
      </c>
      <c r="V52" s="2" t="s">
        <v>145</v>
      </c>
      <c r="W52" s="2">
        <v>5</v>
      </c>
      <c r="X52" s="15">
        <v>5</v>
      </c>
      <c r="Y52" s="13">
        <v>5</v>
      </c>
      <c r="Z52" s="2">
        <v>5</v>
      </c>
      <c r="AA52" s="2">
        <v>5</v>
      </c>
      <c r="AB52" s="2">
        <v>5</v>
      </c>
      <c r="AC52" s="2">
        <v>5</v>
      </c>
      <c r="AD52" s="2">
        <v>5</v>
      </c>
      <c r="AE52" s="2">
        <v>5</v>
      </c>
      <c r="AF52" s="15"/>
      <c r="AG52" s="13">
        <v>4</v>
      </c>
      <c r="AH52" s="2">
        <v>5</v>
      </c>
      <c r="AI52" s="2">
        <v>5</v>
      </c>
      <c r="AJ52" s="2">
        <v>5</v>
      </c>
      <c r="AK52" s="2">
        <v>5</v>
      </c>
      <c r="AL52" s="11" t="s">
        <v>104</v>
      </c>
      <c r="AM52" s="11" t="s">
        <v>104</v>
      </c>
      <c r="AN52" s="34" t="str">
        <f t="shared" si="0"/>
        <v>-</v>
      </c>
      <c r="AO52" s="2"/>
      <c r="AP52" s="2">
        <v>4</v>
      </c>
      <c r="AQ52" s="2">
        <v>2</v>
      </c>
      <c r="AR52" s="2">
        <v>5</v>
      </c>
      <c r="AS52" s="2">
        <v>5</v>
      </c>
      <c r="AT52" s="2">
        <v>5</v>
      </c>
      <c r="AU52" s="2">
        <v>5</v>
      </c>
      <c r="AV52" s="2" t="s">
        <v>110</v>
      </c>
      <c r="AW52" s="52">
        <v>1</v>
      </c>
      <c r="AX52">
        <v>2</v>
      </c>
      <c r="AY52">
        <v>4</v>
      </c>
      <c r="BC52" s="35" t="str">
        <f t="shared" si="1"/>
        <v xml:space="preserve"> Habitats for marine species, Stabilize shorelines, Are important carbon sinks</v>
      </c>
      <c r="BD52" s="1"/>
      <c r="BH52" t="s">
        <v>171</v>
      </c>
      <c r="BI52" t="s">
        <v>172</v>
      </c>
      <c r="BJ52" t="s">
        <v>173</v>
      </c>
    </row>
    <row r="53" spans="1:64" ht="34" x14ac:dyDescent="0.2">
      <c r="A53" s="1">
        <v>51</v>
      </c>
      <c r="B53" s="1" t="s">
        <v>80</v>
      </c>
      <c r="C53" s="2"/>
      <c r="D53" s="15" t="s">
        <v>5</v>
      </c>
      <c r="E53" s="11" t="s">
        <v>104</v>
      </c>
      <c r="F53" s="2" t="s">
        <v>84</v>
      </c>
      <c r="G53" s="2" t="s">
        <v>115</v>
      </c>
      <c r="H53" s="2" t="s">
        <v>121</v>
      </c>
      <c r="I53" s="2" t="s">
        <v>124</v>
      </c>
      <c r="J53" s="2"/>
      <c r="K53" s="2" t="s">
        <v>123</v>
      </c>
      <c r="L53" s="15"/>
      <c r="M53" s="13" t="s">
        <v>129</v>
      </c>
      <c r="N53" s="2"/>
      <c r="O53" s="2" t="s">
        <v>132</v>
      </c>
      <c r="P53" s="2"/>
      <c r="Q53" s="2" t="s">
        <v>26</v>
      </c>
      <c r="R53" s="25" t="str">
        <f>SUBSTITUTE(SUBSTITUTE(SUBSTITUTE(SUBSTITUTE(Q53,"1"," Relaxation"),"5"," Time in nature/enjoying nature"),"7"," Photography"),"2"," Bird watching")</f>
        <v xml:space="preserve"> Relaxation, Time in nature/enjoying nature, Photography</v>
      </c>
      <c r="S53" s="2"/>
      <c r="T53" s="2" t="s">
        <v>140</v>
      </c>
      <c r="U53" s="2" t="s">
        <v>142</v>
      </c>
      <c r="V53" s="2" t="s">
        <v>145</v>
      </c>
      <c r="W53" s="2">
        <v>5</v>
      </c>
      <c r="X53" s="15">
        <v>5</v>
      </c>
      <c r="Y53" s="13">
        <v>5</v>
      </c>
      <c r="Z53" s="2">
        <v>5</v>
      </c>
      <c r="AA53" s="2">
        <v>5</v>
      </c>
      <c r="AB53" s="2">
        <v>5</v>
      </c>
      <c r="AC53" s="2">
        <v>5</v>
      </c>
      <c r="AD53" s="2">
        <v>5</v>
      </c>
      <c r="AE53" s="2">
        <v>5</v>
      </c>
      <c r="AF53" s="15"/>
      <c r="AG53" s="13">
        <v>5</v>
      </c>
      <c r="AH53" s="2">
        <v>5</v>
      </c>
      <c r="AI53" s="2">
        <v>5</v>
      </c>
      <c r="AJ53" s="2">
        <v>5</v>
      </c>
      <c r="AK53" s="2">
        <v>5</v>
      </c>
      <c r="AL53" s="15" t="s">
        <v>104</v>
      </c>
      <c r="AM53" s="13" t="s">
        <v>104</v>
      </c>
      <c r="AN53" s="34" t="str">
        <f t="shared" si="0"/>
        <v>-</v>
      </c>
      <c r="AO53" s="2"/>
      <c r="AP53" s="2">
        <v>4</v>
      </c>
      <c r="AQ53" s="2">
        <v>2</v>
      </c>
      <c r="AR53" s="2">
        <v>5</v>
      </c>
      <c r="AS53" s="2">
        <v>5</v>
      </c>
      <c r="AT53" s="2">
        <v>5</v>
      </c>
      <c r="AU53" s="2">
        <v>5</v>
      </c>
      <c r="AV53" s="2" t="s">
        <v>108</v>
      </c>
      <c r="AW53" s="52">
        <v>1</v>
      </c>
      <c r="AX53">
        <v>2</v>
      </c>
      <c r="AY53">
        <v>4</v>
      </c>
      <c r="AZ53">
        <v>6</v>
      </c>
      <c r="BC53" s="35" t="str">
        <f t="shared" si="1"/>
        <v xml:space="preserve"> Habitats for marine species, Stabilize shorelines, Are important carbon sinks, Can be harmful to human health</v>
      </c>
      <c r="BD53" s="1"/>
      <c r="BH53" t="s">
        <v>171</v>
      </c>
      <c r="BI53" t="s">
        <v>172</v>
      </c>
      <c r="BJ53" t="s">
        <v>173</v>
      </c>
      <c r="BK53" t="s">
        <v>176</v>
      </c>
    </row>
    <row r="54" spans="1:64" ht="51" x14ac:dyDescent="0.2">
      <c r="A54" s="27">
        <v>52</v>
      </c>
      <c r="B54" s="27" t="s">
        <v>80</v>
      </c>
      <c r="C54" s="28"/>
      <c r="D54" s="29" t="s">
        <v>5</v>
      </c>
      <c r="E54" s="30" t="s">
        <v>104</v>
      </c>
      <c r="F54" s="28" t="s">
        <v>82</v>
      </c>
      <c r="G54" s="28" t="s">
        <v>115</v>
      </c>
      <c r="H54" s="28" t="s">
        <v>121</v>
      </c>
      <c r="I54" s="28" t="s">
        <v>123</v>
      </c>
      <c r="J54" s="28"/>
      <c r="K54" s="28"/>
      <c r="L54" s="29"/>
      <c r="M54" s="30" t="s">
        <v>130</v>
      </c>
      <c r="N54" s="28"/>
      <c r="O54" s="28" t="s">
        <v>132</v>
      </c>
      <c r="P54" s="28"/>
      <c r="Q54" s="28" t="s">
        <v>135</v>
      </c>
      <c r="R54" s="25" t="str">
        <f t="shared" si="3"/>
        <v>Relaxation</v>
      </c>
      <c r="S54" s="28"/>
      <c r="T54" s="28" t="s">
        <v>139</v>
      </c>
      <c r="U54" s="28" t="s">
        <v>142</v>
      </c>
      <c r="V54" s="28" t="s">
        <v>145</v>
      </c>
      <c r="W54" s="28">
        <v>5</v>
      </c>
      <c r="X54" s="29">
        <v>5</v>
      </c>
      <c r="Y54" s="30">
        <v>5</v>
      </c>
      <c r="Z54" s="28">
        <v>5</v>
      </c>
      <c r="AA54" s="28">
        <v>5</v>
      </c>
      <c r="AB54" s="28">
        <v>5</v>
      </c>
      <c r="AC54" s="28">
        <v>5</v>
      </c>
      <c r="AD54" s="28">
        <v>5</v>
      </c>
      <c r="AE54" s="28">
        <v>5</v>
      </c>
      <c r="AF54" s="29"/>
      <c r="AG54" s="30">
        <v>5</v>
      </c>
      <c r="AH54" s="28">
        <v>5</v>
      </c>
      <c r="AI54" s="28">
        <v>5</v>
      </c>
      <c r="AJ54" s="28">
        <v>5</v>
      </c>
      <c r="AK54" s="28">
        <v>5</v>
      </c>
      <c r="AL54" s="29" t="s">
        <v>104</v>
      </c>
      <c r="AM54" s="30">
        <v>2</v>
      </c>
      <c r="AN54" s="34" t="str">
        <f t="shared" si="0"/>
        <v xml:space="preserve"> Attend public DENR meetings</v>
      </c>
      <c r="AO54" s="28"/>
      <c r="AP54" s="28">
        <v>5</v>
      </c>
      <c r="AQ54" s="28">
        <v>2</v>
      </c>
      <c r="AR54" s="28">
        <v>5</v>
      </c>
      <c r="AS54" s="28">
        <v>5</v>
      </c>
      <c r="AT54" s="28">
        <v>5</v>
      </c>
      <c r="AU54" s="28">
        <v>5</v>
      </c>
      <c r="AV54" s="28" t="s">
        <v>102</v>
      </c>
      <c r="AW54" s="26">
        <v>1</v>
      </c>
      <c r="AX54">
        <v>2</v>
      </c>
      <c r="AY54">
        <v>4</v>
      </c>
      <c r="AZ54">
        <v>5</v>
      </c>
      <c r="BA54">
        <v>6</v>
      </c>
      <c r="BC54" s="35" t="str">
        <f t="shared" si="1"/>
        <v xml:space="preserve"> Habitats for marine species, Stabilize shorelines, Are important carbon sinks, Improve fishing, Can be harmful to human health</v>
      </c>
      <c r="BD54" s="27"/>
      <c r="BH54" t="s">
        <v>171</v>
      </c>
      <c r="BI54" t="s">
        <v>172</v>
      </c>
      <c r="BJ54" t="s">
        <v>173</v>
      </c>
      <c r="BK54" t="s">
        <v>174</v>
      </c>
      <c r="BL54" t="s">
        <v>176</v>
      </c>
    </row>
    <row r="55" spans="1:64" ht="34" x14ac:dyDescent="0.2">
      <c r="A55" s="1">
        <v>53</v>
      </c>
      <c r="B55" s="1" t="s">
        <v>80</v>
      </c>
      <c r="C55" s="2"/>
      <c r="D55" s="2" t="s">
        <v>5</v>
      </c>
      <c r="E55" s="2" t="s">
        <v>113</v>
      </c>
      <c r="F55" s="2" t="s">
        <v>83</v>
      </c>
      <c r="G55" s="2" t="s">
        <v>116</v>
      </c>
      <c r="H55" s="2" t="s">
        <v>119</v>
      </c>
      <c r="I55" s="2" t="s">
        <v>122</v>
      </c>
      <c r="J55" s="2"/>
      <c r="K55" s="2"/>
      <c r="L55" s="2"/>
      <c r="M55" s="2" t="s">
        <v>130</v>
      </c>
      <c r="N55" s="2"/>
      <c r="O55" s="2" t="s">
        <v>133</v>
      </c>
      <c r="P55" s="2"/>
      <c r="Q55" s="2" t="s">
        <v>135</v>
      </c>
      <c r="R55" s="25" t="str">
        <f t="shared" si="3"/>
        <v>Relaxation</v>
      </c>
      <c r="S55" s="2"/>
      <c r="T55" s="2" t="s">
        <v>141</v>
      </c>
      <c r="U55" s="2" t="s">
        <v>142</v>
      </c>
      <c r="V55" s="2" t="s">
        <v>145</v>
      </c>
      <c r="W55" s="2">
        <v>5</v>
      </c>
      <c r="X55" s="2">
        <v>5</v>
      </c>
      <c r="Y55" s="2">
        <v>5</v>
      </c>
      <c r="Z55" s="2">
        <v>5</v>
      </c>
      <c r="AA55" s="2">
        <v>5</v>
      </c>
      <c r="AB55" s="2">
        <v>5</v>
      </c>
      <c r="AC55" s="2">
        <v>5</v>
      </c>
      <c r="AD55" s="2">
        <v>5</v>
      </c>
      <c r="AE55" s="2">
        <v>5</v>
      </c>
      <c r="AF55" s="2"/>
      <c r="AG55" s="2">
        <v>4</v>
      </c>
      <c r="AH55" s="2">
        <v>5</v>
      </c>
      <c r="AI55" s="2">
        <v>5</v>
      </c>
      <c r="AJ55" s="2">
        <v>5</v>
      </c>
      <c r="AK55" s="2">
        <v>5</v>
      </c>
      <c r="AL55" s="2"/>
      <c r="AM55" s="2">
        <v>3</v>
      </c>
      <c r="AN55" s="34" t="str">
        <f t="shared" si="0"/>
        <v xml:space="preserve"> Beach clean or litter collection</v>
      </c>
      <c r="AO55" s="2"/>
      <c r="AP55" s="2">
        <v>4</v>
      </c>
      <c r="AQ55" s="2">
        <v>3</v>
      </c>
      <c r="AR55" s="2">
        <v>5</v>
      </c>
      <c r="AS55" s="2">
        <v>5</v>
      </c>
      <c r="AT55" s="2">
        <v>5</v>
      </c>
      <c r="AU55" s="2">
        <v>5</v>
      </c>
      <c r="AV55" s="2" t="s">
        <v>111</v>
      </c>
      <c r="AW55" s="11">
        <v>1</v>
      </c>
      <c r="AX55">
        <v>5</v>
      </c>
      <c r="AY55">
        <v>6</v>
      </c>
      <c r="BC55" s="35" t="str">
        <f t="shared" si="1"/>
        <v xml:space="preserve"> Habitats for marine species, Improve fishing, Can be harmful to human health</v>
      </c>
      <c r="BD55" s="1"/>
      <c r="BH55" t="s">
        <v>171</v>
      </c>
      <c r="BI55" t="s">
        <v>174</v>
      </c>
      <c r="BJ55" t="s">
        <v>176</v>
      </c>
    </row>
    <row r="56" spans="1:64" ht="34" x14ac:dyDescent="0.2">
      <c r="A56" s="1">
        <v>54</v>
      </c>
      <c r="B56" s="1" t="s">
        <v>80</v>
      </c>
      <c r="C56" s="2"/>
      <c r="D56" s="2" t="s">
        <v>5</v>
      </c>
      <c r="E56" s="2" t="s">
        <v>104</v>
      </c>
      <c r="F56" s="2" t="s">
        <v>83</v>
      </c>
      <c r="G56" s="2" t="s">
        <v>115</v>
      </c>
      <c r="H56" s="2" t="s">
        <v>119</v>
      </c>
      <c r="I56" s="2" t="s">
        <v>122</v>
      </c>
      <c r="J56" s="2"/>
      <c r="K56" s="2"/>
      <c r="L56" s="2"/>
      <c r="M56" s="2" t="s">
        <v>130</v>
      </c>
      <c r="N56" s="2"/>
      <c r="O56" s="2" t="s">
        <v>133</v>
      </c>
      <c r="P56" s="2"/>
      <c r="Q56" s="2" t="s">
        <v>135</v>
      </c>
      <c r="R56" s="25" t="str">
        <f t="shared" si="3"/>
        <v>Relaxation</v>
      </c>
      <c r="S56" s="2"/>
      <c r="T56" s="2" t="s">
        <v>141</v>
      </c>
      <c r="U56" s="2" t="s">
        <v>104</v>
      </c>
      <c r="V56" s="2" t="s">
        <v>145</v>
      </c>
      <c r="W56" s="2">
        <v>5</v>
      </c>
      <c r="X56" s="2">
        <v>5</v>
      </c>
      <c r="Y56" s="2">
        <v>4</v>
      </c>
      <c r="Z56" s="2">
        <v>5</v>
      </c>
      <c r="AA56" s="2">
        <v>5</v>
      </c>
      <c r="AB56" s="2">
        <v>5</v>
      </c>
      <c r="AC56" s="2">
        <v>5</v>
      </c>
      <c r="AD56" s="2">
        <v>5</v>
      </c>
      <c r="AE56" s="2">
        <v>5</v>
      </c>
      <c r="AF56" s="2"/>
      <c r="AG56" s="2">
        <v>5</v>
      </c>
      <c r="AH56" s="2">
        <v>4</v>
      </c>
      <c r="AI56" s="2">
        <v>5</v>
      </c>
      <c r="AJ56" s="2">
        <v>5</v>
      </c>
      <c r="AK56" s="2">
        <v>5</v>
      </c>
      <c r="AL56" s="2" t="s">
        <v>104</v>
      </c>
      <c r="AM56" s="2">
        <v>3</v>
      </c>
      <c r="AN56" s="34" t="str">
        <f t="shared" si="0"/>
        <v xml:space="preserve"> Beach clean or litter collection</v>
      </c>
      <c r="AO56" s="2"/>
      <c r="AP56" s="2">
        <v>4</v>
      </c>
      <c r="AQ56" s="2">
        <v>5</v>
      </c>
      <c r="AR56" s="2">
        <v>5</v>
      </c>
      <c r="AS56" s="2">
        <v>5</v>
      </c>
      <c r="AT56" s="2">
        <v>5</v>
      </c>
      <c r="AU56" s="2">
        <v>5</v>
      </c>
      <c r="AV56" s="2" t="s">
        <v>112</v>
      </c>
      <c r="AW56" s="52">
        <v>1</v>
      </c>
      <c r="AX56">
        <v>2</v>
      </c>
      <c r="AY56">
        <v>5</v>
      </c>
      <c r="AZ56">
        <v>6</v>
      </c>
      <c r="BC56" s="35" t="str">
        <f t="shared" si="1"/>
        <v xml:space="preserve"> Habitats for marine species, Stabilize shorelines, Improve fishing, Can be harmful to human health</v>
      </c>
      <c r="BD56" s="1"/>
      <c r="BH56" t="s">
        <v>171</v>
      </c>
      <c r="BI56" t="s">
        <v>172</v>
      </c>
      <c r="BJ56" t="s">
        <v>174</v>
      </c>
      <c r="BK56" t="s">
        <v>176</v>
      </c>
    </row>
    <row r="57" spans="1:64" ht="84" customHeight="1" x14ac:dyDescent="0.2">
      <c r="A57" s="5" t="s">
        <v>0</v>
      </c>
      <c r="B57" s="5" t="s">
        <v>8</v>
      </c>
      <c r="C57" s="5" t="s">
        <v>9</v>
      </c>
      <c r="D57" s="23" t="s">
        <v>1</v>
      </c>
      <c r="E57" s="22" t="s">
        <v>87</v>
      </c>
      <c r="F57" s="6" t="s">
        <v>88</v>
      </c>
      <c r="G57" s="6" t="s">
        <v>147</v>
      </c>
      <c r="H57" s="6" t="s">
        <v>90</v>
      </c>
      <c r="I57" s="6" t="s">
        <v>148</v>
      </c>
      <c r="J57" s="6" t="s">
        <v>15</v>
      </c>
      <c r="K57" s="6" t="s">
        <v>89</v>
      </c>
      <c r="L57" s="21" t="s">
        <v>15</v>
      </c>
      <c r="M57" s="12" t="s">
        <v>149</v>
      </c>
      <c r="N57" s="7" t="s">
        <v>15</v>
      </c>
      <c r="O57" s="7" t="s">
        <v>150</v>
      </c>
      <c r="P57" s="7" t="s">
        <v>15</v>
      </c>
      <c r="Q57" s="7" t="s">
        <v>151</v>
      </c>
      <c r="R57" s="31" t="s">
        <v>151</v>
      </c>
      <c r="S57" s="8" t="s">
        <v>15</v>
      </c>
      <c r="T57" s="7" t="s">
        <v>153</v>
      </c>
      <c r="U57" s="7" t="s">
        <v>152</v>
      </c>
      <c r="V57" s="7" t="s">
        <v>154</v>
      </c>
      <c r="W57" s="7" t="s">
        <v>155</v>
      </c>
      <c r="X57" s="14" t="s">
        <v>156</v>
      </c>
      <c r="Y57" s="12" t="s">
        <v>157</v>
      </c>
      <c r="Z57" s="7" t="s">
        <v>91</v>
      </c>
      <c r="AA57" s="7" t="s">
        <v>92</v>
      </c>
      <c r="AB57" s="7" t="s">
        <v>93</v>
      </c>
      <c r="AC57" s="7" t="s">
        <v>158</v>
      </c>
      <c r="AD57" s="7" t="s">
        <v>94</v>
      </c>
      <c r="AE57" s="7" t="s">
        <v>95</v>
      </c>
      <c r="AF57" s="14" t="s">
        <v>159</v>
      </c>
      <c r="AG57" s="12" t="s">
        <v>96</v>
      </c>
      <c r="AH57" s="7" t="s">
        <v>160</v>
      </c>
      <c r="AI57" s="7" t="s">
        <v>97</v>
      </c>
      <c r="AJ57" s="7" t="s">
        <v>161</v>
      </c>
      <c r="AK57" s="7" t="s">
        <v>98</v>
      </c>
      <c r="AL57" s="14" t="s">
        <v>99</v>
      </c>
      <c r="AM57" s="18" t="s">
        <v>162</v>
      </c>
      <c r="AN57" s="33" t="s">
        <v>162</v>
      </c>
      <c r="AO57" s="9" t="s">
        <v>15</v>
      </c>
      <c r="AP57" s="9" t="s">
        <v>163</v>
      </c>
      <c r="AQ57" s="9" t="s">
        <v>164</v>
      </c>
      <c r="AR57" s="9" t="s">
        <v>165</v>
      </c>
      <c r="AS57" s="9" t="s">
        <v>166</v>
      </c>
      <c r="AT57" s="9" t="s">
        <v>167</v>
      </c>
      <c r="AU57" s="9" t="s">
        <v>168</v>
      </c>
      <c r="AV57" s="9" t="s">
        <v>169</v>
      </c>
      <c r="AW57" s="9"/>
      <c r="AX57" s="9"/>
      <c r="AY57" s="9"/>
      <c r="AZ57" s="9"/>
      <c r="BA57" s="9"/>
      <c r="BB57" s="9"/>
      <c r="BC57" s="9" t="s">
        <v>169</v>
      </c>
      <c r="BD57" s="9" t="s">
        <v>34</v>
      </c>
      <c r="BE57" t="s">
        <v>79</v>
      </c>
    </row>
    <row r="58" spans="1:64" ht="42" customHeight="1" x14ac:dyDescent="0.2">
      <c r="D58" s="3"/>
      <c r="E58" s="3"/>
      <c r="F58" s="3"/>
      <c r="H58" s="3"/>
      <c r="I58" s="3"/>
      <c r="J58" s="3"/>
      <c r="K58" s="3"/>
      <c r="L58" s="3"/>
      <c r="M58" s="3"/>
      <c r="N58" s="3"/>
      <c r="O58" s="3"/>
      <c r="P58" s="3"/>
      <c r="Q58" s="3"/>
      <c r="R58" s="32"/>
      <c r="S58" s="3"/>
      <c r="T58" s="3"/>
      <c r="U58" s="3"/>
      <c r="V58" s="3">
        <f>COUNTIF(V3:V56, "yes")</f>
        <v>49</v>
      </c>
      <c r="W58" s="37">
        <f>AVERAGE(W3:W56)</f>
        <v>4.3269230769230766</v>
      </c>
      <c r="X58" s="37">
        <f t="shared" ref="X58:AU58" si="4">AVERAGE(X3:X56)</f>
        <v>4.6226415094339623</v>
      </c>
      <c r="Y58" s="37">
        <f t="shared" si="4"/>
        <v>4.0943396226415096</v>
      </c>
      <c r="Z58" s="37">
        <f t="shared" si="4"/>
        <v>4.0754716981132075</v>
      </c>
      <c r="AA58" s="37">
        <f t="shared" si="4"/>
        <v>4.1886792452830193</v>
      </c>
      <c r="AB58" s="37">
        <f t="shared" si="4"/>
        <v>4.6851851851851851</v>
      </c>
      <c r="AC58" s="37">
        <f t="shared" si="4"/>
        <v>4.5925925925925926</v>
      </c>
      <c r="AD58" s="37">
        <f t="shared" si="4"/>
        <v>4.2641509433962268</v>
      </c>
      <c r="AE58" s="37">
        <f t="shared" si="4"/>
        <v>4.215686274509804</v>
      </c>
      <c r="AF58" s="37">
        <f t="shared" si="4"/>
        <v>3</v>
      </c>
      <c r="AG58" s="37">
        <f t="shared" si="4"/>
        <v>4.4074074074074074</v>
      </c>
      <c r="AH58" s="37">
        <f t="shared" si="4"/>
        <v>4.6603773584905657</v>
      </c>
      <c r="AI58" s="37">
        <f t="shared" si="4"/>
        <v>4.6296296296296298</v>
      </c>
      <c r="AJ58" s="37">
        <f t="shared" si="4"/>
        <v>4.5849056603773581</v>
      </c>
      <c r="AK58" s="37">
        <f t="shared" si="4"/>
        <v>4.5471698113207548</v>
      </c>
      <c r="AL58" s="37">
        <f t="shared" si="4"/>
        <v>4.333333333333333</v>
      </c>
      <c r="AM58" s="37">
        <f t="shared" si="4"/>
        <v>4.4285714285714288</v>
      </c>
      <c r="AN58" s="37"/>
      <c r="AO58" s="37"/>
      <c r="AP58" s="37">
        <f t="shared" si="4"/>
        <v>3.3396226415094339</v>
      </c>
      <c r="AQ58" s="37">
        <f t="shared" si="4"/>
        <v>2.8679245283018866</v>
      </c>
      <c r="AR58" s="37">
        <f t="shared" si="4"/>
        <v>4.7547169811320753</v>
      </c>
      <c r="AS58" s="37">
        <f t="shared" si="4"/>
        <v>4.5849056603773581</v>
      </c>
      <c r="AT58" s="37">
        <f t="shared" si="4"/>
        <v>4.634615384615385</v>
      </c>
      <c r="AU58" s="37">
        <f t="shared" si="4"/>
        <v>4.7547169811320753</v>
      </c>
      <c r="AV58" s="37"/>
      <c r="AW58" s="37"/>
      <c r="AX58" s="37"/>
      <c r="AY58" s="37"/>
      <c r="AZ58" s="37"/>
      <c r="BA58" s="37"/>
      <c r="BB58" s="37"/>
      <c r="BC58" s="37"/>
      <c r="BG58" t="s">
        <v>171</v>
      </c>
      <c r="BH58">
        <f>COUNTIF(BH3:BM56, " Habitats for marine species")</f>
        <v>49</v>
      </c>
    </row>
    <row r="59" spans="1:64" x14ac:dyDescent="0.2">
      <c r="D59" s="3"/>
      <c r="E59" s="3"/>
      <c r="F59" s="3"/>
      <c r="H59" s="3"/>
      <c r="I59" s="3"/>
      <c r="J59" s="3"/>
      <c r="K59" s="3"/>
      <c r="L59" s="3"/>
      <c r="M59" s="3"/>
      <c r="N59" s="3"/>
      <c r="O59" s="3"/>
      <c r="P59" s="3"/>
      <c r="Q59" s="3"/>
      <c r="R59" s="32"/>
      <c r="S59" s="3"/>
      <c r="T59" s="3"/>
      <c r="U59" s="3"/>
      <c r="V59" s="3">
        <f>COUNTIF(V3:V56, "no")</f>
        <v>3</v>
      </c>
      <c r="W59" s="36"/>
      <c r="X59" s="36"/>
      <c r="Y59" s="36"/>
      <c r="Z59" s="36"/>
      <c r="AA59" s="36"/>
      <c r="AB59" s="36"/>
      <c r="AC59" s="36"/>
      <c r="AD59" s="36"/>
      <c r="AE59" s="36"/>
      <c r="AF59" s="36"/>
      <c r="AG59" s="3"/>
      <c r="AH59" s="3"/>
      <c r="AI59" s="3"/>
      <c r="AJ59" s="3"/>
      <c r="AK59" s="3"/>
      <c r="AL59" s="3"/>
      <c r="AM59" s="3"/>
      <c r="AN59" s="32"/>
      <c r="AO59" s="3"/>
      <c r="AP59" s="3"/>
      <c r="AQ59" s="3"/>
      <c r="AR59" s="3"/>
      <c r="AS59" s="3"/>
      <c r="AT59" s="3"/>
      <c r="AU59" s="3"/>
      <c r="AV59" s="3"/>
      <c r="AW59" s="3"/>
      <c r="AX59" s="3"/>
      <c r="AY59" s="3"/>
      <c r="AZ59" s="3"/>
      <c r="BA59" s="3"/>
      <c r="BB59" s="3"/>
      <c r="BC59" s="3"/>
      <c r="BG59" t="s">
        <v>172</v>
      </c>
      <c r="BH59">
        <f>COUNTIF(BH4:BM57, " stabilize shorelines")</f>
        <v>45</v>
      </c>
    </row>
    <row r="60" spans="1:64" x14ac:dyDescent="0.2">
      <c r="D60" s="3"/>
      <c r="E60" s="3"/>
      <c r="F60" s="3"/>
      <c r="H60" s="3"/>
      <c r="I60" s="3"/>
      <c r="J60" s="3"/>
      <c r="K60" s="3"/>
      <c r="L60" s="3"/>
      <c r="M60" s="3"/>
      <c r="N60" s="3"/>
      <c r="O60" s="3"/>
      <c r="P60" s="3"/>
      <c r="Q60" s="3"/>
      <c r="R60" s="32"/>
      <c r="S60" s="3"/>
      <c r="T60" s="3"/>
      <c r="U60" s="3"/>
      <c r="V60" s="3"/>
      <c r="W60" s="3"/>
      <c r="X60" s="3"/>
      <c r="Y60" s="3"/>
      <c r="Z60" s="3"/>
      <c r="AA60" s="3"/>
      <c r="AB60" s="3"/>
      <c r="AC60" s="3"/>
      <c r="AD60" s="3"/>
      <c r="AE60" s="3"/>
      <c r="AF60" s="3"/>
      <c r="AG60" s="3"/>
      <c r="AH60" s="3"/>
      <c r="AI60" s="3"/>
      <c r="AJ60" s="3"/>
      <c r="AK60" s="3"/>
      <c r="AL60" s="3"/>
      <c r="AM60" s="3"/>
      <c r="AN60" s="32"/>
      <c r="AO60" s="3"/>
      <c r="AP60" s="3" t="s">
        <v>177</v>
      </c>
      <c r="AQ60" s="3" t="s">
        <v>177</v>
      </c>
      <c r="AR60" s="3"/>
      <c r="AS60" s="3"/>
      <c r="AT60" s="3"/>
      <c r="AU60" s="3"/>
      <c r="AV60" s="3"/>
      <c r="AW60" s="3">
        <f>COUNTIF(AW3:BB56, "1")</f>
        <v>49</v>
      </c>
      <c r="AX60" s="3">
        <f>COUNTIF(AW3:BB56, "2")</f>
        <v>46</v>
      </c>
      <c r="AY60" s="3">
        <f>COUNTIF(AW3:BB56, "3")</f>
        <v>4</v>
      </c>
      <c r="AZ60" s="3">
        <f>COUNTIF(AW3:BB56, "4")</f>
        <v>40</v>
      </c>
      <c r="BA60" s="3">
        <f>COUNTIF(AW3:BB56, "5")</f>
        <v>40</v>
      </c>
      <c r="BB60" s="3">
        <f>COUNTIF(AW3:BB56, "6")</f>
        <v>10</v>
      </c>
      <c r="BC60" s="3"/>
      <c r="BG60" t="s">
        <v>175</v>
      </c>
      <c r="BH60">
        <f>COUNTIF(BH5:BM58, " Not important for coastal ecosystem health")</f>
        <v>4</v>
      </c>
    </row>
    <row r="61" spans="1:64" x14ac:dyDescent="0.2">
      <c r="D61" s="3"/>
      <c r="E61" s="3"/>
      <c r="F61" s="3"/>
      <c r="G61" s="3"/>
      <c r="H61" s="3" t="s">
        <v>201</v>
      </c>
      <c r="I61" s="3">
        <f>AVERAGEIFS(W3:W56, I3:I56, "Student")</f>
        <v>4.5</v>
      </c>
      <c r="J61" s="3"/>
      <c r="K61" s="3"/>
      <c r="L61" s="3"/>
      <c r="M61" s="3"/>
      <c r="N61" s="3"/>
      <c r="O61" s="3"/>
      <c r="P61" s="3"/>
      <c r="Q61" s="3"/>
      <c r="R61" s="32"/>
      <c r="S61" s="3"/>
      <c r="T61" s="3"/>
      <c r="U61" s="3"/>
      <c r="V61" s="3"/>
      <c r="W61" s="36">
        <f t="shared" ref="W61:X61" si="5">COUNTIF(W5:W58, "5")</f>
        <v>25</v>
      </c>
      <c r="X61" s="36">
        <f t="shared" si="5"/>
        <v>35</v>
      </c>
      <c r="Y61" s="36">
        <f>COUNTIF(Y5:Y58, "5")</f>
        <v>19</v>
      </c>
      <c r="Z61" s="36">
        <f>COUNTIF(Z5:Z58, "5")</f>
        <v>23</v>
      </c>
      <c r="AA61" s="36">
        <f t="shared" ref="AA61:AM61" si="6">COUNTIF(AA5:AA58, "5")</f>
        <v>21</v>
      </c>
      <c r="AB61" s="36">
        <f t="shared" si="6"/>
        <v>36</v>
      </c>
      <c r="AC61" s="36">
        <f t="shared" si="6"/>
        <v>33</v>
      </c>
      <c r="AD61" s="36">
        <f t="shared" si="6"/>
        <v>22</v>
      </c>
      <c r="AE61" s="36">
        <f t="shared" si="6"/>
        <v>22</v>
      </c>
      <c r="AF61" s="36">
        <f t="shared" si="6"/>
        <v>1</v>
      </c>
      <c r="AG61" s="36">
        <f t="shared" si="6"/>
        <v>23</v>
      </c>
      <c r="AH61" s="36">
        <f t="shared" si="6"/>
        <v>34</v>
      </c>
      <c r="AI61" s="36">
        <f t="shared" si="6"/>
        <v>32</v>
      </c>
      <c r="AJ61" s="36">
        <f t="shared" si="6"/>
        <v>30</v>
      </c>
      <c r="AK61" s="36">
        <f t="shared" si="6"/>
        <v>28</v>
      </c>
      <c r="AL61" s="36">
        <f t="shared" si="6"/>
        <v>14</v>
      </c>
      <c r="AM61" s="36">
        <f t="shared" si="6"/>
        <v>4</v>
      </c>
      <c r="AN61" s="36"/>
      <c r="AO61" s="36"/>
      <c r="AP61" s="36">
        <f>COUNTIF(AP3:AP56, "5")</f>
        <v>8</v>
      </c>
      <c r="AQ61" s="36">
        <f>COUNTIF(AQ3:AQ56, "5")</f>
        <v>3</v>
      </c>
      <c r="AR61" s="36">
        <f t="shared" ref="AR61:AU61" si="7">COUNTIF(AR5:AR58, "5")</f>
        <v>39</v>
      </c>
      <c r="AS61" s="36">
        <f t="shared" si="7"/>
        <v>30</v>
      </c>
      <c r="AT61" s="36">
        <f t="shared" si="7"/>
        <v>34</v>
      </c>
      <c r="AU61" s="36">
        <f t="shared" si="7"/>
        <v>38</v>
      </c>
      <c r="AV61" s="3"/>
      <c r="AW61" s="3" t="s">
        <v>210</v>
      </c>
      <c r="AX61" s="3"/>
      <c r="AY61" s="3"/>
      <c r="AZ61" s="3"/>
      <c r="BA61" s="3"/>
      <c r="BB61" s="3"/>
      <c r="BC61" s="3"/>
      <c r="BG61" t="s">
        <v>173</v>
      </c>
      <c r="BH61">
        <f>COUNTIF(BH6:BM59, " Are important carbon sinks")</f>
        <v>37</v>
      </c>
    </row>
    <row r="62" spans="1:64" x14ac:dyDescent="0.2">
      <c r="D62" s="3"/>
      <c r="E62" s="3"/>
      <c r="F62" s="3"/>
      <c r="G62" s="3"/>
      <c r="H62" s="3" t="s">
        <v>202</v>
      </c>
      <c r="I62" s="3">
        <f>AVERAGEIFS(X3:X56, I3:I56, "Student")</f>
        <v>4.5454545454545459</v>
      </c>
      <c r="J62" s="3"/>
      <c r="K62" s="3"/>
      <c r="L62" s="3"/>
      <c r="M62" s="3"/>
      <c r="N62" s="3"/>
      <c r="O62" s="3"/>
      <c r="P62" s="3"/>
      <c r="Q62" s="3"/>
      <c r="R62" s="32"/>
      <c r="S62" s="3"/>
      <c r="T62" s="3"/>
      <c r="U62" s="3"/>
      <c r="V62" s="3"/>
      <c r="W62" s="3"/>
      <c r="X62" s="3"/>
      <c r="Y62" s="3"/>
      <c r="Z62" s="3"/>
      <c r="AA62" s="3"/>
      <c r="AB62" s="3"/>
      <c r="AC62" s="3"/>
      <c r="AD62" s="3"/>
      <c r="AE62" s="3"/>
      <c r="AF62" s="3"/>
      <c r="AG62" s="3"/>
      <c r="AH62" s="3"/>
      <c r="AI62" s="3"/>
      <c r="AJ62" s="3"/>
      <c r="AK62" s="3"/>
      <c r="AL62" s="3"/>
      <c r="AM62" s="3"/>
      <c r="AN62" s="32"/>
      <c r="AO62" s="3"/>
      <c r="AP62" s="36">
        <f>COUNTIF(AP4:AP57, "4")</f>
        <v>19</v>
      </c>
      <c r="AQ62" s="36">
        <f>COUNTIF(AQ4:AQ57, "4")</f>
        <v>14</v>
      </c>
      <c r="AR62" s="3"/>
      <c r="AS62" s="3"/>
      <c r="AT62" s="3"/>
      <c r="AU62" s="3"/>
      <c r="AV62" s="3"/>
      <c r="AW62" s="53">
        <f>SUM(AW60/52)</f>
        <v>0.94230769230769229</v>
      </c>
      <c r="AX62" s="53">
        <f t="shared" ref="AX62:BB62" si="8">SUM(AX60/52)</f>
        <v>0.88461538461538458</v>
      </c>
      <c r="AY62" s="53">
        <f t="shared" si="8"/>
        <v>7.6923076923076927E-2</v>
      </c>
      <c r="AZ62" s="53">
        <f t="shared" si="8"/>
        <v>0.76923076923076927</v>
      </c>
      <c r="BA62" s="53">
        <f t="shared" si="8"/>
        <v>0.76923076923076927</v>
      </c>
      <c r="BB62" s="53">
        <f t="shared" si="8"/>
        <v>0.19230769230769232</v>
      </c>
      <c r="BC62" s="3"/>
      <c r="BG62" t="s">
        <v>174</v>
      </c>
      <c r="BH62">
        <f>COUNTIF(BH7:BM60, " improve fishing")</f>
        <v>36</v>
      </c>
    </row>
    <row r="63" spans="1:64" x14ac:dyDescent="0.2">
      <c r="D63" s="3"/>
      <c r="L63"/>
      <c r="AP63" s="38">
        <f>SUM(AP61:AP62)</f>
        <v>27</v>
      </c>
      <c r="AQ63" s="38">
        <f>SUM(AQ61:AQ62)</f>
        <v>17</v>
      </c>
      <c r="BG63" t="s">
        <v>176</v>
      </c>
      <c r="BH63">
        <f>COUNTIF(BH8:BM61, " Can be harmful to human health")</f>
        <v>10</v>
      </c>
    </row>
    <row r="64" spans="1:64" x14ac:dyDescent="0.2">
      <c r="D64" s="3"/>
      <c r="L64"/>
      <c r="AP64" s="39">
        <f>AP63/54</f>
        <v>0.5</v>
      </c>
      <c r="AQ64" s="39">
        <f>AQ63/54</f>
        <v>0.31481481481481483</v>
      </c>
      <c r="AV64">
        <f>COUNTIF(AV3:AV56, "1,2,4,5")</f>
        <v>26</v>
      </c>
    </row>
    <row r="65" spans="4:18" x14ac:dyDescent="0.2">
      <c r="D65" s="3"/>
      <c r="I65" s="3"/>
      <c r="L65"/>
      <c r="R65" s="10">
        <f>COUNTIF(R4:R56, "Photography (including for social media)")</f>
        <v>7</v>
      </c>
    </row>
    <row r="66" spans="4:18" x14ac:dyDescent="0.2">
      <c r="D66" s="3"/>
      <c r="L66"/>
    </row>
    <row r="67" spans="4:18" x14ac:dyDescent="0.2">
      <c r="D67" s="3"/>
      <c r="L67"/>
    </row>
    <row r="68" spans="4:18" x14ac:dyDescent="0.2">
      <c r="D68" s="3"/>
      <c r="L68"/>
    </row>
    <row r="69" spans="4:18" x14ac:dyDescent="0.2">
      <c r="D69" s="3"/>
      <c r="L69"/>
    </row>
    <row r="70" spans="4:18" x14ac:dyDescent="0.2">
      <c r="D70" s="3"/>
      <c r="L70"/>
    </row>
    <row r="71" spans="4:18" x14ac:dyDescent="0.2">
      <c r="D71" s="3"/>
      <c r="L71"/>
    </row>
    <row r="72" spans="4:18" x14ac:dyDescent="0.2">
      <c r="D72" s="3"/>
      <c r="L72"/>
    </row>
    <row r="73" spans="4:18" x14ac:dyDescent="0.2">
      <c r="D73" s="3"/>
      <c r="L73"/>
    </row>
    <row r="74" spans="4:18" x14ac:dyDescent="0.2">
      <c r="D74" s="3"/>
      <c r="L74"/>
    </row>
    <row r="75" spans="4:18" x14ac:dyDescent="0.2">
      <c r="D75" s="3"/>
      <c r="L75"/>
    </row>
    <row r="76" spans="4:18" x14ac:dyDescent="0.2">
      <c r="D76" s="3"/>
      <c r="L76"/>
    </row>
    <row r="77" spans="4:18" x14ac:dyDescent="0.2">
      <c r="D77" s="3"/>
      <c r="L77"/>
    </row>
    <row r="78" spans="4:18" x14ac:dyDescent="0.2">
      <c r="D78" s="3"/>
      <c r="L78"/>
    </row>
    <row r="79" spans="4:18" x14ac:dyDescent="0.2">
      <c r="D79" s="3"/>
      <c r="L79"/>
    </row>
    <row r="80" spans="4:18" x14ac:dyDescent="0.2">
      <c r="D80" s="3"/>
      <c r="L80"/>
    </row>
    <row r="81" spans="4:12" x14ac:dyDescent="0.2">
      <c r="D81" s="3"/>
      <c r="L81"/>
    </row>
    <row r="82" spans="4:12" x14ac:dyDescent="0.2">
      <c r="D82" s="3"/>
      <c r="L82"/>
    </row>
    <row r="83" spans="4:12" x14ac:dyDescent="0.2">
      <c r="D83" s="3"/>
      <c r="L83"/>
    </row>
    <row r="84" spans="4:12" x14ac:dyDescent="0.2">
      <c r="D84" s="3"/>
      <c r="L84"/>
    </row>
    <row r="85" spans="4:12" x14ac:dyDescent="0.2">
      <c r="D85" s="3"/>
      <c r="L85"/>
    </row>
    <row r="86" spans="4:12" x14ac:dyDescent="0.2">
      <c r="D86" s="3"/>
      <c r="L86"/>
    </row>
    <row r="87" spans="4:12" x14ac:dyDescent="0.2">
      <c r="D87" s="3"/>
      <c r="L87"/>
    </row>
    <row r="88" spans="4:12" x14ac:dyDescent="0.2">
      <c r="D88" s="3"/>
      <c r="L88"/>
    </row>
    <row r="89" spans="4:12" x14ac:dyDescent="0.2">
      <c r="D89" s="3"/>
      <c r="L89"/>
    </row>
    <row r="90" spans="4:12" x14ac:dyDescent="0.2">
      <c r="D90" s="3"/>
      <c r="L90"/>
    </row>
    <row r="91" spans="4:12" x14ac:dyDescent="0.2">
      <c r="D91" s="3"/>
      <c r="L91"/>
    </row>
    <row r="92" spans="4:12" x14ac:dyDescent="0.2">
      <c r="D92" s="3"/>
      <c r="L92"/>
    </row>
    <row r="93" spans="4:12" x14ac:dyDescent="0.2">
      <c r="D93" s="3"/>
      <c r="L93"/>
    </row>
    <row r="94" spans="4:12" x14ac:dyDescent="0.2">
      <c r="D94" s="3"/>
      <c r="L94"/>
    </row>
    <row r="95" spans="4:12" x14ac:dyDescent="0.2">
      <c r="D95" s="3"/>
      <c r="L95"/>
    </row>
    <row r="96" spans="4:12" x14ac:dyDescent="0.2">
      <c r="D96" s="3"/>
      <c r="L96"/>
    </row>
    <row r="97" spans="4:12" x14ac:dyDescent="0.2">
      <c r="D97" s="3"/>
      <c r="L97"/>
    </row>
    <row r="98" spans="4:12" x14ac:dyDescent="0.2">
      <c r="D98" s="3"/>
      <c r="L98"/>
    </row>
    <row r="99" spans="4:12" x14ac:dyDescent="0.2">
      <c r="D99" s="3"/>
      <c r="L99"/>
    </row>
    <row r="100" spans="4:12" x14ac:dyDescent="0.2">
      <c r="D100" s="3"/>
      <c r="L100"/>
    </row>
    <row r="101" spans="4:12" x14ac:dyDescent="0.2">
      <c r="D101" s="3"/>
      <c r="L101"/>
    </row>
    <row r="102" spans="4:12" x14ac:dyDescent="0.2">
      <c r="D102" s="3"/>
      <c r="L102"/>
    </row>
    <row r="103" spans="4:12" x14ac:dyDescent="0.2">
      <c r="D103" s="3"/>
      <c r="L103"/>
    </row>
    <row r="104" spans="4:12" x14ac:dyDescent="0.2">
      <c r="D104" s="3"/>
      <c r="L104"/>
    </row>
    <row r="105" spans="4:12" x14ac:dyDescent="0.2">
      <c r="D105" s="3"/>
      <c r="L105"/>
    </row>
    <row r="106" spans="4:12" x14ac:dyDescent="0.2">
      <c r="D106" s="3"/>
      <c r="L106"/>
    </row>
    <row r="107" spans="4:12" x14ac:dyDescent="0.2">
      <c r="D107" s="3"/>
      <c r="L107"/>
    </row>
    <row r="108" spans="4:12" x14ac:dyDescent="0.2">
      <c r="D108" s="3"/>
      <c r="L108"/>
    </row>
    <row r="109" spans="4:12" x14ac:dyDescent="0.2">
      <c r="D109" s="3"/>
      <c r="L109"/>
    </row>
    <row r="110" spans="4:12" x14ac:dyDescent="0.2">
      <c r="D110" s="3"/>
      <c r="L110"/>
    </row>
    <row r="111" spans="4:12" x14ac:dyDescent="0.2">
      <c r="D111" s="3"/>
      <c r="L111"/>
    </row>
    <row r="112" spans="4:12" x14ac:dyDescent="0.2">
      <c r="D112" s="3"/>
      <c r="L112"/>
    </row>
    <row r="113" spans="4:12" x14ac:dyDescent="0.2">
      <c r="D113" s="3"/>
      <c r="L113"/>
    </row>
    <row r="114" spans="4:12" x14ac:dyDescent="0.2">
      <c r="D114" s="3"/>
      <c r="L114"/>
    </row>
    <row r="115" spans="4:12" x14ac:dyDescent="0.2">
      <c r="D115" s="3"/>
      <c r="L115"/>
    </row>
    <row r="116" spans="4:12" x14ac:dyDescent="0.2">
      <c r="D116" s="3"/>
      <c r="L116"/>
    </row>
    <row r="117" spans="4:12" x14ac:dyDescent="0.2">
      <c r="D117" s="3"/>
      <c r="L117"/>
    </row>
    <row r="118" spans="4:12" x14ac:dyDescent="0.2">
      <c r="D118" s="3"/>
      <c r="L118"/>
    </row>
    <row r="119" spans="4:12" x14ac:dyDescent="0.2">
      <c r="D119" s="3"/>
      <c r="L119"/>
    </row>
    <row r="120" spans="4:12" x14ac:dyDescent="0.2">
      <c r="D120" s="3"/>
      <c r="L120"/>
    </row>
    <row r="121" spans="4:12" x14ac:dyDescent="0.2">
      <c r="D121" s="3"/>
      <c r="L121"/>
    </row>
    <row r="122" spans="4:12" x14ac:dyDescent="0.2">
      <c r="D122" s="3"/>
      <c r="L122"/>
    </row>
    <row r="123" spans="4:12" x14ac:dyDescent="0.2">
      <c r="D123" s="3"/>
      <c r="L123"/>
    </row>
    <row r="124" spans="4:12" x14ac:dyDescent="0.2">
      <c r="D124" s="3"/>
      <c r="L124"/>
    </row>
    <row r="125" spans="4:12" x14ac:dyDescent="0.2">
      <c r="D125" s="3"/>
      <c r="L125"/>
    </row>
    <row r="126" spans="4:12" x14ac:dyDescent="0.2">
      <c r="D126" s="3"/>
      <c r="L126"/>
    </row>
    <row r="127" spans="4:12" x14ac:dyDescent="0.2">
      <c r="D127" s="3"/>
      <c r="L127"/>
    </row>
    <row r="128" spans="4:12" x14ac:dyDescent="0.2">
      <c r="D128" s="3"/>
      <c r="L128"/>
    </row>
    <row r="129" spans="4:12" x14ac:dyDescent="0.2">
      <c r="D129" s="3"/>
      <c r="L129"/>
    </row>
    <row r="130" spans="4:12" x14ac:dyDescent="0.2">
      <c r="D130" s="3"/>
      <c r="L130"/>
    </row>
    <row r="131" spans="4:12" x14ac:dyDescent="0.2">
      <c r="D131" s="3"/>
      <c r="L131"/>
    </row>
    <row r="132" spans="4:12" x14ac:dyDescent="0.2">
      <c r="D132" s="3"/>
      <c r="L132"/>
    </row>
    <row r="133" spans="4:12" x14ac:dyDescent="0.2">
      <c r="D133" s="3"/>
      <c r="L133"/>
    </row>
    <row r="134" spans="4:12" x14ac:dyDescent="0.2">
      <c r="D134" s="3"/>
      <c r="L134"/>
    </row>
    <row r="135" spans="4:12" x14ac:dyDescent="0.2">
      <c r="D135" s="3"/>
      <c r="L135"/>
    </row>
    <row r="136" spans="4:12" x14ac:dyDescent="0.2">
      <c r="D136" s="3"/>
      <c r="L136"/>
    </row>
    <row r="137" spans="4:12" x14ac:dyDescent="0.2">
      <c r="D137" s="3"/>
      <c r="L137"/>
    </row>
    <row r="138" spans="4:12" x14ac:dyDescent="0.2">
      <c r="D138" s="3"/>
      <c r="L138"/>
    </row>
    <row r="139" spans="4:12" x14ac:dyDescent="0.2">
      <c r="D139" s="3"/>
      <c r="L139"/>
    </row>
    <row r="140" spans="4:12" x14ac:dyDescent="0.2">
      <c r="D140" s="3"/>
      <c r="L140"/>
    </row>
    <row r="141" spans="4:12" x14ac:dyDescent="0.2">
      <c r="D141" s="3"/>
      <c r="L141"/>
    </row>
    <row r="142" spans="4:12" x14ac:dyDescent="0.2">
      <c r="D142" s="3"/>
      <c r="L142"/>
    </row>
    <row r="143" spans="4:12" x14ac:dyDescent="0.2">
      <c r="D143" s="3"/>
      <c r="L143"/>
    </row>
    <row r="144" spans="4:12" x14ac:dyDescent="0.2">
      <c r="D144" s="3"/>
      <c r="L144"/>
    </row>
    <row r="145" spans="4:12" x14ac:dyDescent="0.2">
      <c r="D145" s="3"/>
      <c r="L145"/>
    </row>
    <row r="146" spans="4:12" x14ac:dyDescent="0.2">
      <c r="D146" s="3"/>
      <c r="L146"/>
    </row>
    <row r="147" spans="4:12" x14ac:dyDescent="0.2">
      <c r="D147" s="3"/>
      <c r="L147"/>
    </row>
    <row r="148" spans="4:12" x14ac:dyDescent="0.2">
      <c r="D148" s="3"/>
      <c r="L148"/>
    </row>
    <row r="149" spans="4:12" x14ac:dyDescent="0.2">
      <c r="D149" s="3"/>
      <c r="L149"/>
    </row>
    <row r="150" spans="4:12" x14ac:dyDescent="0.2">
      <c r="D150" s="3"/>
      <c r="L150"/>
    </row>
    <row r="151" spans="4:12" x14ac:dyDescent="0.2">
      <c r="D151" s="3"/>
      <c r="L151"/>
    </row>
    <row r="152" spans="4:12" x14ac:dyDescent="0.2">
      <c r="D152" s="3"/>
      <c r="L152"/>
    </row>
    <row r="153" spans="4:12" x14ac:dyDescent="0.2">
      <c r="D153" s="3"/>
      <c r="L153"/>
    </row>
    <row r="154" spans="4:12" x14ac:dyDescent="0.2">
      <c r="D154" s="3"/>
      <c r="L154"/>
    </row>
    <row r="155" spans="4:12" x14ac:dyDescent="0.2">
      <c r="D155" s="3"/>
      <c r="L155"/>
    </row>
    <row r="156" spans="4:12" x14ac:dyDescent="0.2">
      <c r="D156" s="3"/>
      <c r="L156"/>
    </row>
    <row r="157" spans="4:12" x14ac:dyDescent="0.2">
      <c r="D157" s="3"/>
      <c r="L157"/>
    </row>
    <row r="158" spans="4:12" x14ac:dyDescent="0.2">
      <c r="D158" s="3"/>
      <c r="L158"/>
    </row>
    <row r="159" spans="4:12" x14ac:dyDescent="0.2">
      <c r="D159" s="3"/>
      <c r="L159"/>
    </row>
    <row r="160" spans="4:12" x14ac:dyDescent="0.2">
      <c r="D160" s="3"/>
      <c r="L160"/>
    </row>
    <row r="161" spans="4:12" x14ac:dyDescent="0.2">
      <c r="D161" s="3"/>
      <c r="L161"/>
    </row>
    <row r="162" spans="4:12" x14ac:dyDescent="0.2">
      <c r="D162" s="3"/>
      <c r="L162"/>
    </row>
    <row r="163" spans="4:12" x14ac:dyDescent="0.2">
      <c r="D163" s="3"/>
      <c r="L163"/>
    </row>
    <row r="164" spans="4:12" x14ac:dyDescent="0.2">
      <c r="D164" s="3"/>
      <c r="L164"/>
    </row>
    <row r="165" spans="4:12" x14ac:dyDescent="0.2">
      <c r="D165" s="3"/>
      <c r="L165"/>
    </row>
    <row r="166" spans="4:12" x14ac:dyDescent="0.2">
      <c r="D166" s="3"/>
      <c r="L166"/>
    </row>
    <row r="167" spans="4:12" x14ac:dyDescent="0.2">
      <c r="D167" s="3"/>
      <c r="L167"/>
    </row>
    <row r="168" spans="4:12" x14ac:dyDescent="0.2">
      <c r="D168" s="3"/>
      <c r="L168"/>
    </row>
    <row r="169" spans="4:12" x14ac:dyDescent="0.2">
      <c r="D169" s="3"/>
      <c r="L169"/>
    </row>
    <row r="170" spans="4:12" x14ac:dyDescent="0.2">
      <c r="D170" s="3"/>
      <c r="L170"/>
    </row>
    <row r="171" spans="4:12" x14ac:dyDescent="0.2">
      <c r="D171" s="3"/>
      <c r="L171"/>
    </row>
    <row r="172" spans="4:12" x14ac:dyDescent="0.2">
      <c r="D172" s="3"/>
      <c r="L172"/>
    </row>
    <row r="173" spans="4:12" x14ac:dyDescent="0.2">
      <c r="D173" s="3"/>
      <c r="L173"/>
    </row>
  </sheetData>
  <autoFilter ref="A2:BD64" xr:uid="{F5AA3891-D924-2349-8D4A-E0027CB0863C}">
    <filterColumn colId="0" showButton="0"/>
    <filterColumn colId="1" showButton="0"/>
    <filterColumn colId="2" showButton="0"/>
  </autoFilter>
  <mergeCells count="5">
    <mergeCell ref="AM1:BD1"/>
    <mergeCell ref="E1:K1"/>
    <mergeCell ref="Y1:AE1"/>
    <mergeCell ref="AG1:AL1"/>
    <mergeCell ref="M1:X1"/>
  </mergeCells>
  <phoneticPr fontId="4" type="noConversion"/>
  <conditionalFormatting sqref="AW1:BB1048576">
    <cfRule type="cellIs" dxfId="2" priority="3" operator="equal">
      <formula>"3,6"</formula>
    </cfRule>
    <cfRule type="cellIs" dxfId="1" priority="2" operator="equal">
      <formula>3</formula>
    </cfRule>
    <cfRule type="cellIs" dxfId="0" priority="1" operator="equal">
      <formula>6</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ECBAF-8397-AB46-92E8-1608108BB4AB}">
  <dimension ref="A1:BC36"/>
  <sheetViews>
    <sheetView topLeftCell="O1" workbookViewId="0">
      <selection activeCell="V36" sqref="V36:AD36"/>
    </sheetView>
  </sheetViews>
  <sheetFormatPr baseColWidth="10" defaultRowHeight="16" x14ac:dyDescent="0.2"/>
  <sheetData>
    <row r="1" spans="1:55" x14ac:dyDescent="0.2">
      <c r="A1" t="s">
        <v>0</v>
      </c>
      <c r="B1" t="s">
        <v>8</v>
      </c>
      <c r="C1" t="s">
        <v>9</v>
      </c>
      <c r="D1" t="s">
        <v>1</v>
      </c>
      <c r="E1" t="s">
        <v>87</v>
      </c>
      <c r="F1" t="s">
        <v>88</v>
      </c>
      <c r="G1" t="s">
        <v>147</v>
      </c>
      <c r="H1" t="s">
        <v>90</v>
      </c>
      <c r="I1" t="s">
        <v>148</v>
      </c>
      <c r="J1" t="s">
        <v>15</v>
      </c>
      <c r="K1" t="s">
        <v>89</v>
      </c>
      <c r="L1" t="s">
        <v>15</v>
      </c>
      <c r="M1" t="s">
        <v>149</v>
      </c>
      <c r="N1" t="s">
        <v>15</v>
      </c>
      <c r="O1" t="s">
        <v>150</v>
      </c>
      <c r="P1" t="s">
        <v>15</v>
      </c>
      <c r="Q1" t="s">
        <v>151</v>
      </c>
      <c r="R1" t="s">
        <v>15</v>
      </c>
      <c r="S1" t="s">
        <v>153</v>
      </c>
      <c r="T1" t="s">
        <v>152</v>
      </c>
      <c r="U1" t="s">
        <v>154</v>
      </c>
      <c r="V1" t="s">
        <v>155</v>
      </c>
      <c r="W1" t="s">
        <v>156</v>
      </c>
      <c r="X1" t="s">
        <v>157</v>
      </c>
      <c r="Y1" t="s">
        <v>91</v>
      </c>
      <c r="Z1" t="s">
        <v>92</v>
      </c>
      <c r="AA1" t="s">
        <v>93</v>
      </c>
      <c r="AB1" t="s">
        <v>158</v>
      </c>
      <c r="AC1" t="s">
        <v>94</v>
      </c>
      <c r="AD1" t="s">
        <v>95</v>
      </c>
      <c r="AE1" t="s">
        <v>159</v>
      </c>
      <c r="AF1" t="s">
        <v>96</v>
      </c>
      <c r="AG1" t="s">
        <v>160</v>
      </c>
      <c r="AH1" t="s">
        <v>97</v>
      </c>
      <c r="AI1" t="s">
        <v>161</v>
      </c>
      <c r="AJ1" t="s">
        <v>98</v>
      </c>
      <c r="AK1" t="s">
        <v>99</v>
      </c>
      <c r="AL1" t="s">
        <v>162</v>
      </c>
      <c r="AM1" t="s">
        <v>15</v>
      </c>
      <c r="AN1" t="s">
        <v>163</v>
      </c>
      <c r="AO1" t="s">
        <v>164</v>
      </c>
      <c r="AP1" t="s">
        <v>165</v>
      </c>
      <c r="AQ1" t="s">
        <v>166</v>
      </c>
      <c r="AR1" t="s">
        <v>167</v>
      </c>
      <c r="AS1" t="s">
        <v>168</v>
      </c>
      <c r="AT1" t="s">
        <v>169</v>
      </c>
      <c r="BA1" t="s">
        <v>169</v>
      </c>
      <c r="BB1" t="s">
        <v>34</v>
      </c>
      <c r="BC1" t="s">
        <v>79</v>
      </c>
    </row>
    <row r="2" spans="1:55" x14ac:dyDescent="0.2">
      <c r="A2">
        <v>1</v>
      </c>
      <c r="D2" t="s">
        <v>5</v>
      </c>
      <c r="E2" t="s">
        <v>113</v>
      </c>
      <c r="F2" t="s">
        <v>86</v>
      </c>
      <c r="G2" t="s">
        <v>115</v>
      </c>
      <c r="H2" t="s">
        <v>117</v>
      </c>
      <c r="I2" t="s">
        <v>125</v>
      </c>
      <c r="K2" t="s">
        <v>15</v>
      </c>
      <c r="L2" t="s">
        <v>6</v>
      </c>
      <c r="M2" t="s">
        <v>129</v>
      </c>
      <c r="O2" t="s">
        <v>134</v>
      </c>
      <c r="R2" t="s">
        <v>25</v>
      </c>
      <c r="S2" t="s">
        <v>140</v>
      </c>
      <c r="T2" t="s">
        <v>143</v>
      </c>
      <c r="U2" t="s">
        <v>145</v>
      </c>
      <c r="V2">
        <v>5</v>
      </c>
      <c r="W2">
        <v>5</v>
      </c>
      <c r="X2">
        <v>4</v>
      </c>
      <c r="Y2">
        <v>3</v>
      </c>
      <c r="Z2">
        <v>5</v>
      </c>
      <c r="AA2">
        <v>5</v>
      </c>
      <c r="AB2">
        <v>5</v>
      </c>
      <c r="AC2">
        <v>5</v>
      </c>
      <c r="AD2">
        <v>4</v>
      </c>
      <c r="AF2">
        <v>5</v>
      </c>
      <c r="AG2">
        <v>5</v>
      </c>
      <c r="AH2">
        <v>5</v>
      </c>
      <c r="AI2">
        <v>5</v>
      </c>
      <c r="AJ2">
        <v>5</v>
      </c>
      <c r="AK2">
        <v>5</v>
      </c>
      <c r="AL2" t="s">
        <v>189</v>
      </c>
      <c r="AN2">
        <v>5</v>
      </c>
      <c r="AO2">
        <v>4</v>
      </c>
      <c r="AP2">
        <v>5</v>
      </c>
      <c r="AQ2">
        <v>5</v>
      </c>
      <c r="AR2">
        <v>5</v>
      </c>
      <c r="AS2">
        <v>5</v>
      </c>
      <c r="AT2" t="s">
        <v>36</v>
      </c>
      <c r="AU2">
        <v>1</v>
      </c>
      <c r="AV2">
        <v>2</v>
      </c>
      <c r="AW2">
        <v>4</v>
      </c>
      <c r="AX2">
        <v>5</v>
      </c>
      <c r="BA2" t="s">
        <v>181</v>
      </c>
      <c r="BB2" t="s">
        <v>37</v>
      </c>
    </row>
    <row r="3" spans="1:55" x14ac:dyDescent="0.2">
      <c r="A3">
        <v>2</v>
      </c>
      <c r="B3" t="s">
        <v>81</v>
      </c>
      <c r="D3" t="s">
        <v>5</v>
      </c>
      <c r="E3" t="s">
        <v>113</v>
      </c>
      <c r="F3" t="s">
        <v>83</v>
      </c>
      <c r="G3" t="s">
        <v>115</v>
      </c>
      <c r="H3" t="s">
        <v>119</v>
      </c>
      <c r="I3" t="s">
        <v>125</v>
      </c>
      <c r="K3" t="s">
        <v>15</v>
      </c>
      <c r="L3" t="s">
        <v>7</v>
      </c>
      <c r="M3" t="s">
        <v>129</v>
      </c>
      <c r="O3" t="s">
        <v>134</v>
      </c>
      <c r="Q3" t="s">
        <v>182</v>
      </c>
      <c r="S3" t="s">
        <v>139</v>
      </c>
      <c r="T3" t="s">
        <v>142</v>
      </c>
      <c r="U3" t="s">
        <v>145</v>
      </c>
      <c r="V3">
        <v>4</v>
      </c>
      <c r="W3">
        <v>5</v>
      </c>
      <c r="X3">
        <v>3</v>
      </c>
      <c r="Y3">
        <v>5</v>
      </c>
      <c r="Z3">
        <v>4</v>
      </c>
      <c r="AA3">
        <v>5</v>
      </c>
      <c r="AB3">
        <v>5</v>
      </c>
      <c r="AC3">
        <v>3</v>
      </c>
      <c r="AD3">
        <v>5</v>
      </c>
      <c r="AF3">
        <v>5</v>
      </c>
      <c r="AG3">
        <v>5</v>
      </c>
      <c r="AH3">
        <v>5</v>
      </c>
      <c r="AI3">
        <v>5</v>
      </c>
      <c r="AJ3">
        <v>5</v>
      </c>
      <c r="AK3">
        <v>5</v>
      </c>
      <c r="AL3" t="s">
        <v>211</v>
      </c>
      <c r="AM3" t="s">
        <v>39</v>
      </c>
      <c r="AN3">
        <v>2</v>
      </c>
      <c r="AO3">
        <v>1</v>
      </c>
      <c r="AP3">
        <v>5</v>
      </c>
      <c r="AQ3">
        <v>5</v>
      </c>
      <c r="AR3">
        <v>5</v>
      </c>
      <c r="AS3">
        <v>5</v>
      </c>
      <c r="AT3" t="s">
        <v>36</v>
      </c>
      <c r="AU3">
        <v>1</v>
      </c>
      <c r="AV3">
        <v>2</v>
      </c>
      <c r="AW3">
        <v>4</v>
      </c>
      <c r="AX3">
        <v>5</v>
      </c>
      <c r="BA3" t="s">
        <v>181</v>
      </c>
      <c r="BB3" t="s">
        <v>40</v>
      </c>
    </row>
    <row r="4" spans="1:55" x14ac:dyDescent="0.2">
      <c r="A4">
        <v>4</v>
      </c>
      <c r="B4" t="s">
        <v>80</v>
      </c>
      <c r="C4" t="s">
        <v>10</v>
      </c>
      <c r="D4" t="s">
        <v>5</v>
      </c>
      <c r="E4" t="s">
        <v>113</v>
      </c>
      <c r="F4" t="s">
        <v>82</v>
      </c>
      <c r="G4" t="s">
        <v>116</v>
      </c>
      <c r="H4" t="s">
        <v>119</v>
      </c>
      <c r="I4" t="s">
        <v>124</v>
      </c>
      <c r="M4" t="s">
        <v>129</v>
      </c>
      <c r="O4" t="s">
        <v>134</v>
      </c>
      <c r="Q4" t="s">
        <v>183</v>
      </c>
      <c r="S4" t="s">
        <v>140</v>
      </c>
      <c r="T4" t="s">
        <v>143</v>
      </c>
      <c r="U4" t="s">
        <v>145</v>
      </c>
      <c r="V4">
        <v>4</v>
      </c>
      <c r="W4">
        <v>5</v>
      </c>
      <c r="X4">
        <v>4</v>
      </c>
      <c r="Y4">
        <v>5</v>
      </c>
      <c r="Z4">
        <v>2</v>
      </c>
      <c r="AA4">
        <v>4</v>
      </c>
      <c r="AB4">
        <v>4</v>
      </c>
      <c r="AC4">
        <v>4</v>
      </c>
      <c r="AD4">
        <v>4</v>
      </c>
      <c r="AF4">
        <v>4</v>
      </c>
      <c r="AG4">
        <v>4</v>
      </c>
      <c r="AH4">
        <v>4</v>
      </c>
      <c r="AI4">
        <v>4</v>
      </c>
      <c r="AJ4">
        <v>4</v>
      </c>
      <c r="AK4">
        <v>4</v>
      </c>
      <c r="AL4" t="s">
        <v>180</v>
      </c>
      <c r="AN4">
        <v>2</v>
      </c>
      <c r="AO4">
        <v>2</v>
      </c>
      <c r="AP4">
        <v>4</v>
      </c>
      <c r="AQ4">
        <v>4</v>
      </c>
      <c r="AR4">
        <v>4</v>
      </c>
      <c r="AS4">
        <v>4</v>
      </c>
      <c r="AT4" t="s">
        <v>36</v>
      </c>
      <c r="AU4">
        <v>1</v>
      </c>
      <c r="AV4">
        <v>2</v>
      </c>
      <c r="AW4">
        <v>4</v>
      </c>
      <c r="AX4">
        <v>5</v>
      </c>
      <c r="BA4" t="s">
        <v>181</v>
      </c>
      <c r="BB4" t="s">
        <v>42</v>
      </c>
    </row>
    <row r="5" spans="1:55" x14ac:dyDescent="0.2">
      <c r="A5">
        <v>5</v>
      </c>
      <c r="B5" t="s">
        <v>81</v>
      </c>
      <c r="C5" t="s">
        <v>178</v>
      </c>
      <c r="D5" t="s">
        <v>5</v>
      </c>
      <c r="E5" t="s">
        <v>113</v>
      </c>
      <c r="F5" t="s">
        <v>84</v>
      </c>
      <c r="G5" t="s">
        <v>116</v>
      </c>
      <c r="H5" t="s">
        <v>118</v>
      </c>
      <c r="I5" t="s">
        <v>123</v>
      </c>
      <c r="K5" t="s">
        <v>123</v>
      </c>
      <c r="M5" t="s">
        <v>129</v>
      </c>
      <c r="O5" t="s">
        <v>134</v>
      </c>
      <c r="Q5" t="s">
        <v>183</v>
      </c>
      <c r="S5" t="s">
        <v>140</v>
      </c>
      <c r="T5" t="s">
        <v>144</v>
      </c>
      <c r="U5" t="s">
        <v>145</v>
      </c>
      <c r="V5">
        <v>4</v>
      </c>
      <c r="W5">
        <v>4</v>
      </c>
      <c r="X5">
        <v>5</v>
      </c>
      <c r="Y5">
        <v>5</v>
      </c>
      <c r="Z5">
        <v>5</v>
      </c>
      <c r="AA5">
        <v>5</v>
      </c>
      <c r="AB5">
        <v>5</v>
      </c>
      <c r="AC5">
        <v>5</v>
      </c>
      <c r="AD5">
        <v>4</v>
      </c>
      <c r="AF5">
        <v>4</v>
      </c>
      <c r="AG5">
        <v>5</v>
      </c>
      <c r="AH5">
        <v>5</v>
      </c>
      <c r="AI5">
        <v>5</v>
      </c>
      <c r="AJ5">
        <v>5</v>
      </c>
      <c r="AK5">
        <v>5</v>
      </c>
      <c r="AL5" t="s">
        <v>203</v>
      </c>
      <c r="AN5">
        <v>2</v>
      </c>
      <c r="AO5">
        <v>2</v>
      </c>
      <c r="AP5">
        <v>4</v>
      </c>
      <c r="AQ5">
        <v>5</v>
      </c>
      <c r="AR5">
        <v>5</v>
      </c>
      <c r="AS5">
        <v>5</v>
      </c>
      <c r="AT5" t="s">
        <v>36</v>
      </c>
      <c r="AU5">
        <v>1</v>
      </c>
      <c r="AV5">
        <v>2</v>
      </c>
      <c r="AW5">
        <v>4</v>
      </c>
      <c r="AX5">
        <v>5</v>
      </c>
      <c r="BA5" t="s">
        <v>181</v>
      </c>
      <c r="BB5" t="s">
        <v>44</v>
      </c>
    </row>
    <row r="6" spans="1:55" x14ac:dyDescent="0.2">
      <c r="A6">
        <v>6</v>
      </c>
      <c r="B6" t="s">
        <v>81</v>
      </c>
      <c r="C6" t="s">
        <v>11</v>
      </c>
      <c r="D6" t="s">
        <v>5</v>
      </c>
      <c r="E6" t="s">
        <v>113</v>
      </c>
      <c r="F6" t="s">
        <v>82</v>
      </c>
      <c r="G6" t="s">
        <v>116</v>
      </c>
      <c r="H6" t="s">
        <v>119</v>
      </c>
      <c r="I6" t="s">
        <v>123</v>
      </c>
      <c r="J6" t="s">
        <v>12</v>
      </c>
      <c r="M6" t="s">
        <v>129</v>
      </c>
      <c r="O6" t="s">
        <v>134</v>
      </c>
      <c r="Q6" t="s">
        <v>182</v>
      </c>
      <c r="S6" t="s">
        <v>139</v>
      </c>
      <c r="T6" t="s">
        <v>142</v>
      </c>
      <c r="U6" t="s">
        <v>145</v>
      </c>
      <c r="V6">
        <v>3</v>
      </c>
      <c r="W6">
        <v>5</v>
      </c>
      <c r="X6">
        <v>4</v>
      </c>
      <c r="Y6">
        <v>3</v>
      </c>
      <c r="Z6">
        <v>4</v>
      </c>
      <c r="AA6">
        <v>4</v>
      </c>
      <c r="AB6">
        <v>4</v>
      </c>
      <c r="AC6">
        <v>4</v>
      </c>
      <c r="AD6">
        <v>4</v>
      </c>
      <c r="AF6">
        <v>4</v>
      </c>
      <c r="AG6">
        <v>5</v>
      </c>
      <c r="AH6">
        <v>4</v>
      </c>
      <c r="AI6">
        <v>4</v>
      </c>
      <c r="AJ6">
        <v>4</v>
      </c>
      <c r="AK6" t="s">
        <v>30</v>
      </c>
      <c r="AL6" t="s">
        <v>213</v>
      </c>
      <c r="AN6">
        <v>2</v>
      </c>
      <c r="AO6">
        <v>2</v>
      </c>
      <c r="AP6">
        <v>5</v>
      </c>
      <c r="AQ6">
        <v>4</v>
      </c>
      <c r="AR6">
        <v>5</v>
      </c>
      <c r="AS6">
        <v>5</v>
      </c>
      <c r="AT6" t="s">
        <v>36</v>
      </c>
      <c r="AU6">
        <v>1</v>
      </c>
      <c r="AV6">
        <v>2</v>
      </c>
      <c r="AW6">
        <v>4</v>
      </c>
      <c r="AX6">
        <v>5</v>
      </c>
      <c r="BA6" t="s">
        <v>181</v>
      </c>
      <c r="BB6" t="s">
        <v>46</v>
      </c>
    </row>
    <row r="7" spans="1:55" x14ac:dyDescent="0.2">
      <c r="A7">
        <v>7</v>
      </c>
      <c r="B7" t="s">
        <v>80</v>
      </c>
      <c r="C7" t="s">
        <v>10</v>
      </c>
      <c r="D7" t="s">
        <v>5</v>
      </c>
      <c r="E7" t="s">
        <v>113</v>
      </c>
      <c r="F7" t="s">
        <v>83</v>
      </c>
      <c r="G7" t="s">
        <v>115</v>
      </c>
      <c r="H7" t="s">
        <v>118</v>
      </c>
      <c r="I7" t="s">
        <v>15</v>
      </c>
      <c r="J7" t="s">
        <v>13</v>
      </c>
      <c r="M7" t="s">
        <v>130</v>
      </c>
      <c r="O7" t="s">
        <v>15</v>
      </c>
      <c r="P7" t="s">
        <v>31</v>
      </c>
      <c r="Q7" t="s">
        <v>182</v>
      </c>
      <c r="S7" t="s">
        <v>141</v>
      </c>
      <c r="T7" t="s">
        <v>142</v>
      </c>
      <c r="U7" t="s">
        <v>145</v>
      </c>
      <c r="V7">
        <v>3</v>
      </c>
      <c r="W7">
        <v>5</v>
      </c>
      <c r="X7">
        <v>3</v>
      </c>
      <c r="Y7">
        <v>3</v>
      </c>
      <c r="Z7">
        <v>4</v>
      </c>
      <c r="AA7">
        <v>4</v>
      </c>
      <c r="AB7">
        <v>4</v>
      </c>
      <c r="AC7">
        <v>3</v>
      </c>
      <c r="AD7">
        <v>4</v>
      </c>
      <c r="AF7">
        <v>3</v>
      </c>
      <c r="AG7">
        <v>4</v>
      </c>
      <c r="AH7">
        <v>5</v>
      </c>
      <c r="AI7">
        <v>4</v>
      </c>
      <c r="AJ7">
        <v>4</v>
      </c>
      <c r="AK7">
        <v>4</v>
      </c>
      <c r="AL7" t="s">
        <v>185</v>
      </c>
      <c r="AN7">
        <v>2</v>
      </c>
      <c r="AO7">
        <v>2</v>
      </c>
      <c r="AP7">
        <v>5</v>
      </c>
      <c r="AQ7">
        <v>4</v>
      </c>
      <c r="AR7">
        <v>3</v>
      </c>
      <c r="AS7">
        <v>4</v>
      </c>
      <c r="AT7" t="s">
        <v>36</v>
      </c>
      <c r="AU7">
        <v>1</v>
      </c>
      <c r="AV7">
        <v>2</v>
      </c>
      <c r="AW7">
        <v>4</v>
      </c>
      <c r="AX7">
        <v>5</v>
      </c>
      <c r="BA7" t="s">
        <v>181</v>
      </c>
      <c r="BB7" t="s">
        <v>48</v>
      </c>
    </row>
    <row r="8" spans="1:55" x14ac:dyDescent="0.2">
      <c r="A8">
        <v>8</v>
      </c>
      <c r="B8" t="s">
        <v>80</v>
      </c>
      <c r="C8" t="s">
        <v>10</v>
      </c>
      <c r="D8" t="s">
        <v>5</v>
      </c>
      <c r="E8" t="s">
        <v>113</v>
      </c>
      <c r="F8" t="s">
        <v>84</v>
      </c>
      <c r="G8" t="s">
        <v>116</v>
      </c>
      <c r="H8" t="s">
        <v>118</v>
      </c>
      <c r="I8" t="s">
        <v>15</v>
      </c>
      <c r="J8" t="s">
        <v>14</v>
      </c>
      <c r="M8" t="s">
        <v>130</v>
      </c>
      <c r="O8" t="s">
        <v>132</v>
      </c>
      <c r="Q8" t="s">
        <v>182</v>
      </c>
      <c r="S8" t="s">
        <v>140</v>
      </c>
      <c r="U8" t="s">
        <v>145</v>
      </c>
      <c r="W8">
        <v>5</v>
      </c>
      <c r="X8">
        <v>4</v>
      </c>
      <c r="Y8">
        <v>4</v>
      </c>
      <c r="Z8">
        <v>4</v>
      </c>
      <c r="AA8">
        <v>5</v>
      </c>
      <c r="AB8">
        <v>4</v>
      </c>
      <c r="AC8">
        <v>4</v>
      </c>
      <c r="AD8">
        <v>4</v>
      </c>
      <c r="AF8">
        <v>4</v>
      </c>
      <c r="AG8">
        <v>4</v>
      </c>
      <c r="AH8">
        <v>4</v>
      </c>
      <c r="AI8">
        <v>4</v>
      </c>
      <c r="AJ8">
        <v>4</v>
      </c>
      <c r="AK8">
        <v>4</v>
      </c>
      <c r="AL8" t="s">
        <v>180</v>
      </c>
      <c r="AN8">
        <v>2</v>
      </c>
      <c r="AO8">
        <v>2</v>
      </c>
      <c r="AP8">
        <v>5</v>
      </c>
      <c r="AQ8">
        <v>4</v>
      </c>
      <c r="AR8">
        <v>5</v>
      </c>
      <c r="AS8">
        <v>4</v>
      </c>
      <c r="AT8" t="s">
        <v>49</v>
      </c>
      <c r="AU8">
        <v>1</v>
      </c>
      <c r="AV8">
        <v>2</v>
      </c>
      <c r="AW8">
        <v>5</v>
      </c>
      <c r="BA8" t="s">
        <v>204</v>
      </c>
      <c r="BB8" t="s">
        <v>50</v>
      </c>
    </row>
    <row r="9" spans="1:55" x14ac:dyDescent="0.2">
      <c r="A9">
        <v>9</v>
      </c>
      <c r="B9" t="s">
        <v>80</v>
      </c>
      <c r="C9" t="s">
        <v>10</v>
      </c>
      <c r="D9" t="s">
        <v>5</v>
      </c>
      <c r="E9" t="s">
        <v>113</v>
      </c>
      <c r="F9" t="s">
        <v>83</v>
      </c>
      <c r="G9" t="s">
        <v>116</v>
      </c>
      <c r="H9" t="s">
        <v>119</v>
      </c>
      <c r="I9" t="s">
        <v>124</v>
      </c>
      <c r="M9" t="s">
        <v>130</v>
      </c>
      <c r="O9" t="s">
        <v>132</v>
      </c>
      <c r="Q9" t="s">
        <v>212</v>
      </c>
      <c r="S9" t="s">
        <v>139</v>
      </c>
      <c r="T9" t="s">
        <v>142</v>
      </c>
      <c r="U9" t="s">
        <v>145</v>
      </c>
      <c r="V9">
        <v>4</v>
      </c>
      <c r="W9">
        <v>4</v>
      </c>
      <c r="X9">
        <v>4</v>
      </c>
      <c r="Y9">
        <v>4</v>
      </c>
      <c r="Z9">
        <v>4</v>
      </c>
      <c r="AA9">
        <v>5</v>
      </c>
      <c r="AB9">
        <v>5</v>
      </c>
      <c r="AC9">
        <v>3</v>
      </c>
      <c r="AD9">
        <v>4</v>
      </c>
      <c r="AF9">
        <v>4</v>
      </c>
      <c r="AG9">
        <v>4</v>
      </c>
      <c r="AH9">
        <v>4</v>
      </c>
      <c r="AI9">
        <v>4</v>
      </c>
      <c r="AJ9">
        <v>4</v>
      </c>
      <c r="AK9">
        <v>4</v>
      </c>
      <c r="AL9" t="s">
        <v>214</v>
      </c>
      <c r="AN9">
        <v>2</v>
      </c>
      <c r="AO9">
        <v>2</v>
      </c>
      <c r="AP9">
        <v>4</v>
      </c>
      <c r="AQ9">
        <v>4</v>
      </c>
      <c r="AR9">
        <v>4</v>
      </c>
      <c r="AS9">
        <v>4</v>
      </c>
      <c r="AT9" t="s">
        <v>36</v>
      </c>
      <c r="AU9">
        <v>1</v>
      </c>
      <c r="AV9">
        <v>2</v>
      </c>
      <c r="AW9">
        <v>4</v>
      </c>
      <c r="AX9">
        <v>5</v>
      </c>
      <c r="BA9" t="s">
        <v>181</v>
      </c>
      <c r="BB9" t="s">
        <v>52</v>
      </c>
    </row>
    <row r="10" spans="1:55" x14ac:dyDescent="0.2">
      <c r="A10">
        <v>13</v>
      </c>
      <c r="B10" t="s">
        <v>81</v>
      </c>
      <c r="C10" t="s">
        <v>17</v>
      </c>
      <c r="D10" t="s">
        <v>5</v>
      </c>
      <c r="E10" t="s">
        <v>113</v>
      </c>
      <c r="F10" t="s">
        <v>83</v>
      </c>
      <c r="G10" t="s">
        <v>115</v>
      </c>
      <c r="H10" t="s">
        <v>118</v>
      </c>
      <c r="I10" t="s">
        <v>125</v>
      </c>
      <c r="M10" t="s">
        <v>130</v>
      </c>
      <c r="O10" t="s">
        <v>132</v>
      </c>
      <c r="Q10" t="s">
        <v>186</v>
      </c>
      <c r="S10" t="s">
        <v>138</v>
      </c>
      <c r="T10" t="s">
        <v>142</v>
      </c>
      <c r="U10" t="s">
        <v>145</v>
      </c>
      <c r="V10">
        <v>4</v>
      </c>
      <c r="W10">
        <v>5</v>
      </c>
      <c r="X10">
        <v>4</v>
      </c>
      <c r="Y10">
        <v>4</v>
      </c>
      <c r="Z10">
        <v>4</v>
      </c>
      <c r="AA10">
        <v>5</v>
      </c>
      <c r="AB10">
        <v>5</v>
      </c>
      <c r="AC10">
        <v>4</v>
      </c>
      <c r="AD10">
        <v>4</v>
      </c>
      <c r="AF10">
        <v>5</v>
      </c>
      <c r="AG10">
        <v>5</v>
      </c>
      <c r="AH10">
        <v>5</v>
      </c>
      <c r="AI10">
        <v>5</v>
      </c>
      <c r="AJ10">
        <v>5</v>
      </c>
      <c r="AK10">
        <v>4</v>
      </c>
      <c r="AL10" t="s">
        <v>189</v>
      </c>
      <c r="AN10">
        <v>2</v>
      </c>
      <c r="AO10">
        <v>3</v>
      </c>
      <c r="AP10">
        <v>5</v>
      </c>
      <c r="AQ10">
        <v>5</v>
      </c>
      <c r="AR10">
        <v>5</v>
      </c>
      <c r="AS10">
        <v>5</v>
      </c>
      <c r="AT10" t="s">
        <v>36</v>
      </c>
      <c r="AU10">
        <v>1</v>
      </c>
      <c r="AV10">
        <v>2</v>
      </c>
      <c r="AW10">
        <v>4</v>
      </c>
      <c r="AX10">
        <v>5</v>
      </c>
      <c r="BA10" t="s">
        <v>181</v>
      </c>
      <c r="BB10" t="s">
        <v>56</v>
      </c>
    </row>
    <row r="11" spans="1:55" x14ac:dyDescent="0.2">
      <c r="A11">
        <v>14</v>
      </c>
      <c r="B11" t="s">
        <v>81</v>
      </c>
      <c r="C11" t="s">
        <v>179</v>
      </c>
      <c r="D11" t="s">
        <v>5</v>
      </c>
      <c r="E11" t="s">
        <v>113</v>
      </c>
      <c r="F11" t="s">
        <v>82</v>
      </c>
      <c r="G11" t="s">
        <v>115</v>
      </c>
      <c r="H11" t="s">
        <v>121</v>
      </c>
      <c r="I11" t="s">
        <v>124</v>
      </c>
      <c r="K11" t="s">
        <v>124</v>
      </c>
      <c r="M11" t="s">
        <v>130</v>
      </c>
      <c r="O11" t="s">
        <v>134</v>
      </c>
      <c r="Q11" t="s">
        <v>182</v>
      </c>
      <c r="S11" t="s">
        <v>140</v>
      </c>
      <c r="T11" t="s">
        <v>143</v>
      </c>
      <c r="U11" t="s">
        <v>145</v>
      </c>
      <c r="V11">
        <v>4</v>
      </c>
      <c r="W11">
        <v>5</v>
      </c>
      <c r="X11">
        <v>3</v>
      </c>
      <c r="Y11">
        <v>4</v>
      </c>
      <c r="Z11">
        <v>4</v>
      </c>
      <c r="AA11">
        <v>4</v>
      </c>
      <c r="AB11">
        <v>4</v>
      </c>
      <c r="AC11">
        <v>4</v>
      </c>
      <c r="AD11">
        <v>3</v>
      </c>
      <c r="AF11">
        <v>4</v>
      </c>
      <c r="AG11">
        <v>5</v>
      </c>
      <c r="AH11">
        <v>5</v>
      </c>
      <c r="AI11">
        <v>5</v>
      </c>
      <c r="AJ11">
        <v>5</v>
      </c>
      <c r="AK11">
        <v>4</v>
      </c>
      <c r="AL11" t="s">
        <v>215</v>
      </c>
      <c r="AN11">
        <v>4</v>
      </c>
      <c r="AO11">
        <v>4</v>
      </c>
      <c r="AP11">
        <v>5</v>
      </c>
      <c r="AQ11">
        <v>5</v>
      </c>
      <c r="AR11">
        <v>5</v>
      </c>
      <c r="AS11">
        <v>5</v>
      </c>
      <c r="AT11" t="s">
        <v>36</v>
      </c>
      <c r="AU11">
        <v>1</v>
      </c>
      <c r="AV11">
        <v>2</v>
      </c>
      <c r="AW11">
        <v>4</v>
      </c>
      <c r="AX11">
        <v>5</v>
      </c>
      <c r="BA11" t="s">
        <v>181</v>
      </c>
      <c r="BB11" t="s">
        <v>58</v>
      </c>
    </row>
    <row r="12" spans="1:55" x14ac:dyDescent="0.2">
      <c r="A12">
        <v>15</v>
      </c>
      <c r="B12" t="s">
        <v>81</v>
      </c>
      <c r="C12" t="s">
        <v>18</v>
      </c>
      <c r="D12" t="s">
        <v>5</v>
      </c>
      <c r="E12" t="s">
        <v>113</v>
      </c>
      <c r="F12" t="s">
        <v>82</v>
      </c>
      <c r="H12" t="s">
        <v>119</v>
      </c>
      <c r="I12" t="s">
        <v>123</v>
      </c>
      <c r="J12" t="s">
        <v>19</v>
      </c>
      <c r="M12" t="s">
        <v>129</v>
      </c>
      <c r="O12" t="s">
        <v>134</v>
      </c>
      <c r="Q12" t="s">
        <v>186</v>
      </c>
      <c r="S12" t="s">
        <v>139</v>
      </c>
      <c r="T12" t="s">
        <v>142</v>
      </c>
      <c r="U12" t="s">
        <v>145</v>
      </c>
      <c r="V12">
        <v>2</v>
      </c>
      <c r="W12">
        <v>2</v>
      </c>
      <c r="X12">
        <v>5</v>
      </c>
      <c r="Y12">
        <v>3</v>
      </c>
      <c r="Z12">
        <v>4</v>
      </c>
      <c r="AA12">
        <v>5</v>
      </c>
      <c r="AB12">
        <v>5</v>
      </c>
      <c r="AC12">
        <v>4</v>
      </c>
      <c r="AD12">
        <v>5</v>
      </c>
      <c r="AF12">
        <v>4</v>
      </c>
      <c r="AG12">
        <v>5</v>
      </c>
      <c r="AH12">
        <v>4</v>
      </c>
      <c r="AI12">
        <v>5</v>
      </c>
      <c r="AJ12">
        <v>5</v>
      </c>
      <c r="AK12">
        <v>4</v>
      </c>
      <c r="AL12" t="s">
        <v>209</v>
      </c>
      <c r="AN12">
        <v>1</v>
      </c>
      <c r="AO12">
        <v>1</v>
      </c>
      <c r="AP12">
        <v>5</v>
      </c>
      <c r="AQ12">
        <v>4</v>
      </c>
      <c r="AR12">
        <v>5</v>
      </c>
      <c r="AS12">
        <v>5</v>
      </c>
      <c r="AT12" t="s">
        <v>59</v>
      </c>
      <c r="AU12">
        <v>1</v>
      </c>
      <c r="AV12">
        <v>2</v>
      </c>
      <c r="BA12" t="s">
        <v>216</v>
      </c>
    </row>
    <row r="13" spans="1:55" x14ac:dyDescent="0.2">
      <c r="A13">
        <v>20</v>
      </c>
      <c r="D13" t="s">
        <v>5</v>
      </c>
      <c r="E13" t="s">
        <v>113</v>
      </c>
      <c r="F13" t="s">
        <v>114</v>
      </c>
      <c r="G13" t="s">
        <v>116</v>
      </c>
      <c r="H13" t="s">
        <v>121</v>
      </c>
      <c r="I13" t="s">
        <v>15</v>
      </c>
      <c r="J13" t="s">
        <v>21</v>
      </c>
      <c r="K13" t="s">
        <v>124</v>
      </c>
      <c r="L13" t="s">
        <v>22</v>
      </c>
      <c r="M13" t="s">
        <v>129</v>
      </c>
      <c r="O13" t="s">
        <v>132</v>
      </c>
      <c r="Q13" t="s">
        <v>136</v>
      </c>
      <c r="S13" t="s">
        <v>139</v>
      </c>
      <c r="T13" t="s">
        <v>143</v>
      </c>
      <c r="U13" t="s">
        <v>145</v>
      </c>
      <c r="V13">
        <v>2</v>
      </c>
      <c r="W13">
        <v>5</v>
      </c>
      <c r="X13">
        <v>2</v>
      </c>
      <c r="Y13">
        <v>3</v>
      </c>
      <c r="Z13">
        <v>4</v>
      </c>
      <c r="AA13">
        <v>5</v>
      </c>
      <c r="AB13">
        <v>5</v>
      </c>
      <c r="AC13">
        <v>3</v>
      </c>
      <c r="AD13">
        <v>5</v>
      </c>
      <c r="AE13">
        <v>1</v>
      </c>
      <c r="AF13">
        <v>4</v>
      </c>
      <c r="AG13">
        <v>5</v>
      </c>
      <c r="AH13">
        <v>4</v>
      </c>
      <c r="AI13">
        <v>5</v>
      </c>
      <c r="AJ13">
        <v>5</v>
      </c>
      <c r="AK13">
        <v>4</v>
      </c>
      <c r="AL13" t="s">
        <v>205</v>
      </c>
      <c r="AN13">
        <v>2</v>
      </c>
      <c r="AO13">
        <v>1</v>
      </c>
      <c r="AP13">
        <v>5</v>
      </c>
      <c r="AQ13">
        <v>5</v>
      </c>
      <c r="AR13">
        <v>5</v>
      </c>
      <c r="AS13">
        <v>5</v>
      </c>
      <c r="AT13" t="s">
        <v>36</v>
      </c>
      <c r="AU13">
        <v>1</v>
      </c>
      <c r="AV13">
        <v>2</v>
      </c>
      <c r="AW13">
        <v>4</v>
      </c>
      <c r="AX13">
        <v>5</v>
      </c>
      <c r="BA13" t="s">
        <v>181</v>
      </c>
      <c r="BB13" t="s">
        <v>66</v>
      </c>
    </row>
    <row r="14" spans="1:55" x14ac:dyDescent="0.2">
      <c r="A14">
        <v>21</v>
      </c>
      <c r="B14" t="s">
        <v>81</v>
      </c>
      <c r="D14" t="s">
        <v>5</v>
      </c>
      <c r="E14" t="s">
        <v>113</v>
      </c>
      <c r="F14" t="s">
        <v>82</v>
      </c>
      <c r="G14" t="s">
        <v>116</v>
      </c>
      <c r="H14" t="s">
        <v>121</v>
      </c>
      <c r="I14" t="s">
        <v>125</v>
      </c>
      <c r="K14" t="s">
        <v>15</v>
      </c>
      <c r="L14" t="s">
        <v>23</v>
      </c>
      <c r="M14" t="s">
        <v>130</v>
      </c>
      <c r="O14" t="s">
        <v>132</v>
      </c>
      <c r="Q14" t="s">
        <v>137</v>
      </c>
      <c r="S14" t="s">
        <v>138</v>
      </c>
      <c r="T14" t="s">
        <v>142</v>
      </c>
      <c r="U14" t="s">
        <v>145</v>
      </c>
      <c r="V14">
        <v>4</v>
      </c>
      <c r="W14">
        <v>4</v>
      </c>
      <c r="X14">
        <v>4</v>
      </c>
      <c r="Y14">
        <v>3</v>
      </c>
      <c r="Z14">
        <v>4</v>
      </c>
      <c r="AA14">
        <v>5</v>
      </c>
      <c r="AB14">
        <v>4</v>
      </c>
      <c r="AC14">
        <v>3</v>
      </c>
      <c r="AD14">
        <v>4</v>
      </c>
      <c r="AE14">
        <v>3</v>
      </c>
      <c r="AF14">
        <v>4</v>
      </c>
      <c r="AG14">
        <v>4</v>
      </c>
      <c r="AH14">
        <v>4</v>
      </c>
      <c r="AI14">
        <v>5</v>
      </c>
      <c r="AJ14">
        <v>4</v>
      </c>
      <c r="AK14">
        <v>3</v>
      </c>
      <c r="AL14" t="s">
        <v>184</v>
      </c>
      <c r="AN14">
        <v>2</v>
      </c>
      <c r="AO14">
        <v>3</v>
      </c>
      <c r="AP14">
        <v>5</v>
      </c>
      <c r="AQ14">
        <v>4</v>
      </c>
      <c r="AR14">
        <v>5</v>
      </c>
      <c r="AS14">
        <v>5</v>
      </c>
      <c r="AT14" t="s">
        <v>36</v>
      </c>
      <c r="AU14">
        <v>1</v>
      </c>
      <c r="AV14">
        <v>2</v>
      </c>
      <c r="AW14">
        <v>4</v>
      </c>
      <c r="AX14">
        <v>5</v>
      </c>
      <c r="BA14" t="s">
        <v>181</v>
      </c>
      <c r="BB14" t="s">
        <v>67</v>
      </c>
    </row>
    <row r="15" spans="1:55" x14ac:dyDescent="0.2">
      <c r="A15">
        <v>22</v>
      </c>
      <c r="B15" t="s">
        <v>81</v>
      </c>
      <c r="D15" t="s">
        <v>5</v>
      </c>
      <c r="E15" t="s">
        <v>113</v>
      </c>
      <c r="F15" t="s">
        <v>82</v>
      </c>
      <c r="G15" t="s">
        <v>115</v>
      </c>
      <c r="H15" t="s">
        <v>120</v>
      </c>
      <c r="I15" t="s">
        <v>15</v>
      </c>
      <c r="J15" t="s">
        <v>24</v>
      </c>
      <c r="M15" t="s">
        <v>130</v>
      </c>
      <c r="O15" t="s">
        <v>134</v>
      </c>
      <c r="Q15" t="s">
        <v>186</v>
      </c>
      <c r="S15" t="s">
        <v>138</v>
      </c>
      <c r="T15" t="s">
        <v>142</v>
      </c>
      <c r="U15" t="s">
        <v>145</v>
      </c>
      <c r="V15">
        <v>4</v>
      </c>
      <c r="W15">
        <v>4</v>
      </c>
      <c r="X15">
        <v>5</v>
      </c>
      <c r="Y15">
        <v>3</v>
      </c>
      <c r="Z15">
        <v>4</v>
      </c>
      <c r="AA15">
        <v>5</v>
      </c>
      <c r="AB15">
        <v>4</v>
      </c>
      <c r="AC15">
        <v>4</v>
      </c>
      <c r="AD15">
        <v>4</v>
      </c>
      <c r="AE15">
        <v>3</v>
      </c>
      <c r="AF15">
        <v>4</v>
      </c>
      <c r="AG15">
        <v>4</v>
      </c>
      <c r="AH15">
        <v>4</v>
      </c>
      <c r="AI15">
        <v>5</v>
      </c>
      <c r="AJ15">
        <v>4</v>
      </c>
      <c r="AK15">
        <v>4</v>
      </c>
      <c r="AL15" t="s">
        <v>184</v>
      </c>
      <c r="AN15">
        <v>2</v>
      </c>
      <c r="AO15">
        <v>2</v>
      </c>
      <c r="AP15">
        <v>5</v>
      </c>
      <c r="AQ15">
        <v>5</v>
      </c>
      <c r="AR15">
        <v>4</v>
      </c>
      <c r="AS15">
        <v>5</v>
      </c>
      <c r="AT15" t="s">
        <v>36</v>
      </c>
      <c r="AU15">
        <v>1</v>
      </c>
      <c r="AV15">
        <v>2</v>
      </c>
      <c r="AW15">
        <v>4</v>
      </c>
      <c r="AX15">
        <v>5</v>
      </c>
      <c r="BA15" t="s">
        <v>181</v>
      </c>
      <c r="BB15" t="s">
        <v>68</v>
      </c>
    </row>
    <row r="16" spans="1:55" x14ac:dyDescent="0.2">
      <c r="A16">
        <v>23</v>
      </c>
      <c r="B16" t="s">
        <v>80</v>
      </c>
      <c r="C16" t="s">
        <v>10</v>
      </c>
      <c r="D16" t="s">
        <v>5</v>
      </c>
      <c r="E16" t="s">
        <v>113</v>
      </c>
      <c r="F16" t="s">
        <v>85</v>
      </c>
      <c r="G16" t="s">
        <v>116</v>
      </c>
      <c r="H16" t="s">
        <v>119</v>
      </c>
      <c r="I16" t="s">
        <v>124</v>
      </c>
      <c r="K16" t="s">
        <v>126</v>
      </c>
      <c r="M16" t="s">
        <v>129</v>
      </c>
      <c r="O16" t="s">
        <v>134</v>
      </c>
      <c r="Q16" t="s">
        <v>206</v>
      </c>
      <c r="S16" t="s">
        <v>140</v>
      </c>
      <c r="T16" t="s">
        <v>142</v>
      </c>
      <c r="U16" t="s">
        <v>145</v>
      </c>
      <c r="V16">
        <v>4</v>
      </c>
      <c r="W16">
        <v>4</v>
      </c>
      <c r="X16">
        <v>4</v>
      </c>
      <c r="Y16">
        <v>4</v>
      </c>
      <c r="Z16">
        <v>4</v>
      </c>
      <c r="AA16">
        <v>4</v>
      </c>
      <c r="AB16">
        <v>4</v>
      </c>
      <c r="AC16">
        <v>4</v>
      </c>
      <c r="AD16">
        <v>4</v>
      </c>
      <c r="AF16">
        <v>4</v>
      </c>
      <c r="AG16">
        <v>4</v>
      </c>
      <c r="AH16">
        <v>4</v>
      </c>
      <c r="AI16">
        <v>4</v>
      </c>
      <c r="AJ16">
        <v>4</v>
      </c>
      <c r="AK16">
        <v>4</v>
      </c>
      <c r="AL16" t="s">
        <v>207</v>
      </c>
      <c r="AN16">
        <v>2</v>
      </c>
      <c r="AO16">
        <v>1</v>
      </c>
      <c r="AP16">
        <v>5</v>
      </c>
      <c r="AQ16">
        <v>5</v>
      </c>
      <c r="AR16">
        <v>5</v>
      </c>
      <c r="AS16">
        <v>5</v>
      </c>
      <c r="AT16" t="s">
        <v>60</v>
      </c>
      <c r="AU16">
        <v>1</v>
      </c>
      <c r="AV16">
        <v>2</v>
      </c>
      <c r="AW16">
        <v>3</v>
      </c>
      <c r="AX16">
        <v>4</v>
      </c>
      <c r="AY16">
        <v>5</v>
      </c>
      <c r="AZ16">
        <v>6</v>
      </c>
      <c r="BA16" t="s">
        <v>188</v>
      </c>
    </row>
    <row r="17" spans="1:55" x14ac:dyDescent="0.2">
      <c r="A17">
        <v>24</v>
      </c>
      <c r="B17" t="s">
        <v>80</v>
      </c>
      <c r="C17" t="s">
        <v>10</v>
      </c>
      <c r="D17" t="s">
        <v>5</v>
      </c>
      <c r="E17" t="s">
        <v>113</v>
      </c>
      <c r="F17" t="s">
        <v>82</v>
      </c>
      <c r="G17" t="s">
        <v>115</v>
      </c>
      <c r="H17" t="s">
        <v>121</v>
      </c>
      <c r="I17" t="s">
        <v>124</v>
      </c>
      <c r="K17" t="s">
        <v>123</v>
      </c>
      <c r="M17" t="s">
        <v>129</v>
      </c>
      <c r="O17" t="s">
        <v>134</v>
      </c>
      <c r="Q17" t="s">
        <v>136</v>
      </c>
      <c r="S17" t="s">
        <v>140</v>
      </c>
      <c r="T17" t="s">
        <v>143</v>
      </c>
      <c r="U17" t="s">
        <v>145</v>
      </c>
      <c r="V17">
        <v>4</v>
      </c>
      <c r="W17">
        <v>4</v>
      </c>
      <c r="X17">
        <v>4</v>
      </c>
      <c r="Y17">
        <v>4</v>
      </c>
      <c r="Z17">
        <v>4</v>
      </c>
      <c r="AA17">
        <v>5</v>
      </c>
      <c r="AB17">
        <v>4</v>
      </c>
      <c r="AC17">
        <v>4</v>
      </c>
      <c r="AD17">
        <v>4</v>
      </c>
      <c r="AF17">
        <v>5</v>
      </c>
      <c r="AG17">
        <v>5</v>
      </c>
      <c r="AH17">
        <v>4</v>
      </c>
      <c r="AI17">
        <v>4</v>
      </c>
      <c r="AJ17">
        <v>4</v>
      </c>
      <c r="AK17">
        <v>4</v>
      </c>
      <c r="AL17" t="s">
        <v>217</v>
      </c>
      <c r="AN17">
        <v>3</v>
      </c>
      <c r="AO17">
        <v>3</v>
      </c>
      <c r="AP17">
        <v>5</v>
      </c>
      <c r="AQ17">
        <v>4</v>
      </c>
      <c r="AR17">
        <v>5</v>
      </c>
      <c r="AS17">
        <v>5</v>
      </c>
      <c r="AT17" t="s">
        <v>49</v>
      </c>
      <c r="AU17">
        <v>1</v>
      </c>
      <c r="AV17">
        <v>2</v>
      </c>
      <c r="AW17">
        <v>5</v>
      </c>
      <c r="BA17" t="s">
        <v>204</v>
      </c>
    </row>
    <row r="18" spans="1:55" x14ac:dyDescent="0.2">
      <c r="A18">
        <v>26</v>
      </c>
      <c r="B18" t="s">
        <v>80</v>
      </c>
      <c r="D18" t="s">
        <v>5</v>
      </c>
      <c r="E18" t="s">
        <v>113</v>
      </c>
      <c r="F18" t="s">
        <v>83</v>
      </c>
      <c r="G18" t="s">
        <v>116</v>
      </c>
      <c r="H18" t="s">
        <v>119</v>
      </c>
      <c r="I18" t="s">
        <v>123</v>
      </c>
      <c r="J18" t="s">
        <v>100</v>
      </c>
      <c r="M18" t="s">
        <v>130</v>
      </c>
      <c r="O18" t="s">
        <v>134</v>
      </c>
      <c r="Q18" t="s">
        <v>135</v>
      </c>
      <c r="S18" t="s">
        <v>140</v>
      </c>
      <c r="T18" t="s">
        <v>142</v>
      </c>
      <c r="U18" t="s">
        <v>145</v>
      </c>
      <c r="V18">
        <v>5</v>
      </c>
      <c r="W18">
        <v>5</v>
      </c>
      <c r="X18">
        <v>4</v>
      </c>
      <c r="Y18">
        <v>5</v>
      </c>
      <c r="Z18">
        <v>5</v>
      </c>
      <c r="AA18">
        <v>5</v>
      </c>
      <c r="AB18">
        <v>5</v>
      </c>
      <c r="AC18">
        <v>5</v>
      </c>
      <c r="AD18" t="s">
        <v>104</v>
      </c>
      <c r="AF18">
        <v>4</v>
      </c>
      <c r="AG18">
        <v>5</v>
      </c>
      <c r="AH18">
        <v>5</v>
      </c>
      <c r="AI18">
        <v>5</v>
      </c>
      <c r="AJ18">
        <v>5</v>
      </c>
      <c r="AL18" t="s">
        <v>195</v>
      </c>
      <c r="AN18">
        <v>3</v>
      </c>
      <c r="AO18">
        <v>2</v>
      </c>
      <c r="AP18">
        <v>5</v>
      </c>
      <c r="AQ18">
        <v>5</v>
      </c>
      <c r="AR18">
        <v>5</v>
      </c>
      <c r="AS18">
        <v>5</v>
      </c>
      <c r="AT18" t="s">
        <v>101</v>
      </c>
      <c r="AU18">
        <v>1</v>
      </c>
      <c r="AV18">
        <v>4</v>
      </c>
      <c r="AW18">
        <v>5</v>
      </c>
      <c r="BA18" t="s">
        <v>196</v>
      </c>
      <c r="BB18" t="s">
        <v>103</v>
      </c>
    </row>
    <row r="19" spans="1:55" x14ac:dyDescent="0.2">
      <c r="A19">
        <v>27</v>
      </c>
      <c r="B19" t="s">
        <v>80</v>
      </c>
      <c r="D19" t="s">
        <v>5</v>
      </c>
      <c r="E19" t="s">
        <v>113</v>
      </c>
      <c r="F19" t="s">
        <v>82</v>
      </c>
      <c r="G19" t="s">
        <v>116</v>
      </c>
      <c r="H19" t="s">
        <v>121</v>
      </c>
      <c r="I19" t="s">
        <v>125</v>
      </c>
      <c r="M19" t="s">
        <v>130</v>
      </c>
      <c r="O19" t="s">
        <v>132</v>
      </c>
      <c r="Q19" t="s">
        <v>135</v>
      </c>
      <c r="S19" t="s">
        <v>139</v>
      </c>
      <c r="T19" t="s">
        <v>143</v>
      </c>
      <c r="U19" t="s">
        <v>145</v>
      </c>
      <c r="V19">
        <v>3</v>
      </c>
      <c r="W19">
        <v>5</v>
      </c>
      <c r="X19">
        <v>3</v>
      </c>
      <c r="Y19">
        <v>3</v>
      </c>
      <c r="Z19">
        <v>3</v>
      </c>
      <c r="AA19">
        <v>5</v>
      </c>
      <c r="AB19">
        <v>5</v>
      </c>
      <c r="AC19">
        <v>3</v>
      </c>
      <c r="AD19">
        <v>3</v>
      </c>
      <c r="AF19">
        <v>3</v>
      </c>
      <c r="AG19">
        <v>4</v>
      </c>
      <c r="AH19">
        <v>4</v>
      </c>
      <c r="AI19">
        <v>4</v>
      </c>
      <c r="AJ19">
        <v>4</v>
      </c>
      <c r="AK19">
        <v>4</v>
      </c>
      <c r="AL19" t="s">
        <v>218</v>
      </c>
      <c r="AN19">
        <v>4</v>
      </c>
      <c r="AO19">
        <v>4</v>
      </c>
      <c r="AP19">
        <v>5</v>
      </c>
      <c r="AQ19">
        <v>5</v>
      </c>
      <c r="AR19">
        <v>5</v>
      </c>
      <c r="AS19">
        <v>5</v>
      </c>
      <c r="AT19" t="s">
        <v>59</v>
      </c>
      <c r="AU19">
        <v>1</v>
      </c>
      <c r="AV19">
        <v>2</v>
      </c>
      <c r="BA19" t="s">
        <v>216</v>
      </c>
    </row>
    <row r="20" spans="1:55" x14ac:dyDescent="0.2">
      <c r="A20">
        <v>28</v>
      </c>
      <c r="B20" t="s">
        <v>80</v>
      </c>
      <c r="D20" t="s">
        <v>5</v>
      </c>
      <c r="E20" t="s">
        <v>113</v>
      </c>
      <c r="F20" t="s">
        <v>82</v>
      </c>
      <c r="G20" t="s">
        <v>116</v>
      </c>
      <c r="H20" t="s">
        <v>121</v>
      </c>
      <c r="I20" t="s">
        <v>123</v>
      </c>
      <c r="K20" t="s">
        <v>15</v>
      </c>
      <c r="M20" t="s">
        <v>130</v>
      </c>
      <c r="O20" t="s">
        <v>132</v>
      </c>
      <c r="Q20" t="s">
        <v>183</v>
      </c>
      <c r="S20" t="s">
        <v>138</v>
      </c>
      <c r="T20" t="s">
        <v>143</v>
      </c>
      <c r="U20" t="s">
        <v>145</v>
      </c>
      <c r="V20">
        <v>4</v>
      </c>
      <c r="W20">
        <v>4</v>
      </c>
      <c r="X20">
        <v>4</v>
      </c>
      <c r="Y20">
        <v>3</v>
      </c>
      <c r="Z20">
        <v>3</v>
      </c>
      <c r="AA20">
        <v>4</v>
      </c>
      <c r="AB20">
        <v>4</v>
      </c>
      <c r="AC20">
        <v>3</v>
      </c>
      <c r="AD20">
        <v>3</v>
      </c>
      <c r="AF20">
        <v>4</v>
      </c>
      <c r="AG20">
        <v>4</v>
      </c>
      <c r="AH20">
        <v>4</v>
      </c>
      <c r="AI20">
        <v>3</v>
      </c>
      <c r="AJ20">
        <v>3</v>
      </c>
      <c r="AK20">
        <v>4</v>
      </c>
      <c r="AL20" t="s">
        <v>219</v>
      </c>
      <c r="AN20">
        <v>4</v>
      </c>
      <c r="AO20">
        <v>3</v>
      </c>
      <c r="AP20">
        <v>4</v>
      </c>
      <c r="AQ20">
        <v>4</v>
      </c>
      <c r="AR20">
        <v>4</v>
      </c>
      <c r="AS20">
        <v>4</v>
      </c>
      <c r="AT20" t="s">
        <v>59</v>
      </c>
      <c r="AU20">
        <v>1</v>
      </c>
      <c r="AV20">
        <v>2</v>
      </c>
      <c r="BA20" t="s">
        <v>216</v>
      </c>
    </row>
    <row r="21" spans="1:55" x14ac:dyDescent="0.2">
      <c r="A21">
        <v>31</v>
      </c>
      <c r="D21" t="s">
        <v>5</v>
      </c>
      <c r="E21" t="s">
        <v>113</v>
      </c>
      <c r="F21" t="s">
        <v>83</v>
      </c>
      <c r="G21" t="s">
        <v>115</v>
      </c>
      <c r="H21" t="s">
        <v>118</v>
      </c>
      <c r="I21" t="s">
        <v>125</v>
      </c>
      <c r="M21" t="s">
        <v>130</v>
      </c>
      <c r="O21" t="s">
        <v>134</v>
      </c>
      <c r="Q21" t="s">
        <v>137</v>
      </c>
      <c r="S21" t="s">
        <v>140</v>
      </c>
      <c r="T21" t="s">
        <v>143</v>
      </c>
      <c r="U21" t="s">
        <v>145</v>
      </c>
      <c r="V21">
        <v>5</v>
      </c>
      <c r="W21">
        <v>5</v>
      </c>
      <c r="X21">
        <v>4</v>
      </c>
      <c r="Y21">
        <v>5</v>
      </c>
      <c r="Z21">
        <v>4</v>
      </c>
      <c r="AA21">
        <v>5</v>
      </c>
      <c r="AB21">
        <v>4</v>
      </c>
      <c r="AC21">
        <v>4</v>
      </c>
      <c r="AD21">
        <v>4</v>
      </c>
      <c r="AF21">
        <v>5</v>
      </c>
      <c r="AG21">
        <v>5</v>
      </c>
      <c r="AH21">
        <v>5</v>
      </c>
      <c r="AI21">
        <v>4</v>
      </c>
      <c r="AJ21">
        <v>5</v>
      </c>
      <c r="AK21">
        <v>5</v>
      </c>
      <c r="AL21" t="s">
        <v>184</v>
      </c>
      <c r="AN21">
        <v>4</v>
      </c>
      <c r="AO21">
        <v>4</v>
      </c>
      <c r="AP21">
        <v>4</v>
      </c>
      <c r="AQ21">
        <v>4</v>
      </c>
      <c r="AR21">
        <v>4</v>
      </c>
      <c r="AS21">
        <v>4</v>
      </c>
      <c r="AT21">
        <v>1</v>
      </c>
      <c r="AU21">
        <v>1</v>
      </c>
      <c r="BA21" t="s">
        <v>171</v>
      </c>
    </row>
    <row r="22" spans="1:55" x14ac:dyDescent="0.2">
      <c r="A22">
        <v>32</v>
      </c>
      <c r="D22" t="s">
        <v>5</v>
      </c>
      <c r="F22" t="s">
        <v>83</v>
      </c>
      <c r="G22" t="s">
        <v>115</v>
      </c>
      <c r="H22" t="s">
        <v>118</v>
      </c>
      <c r="I22" t="s">
        <v>125</v>
      </c>
      <c r="M22" t="s">
        <v>130</v>
      </c>
      <c r="O22" t="s">
        <v>134</v>
      </c>
      <c r="Q22" t="s">
        <v>137</v>
      </c>
      <c r="S22" t="s">
        <v>140</v>
      </c>
      <c r="T22" t="s">
        <v>143</v>
      </c>
      <c r="U22" t="s">
        <v>145</v>
      </c>
      <c r="V22">
        <v>5</v>
      </c>
      <c r="W22">
        <v>5</v>
      </c>
      <c r="X22">
        <v>4</v>
      </c>
      <c r="Y22">
        <v>4</v>
      </c>
      <c r="Z22">
        <v>5</v>
      </c>
      <c r="AA22">
        <v>5</v>
      </c>
      <c r="AB22">
        <v>5</v>
      </c>
      <c r="AC22">
        <v>4</v>
      </c>
      <c r="AD22">
        <v>4</v>
      </c>
      <c r="AF22">
        <v>4</v>
      </c>
      <c r="AG22">
        <v>5</v>
      </c>
      <c r="AH22">
        <v>5</v>
      </c>
      <c r="AI22">
        <v>4</v>
      </c>
      <c r="AJ22">
        <v>4</v>
      </c>
      <c r="AK22">
        <v>5</v>
      </c>
      <c r="AL22" t="s">
        <v>184</v>
      </c>
      <c r="AN22">
        <v>4</v>
      </c>
      <c r="AO22">
        <v>4</v>
      </c>
      <c r="AP22">
        <v>5</v>
      </c>
      <c r="AQ22">
        <v>4</v>
      </c>
      <c r="AR22">
        <v>4</v>
      </c>
      <c r="AS22">
        <v>5</v>
      </c>
      <c r="AT22">
        <v>2</v>
      </c>
      <c r="AU22">
        <v>2</v>
      </c>
      <c r="BA22" t="s">
        <v>172</v>
      </c>
    </row>
    <row r="23" spans="1:55" x14ac:dyDescent="0.2">
      <c r="A23">
        <v>33</v>
      </c>
      <c r="D23" t="s">
        <v>5</v>
      </c>
      <c r="E23" t="s">
        <v>113</v>
      </c>
      <c r="F23" t="s">
        <v>83</v>
      </c>
      <c r="G23" t="s">
        <v>115</v>
      </c>
      <c r="H23" t="s">
        <v>118</v>
      </c>
      <c r="I23" t="s">
        <v>125</v>
      </c>
      <c r="M23" t="s">
        <v>130</v>
      </c>
      <c r="O23" t="s">
        <v>134</v>
      </c>
      <c r="Q23" t="s">
        <v>186</v>
      </c>
      <c r="S23" t="s">
        <v>139</v>
      </c>
      <c r="T23" t="s">
        <v>143</v>
      </c>
      <c r="U23" t="s">
        <v>145</v>
      </c>
      <c r="V23">
        <v>5</v>
      </c>
      <c r="W23">
        <v>5</v>
      </c>
      <c r="X23">
        <v>5</v>
      </c>
      <c r="Y23">
        <v>5</v>
      </c>
      <c r="Z23">
        <v>5</v>
      </c>
      <c r="AA23">
        <v>5</v>
      </c>
      <c r="AB23">
        <v>5</v>
      </c>
      <c r="AC23">
        <v>5</v>
      </c>
      <c r="AD23">
        <v>5</v>
      </c>
      <c r="AF23">
        <v>5</v>
      </c>
      <c r="AG23">
        <v>5</v>
      </c>
      <c r="AH23">
        <v>5</v>
      </c>
      <c r="AI23">
        <v>5</v>
      </c>
      <c r="AJ23">
        <v>5</v>
      </c>
      <c r="AK23">
        <v>5</v>
      </c>
      <c r="AL23" t="s">
        <v>184</v>
      </c>
      <c r="AN23">
        <v>5</v>
      </c>
      <c r="AO23">
        <v>5</v>
      </c>
      <c r="AP23">
        <v>5</v>
      </c>
      <c r="AQ23">
        <v>5</v>
      </c>
      <c r="AR23">
        <v>5</v>
      </c>
      <c r="AS23">
        <v>5</v>
      </c>
      <c r="AT23">
        <v>2</v>
      </c>
      <c r="AU23">
        <v>2</v>
      </c>
      <c r="BA23" t="s">
        <v>172</v>
      </c>
      <c r="BC23" t="s">
        <v>74</v>
      </c>
    </row>
    <row r="24" spans="1:55" x14ac:dyDescent="0.2">
      <c r="A24">
        <v>34</v>
      </c>
      <c r="B24" t="s">
        <v>80</v>
      </c>
      <c r="D24" t="s">
        <v>5</v>
      </c>
      <c r="E24" t="s">
        <v>113</v>
      </c>
      <c r="F24" t="s">
        <v>86</v>
      </c>
      <c r="G24" t="s">
        <v>116</v>
      </c>
      <c r="H24" t="s">
        <v>117</v>
      </c>
      <c r="I24" t="s">
        <v>125</v>
      </c>
      <c r="Q24" t="s">
        <v>209</v>
      </c>
      <c r="X24">
        <v>5</v>
      </c>
      <c r="Y24">
        <v>2</v>
      </c>
      <c r="Z24">
        <v>2</v>
      </c>
      <c r="AA24">
        <v>3</v>
      </c>
      <c r="AB24">
        <v>5</v>
      </c>
      <c r="AC24">
        <v>5</v>
      </c>
      <c r="AD24">
        <v>5</v>
      </c>
      <c r="AF24">
        <v>5</v>
      </c>
      <c r="AG24">
        <v>5</v>
      </c>
      <c r="AH24">
        <v>4</v>
      </c>
      <c r="AI24">
        <v>5</v>
      </c>
      <c r="AJ24">
        <v>5</v>
      </c>
      <c r="AK24">
        <v>5</v>
      </c>
      <c r="AL24" t="s">
        <v>184</v>
      </c>
      <c r="AN24">
        <v>5</v>
      </c>
      <c r="AO24">
        <v>2</v>
      </c>
      <c r="AP24">
        <v>5</v>
      </c>
      <c r="AQ24">
        <v>5</v>
      </c>
      <c r="AR24">
        <v>5</v>
      </c>
      <c r="AS24">
        <v>5</v>
      </c>
      <c r="AT24" t="s">
        <v>36</v>
      </c>
      <c r="AU24">
        <v>1</v>
      </c>
      <c r="AV24">
        <v>2</v>
      </c>
      <c r="AW24">
        <v>4</v>
      </c>
      <c r="AX24">
        <v>5</v>
      </c>
      <c r="BA24" t="s">
        <v>181</v>
      </c>
      <c r="BC24" t="s">
        <v>75</v>
      </c>
    </row>
    <row r="25" spans="1:55" x14ac:dyDescent="0.2">
      <c r="A25">
        <v>35</v>
      </c>
      <c r="B25" t="s">
        <v>80</v>
      </c>
      <c r="D25" t="s">
        <v>5</v>
      </c>
      <c r="E25" t="s">
        <v>113</v>
      </c>
      <c r="F25" t="s">
        <v>83</v>
      </c>
      <c r="G25" t="s">
        <v>116</v>
      </c>
      <c r="H25" t="s">
        <v>121</v>
      </c>
      <c r="I25" t="s">
        <v>15</v>
      </c>
      <c r="J25" t="s">
        <v>76</v>
      </c>
      <c r="M25" t="s">
        <v>130</v>
      </c>
      <c r="O25" t="s">
        <v>132</v>
      </c>
      <c r="Q25" t="s">
        <v>186</v>
      </c>
      <c r="S25" t="s">
        <v>140</v>
      </c>
      <c r="T25" t="s">
        <v>143</v>
      </c>
      <c r="U25" t="s">
        <v>145</v>
      </c>
      <c r="V25">
        <v>5</v>
      </c>
      <c r="W25">
        <v>5</v>
      </c>
      <c r="X25">
        <v>4</v>
      </c>
      <c r="Y25">
        <v>4</v>
      </c>
      <c r="Z25">
        <v>3</v>
      </c>
      <c r="AA25">
        <v>4</v>
      </c>
      <c r="AB25">
        <v>4</v>
      </c>
      <c r="AC25">
        <v>4</v>
      </c>
      <c r="AD25">
        <v>4</v>
      </c>
      <c r="AF25">
        <v>4</v>
      </c>
      <c r="AG25">
        <v>4</v>
      </c>
      <c r="AH25">
        <v>4</v>
      </c>
      <c r="AI25">
        <v>4</v>
      </c>
      <c r="AJ25">
        <v>4</v>
      </c>
      <c r="AK25">
        <v>4</v>
      </c>
      <c r="AL25" t="s">
        <v>180</v>
      </c>
      <c r="AN25">
        <v>4</v>
      </c>
      <c r="AO25">
        <v>3</v>
      </c>
      <c r="AP25">
        <v>4</v>
      </c>
      <c r="AQ25">
        <v>4</v>
      </c>
      <c r="AR25">
        <v>4</v>
      </c>
      <c r="AS25">
        <v>4</v>
      </c>
      <c r="AT25" t="s">
        <v>59</v>
      </c>
      <c r="AU25">
        <v>1</v>
      </c>
      <c r="AV25">
        <v>2</v>
      </c>
      <c r="BA25" t="s">
        <v>216</v>
      </c>
    </row>
    <row r="26" spans="1:55" x14ac:dyDescent="0.2">
      <c r="A26">
        <v>36</v>
      </c>
      <c r="B26" t="s">
        <v>80</v>
      </c>
      <c r="D26" t="s">
        <v>5</v>
      </c>
      <c r="E26" t="s">
        <v>113</v>
      </c>
      <c r="F26" t="s">
        <v>83</v>
      </c>
      <c r="G26" t="s">
        <v>115</v>
      </c>
      <c r="H26" t="s">
        <v>119</v>
      </c>
      <c r="I26" t="s">
        <v>125</v>
      </c>
      <c r="M26" t="s">
        <v>130</v>
      </c>
      <c r="O26" t="s">
        <v>132</v>
      </c>
      <c r="Q26" t="s">
        <v>183</v>
      </c>
      <c r="S26" t="s">
        <v>140</v>
      </c>
      <c r="T26" t="s">
        <v>143</v>
      </c>
      <c r="U26" t="s">
        <v>145</v>
      </c>
      <c r="V26">
        <v>4</v>
      </c>
      <c r="W26">
        <v>5</v>
      </c>
      <c r="X26">
        <v>4</v>
      </c>
      <c r="Y26">
        <v>5</v>
      </c>
      <c r="Z26">
        <v>3</v>
      </c>
      <c r="AA26">
        <v>4</v>
      </c>
      <c r="AB26">
        <v>5</v>
      </c>
      <c r="AC26">
        <v>4</v>
      </c>
      <c r="AD26">
        <v>5</v>
      </c>
      <c r="AF26">
        <v>4</v>
      </c>
      <c r="AG26">
        <v>5</v>
      </c>
      <c r="AH26">
        <v>5</v>
      </c>
      <c r="AI26">
        <v>4</v>
      </c>
      <c r="AJ26">
        <v>4</v>
      </c>
      <c r="AK26">
        <v>4</v>
      </c>
      <c r="AL26" t="s">
        <v>180</v>
      </c>
      <c r="AN26">
        <v>3</v>
      </c>
      <c r="AO26">
        <v>2</v>
      </c>
      <c r="AP26">
        <v>5</v>
      </c>
      <c r="AQ26">
        <v>4</v>
      </c>
      <c r="AR26">
        <v>3</v>
      </c>
      <c r="AS26">
        <v>4</v>
      </c>
      <c r="AT26" t="s">
        <v>36</v>
      </c>
      <c r="AU26">
        <v>1</v>
      </c>
      <c r="AV26">
        <v>2</v>
      </c>
      <c r="AW26">
        <v>4</v>
      </c>
      <c r="AX26">
        <v>5</v>
      </c>
      <c r="BA26" t="s">
        <v>181</v>
      </c>
    </row>
    <row r="27" spans="1:55" x14ac:dyDescent="0.2">
      <c r="A27">
        <v>42</v>
      </c>
      <c r="B27" t="s">
        <v>81</v>
      </c>
      <c r="C27" t="s">
        <v>107</v>
      </c>
      <c r="D27" t="s">
        <v>5</v>
      </c>
      <c r="E27" t="s">
        <v>113</v>
      </c>
      <c r="F27" t="s">
        <v>82</v>
      </c>
      <c r="G27" t="s">
        <v>116</v>
      </c>
      <c r="H27" t="s">
        <v>121</v>
      </c>
      <c r="I27" t="s">
        <v>123</v>
      </c>
      <c r="M27" t="s">
        <v>129</v>
      </c>
      <c r="O27" t="s">
        <v>132</v>
      </c>
      <c r="Q27" t="s">
        <v>135</v>
      </c>
      <c r="S27" t="s">
        <v>138</v>
      </c>
      <c r="T27" t="s">
        <v>142</v>
      </c>
      <c r="U27" t="s">
        <v>145</v>
      </c>
      <c r="V27">
        <v>5</v>
      </c>
      <c r="W27">
        <v>5</v>
      </c>
      <c r="X27">
        <v>5</v>
      </c>
      <c r="Y27">
        <v>5</v>
      </c>
      <c r="Z27">
        <v>5</v>
      </c>
      <c r="AA27">
        <v>5</v>
      </c>
      <c r="AB27">
        <v>5</v>
      </c>
      <c r="AC27">
        <v>5</v>
      </c>
      <c r="AD27">
        <v>5</v>
      </c>
      <c r="AF27">
        <v>5</v>
      </c>
      <c r="AG27">
        <v>5</v>
      </c>
      <c r="AH27">
        <v>5</v>
      </c>
      <c r="AI27">
        <v>5</v>
      </c>
      <c r="AJ27">
        <v>5</v>
      </c>
      <c r="AK27">
        <v>5</v>
      </c>
      <c r="AL27" t="s">
        <v>198</v>
      </c>
      <c r="AN27">
        <v>3</v>
      </c>
      <c r="AO27">
        <v>3</v>
      </c>
      <c r="AP27">
        <v>5</v>
      </c>
      <c r="AQ27">
        <v>5</v>
      </c>
      <c r="AR27">
        <v>5</v>
      </c>
      <c r="AS27">
        <v>5</v>
      </c>
      <c r="AT27" t="s">
        <v>36</v>
      </c>
      <c r="AU27">
        <v>1</v>
      </c>
      <c r="AV27">
        <v>2</v>
      </c>
      <c r="AW27">
        <v>4</v>
      </c>
      <c r="AX27">
        <v>5</v>
      </c>
      <c r="BA27" t="s">
        <v>181</v>
      </c>
    </row>
    <row r="28" spans="1:55" x14ac:dyDescent="0.2">
      <c r="A28">
        <v>46</v>
      </c>
      <c r="B28" t="s">
        <v>80</v>
      </c>
      <c r="D28" t="s">
        <v>5</v>
      </c>
      <c r="E28" t="s">
        <v>113</v>
      </c>
      <c r="F28" t="s">
        <v>83</v>
      </c>
      <c r="G28" t="s">
        <v>115</v>
      </c>
      <c r="H28" t="s">
        <v>121</v>
      </c>
      <c r="I28" t="s">
        <v>124</v>
      </c>
      <c r="M28" t="s">
        <v>129</v>
      </c>
      <c r="O28" t="s">
        <v>132</v>
      </c>
      <c r="Q28" t="s">
        <v>135</v>
      </c>
      <c r="S28" t="s">
        <v>140</v>
      </c>
      <c r="T28" t="s">
        <v>142</v>
      </c>
      <c r="U28" t="s">
        <v>145</v>
      </c>
      <c r="V28">
        <v>5</v>
      </c>
      <c r="W28">
        <v>5</v>
      </c>
      <c r="X28">
        <v>5</v>
      </c>
      <c r="Y28">
        <v>5</v>
      </c>
      <c r="Z28">
        <v>5</v>
      </c>
      <c r="AA28">
        <v>5</v>
      </c>
      <c r="AB28">
        <v>5</v>
      </c>
      <c r="AC28">
        <v>5</v>
      </c>
      <c r="AD28">
        <v>5</v>
      </c>
      <c r="AF28">
        <v>5</v>
      </c>
      <c r="AG28">
        <v>5</v>
      </c>
      <c r="AH28">
        <v>5</v>
      </c>
      <c r="AI28">
        <v>5</v>
      </c>
      <c r="AJ28">
        <v>5</v>
      </c>
      <c r="AK28" t="s">
        <v>104</v>
      </c>
      <c r="AL28" t="s">
        <v>198</v>
      </c>
      <c r="AN28">
        <v>4</v>
      </c>
      <c r="AO28">
        <v>3</v>
      </c>
      <c r="AP28">
        <v>5</v>
      </c>
      <c r="AQ28">
        <v>5</v>
      </c>
      <c r="AR28">
        <v>5</v>
      </c>
      <c r="AS28">
        <v>5</v>
      </c>
      <c r="AT28" t="s">
        <v>108</v>
      </c>
      <c r="AU28">
        <v>1</v>
      </c>
      <c r="AV28">
        <v>2</v>
      </c>
      <c r="AW28">
        <v>4</v>
      </c>
      <c r="AX28">
        <v>6</v>
      </c>
      <c r="BA28" t="s">
        <v>197</v>
      </c>
    </row>
    <row r="29" spans="1:55" x14ac:dyDescent="0.2">
      <c r="A29">
        <v>47</v>
      </c>
      <c r="B29" t="s">
        <v>80</v>
      </c>
      <c r="D29" t="s">
        <v>5</v>
      </c>
      <c r="E29" t="s">
        <v>104</v>
      </c>
      <c r="F29" t="s">
        <v>84</v>
      </c>
      <c r="G29" t="s">
        <v>115</v>
      </c>
      <c r="H29" t="s">
        <v>121</v>
      </c>
      <c r="I29" t="s">
        <v>123</v>
      </c>
      <c r="M29" t="s">
        <v>130</v>
      </c>
      <c r="O29" t="s">
        <v>132</v>
      </c>
      <c r="Q29" t="s">
        <v>135</v>
      </c>
      <c r="S29" t="s">
        <v>140</v>
      </c>
      <c r="T29" t="s">
        <v>142</v>
      </c>
      <c r="U29" t="s">
        <v>145</v>
      </c>
      <c r="V29">
        <v>5</v>
      </c>
      <c r="W29">
        <v>5</v>
      </c>
      <c r="X29">
        <v>5</v>
      </c>
      <c r="Y29">
        <v>5</v>
      </c>
      <c r="Z29">
        <v>5</v>
      </c>
      <c r="AA29">
        <v>5</v>
      </c>
      <c r="AB29">
        <v>5</v>
      </c>
      <c r="AC29">
        <v>5</v>
      </c>
      <c r="AD29">
        <v>5</v>
      </c>
      <c r="AF29">
        <v>5</v>
      </c>
      <c r="AG29">
        <v>5</v>
      </c>
      <c r="AH29">
        <v>5</v>
      </c>
      <c r="AI29">
        <v>5</v>
      </c>
      <c r="AJ29">
        <v>5</v>
      </c>
      <c r="AK29" t="s">
        <v>104</v>
      </c>
      <c r="AL29" t="s">
        <v>198</v>
      </c>
      <c r="AN29" t="s">
        <v>104</v>
      </c>
      <c r="AO29" t="s">
        <v>104</v>
      </c>
      <c r="AP29" t="s">
        <v>104</v>
      </c>
      <c r="AQ29" t="s">
        <v>104</v>
      </c>
      <c r="AR29" t="s">
        <v>104</v>
      </c>
      <c r="AS29" t="s">
        <v>104</v>
      </c>
      <c r="AT29" t="s">
        <v>104</v>
      </c>
      <c r="AU29" t="s">
        <v>104</v>
      </c>
      <c r="BA29" t="s">
        <v>104</v>
      </c>
      <c r="BC29" t="s">
        <v>109</v>
      </c>
    </row>
    <row r="30" spans="1:55" x14ac:dyDescent="0.2">
      <c r="A30">
        <v>48</v>
      </c>
      <c r="B30" t="s">
        <v>80</v>
      </c>
      <c r="D30" t="s">
        <v>5</v>
      </c>
      <c r="E30" t="s">
        <v>113</v>
      </c>
      <c r="F30" t="s">
        <v>82</v>
      </c>
      <c r="G30" t="s">
        <v>116</v>
      </c>
      <c r="H30" t="s">
        <v>121</v>
      </c>
      <c r="I30" t="s">
        <v>123</v>
      </c>
      <c r="M30" t="s">
        <v>130</v>
      </c>
      <c r="O30" t="s">
        <v>133</v>
      </c>
      <c r="Q30" t="s">
        <v>135</v>
      </c>
      <c r="S30" t="s">
        <v>140</v>
      </c>
      <c r="T30" t="s">
        <v>142</v>
      </c>
      <c r="U30" t="s">
        <v>145</v>
      </c>
      <c r="V30">
        <v>5</v>
      </c>
      <c r="W30">
        <v>5</v>
      </c>
      <c r="X30">
        <v>5</v>
      </c>
      <c r="Y30">
        <v>5</v>
      </c>
      <c r="Z30">
        <v>5</v>
      </c>
      <c r="AA30">
        <v>5</v>
      </c>
      <c r="AB30">
        <v>5</v>
      </c>
      <c r="AC30">
        <v>5</v>
      </c>
      <c r="AD30">
        <v>5</v>
      </c>
      <c r="AF30">
        <v>5</v>
      </c>
      <c r="AG30">
        <v>5</v>
      </c>
      <c r="AH30">
        <v>5</v>
      </c>
      <c r="AI30">
        <v>5</v>
      </c>
      <c r="AJ30">
        <v>5</v>
      </c>
      <c r="AK30">
        <v>5</v>
      </c>
      <c r="AL30" t="s">
        <v>184</v>
      </c>
      <c r="AN30">
        <v>4</v>
      </c>
      <c r="AO30">
        <v>4</v>
      </c>
      <c r="AP30">
        <v>5</v>
      </c>
      <c r="AQ30">
        <v>5</v>
      </c>
      <c r="AR30">
        <v>5</v>
      </c>
      <c r="AS30">
        <v>5</v>
      </c>
      <c r="AT30" t="s">
        <v>36</v>
      </c>
      <c r="AU30">
        <v>1</v>
      </c>
      <c r="AV30">
        <v>2</v>
      </c>
      <c r="AW30">
        <v>4</v>
      </c>
      <c r="AX30">
        <v>5</v>
      </c>
      <c r="BA30" t="s">
        <v>181</v>
      </c>
    </row>
    <row r="31" spans="1:55" x14ac:dyDescent="0.2">
      <c r="A31">
        <v>50</v>
      </c>
      <c r="B31" t="s">
        <v>80</v>
      </c>
      <c r="D31" t="s">
        <v>5</v>
      </c>
      <c r="E31" t="s">
        <v>113</v>
      </c>
      <c r="F31" t="s">
        <v>83</v>
      </c>
      <c r="G31" t="s">
        <v>116</v>
      </c>
      <c r="H31" t="s">
        <v>120</v>
      </c>
      <c r="I31" t="s">
        <v>125</v>
      </c>
      <c r="M31" t="s">
        <v>131</v>
      </c>
      <c r="O31" t="s">
        <v>132</v>
      </c>
      <c r="Q31" t="s">
        <v>135</v>
      </c>
      <c r="S31" t="s">
        <v>140</v>
      </c>
      <c r="T31" t="s">
        <v>142</v>
      </c>
      <c r="U31" t="s">
        <v>145</v>
      </c>
      <c r="V31">
        <v>5</v>
      </c>
      <c r="W31">
        <v>5</v>
      </c>
      <c r="X31">
        <v>5</v>
      </c>
      <c r="Y31">
        <v>5</v>
      </c>
      <c r="Z31">
        <v>5</v>
      </c>
      <c r="AA31">
        <v>5</v>
      </c>
      <c r="AB31">
        <v>5</v>
      </c>
      <c r="AC31">
        <v>5</v>
      </c>
      <c r="AD31">
        <v>5</v>
      </c>
      <c r="AF31">
        <v>4</v>
      </c>
      <c r="AG31">
        <v>5</v>
      </c>
      <c r="AH31">
        <v>5</v>
      </c>
      <c r="AI31">
        <v>5</v>
      </c>
      <c r="AJ31">
        <v>5</v>
      </c>
      <c r="AK31" t="s">
        <v>104</v>
      </c>
      <c r="AL31" t="s">
        <v>104</v>
      </c>
      <c r="AN31">
        <v>4</v>
      </c>
      <c r="AO31">
        <v>2</v>
      </c>
      <c r="AP31">
        <v>5</v>
      </c>
      <c r="AQ31">
        <v>5</v>
      </c>
      <c r="AR31">
        <v>5</v>
      </c>
      <c r="AS31">
        <v>5</v>
      </c>
      <c r="AT31" t="s">
        <v>110</v>
      </c>
      <c r="AU31">
        <v>1</v>
      </c>
      <c r="AV31">
        <v>2</v>
      </c>
      <c r="AW31">
        <v>4</v>
      </c>
      <c r="BA31" t="s">
        <v>220</v>
      </c>
    </row>
    <row r="32" spans="1:55" x14ac:dyDescent="0.2">
      <c r="A32">
        <v>51</v>
      </c>
      <c r="B32" t="s">
        <v>80</v>
      </c>
      <c r="D32" t="s">
        <v>5</v>
      </c>
      <c r="E32" t="s">
        <v>104</v>
      </c>
      <c r="F32" t="s">
        <v>84</v>
      </c>
      <c r="G32" t="s">
        <v>115</v>
      </c>
      <c r="H32" t="s">
        <v>121</v>
      </c>
      <c r="I32" t="s">
        <v>124</v>
      </c>
      <c r="K32" t="s">
        <v>123</v>
      </c>
      <c r="M32" t="s">
        <v>129</v>
      </c>
      <c r="O32" t="s">
        <v>132</v>
      </c>
      <c r="Q32" t="s">
        <v>208</v>
      </c>
      <c r="S32" t="s">
        <v>140</v>
      </c>
      <c r="T32" t="s">
        <v>142</v>
      </c>
      <c r="U32" t="s">
        <v>145</v>
      </c>
      <c r="V32">
        <v>5</v>
      </c>
      <c r="W32">
        <v>5</v>
      </c>
      <c r="X32">
        <v>5</v>
      </c>
      <c r="Y32">
        <v>5</v>
      </c>
      <c r="Z32">
        <v>5</v>
      </c>
      <c r="AA32">
        <v>5</v>
      </c>
      <c r="AB32">
        <v>5</v>
      </c>
      <c r="AC32">
        <v>5</v>
      </c>
      <c r="AD32">
        <v>5</v>
      </c>
      <c r="AF32">
        <v>5</v>
      </c>
      <c r="AG32">
        <v>5</v>
      </c>
      <c r="AH32">
        <v>5</v>
      </c>
      <c r="AI32">
        <v>5</v>
      </c>
      <c r="AJ32">
        <v>5</v>
      </c>
      <c r="AK32" t="s">
        <v>104</v>
      </c>
      <c r="AL32" t="s">
        <v>104</v>
      </c>
      <c r="AN32">
        <v>4</v>
      </c>
      <c r="AO32">
        <v>2</v>
      </c>
      <c r="AP32">
        <v>5</v>
      </c>
      <c r="AQ32">
        <v>5</v>
      </c>
      <c r="AR32">
        <v>5</v>
      </c>
      <c r="AS32">
        <v>5</v>
      </c>
      <c r="AT32" t="s">
        <v>108</v>
      </c>
      <c r="AU32">
        <v>1</v>
      </c>
      <c r="AV32">
        <v>2</v>
      </c>
      <c r="AW32">
        <v>4</v>
      </c>
      <c r="AX32">
        <v>6</v>
      </c>
      <c r="BA32" t="s">
        <v>197</v>
      </c>
    </row>
    <row r="33" spans="1:55" x14ac:dyDescent="0.2">
      <c r="A33">
        <v>52</v>
      </c>
      <c r="B33" t="s">
        <v>80</v>
      </c>
      <c r="D33" t="s">
        <v>5</v>
      </c>
      <c r="E33" t="s">
        <v>104</v>
      </c>
      <c r="F33" t="s">
        <v>82</v>
      </c>
      <c r="G33" t="s">
        <v>115</v>
      </c>
      <c r="H33" t="s">
        <v>121</v>
      </c>
      <c r="I33" t="s">
        <v>123</v>
      </c>
      <c r="M33" t="s">
        <v>130</v>
      </c>
      <c r="O33" t="s">
        <v>132</v>
      </c>
      <c r="Q33" t="s">
        <v>135</v>
      </c>
      <c r="S33" t="s">
        <v>139</v>
      </c>
      <c r="T33" t="s">
        <v>142</v>
      </c>
      <c r="U33" t="s">
        <v>145</v>
      </c>
      <c r="V33">
        <v>5</v>
      </c>
      <c r="W33">
        <v>5</v>
      </c>
      <c r="X33">
        <v>5</v>
      </c>
      <c r="Y33">
        <v>5</v>
      </c>
      <c r="Z33">
        <v>5</v>
      </c>
      <c r="AA33">
        <v>5</v>
      </c>
      <c r="AB33">
        <v>5</v>
      </c>
      <c r="AC33">
        <v>5</v>
      </c>
      <c r="AD33">
        <v>5</v>
      </c>
      <c r="AF33">
        <v>5</v>
      </c>
      <c r="AG33">
        <v>5</v>
      </c>
      <c r="AH33">
        <v>5</v>
      </c>
      <c r="AI33">
        <v>5</v>
      </c>
      <c r="AJ33">
        <v>5</v>
      </c>
      <c r="AK33" t="s">
        <v>104</v>
      </c>
      <c r="AL33" t="s">
        <v>195</v>
      </c>
      <c r="AN33">
        <v>5</v>
      </c>
      <c r="AO33">
        <v>2</v>
      </c>
      <c r="AP33">
        <v>5</v>
      </c>
      <c r="AQ33">
        <v>5</v>
      </c>
      <c r="AR33">
        <v>5</v>
      </c>
      <c r="AS33">
        <v>5</v>
      </c>
      <c r="AT33" t="s">
        <v>102</v>
      </c>
      <c r="AU33">
        <v>1</v>
      </c>
      <c r="AV33">
        <v>2</v>
      </c>
      <c r="AW33">
        <v>4</v>
      </c>
      <c r="AX33">
        <v>5</v>
      </c>
      <c r="AY33">
        <v>6</v>
      </c>
      <c r="BA33" t="s">
        <v>191</v>
      </c>
    </row>
    <row r="34" spans="1:55" x14ac:dyDescent="0.2">
      <c r="A34" t="s">
        <v>0</v>
      </c>
      <c r="B34" t="s">
        <v>8</v>
      </c>
      <c r="C34" t="s">
        <v>9</v>
      </c>
      <c r="D34" t="s">
        <v>1</v>
      </c>
      <c r="E34" t="s">
        <v>87</v>
      </c>
      <c r="F34" t="s">
        <v>88</v>
      </c>
      <c r="G34" t="s">
        <v>147</v>
      </c>
      <c r="H34" t="s">
        <v>90</v>
      </c>
      <c r="I34" t="s">
        <v>148</v>
      </c>
      <c r="J34" t="s">
        <v>15</v>
      </c>
      <c r="K34" t="s">
        <v>89</v>
      </c>
      <c r="L34" t="s">
        <v>15</v>
      </c>
      <c r="M34" t="s">
        <v>149</v>
      </c>
      <c r="N34" t="s">
        <v>15</v>
      </c>
      <c r="O34" t="s">
        <v>150</v>
      </c>
      <c r="P34" t="s">
        <v>15</v>
      </c>
      <c r="Q34" t="s">
        <v>151</v>
      </c>
      <c r="R34" t="s">
        <v>15</v>
      </c>
      <c r="S34" t="s">
        <v>153</v>
      </c>
      <c r="T34" t="s">
        <v>152</v>
      </c>
      <c r="U34" t="s">
        <v>154</v>
      </c>
      <c r="V34" t="s">
        <v>155</v>
      </c>
      <c r="W34" t="s">
        <v>156</v>
      </c>
      <c r="X34" t="s">
        <v>157</v>
      </c>
      <c r="Y34" t="s">
        <v>91</v>
      </c>
      <c r="Z34" t="s">
        <v>92</v>
      </c>
      <c r="AA34" t="s">
        <v>93</v>
      </c>
      <c r="AB34" t="s">
        <v>158</v>
      </c>
      <c r="AC34" t="s">
        <v>94</v>
      </c>
      <c r="AD34" t="s">
        <v>95</v>
      </c>
      <c r="AE34" t="s">
        <v>159</v>
      </c>
      <c r="AF34" t="s">
        <v>96</v>
      </c>
      <c r="AG34" t="s">
        <v>160</v>
      </c>
      <c r="AH34" t="s">
        <v>97</v>
      </c>
      <c r="AI34" t="s">
        <v>161</v>
      </c>
      <c r="AJ34" t="s">
        <v>98</v>
      </c>
      <c r="AK34" t="s">
        <v>99</v>
      </c>
      <c r="AL34" t="s">
        <v>162</v>
      </c>
      <c r="AM34" t="s">
        <v>15</v>
      </c>
      <c r="AN34" t="s">
        <v>163</v>
      </c>
      <c r="AO34" t="s">
        <v>164</v>
      </c>
      <c r="AP34" t="s">
        <v>165</v>
      </c>
      <c r="AQ34" t="s">
        <v>166</v>
      </c>
      <c r="AR34" t="s">
        <v>167</v>
      </c>
      <c r="AS34" t="s">
        <v>168</v>
      </c>
      <c r="AT34" t="s">
        <v>169</v>
      </c>
      <c r="BA34" t="s">
        <v>169</v>
      </c>
      <c r="BB34" t="s">
        <v>34</v>
      </c>
      <c r="BC34" t="s">
        <v>79</v>
      </c>
    </row>
    <row r="36" spans="1:55" x14ac:dyDescent="0.2">
      <c r="V36" s="50">
        <f>AVERAGE(V2:V33)</f>
        <v>4.2</v>
      </c>
      <c r="W36" s="50">
        <f>AVERAGE(W2:W33)</f>
        <v>4.67741935483871</v>
      </c>
      <c r="X36" s="50">
        <f t="shared" ref="X36:AD36" si="0">AVERAGE(X2:X33)</f>
        <v>4.1875</v>
      </c>
      <c r="Y36" s="50">
        <f t="shared" si="0"/>
        <v>4.09375</v>
      </c>
      <c r="Z36" s="50">
        <f t="shared" si="0"/>
        <v>4.125</v>
      </c>
      <c r="AA36" s="50">
        <f t="shared" si="0"/>
        <v>4.6875</v>
      </c>
      <c r="AB36" s="50">
        <f t="shared" si="0"/>
        <v>4.625</v>
      </c>
      <c r="AC36" s="50">
        <f t="shared" si="0"/>
        <v>4.15625</v>
      </c>
      <c r="AD36" s="50">
        <f t="shared" si="0"/>
        <v>4.32258064516129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BD403-9B58-7C4B-AEBF-352824DC63B1}">
  <dimension ref="A1:F55"/>
  <sheetViews>
    <sheetView workbookViewId="0">
      <selection activeCell="A2" sqref="A2:F55"/>
    </sheetView>
  </sheetViews>
  <sheetFormatPr baseColWidth="10" defaultRowHeight="16" x14ac:dyDescent="0.2"/>
  <cols>
    <col min="1" max="1" width="33.5" customWidth="1"/>
  </cols>
  <sheetData>
    <row r="1" spans="1:4" x14ac:dyDescent="0.2">
      <c r="A1" s="51" t="s">
        <v>169</v>
      </c>
    </row>
    <row r="2" spans="1:4" x14ac:dyDescent="0.2">
      <c r="A2" s="52">
        <v>1</v>
      </c>
      <c r="B2">
        <v>2</v>
      </c>
      <c r="C2">
        <v>4</v>
      </c>
      <c r="D2">
        <v>5</v>
      </c>
    </row>
    <row r="3" spans="1:4" x14ac:dyDescent="0.2">
      <c r="A3" s="52">
        <v>1</v>
      </c>
      <c r="B3">
        <v>2</v>
      </c>
      <c r="C3">
        <v>4</v>
      </c>
      <c r="D3">
        <v>5</v>
      </c>
    </row>
    <row r="4" spans="1:4" x14ac:dyDescent="0.2">
      <c r="A4" s="52">
        <v>1</v>
      </c>
      <c r="B4">
        <v>2</v>
      </c>
      <c r="C4">
        <v>4</v>
      </c>
      <c r="D4">
        <v>5</v>
      </c>
    </row>
    <row r="5" spans="1:4" x14ac:dyDescent="0.2">
      <c r="A5" s="52">
        <v>1</v>
      </c>
      <c r="B5">
        <v>2</v>
      </c>
      <c r="C5">
        <v>4</v>
      </c>
      <c r="D5">
        <v>5</v>
      </c>
    </row>
    <row r="6" spans="1:4" x14ac:dyDescent="0.2">
      <c r="A6" s="52">
        <v>1</v>
      </c>
      <c r="B6">
        <v>2</v>
      </c>
      <c r="C6">
        <v>4</v>
      </c>
      <c r="D6">
        <v>5</v>
      </c>
    </row>
    <row r="7" spans="1:4" x14ac:dyDescent="0.2">
      <c r="A7" s="52">
        <v>1</v>
      </c>
      <c r="B7">
        <v>2</v>
      </c>
      <c r="C7">
        <v>4</v>
      </c>
      <c r="D7">
        <v>5</v>
      </c>
    </row>
    <row r="8" spans="1:4" x14ac:dyDescent="0.2">
      <c r="A8" s="52">
        <v>1</v>
      </c>
      <c r="B8">
        <v>2</v>
      </c>
      <c r="C8">
        <v>4</v>
      </c>
      <c r="D8">
        <v>5</v>
      </c>
    </row>
    <row r="9" spans="1:4" x14ac:dyDescent="0.2">
      <c r="A9" s="52">
        <v>1</v>
      </c>
      <c r="B9">
        <v>2</v>
      </c>
      <c r="C9">
        <v>5</v>
      </c>
    </row>
    <row r="10" spans="1:4" x14ac:dyDescent="0.2">
      <c r="A10" s="52">
        <v>1</v>
      </c>
      <c r="B10">
        <v>2</v>
      </c>
      <c r="C10">
        <v>4</v>
      </c>
      <c r="D10">
        <v>5</v>
      </c>
    </row>
    <row r="11" spans="1:4" x14ac:dyDescent="0.2">
      <c r="A11" s="52">
        <v>1</v>
      </c>
      <c r="B11">
        <v>2</v>
      </c>
      <c r="C11">
        <v>4</v>
      </c>
      <c r="D11">
        <v>5</v>
      </c>
    </row>
    <row r="12" spans="1:4" x14ac:dyDescent="0.2">
      <c r="A12" s="52">
        <v>1</v>
      </c>
      <c r="B12">
        <v>2</v>
      </c>
      <c r="C12">
        <v>4</v>
      </c>
      <c r="D12">
        <v>5</v>
      </c>
    </row>
    <row r="13" spans="1:4" x14ac:dyDescent="0.2">
      <c r="A13" s="52">
        <v>1</v>
      </c>
      <c r="B13">
        <v>2</v>
      </c>
      <c r="C13">
        <v>4</v>
      </c>
      <c r="D13">
        <v>5</v>
      </c>
    </row>
    <row r="14" spans="1:4" x14ac:dyDescent="0.2">
      <c r="A14" s="52">
        <v>1</v>
      </c>
      <c r="B14">
        <v>2</v>
      </c>
      <c r="C14">
        <v>4</v>
      </c>
      <c r="D14">
        <v>5</v>
      </c>
    </row>
    <row r="15" spans="1:4" x14ac:dyDescent="0.2">
      <c r="A15" s="52">
        <v>1</v>
      </c>
      <c r="B15">
        <v>2</v>
      </c>
      <c r="C15">
        <v>4</v>
      </c>
      <c r="D15">
        <v>5</v>
      </c>
    </row>
    <row r="16" spans="1:4" x14ac:dyDescent="0.2">
      <c r="A16" s="52">
        <v>1</v>
      </c>
      <c r="B16">
        <v>2</v>
      </c>
    </row>
    <row r="17" spans="1:6" x14ac:dyDescent="0.2">
      <c r="A17" s="52">
        <v>1</v>
      </c>
      <c r="B17">
        <v>2</v>
      </c>
      <c r="C17">
        <v>3</v>
      </c>
      <c r="D17">
        <v>4</v>
      </c>
      <c r="E17">
        <v>5</v>
      </c>
      <c r="F17">
        <v>6</v>
      </c>
    </row>
    <row r="18" spans="1:6" x14ac:dyDescent="0.2">
      <c r="A18" s="52">
        <v>1</v>
      </c>
      <c r="B18">
        <v>2</v>
      </c>
      <c r="C18">
        <v>3</v>
      </c>
      <c r="D18">
        <v>4</v>
      </c>
      <c r="E18">
        <v>5</v>
      </c>
      <c r="F18">
        <v>6</v>
      </c>
    </row>
    <row r="19" spans="1:6" x14ac:dyDescent="0.2">
      <c r="A19" s="52">
        <v>1</v>
      </c>
      <c r="B19">
        <v>2</v>
      </c>
      <c r="C19">
        <v>4</v>
      </c>
      <c r="D19">
        <v>5</v>
      </c>
    </row>
    <row r="20" spans="1:6" x14ac:dyDescent="0.2">
      <c r="A20" s="52">
        <v>2</v>
      </c>
      <c r="B20">
        <v>4</v>
      </c>
      <c r="C20">
        <v>5</v>
      </c>
    </row>
    <row r="21" spans="1:6" x14ac:dyDescent="0.2">
      <c r="A21" s="52">
        <v>1</v>
      </c>
      <c r="B21">
        <v>2</v>
      </c>
      <c r="C21">
        <v>4</v>
      </c>
      <c r="D21">
        <v>5</v>
      </c>
    </row>
    <row r="22" spans="1:6" x14ac:dyDescent="0.2">
      <c r="A22" s="52">
        <v>1</v>
      </c>
      <c r="B22">
        <v>2</v>
      </c>
      <c r="C22">
        <v>4</v>
      </c>
      <c r="D22">
        <v>5</v>
      </c>
    </row>
    <row r="23" spans="1:6" x14ac:dyDescent="0.2">
      <c r="A23" s="52">
        <v>1</v>
      </c>
      <c r="B23">
        <v>2</v>
      </c>
      <c r="C23">
        <v>4</v>
      </c>
      <c r="D23">
        <v>5</v>
      </c>
    </row>
    <row r="24" spans="1:6" x14ac:dyDescent="0.2">
      <c r="A24" s="52">
        <v>1</v>
      </c>
      <c r="B24">
        <v>2</v>
      </c>
      <c r="C24">
        <v>3</v>
      </c>
      <c r="D24">
        <v>4</v>
      </c>
      <c r="E24">
        <v>5</v>
      </c>
      <c r="F24">
        <v>6</v>
      </c>
    </row>
    <row r="25" spans="1:6" x14ac:dyDescent="0.2">
      <c r="A25" s="52">
        <v>1</v>
      </c>
      <c r="B25">
        <v>2</v>
      </c>
      <c r="C25">
        <v>5</v>
      </c>
    </row>
    <row r="26" spans="1:6" x14ac:dyDescent="0.2">
      <c r="A26" s="52">
        <v>1</v>
      </c>
      <c r="B26">
        <v>2</v>
      </c>
      <c r="C26">
        <v>4</v>
      </c>
      <c r="D26">
        <v>5</v>
      </c>
      <c r="E26">
        <v>6</v>
      </c>
    </row>
    <row r="27" spans="1:6" x14ac:dyDescent="0.2">
      <c r="A27" s="52">
        <v>1</v>
      </c>
      <c r="B27">
        <v>4</v>
      </c>
      <c r="C27">
        <v>5</v>
      </c>
    </row>
    <row r="28" spans="1:6" x14ac:dyDescent="0.2">
      <c r="A28" s="52">
        <v>1</v>
      </c>
      <c r="B28">
        <v>2</v>
      </c>
    </row>
    <row r="29" spans="1:6" x14ac:dyDescent="0.2">
      <c r="A29" s="52">
        <v>1</v>
      </c>
      <c r="B29">
        <v>2</v>
      </c>
    </row>
    <row r="30" spans="1:6" x14ac:dyDescent="0.2">
      <c r="A30" s="52">
        <v>1</v>
      </c>
    </row>
    <row r="31" spans="1:6" x14ac:dyDescent="0.2">
      <c r="A31" s="52">
        <v>1</v>
      </c>
      <c r="B31">
        <v>2</v>
      </c>
      <c r="C31">
        <v>4</v>
      </c>
      <c r="D31">
        <v>5</v>
      </c>
    </row>
    <row r="32" spans="1:6" x14ac:dyDescent="0.2">
      <c r="A32" s="52">
        <v>1</v>
      </c>
    </row>
    <row r="33" spans="1:5" x14ac:dyDescent="0.2">
      <c r="A33" s="52">
        <v>2</v>
      </c>
    </row>
    <row r="34" spans="1:5" x14ac:dyDescent="0.2">
      <c r="A34" s="52">
        <v>2</v>
      </c>
    </row>
    <row r="35" spans="1:5" x14ac:dyDescent="0.2">
      <c r="A35" s="52">
        <v>1</v>
      </c>
      <c r="B35">
        <v>2</v>
      </c>
      <c r="C35">
        <v>4</v>
      </c>
      <c r="D35">
        <v>5</v>
      </c>
    </row>
    <row r="36" spans="1:5" x14ac:dyDescent="0.2">
      <c r="A36" s="52">
        <v>1</v>
      </c>
      <c r="B36">
        <v>2</v>
      </c>
    </row>
    <row r="37" spans="1:5" x14ac:dyDescent="0.2">
      <c r="A37" s="52">
        <v>1</v>
      </c>
      <c r="B37">
        <v>2</v>
      </c>
      <c r="C37">
        <v>4</v>
      </c>
      <c r="D37">
        <v>5</v>
      </c>
    </row>
    <row r="38" spans="1:5" x14ac:dyDescent="0.2">
      <c r="A38" s="52">
        <v>1</v>
      </c>
      <c r="B38">
        <v>2</v>
      </c>
      <c r="C38">
        <v>4</v>
      </c>
      <c r="D38">
        <v>5</v>
      </c>
    </row>
    <row r="39" spans="1:5" x14ac:dyDescent="0.2">
      <c r="A39" s="52">
        <v>1</v>
      </c>
      <c r="B39">
        <v>2</v>
      </c>
      <c r="C39">
        <v>3</v>
      </c>
      <c r="D39">
        <v>4</v>
      </c>
      <c r="E39">
        <v>5</v>
      </c>
    </row>
    <row r="40" spans="1:5" x14ac:dyDescent="0.2">
      <c r="A40" s="52">
        <v>1</v>
      </c>
      <c r="B40">
        <v>4</v>
      </c>
      <c r="C40">
        <v>5</v>
      </c>
    </row>
    <row r="41" spans="1:5" x14ac:dyDescent="0.2">
      <c r="A41" s="52">
        <v>1</v>
      </c>
      <c r="B41">
        <v>2</v>
      </c>
      <c r="C41">
        <v>4</v>
      </c>
      <c r="D41">
        <v>5</v>
      </c>
    </row>
    <row r="42" spans="1:5" x14ac:dyDescent="0.2">
      <c r="A42" s="52" t="s">
        <v>104</v>
      </c>
    </row>
    <row r="43" spans="1:5" x14ac:dyDescent="0.2">
      <c r="A43" s="52">
        <v>1</v>
      </c>
      <c r="B43">
        <v>2</v>
      </c>
      <c r="C43">
        <v>4</v>
      </c>
      <c r="D43">
        <v>5</v>
      </c>
    </row>
    <row r="44" spans="1:5" x14ac:dyDescent="0.2">
      <c r="A44" s="52">
        <v>1</v>
      </c>
      <c r="B44">
        <v>2</v>
      </c>
      <c r="C44">
        <v>4</v>
      </c>
      <c r="D44">
        <v>6</v>
      </c>
    </row>
    <row r="45" spans="1:5" x14ac:dyDescent="0.2">
      <c r="A45" s="52">
        <v>1</v>
      </c>
      <c r="B45">
        <v>4</v>
      </c>
      <c r="C45">
        <v>5</v>
      </c>
    </row>
    <row r="46" spans="1:5" x14ac:dyDescent="0.2">
      <c r="A46" s="52">
        <v>1</v>
      </c>
      <c r="B46">
        <v>2</v>
      </c>
      <c r="C46">
        <v>4</v>
      </c>
      <c r="D46">
        <v>5</v>
      </c>
    </row>
    <row r="47" spans="1:5" x14ac:dyDescent="0.2">
      <c r="A47" s="52">
        <v>1</v>
      </c>
      <c r="B47">
        <v>2</v>
      </c>
      <c r="C47">
        <v>4</v>
      </c>
      <c r="D47">
        <v>6</v>
      </c>
    </row>
    <row r="48" spans="1:5" x14ac:dyDescent="0.2">
      <c r="A48" s="52" t="s">
        <v>104</v>
      </c>
    </row>
    <row r="49" spans="1:5" x14ac:dyDescent="0.2">
      <c r="A49" s="52">
        <v>1</v>
      </c>
      <c r="B49">
        <v>2</v>
      </c>
      <c r="C49">
        <v>4</v>
      </c>
      <c r="D49">
        <v>5</v>
      </c>
    </row>
    <row r="50" spans="1:5" x14ac:dyDescent="0.2">
      <c r="A50" s="52">
        <v>1</v>
      </c>
      <c r="B50">
        <v>2</v>
      </c>
      <c r="C50">
        <v>4</v>
      </c>
      <c r="D50">
        <v>5</v>
      </c>
    </row>
    <row r="51" spans="1:5" x14ac:dyDescent="0.2">
      <c r="A51" s="52">
        <v>1</v>
      </c>
      <c r="B51">
        <v>2</v>
      </c>
      <c r="C51">
        <v>4</v>
      </c>
    </row>
    <row r="52" spans="1:5" x14ac:dyDescent="0.2">
      <c r="A52" s="52">
        <v>1</v>
      </c>
      <c r="B52">
        <v>2</v>
      </c>
      <c r="C52">
        <v>4</v>
      </c>
      <c r="D52">
        <v>6</v>
      </c>
    </row>
    <row r="53" spans="1:5" x14ac:dyDescent="0.2">
      <c r="A53" s="26">
        <v>1</v>
      </c>
      <c r="B53">
        <v>2</v>
      </c>
      <c r="C53">
        <v>4</v>
      </c>
      <c r="D53">
        <v>5</v>
      </c>
      <c r="E53">
        <v>6</v>
      </c>
    </row>
    <row r="54" spans="1:5" x14ac:dyDescent="0.2">
      <c r="A54" s="11">
        <v>1</v>
      </c>
      <c r="B54">
        <v>5</v>
      </c>
      <c r="C54">
        <v>6</v>
      </c>
    </row>
    <row r="55" spans="1:5" x14ac:dyDescent="0.2">
      <c r="A55" s="52">
        <v>1</v>
      </c>
      <c r="B55">
        <v>2</v>
      </c>
      <c r="C55">
        <v>5</v>
      </c>
      <c r="D55">
        <v>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9F4A7-A6EE-AF48-9985-52B5055523A5}">
  <dimension ref="A2:BE13"/>
  <sheetViews>
    <sheetView topLeftCell="AU11" workbookViewId="0">
      <selection activeCell="Z23" sqref="Z23"/>
    </sheetView>
  </sheetViews>
  <sheetFormatPr baseColWidth="10" defaultRowHeight="16" x14ac:dyDescent="0.2"/>
  <cols>
    <col min="22" max="37" width="11.6640625" bestFit="1" customWidth="1"/>
    <col min="38" max="39" width="11" bestFit="1" customWidth="1"/>
    <col min="40" max="45" width="11.6640625" bestFit="1" customWidth="1"/>
  </cols>
  <sheetData>
    <row r="2" spans="1:57" x14ac:dyDescent="0.2">
      <c r="A2" t="s">
        <v>0</v>
      </c>
      <c r="B2" t="s">
        <v>8</v>
      </c>
      <c r="C2" t="s">
        <v>9</v>
      </c>
      <c r="D2" t="s">
        <v>1</v>
      </c>
      <c r="E2" t="s">
        <v>87</v>
      </c>
      <c r="F2" t="s">
        <v>88</v>
      </c>
      <c r="G2" t="s">
        <v>147</v>
      </c>
      <c r="H2" t="s">
        <v>90</v>
      </c>
      <c r="I2" t="s">
        <v>148</v>
      </c>
      <c r="J2" t="s">
        <v>15</v>
      </c>
      <c r="K2" t="s">
        <v>89</v>
      </c>
      <c r="L2" t="s">
        <v>15</v>
      </c>
      <c r="M2" t="s">
        <v>149</v>
      </c>
      <c r="N2" t="s">
        <v>15</v>
      </c>
      <c r="O2" t="s">
        <v>150</v>
      </c>
      <c r="P2" t="s">
        <v>15</v>
      </c>
      <c r="Q2" t="s">
        <v>151</v>
      </c>
      <c r="R2" t="s">
        <v>15</v>
      </c>
      <c r="S2" t="s">
        <v>153</v>
      </c>
      <c r="T2" t="s">
        <v>152</v>
      </c>
      <c r="U2" t="s">
        <v>154</v>
      </c>
      <c r="V2" t="s">
        <v>155</v>
      </c>
      <c r="W2" t="s">
        <v>156</v>
      </c>
      <c r="X2" t="s">
        <v>157</v>
      </c>
      <c r="Y2" t="s">
        <v>91</v>
      </c>
      <c r="Z2" t="s">
        <v>92</v>
      </c>
      <c r="AA2" t="s">
        <v>93</v>
      </c>
      <c r="AB2" t="s">
        <v>158</v>
      </c>
      <c r="AC2" t="s">
        <v>94</v>
      </c>
      <c r="AD2" t="s">
        <v>95</v>
      </c>
      <c r="AE2" t="s">
        <v>159</v>
      </c>
      <c r="AF2" t="s">
        <v>96</v>
      </c>
      <c r="AG2" t="s">
        <v>160</v>
      </c>
      <c r="AH2" t="s">
        <v>97</v>
      </c>
      <c r="AI2" t="s">
        <v>161</v>
      </c>
      <c r="AJ2" t="s">
        <v>98</v>
      </c>
      <c r="AK2" t="s">
        <v>99</v>
      </c>
      <c r="AL2" t="s">
        <v>162</v>
      </c>
      <c r="AM2" t="s">
        <v>15</v>
      </c>
      <c r="AN2" t="s">
        <v>163</v>
      </c>
      <c r="AO2" t="s">
        <v>164</v>
      </c>
      <c r="AP2" t="s">
        <v>165</v>
      </c>
      <c r="AQ2" t="s">
        <v>166</v>
      </c>
      <c r="AR2" t="s">
        <v>167</v>
      </c>
      <c r="AS2" t="s">
        <v>168</v>
      </c>
      <c r="AT2" t="s">
        <v>169</v>
      </c>
      <c r="AU2" t="s">
        <v>169</v>
      </c>
      <c r="AV2" t="s">
        <v>34</v>
      </c>
      <c r="AW2" t="s">
        <v>79</v>
      </c>
      <c r="AZ2" t="s">
        <v>169</v>
      </c>
    </row>
    <row r="3" spans="1:57" x14ac:dyDescent="0.2">
      <c r="A3">
        <v>1</v>
      </c>
      <c r="D3" t="s">
        <v>5</v>
      </c>
      <c r="E3" t="s">
        <v>113</v>
      </c>
      <c r="F3" t="s">
        <v>86</v>
      </c>
      <c r="G3" t="s">
        <v>115</v>
      </c>
      <c r="H3" t="s">
        <v>117</v>
      </c>
      <c r="I3" t="s">
        <v>125</v>
      </c>
      <c r="K3" t="s">
        <v>15</v>
      </c>
      <c r="L3" t="s">
        <v>6</v>
      </c>
      <c r="M3" t="s">
        <v>129</v>
      </c>
      <c r="O3" t="s">
        <v>134</v>
      </c>
      <c r="R3" t="s">
        <v>25</v>
      </c>
      <c r="S3" t="s">
        <v>140</v>
      </c>
      <c r="T3" t="s">
        <v>143</v>
      </c>
      <c r="U3" t="s">
        <v>145</v>
      </c>
      <c r="V3">
        <v>5</v>
      </c>
      <c r="W3">
        <v>5</v>
      </c>
      <c r="X3">
        <v>4</v>
      </c>
      <c r="Y3">
        <v>3</v>
      </c>
      <c r="Z3">
        <v>5</v>
      </c>
      <c r="AA3">
        <v>5</v>
      </c>
      <c r="AB3">
        <v>5</v>
      </c>
      <c r="AC3">
        <v>5</v>
      </c>
      <c r="AD3">
        <v>4</v>
      </c>
      <c r="AF3">
        <v>5</v>
      </c>
      <c r="AG3">
        <v>5</v>
      </c>
      <c r="AH3">
        <v>5</v>
      </c>
      <c r="AI3">
        <v>5</v>
      </c>
      <c r="AJ3">
        <v>5</v>
      </c>
      <c r="AK3">
        <v>5</v>
      </c>
      <c r="AL3" t="s">
        <v>189</v>
      </c>
      <c r="AN3">
        <v>5</v>
      </c>
      <c r="AO3">
        <v>4</v>
      </c>
      <c r="AP3">
        <v>5</v>
      </c>
      <c r="AQ3">
        <v>5</v>
      </c>
      <c r="AR3">
        <v>5</v>
      </c>
      <c r="AS3">
        <v>5</v>
      </c>
      <c r="AT3" t="s">
        <v>36</v>
      </c>
      <c r="AU3" t="s">
        <v>181</v>
      </c>
      <c r="AV3" t="s">
        <v>37</v>
      </c>
      <c r="AZ3" t="s">
        <v>171</v>
      </c>
      <c r="BA3" t="s">
        <v>172</v>
      </c>
      <c r="BB3" t="s">
        <v>173</v>
      </c>
      <c r="BC3" t="s">
        <v>174</v>
      </c>
    </row>
    <row r="4" spans="1:57" x14ac:dyDescent="0.2">
      <c r="A4">
        <v>5</v>
      </c>
      <c r="B4" t="s">
        <v>81</v>
      </c>
      <c r="C4" t="s">
        <v>178</v>
      </c>
      <c r="D4" t="s">
        <v>5</v>
      </c>
      <c r="E4" t="s">
        <v>113</v>
      </c>
      <c r="F4" t="s">
        <v>84</v>
      </c>
      <c r="G4" t="s">
        <v>116</v>
      </c>
      <c r="H4" t="s">
        <v>118</v>
      </c>
      <c r="I4" t="s">
        <v>123</v>
      </c>
      <c r="K4" t="s">
        <v>123</v>
      </c>
      <c r="M4" t="s">
        <v>129</v>
      </c>
      <c r="O4" t="s">
        <v>134</v>
      </c>
      <c r="Q4" t="s">
        <v>183</v>
      </c>
      <c r="S4" t="s">
        <v>140</v>
      </c>
      <c r="T4" t="s">
        <v>144</v>
      </c>
      <c r="U4" t="s">
        <v>145</v>
      </c>
      <c r="V4">
        <v>4</v>
      </c>
      <c r="W4">
        <v>4</v>
      </c>
      <c r="X4">
        <v>5</v>
      </c>
      <c r="Y4">
        <v>5</v>
      </c>
      <c r="Z4">
        <v>5</v>
      </c>
      <c r="AA4">
        <v>5</v>
      </c>
      <c r="AB4">
        <v>5</v>
      </c>
      <c r="AC4">
        <v>5</v>
      </c>
      <c r="AD4">
        <v>4</v>
      </c>
      <c r="AF4">
        <v>4</v>
      </c>
      <c r="AG4">
        <v>5</v>
      </c>
      <c r="AH4">
        <v>5</v>
      </c>
      <c r="AI4">
        <v>5</v>
      </c>
      <c r="AJ4">
        <v>5</v>
      </c>
      <c r="AK4">
        <v>5</v>
      </c>
      <c r="AL4" t="s">
        <v>203</v>
      </c>
      <c r="AN4">
        <v>2</v>
      </c>
      <c r="AO4">
        <v>2</v>
      </c>
      <c r="AP4">
        <v>4</v>
      </c>
      <c r="AQ4">
        <v>5</v>
      </c>
      <c r="AR4">
        <v>5</v>
      </c>
      <c r="AS4">
        <v>5</v>
      </c>
      <c r="AT4" t="s">
        <v>36</v>
      </c>
      <c r="AU4" t="s">
        <v>181</v>
      </c>
      <c r="AV4" t="s">
        <v>44</v>
      </c>
      <c r="AZ4" t="s">
        <v>171</v>
      </c>
      <c r="BA4" t="s">
        <v>172</v>
      </c>
      <c r="BB4" t="s">
        <v>173</v>
      </c>
      <c r="BC4" t="s">
        <v>174</v>
      </c>
    </row>
    <row r="5" spans="1:57" x14ac:dyDescent="0.2">
      <c r="A5">
        <v>8</v>
      </c>
      <c r="B5" t="s">
        <v>80</v>
      </c>
      <c r="C5" t="s">
        <v>10</v>
      </c>
      <c r="D5" t="s">
        <v>5</v>
      </c>
      <c r="E5" t="s">
        <v>113</v>
      </c>
      <c r="F5" t="s">
        <v>84</v>
      </c>
      <c r="G5" t="s">
        <v>116</v>
      </c>
      <c r="H5" t="s">
        <v>118</v>
      </c>
      <c r="I5" t="s">
        <v>15</v>
      </c>
      <c r="J5" t="s">
        <v>14</v>
      </c>
      <c r="M5" t="s">
        <v>130</v>
      </c>
      <c r="O5" t="s">
        <v>132</v>
      </c>
      <c r="Q5" t="s">
        <v>182</v>
      </c>
      <c r="S5" t="s">
        <v>140</v>
      </c>
      <c r="U5" t="s">
        <v>145</v>
      </c>
      <c r="W5">
        <v>5</v>
      </c>
      <c r="X5">
        <v>4</v>
      </c>
      <c r="Y5">
        <v>4</v>
      </c>
      <c r="Z5">
        <v>4</v>
      </c>
      <c r="AA5">
        <v>5</v>
      </c>
      <c r="AB5">
        <v>4</v>
      </c>
      <c r="AC5">
        <v>4</v>
      </c>
      <c r="AD5">
        <v>4</v>
      </c>
      <c r="AF5">
        <v>4</v>
      </c>
      <c r="AG5">
        <v>4</v>
      </c>
      <c r="AH5">
        <v>4</v>
      </c>
      <c r="AI5">
        <v>4</v>
      </c>
      <c r="AJ5">
        <v>4</v>
      </c>
      <c r="AK5">
        <v>4</v>
      </c>
      <c r="AL5" t="s">
        <v>180</v>
      </c>
      <c r="AN5">
        <v>2</v>
      </c>
      <c r="AO5">
        <v>2</v>
      </c>
      <c r="AP5">
        <v>5</v>
      </c>
      <c r="AQ5">
        <v>4</v>
      </c>
      <c r="AR5">
        <v>5</v>
      </c>
      <c r="AS5">
        <v>4</v>
      </c>
      <c r="AT5" t="s">
        <v>49</v>
      </c>
      <c r="AU5" t="s">
        <v>204</v>
      </c>
      <c r="AV5" t="s">
        <v>50</v>
      </c>
      <c r="AZ5" t="s">
        <v>171</v>
      </c>
      <c r="BA5" t="s">
        <v>172</v>
      </c>
      <c r="BB5" t="s">
        <v>174</v>
      </c>
    </row>
    <row r="6" spans="1:57" x14ac:dyDescent="0.2">
      <c r="A6">
        <v>20</v>
      </c>
      <c r="D6" t="s">
        <v>5</v>
      </c>
      <c r="E6" t="s">
        <v>113</v>
      </c>
      <c r="F6" t="s">
        <v>114</v>
      </c>
      <c r="G6" t="s">
        <v>116</v>
      </c>
      <c r="H6" t="s">
        <v>121</v>
      </c>
      <c r="I6" t="s">
        <v>15</v>
      </c>
      <c r="J6" t="s">
        <v>21</v>
      </c>
      <c r="K6" t="s">
        <v>124</v>
      </c>
      <c r="L6" t="s">
        <v>22</v>
      </c>
      <c r="M6" t="s">
        <v>129</v>
      </c>
      <c r="O6" t="s">
        <v>132</v>
      </c>
      <c r="Q6" t="s">
        <v>136</v>
      </c>
      <c r="S6" t="s">
        <v>139</v>
      </c>
      <c r="T6" t="s">
        <v>143</v>
      </c>
      <c r="U6" t="s">
        <v>145</v>
      </c>
      <c r="V6">
        <v>2</v>
      </c>
      <c r="W6">
        <v>5</v>
      </c>
      <c r="X6">
        <v>2</v>
      </c>
      <c r="Y6">
        <v>3</v>
      </c>
      <c r="Z6">
        <v>4</v>
      </c>
      <c r="AA6">
        <v>5</v>
      </c>
      <c r="AB6">
        <v>5</v>
      </c>
      <c r="AC6">
        <v>3</v>
      </c>
      <c r="AD6">
        <v>5</v>
      </c>
      <c r="AE6">
        <v>1</v>
      </c>
      <c r="AF6">
        <v>4</v>
      </c>
      <c r="AG6">
        <v>5</v>
      </c>
      <c r="AH6">
        <v>4</v>
      </c>
      <c r="AI6">
        <v>5</v>
      </c>
      <c r="AJ6">
        <v>5</v>
      </c>
      <c r="AK6">
        <v>4</v>
      </c>
      <c r="AL6" t="s">
        <v>205</v>
      </c>
      <c r="AN6">
        <v>2</v>
      </c>
      <c r="AO6">
        <v>1</v>
      </c>
      <c r="AP6">
        <v>5</v>
      </c>
      <c r="AQ6">
        <v>5</v>
      </c>
      <c r="AR6">
        <v>5</v>
      </c>
      <c r="AS6">
        <v>5</v>
      </c>
      <c r="AT6" t="s">
        <v>36</v>
      </c>
      <c r="AU6" t="s">
        <v>181</v>
      </c>
      <c r="AV6" t="s">
        <v>66</v>
      </c>
      <c r="AZ6" t="s">
        <v>171</v>
      </c>
      <c r="BA6" t="s">
        <v>172</v>
      </c>
      <c r="BB6" t="s">
        <v>173</v>
      </c>
      <c r="BC6" t="s">
        <v>174</v>
      </c>
    </row>
    <row r="7" spans="1:57" x14ac:dyDescent="0.2">
      <c r="A7">
        <v>23</v>
      </c>
      <c r="B7" t="s">
        <v>80</v>
      </c>
      <c r="C7" t="s">
        <v>10</v>
      </c>
      <c r="D7" t="s">
        <v>5</v>
      </c>
      <c r="E7" t="s">
        <v>113</v>
      </c>
      <c r="F7" t="s">
        <v>85</v>
      </c>
      <c r="G7" t="s">
        <v>116</v>
      </c>
      <c r="H7" t="s">
        <v>119</v>
      </c>
      <c r="I7" t="s">
        <v>124</v>
      </c>
      <c r="K7" t="s">
        <v>126</v>
      </c>
      <c r="M7" t="s">
        <v>129</v>
      </c>
      <c r="O7" t="s">
        <v>134</v>
      </c>
      <c r="Q7" t="s">
        <v>206</v>
      </c>
      <c r="S7" t="s">
        <v>140</v>
      </c>
      <c r="T7" t="s">
        <v>142</v>
      </c>
      <c r="U7" t="s">
        <v>145</v>
      </c>
      <c r="V7">
        <v>4</v>
      </c>
      <c r="W7">
        <v>4</v>
      </c>
      <c r="X7">
        <v>4</v>
      </c>
      <c r="Y7">
        <v>4</v>
      </c>
      <c r="Z7">
        <v>4</v>
      </c>
      <c r="AA7">
        <v>4</v>
      </c>
      <c r="AB7">
        <v>4</v>
      </c>
      <c r="AC7">
        <v>4</v>
      </c>
      <c r="AD7">
        <v>4</v>
      </c>
      <c r="AF7">
        <v>4</v>
      </c>
      <c r="AG7">
        <v>4</v>
      </c>
      <c r="AH7">
        <v>4</v>
      </c>
      <c r="AI7">
        <v>4</v>
      </c>
      <c r="AJ7">
        <v>4</v>
      </c>
      <c r="AK7">
        <v>4</v>
      </c>
      <c r="AL7" t="s">
        <v>207</v>
      </c>
      <c r="AN7">
        <v>2</v>
      </c>
      <c r="AO7">
        <v>1</v>
      </c>
      <c r="AP7">
        <v>5</v>
      </c>
      <c r="AQ7">
        <v>5</v>
      </c>
      <c r="AR7">
        <v>5</v>
      </c>
      <c r="AS7">
        <v>5</v>
      </c>
      <c r="AT7" t="s">
        <v>60</v>
      </c>
      <c r="AU7" t="s">
        <v>188</v>
      </c>
      <c r="AZ7" t="s">
        <v>171</v>
      </c>
      <c r="BA7" t="s">
        <v>172</v>
      </c>
      <c r="BB7" t="s">
        <v>175</v>
      </c>
      <c r="BC7" t="s">
        <v>173</v>
      </c>
      <c r="BD7" t="s">
        <v>174</v>
      </c>
      <c r="BE7" t="s">
        <v>176</v>
      </c>
    </row>
    <row r="8" spans="1:57" x14ac:dyDescent="0.2">
      <c r="A8">
        <v>34</v>
      </c>
      <c r="B8" t="s">
        <v>80</v>
      </c>
      <c r="D8" t="s">
        <v>5</v>
      </c>
      <c r="E8" t="s">
        <v>113</v>
      </c>
      <c r="F8" t="s">
        <v>86</v>
      </c>
      <c r="G8" t="s">
        <v>116</v>
      </c>
      <c r="H8" t="s">
        <v>117</v>
      </c>
      <c r="I8" t="s">
        <v>125</v>
      </c>
      <c r="Q8" t="s">
        <v>209</v>
      </c>
      <c r="X8">
        <v>5</v>
      </c>
      <c r="Y8">
        <v>2</v>
      </c>
      <c r="Z8">
        <v>2</v>
      </c>
      <c r="AA8">
        <v>3</v>
      </c>
      <c r="AB8">
        <v>5</v>
      </c>
      <c r="AC8">
        <v>5</v>
      </c>
      <c r="AD8">
        <v>5</v>
      </c>
      <c r="AF8">
        <v>5</v>
      </c>
      <c r="AG8">
        <v>5</v>
      </c>
      <c r="AH8">
        <v>4</v>
      </c>
      <c r="AI8">
        <v>5</v>
      </c>
      <c r="AJ8">
        <v>5</v>
      </c>
      <c r="AK8">
        <v>5</v>
      </c>
      <c r="AL8" t="s">
        <v>184</v>
      </c>
      <c r="AN8">
        <v>5</v>
      </c>
      <c r="AO8">
        <v>2</v>
      </c>
      <c r="AP8">
        <v>5</v>
      </c>
      <c r="AQ8">
        <v>5</v>
      </c>
      <c r="AR8">
        <v>5</v>
      </c>
      <c r="AS8">
        <v>5</v>
      </c>
      <c r="AT8" t="s">
        <v>36</v>
      </c>
      <c r="AU8" t="s">
        <v>181</v>
      </c>
      <c r="AW8" t="s">
        <v>75</v>
      </c>
      <c r="AZ8" t="s">
        <v>171</v>
      </c>
      <c r="BA8" t="s">
        <v>172</v>
      </c>
      <c r="BB8" t="s">
        <v>173</v>
      </c>
      <c r="BC8" t="s">
        <v>174</v>
      </c>
    </row>
    <row r="9" spans="1:57" x14ac:dyDescent="0.2">
      <c r="A9">
        <v>47</v>
      </c>
      <c r="B9" t="s">
        <v>80</v>
      </c>
      <c r="D9" t="s">
        <v>5</v>
      </c>
      <c r="E9" t="s">
        <v>104</v>
      </c>
      <c r="F9" t="s">
        <v>84</v>
      </c>
      <c r="G9" t="s">
        <v>115</v>
      </c>
      <c r="H9" t="s">
        <v>121</v>
      </c>
      <c r="I9" t="s">
        <v>123</v>
      </c>
      <c r="M9" t="s">
        <v>130</v>
      </c>
      <c r="O9" t="s">
        <v>132</v>
      </c>
      <c r="Q9" t="s">
        <v>135</v>
      </c>
      <c r="S9" t="s">
        <v>140</v>
      </c>
      <c r="T9" t="s">
        <v>142</v>
      </c>
      <c r="U9" t="s">
        <v>145</v>
      </c>
      <c r="V9">
        <v>5</v>
      </c>
      <c r="W9">
        <v>5</v>
      </c>
      <c r="X9">
        <v>5</v>
      </c>
      <c r="Y9">
        <v>5</v>
      </c>
      <c r="Z9">
        <v>5</v>
      </c>
      <c r="AA9">
        <v>5</v>
      </c>
      <c r="AB9">
        <v>5</v>
      </c>
      <c r="AC9">
        <v>5</v>
      </c>
      <c r="AD9">
        <v>5</v>
      </c>
      <c r="AF9">
        <v>5</v>
      </c>
      <c r="AG9">
        <v>5</v>
      </c>
      <c r="AH9">
        <v>5</v>
      </c>
      <c r="AI9">
        <v>5</v>
      </c>
      <c r="AJ9">
        <v>5</v>
      </c>
      <c r="AK9" t="s">
        <v>104</v>
      </c>
      <c r="AL9" t="s">
        <v>198</v>
      </c>
      <c r="AN9" t="s">
        <v>104</v>
      </c>
      <c r="AO9" t="s">
        <v>104</v>
      </c>
      <c r="AP9" t="s">
        <v>104</v>
      </c>
      <c r="AQ9" t="s">
        <v>104</v>
      </c>
      <c r="AR9" t="s">
        <v>104</v>
      </c>
      <c r="AS9" t="s">
        <v>104</v>
      </c>
      <c r="AT9" t="s">
        <v>104</v>
      </c>
      <c r="AU9" t="s">
        <v>104</v>
      </c>
      <c r="AW9" t="s">
        <v>109</v>
      </c>
      <c r="AZ9" t="s">
        <v>104</v>
      </c>
    </row>
    <row r="10" spans="1:57" x14ac:dyDescent="0.2">
      <c r="A10">
        <v>51</v>
      </c>
      <c r="B10" t="s">
        <v>80</v>
      </c>
      <c r="D10" t="s">
        <v>5</v>
      </c>
      <c r="E10" t="s">
        <v>104</v>
      </c>
      <c r="F10" t="s">
        <v>84</v>
      </c>
      <c r="G10" t="s">
        <v>115</v>
      </c>
      <c r="H10" t="s">
        <v>121</v>
      </c>
      <c r="I10" t="s">
        <v>124</v>
      </c>
      <c r="K10" t="s">
        <v>123</v>
      </c>
      <c r="M10" t="s">
        <v>129</v>
      </c>
      <c r="O10" t="s">
        <v>132</v>
      </c>
      <c r="Q10" t="s">
        <v>208</v>
      </c>
      <c r="S10" t="s">
        <v>140</v>
      </c>
      <c r="T10" t="s">
        <v>142</v>
      </c>
      <c r="U10" t="s">
        <v>145</v>
      </c>
      <c r="V10">
        <v>5</v>
      </c>
      <c r="W10">
        <v>5</v>
      </c>
      <c r="X10">
        <v>5</v>
      </c>
      <c r="Y10">
        <v>5</v>
      </c>
      <c r="Z10">
        <v>5</v>
      </c>
      <c r="AA10">
        <v>5</v>
      </c>
      <c r="AB10">
        <v>5</v>
      </c>
      <c r="AC10">
        <v>5</v>
      </c>
      <c r="AD10">
        <v>5</v>
      </c>
      <c r="AF10">
        <v>5</v>
      </c>
      <c r="AG10">
        <v>5</v>
      </c>
      <c r="AH10">
        <v>5</v>
      </c>
      <c r="AI10">
        <v>5</v>
      </c>
      <c r="AJ10">
        <v>5</v>
      </c>
      <c r="AK10" t="s">
        <v>104</v>
      </c>
      <c r="AL10" t="s">
        <v>104</v>
      </c>
      <c r="AN10">
        <v>4</v>
      </c>
      <c r="AO10">
        <v>2</v>
      </c>
      <c r="AP10">
        <v>5</v>
      </c>
      <c r="AQ10">
        <v>5</v>
      </c>
      <c r="AR10">
        <v>5</v>
      </c>
      <c r="AS10">
        <v>5</v>
      </c>
      <c r="AT10" t="s">
        <v>108</v>
      </c>
      <c r="AU10" t="s">
        <v>197</v>
      </c>
      <c r="AZ10" t="s">
        <v>171</v>
      </c>
      <c r="BA10" t="s">
        <v>172</v>
      </c>
      <c r="BB10" t="s">
        <v>173</v>
      </c>
      <c r="BC10" t="s">
        <v>176</v>
      </c>
    </row>
    <row r="11" spans="1:57" x14ac:dyDescent="0.2">
      <c r="A11" t="s">
        <v>0</v>
      </c>
      <c r="B11" t="s">
        <v>8</v>
      </c>
      <c r="C11" t="s">
        <v>9</v>
      </c>
      <c r="D11" t="s">
        <v>1</v>
      </c>
      <c r="E11" t="s">
        <v>87</v>
      </c>
      <c r="F11" t="s">
        <v>88</v>
      </c>
      <c r="G11" t="s">
        <v>147</v>
      </c>
      <c r="H11" t="s">
        <v>90</v>
      </c>
      <c r="I11" t="s">
        <v>148</v>
      </c>
      <c r="J11" t="s">
        <v>15</v>
      </c>
      <c r="K11" t="s">
        <v>89</v>
      </c>
      <c r="L11" t="s">
        <v>15</v>
      </c>
      <c r="M11" t="s">
        <v>149</v>
      </c>
      <c r="N11" t="s">
        <v>15</v>
      </c>
      <c r="O11" t="s">
        <v>150</v>
      </c>
      <c r="P11" t="s">
        <v>15</v>
      </c>
      <c r="Q11" t="s">
        <v>151</v>
      </c>
      <c r="R11" t="s">
        <v>15</v>
      </c>
      <c r="S11" t="s">
        <v>153</v>
      </c>
      <c r="T11" t="s">
        <v>152</v>
      </c>
      <c r="U11" t="s">
        <v>154</v>
      </c>
      <c r="V11" t="s">
        <v>155</v>
      </c>
      <c r="W11" t="s">
        <v>156</v>
      </c>
      <c r="X11" t="s">
        <v>157</v>
      </c>
      <c r="Y11" t="s">
        <v>91</v>
      </c>
      <c r="Z11" t="s">
        <v>92</v>
      </c>
      <c r="AA11" t="s">
        <v>93</v>
      </c>
      <c r="AB11" t="s">
        <v>158</v>
      </c>
      <c r="AC11" t="s">
        <v>94</v>
      </c>
      <c r="AD11" t="s">
        <v>95</v>
      </c>
      <c r="AE11" t="s">
        <v>159</v>
      </c>
      <c r="AF11" t="s">
        <v>96</v>
      </c>
      <c r="AG11" t="s">
        <v>160</v>
      </c>
      <c r="AH11" t="s">
        <v>97</v>
      </c>
      <c r="AI11" t="s">
        <v>161</v>
      </c>
      <c r="AJ11" t="s">
        <v>98</v>
      </c>
      <c r="AK11" t="s">
        <v>99</v>
      </c>
      <c r="AL11" t="s">
        <v>162</v>
      </c>
      <c r="AM11" t="s">
        <v>15</v>
      </c>
      <c r="AN11" t="s">
        <v>163</v>
      </c>
      <c r="AO11" t="s">
        <v>164</v>
      </c>
      <c r="AP11" t="s">
        <v>165</v>
      </c>
      <c r="AQ11" t="s">
        <v>166</v>
      </c>
      <c r="AR11" t="s">
        <v>167</v>
      </c>
      <c r="AS11" t="s">
        <v>168</v>
      </c>
      <c r="AT11" t="s">
        <v>169</v>
      </c>
      <c r="AU11" t="s">
        <v>169</v>
      </c>
      <c r="AV11" t="s">
        <v>34</v>
      </c>
      <c r="AW11" t="s">
        <v>79</v>
      </c>
    </row>
    <row r="13" spans="1:57" x14ac:dyDescent="0.2">
      <c r="V13" s="50">
        <f>AVERAGE(V3:V10)</f>
        <v>4.166666666666667</v>
      </c>
      <c r="W13" s="50">
        <f t="shared" ref="W13:AS13" si="0">AVERAGE(W3:W10)</f>
        <v>4.7142857142857144</v>
      </c>
      <c r="X13" s="50">
        <f t="shared" si="0"/>
        <v>4.25</v>
      </c>
      <c r="Y13" s="50">
        <f t="shared" si="0"/>
        <v>3.875</v>
      </c>
      <c r="Z13" s="50">
        <f t="shared" si="0"/>
        <v>4.25</v>
      </c>
      <c r="AA13" s="50">
        <f t="shared" si="0"/>
        <v>4.625</v>
      </c>
      <c r="AB13" s="50">
        <f t="shared" si="0"/>
        <v>4.75</v>
      </c>
      <c r="AC13" s="50">
        <f t="shared" si="0"/>
        <v>4.5</v>
      </c>
      <c r="AD13" s="50">
        <f t="shared" si="0"/>
        <v>4.5</v>
      </c>
      <c r="AE13" s="50">
        <f t="shared" si="0"/>
        <v>1</v>
      </c>
      <c r="AF13" s="50">
        <f t="shared" si="0"/>
        <v>4.5</v>
      </c>
      <c r="AG13" s="50">
        <f t="shared" si="0"/>
        <v>4.75</v>
      </c>
      <c r="AH13" s="50">
        <f t="shared" si="0"/>
        <v>4.5</v>
      </c>
      <c r="AI13" s="50">
        <f t="shared" si="0"/>
        <v>4.75</v>
      </c>
      <c r="AJ13" s="50">
        <f t="shared" si="0"/>
        <v>4.75</v>
      </c>
      <c r="AK13" s="50">
        <f t="shared" si="0"/>
        <v>4.5</v>
      </c>
      <c r="AL13" s="50" t="e">
        <f t="shared" si="0"/>
        <v>#DIV/0!</v>
      </c>
      <c r="AM13" s="50" t="e">
        <f t="shared" si="0"/>
        <v>#DIV/0!</v>
      </c>
      <c r="AN13" s="50">
        <f t="shared" si="0"/>
        <v>3.1428571428571428</v>
      </c>
      <c r="AO13" s="50">
        <f t="shared" si="0"/>
        <v>2</v>
      </c>
      <c r="AP13" s="50">
        <f t="shared" si="0"/>
        <v>4.8571428571428568</v>
      </c>
      <c r="AQ13" s="50">
        <f t="shared" si="0"/>
        <v>4.8571428571428568</v>
      </c>
      <c r="AR13" s="50">
        <f t="shared" si="0"/>
        <v>5</v>
      </c>
      <c r="AS13" s="50">
        <f t="shared" si="0"/>
        <v>4.8571428571428568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5C7A3-6D21-3441-9858-16B59AFF3CC4}">
  <dimension ref="A1:AW29"/>
  <sheetViews>
    <sheetView topLeftCell="T8" workbookViewId="0">
      <selection activeCell="AA32" sqref="AA32"/>
    </sheetView>
  </sheetViews>
  <sheetFormatPr baseColWidth="10" defaultRowHeight="16" x14ac:dyDescent="0.2"/>
  <cols>
    <col min="35" max="35" width="17.83203125" customWidth="1"/>
  </cols>
  <sheetData>
    <row r="1" spans="1:49" x14ac:dyDescent="0.2">
      <c r="A1" t="s">
        <v>0</v>
      </c>
      <c r="B1" t="s">
        <v>8</v>
      </c>
      <c r="C1" t="s">
        <v>9</v>
      </c>
      <c r="D1" t="s">
        <v>1</v>
      </c>
      <c r="E1" t="s">
        <v>87</v>
      </c>
      <c r="F1" t="s">
        <v>88</v>
      </c>
      <c r="G1" t="s">
        <v>147</v>
      </c>
      <c r="H1" t="s">
        <v>90</v>
      </c>
      <c r="I1" t="s">
        <v>148</v>
      </c>
      <c r="J1" t="s">
        <v>15</v>
      </c>
      <c r="K1" t="s">
        <v>89</v>
      </c>
      <c r="L1" t="s">
        <v>15</v>
      </c>
      <c r="M1" t="s">
        <v>149</v>
      </c>
      <c r="N1" t="s">
        <v>15</v>
      </c>
      <c r="O1" t="s">
        <v>150</v>
      </c>
      <c r="P1" t="s">
        <v>15</v>
      </c>
      <c r="Q1" t="s">
        <v>151</v>
      </c>
      <c r="R1" t="s">
        <v>15</v>
      </c>
      <c r="S1" t="s">
        <v>153</v>
      </c>
      <c r="T1" t="s">
        <v>152</v>
      </c>
      <c r="U1" t="s">
        <v>154</v>
      </c>
      <c r="V1" t="s">
        <v>155</v>
      </c>
      <c r="W1" t="s">
        <v>156</v>
      </c>
      <c r="X1" t="s">
        <v>157</v>
      </c>
      <c r="Y1" t="s">
        <v>91</v>
      </c>
      <c r="Z1" t="s">
        <v>92</v>
      </c>
      <c r="AA1" t="s">
        <v>93</v>
      </c>
      <c r="AB1" t="s">
        <v>158</v>
      </c>
      <c r="AC1" t="s">
        <v>94</v>
      </c>
      <c r="AD1" t="s">
        <v>95</v>
      </c>
      <c r="AE1" t="s">
        <v>159</v>
      </c>
      <c r="AF1" t="s">
        <v>96</v>
      </c>
      <c r="AG1" t="s">
        <v>160</v>
      </c>
      <c r="AH1" t="s">
        <v>97</v>
      </c>
      <c r="AI1" t="s">
        <v>161</v>
      </c>
      <c r="AJ1" t="s">
        <v>98</v>
      </c>
      <c r="AK1" t="s">
        <v>99</v>
      </c>
      <c r="AL1" t="s">
        <v>162</v>
      </c>
      <c r="AM1" t="s">
        <v>15</v>
      </c>
      <c r="AN1" t="s">
        <v>163</v>
      </c>
      <c r="AO1" t="s">
        <v>164</v>
      </c>
      <c r="AP1" t="s">
        <v>165</v>
      </c>
      <c r="AQ1" t="s">
        <v>166</v>
      </c>
      <c r="AR1" t="s">
        <v>167</v>
      </c>
      <c r="AS1" t="s">
        <v>168</v>
      </c>
      <c r="AT1" t="s">
        <v>169</v>
      </c>
      <c r="AU1" t="s">
        <v>169</v>
      </c>
      <c r="AV1" t="s">
        <v>34</v>
      </c>
      <c r="AW1" t="s">
        <v>79</v>
      </c>
    </row>
    <row r="2" spans="1:49" x14ac:dyDescent="0.2">
      <c r="A2">
        <v>3</v>
      </c>
      <c r="B2" t="s">
        <v>80</v>
      </c>
      <c r="C2" t="s">
        <v>10</v>
      </c>
      <c r="D2" t="s">
        <v>5</v>
      </c>
      <c r="E2" t="s">
        <v>113</v>
      </c>
      <c r="F2" t="s">
        <v>83</v>
      </c>
      <c r="G2" t="s">
        <v>116</v>
      </c>
      <c r="H2" t="s">
        <v>119</v>
      </c>
      <c r="I2" t="s">
        <v>122</v>
      </c>
      <c r="M2" t="s">
        <v>128</v>
      </c>
      <c r="O2" t="s">
        <v>132</v>
      </c>
      <c r="Q2" t="s">
        <v>15</v>
      </c>
      <c r="R2" t="s">
        <v>27</v>
      </c>
      <c r="S2" t="s">
        <v>140</v>
      </c>
      <c r="T2" t="s">
        <v>142</v>
      </c>
      <c r="U2" t="s">
        <v>28</v>
      </c>
      <c r="V2">
        <v>4</v>
      </c>
      <c r="W2">
        <v>5</v>
      </c>
      <c r="X2">
        <v>3</v>
      </c>
      <c r="Y2">
        <v>4</v>
      </c>
      <c r="Z2">
        <v>4</v>
      </c>
      <c r="AA2">
        <v>4</v>
      </c>
      <c r="AB2">
        <v>3</v>
      </c>
      <c r="AC2">
        <v>4</v>
      </c>
      <c r="AD2">
        <v>1</v>
      </c>
      <c r="AF2">
        <v>4</v>
      </c>
      <c r="AG2">
        <v>4</v>
      </c>
      <c r="AH2">
        <v>5</v>
      </c>
      <c r="AI2">
        <v>4</v>
      </c>
      <c r="AJ2">
        <v>5</v>
      </c>
      <c r="AK2">
        <v>4</v>
      </c>
      <c r="AL2" t="s">
        <v>180</v>
      </c>
      <c r="AN2">
        <v>5</v>
      </c>
      <c r="AO2">
        <v>4</v>
      </c>
      <c r="AP2">
        <v>5</v>
      </c>
      <c r="AQ2">
        <v>4</v>
      </c>
      <c r="AR2">
        <v>4</v>
      </c>
      <c r="AS2">
        <v>4</v>
      </c>
      <c r="AT2" t="s">
        <v>36</v>
      </c>
      <c r="AU2" t="s">
        <v>181</v>
      </c>
      <c r="AV2" t="s">
        <v>41</v>
      </c>
    </row>
    <row r="3" spans="1:49" x14ac:dyDescent="0.2">
      <c r="A3">
        <v>10</v>
      </c>
      <c r="B3" t="s">
        <v>80</v>
      </c>
      <c r="C3" t="s">
        <v>16</v>
      </c>
      <c r="D3" t="s">
        <v>5</v>
      </c>
      <c r="E3" t="s">
        <v>113</v>
      </c>
      <c r="F3" t="s">
        <v>83</v>
      </c>
      <c r="G3" t="s">
        <v>115</v>
      </c>
      <c r="H3" t="s">
        <v>118</v>
      </c>
      <c r="I3" t="s">
        <v>122</v>
      </c>
      <c r="M3" t="s">
        <v>130</v>
      </c>
      <c r="O3" t="s">
        <v>132</v>
      </c>
      <c r="Q3" t="s">
        <v>135</v>
      </c>
      <c r="S3" t="s">
        <v>140</v>
      </c>
      <c r="T3" t="s">
        <v>143</v>
      </c>
      <c r="U3" t="s">
        <v>145</v>
      </c>
      <c r="V3">
        <v>5</v>
      </c>
      <c r="W3">
        <v>4</v>
      </c>
      <c r="X3">
        <v>4</v>
      </c>
      <c r="Y3">
        <v>5</v>
      </c>
      <c r="Z3">
        <v>4</v>
      </c>
      <c r="AA3">
        <v>5</v>
      </c>
      <c r="AB3">
        <v>3</v>
      </c>
      <c r="AC3">
        <v>4</v>
      </c>
      <c r="AD3">
        <v>3</v>
      </c>
      <c r="AF3">
        <v>5</v>
      </c>
      <c r="AG3">
        <v>5</v>
      </c>
      <c r="AH3">
        <v>5</v>
      </c>
      <c r="AI3">
        <v>4</v>
      </c>
      <c r="AJ3">
        <v>5</v>
      </c>
      <c r="AK3">
        <v>5</v>
      </c>
      <c r="AL3" t="s">
        <v>184</v>
      </c>
      <c r="AN3">
        <v>4</v>
      </c>
      <c r="AO3">
        <v>4</v>
      </c>
      <c r="AP3">
        <v>5</v>
      </c>
      <c r="AQ3">
        <v>5</v>
      </c>
      <c r="AR3">
        <v>5</v>
      </c>
      <c r="AS3">
        <v>5</v>
      </c>
      <c r="AT3" t="s">
        <v>36</v>
      </c>
      <c r="AU3" t="s">
        <v>181</v>
      </c>
      <c r="AV3" t="s">
        <v>53</v>
      </c>
    </row>
    <row r="4" spans="1:49" x14ac:dyDescent="0.2">
      <c r="A4">
        <v>11</v>
      </c>
      <c r="B4" t="s">
        <v>81</v>
      </c>
      <c r="C4" t="s">
        <v>179</v>
      </c>
      <c r="D4" t="s">
        <v>5</v>
      </c>
      <c r="E4" t="s">
        <v>113</v>
      </c>
      <c r="F4" t="s">
        <v>83</v>
      </c>
      <c r="G4" t="s">
        <v>115</v>
      </c>
      <c r="H4" t="s">
        <v>119</v>
      </c>
      <c r="I4" t="s">
        <v>122</v>
      </c>
      <c r="M4" t="s">
        <v>130</v>
      </c>
      <c r="O4" t="s">
        <v>132</v>
      </c>
      <c r="Q4" t="s">
        <v>182</v>
      </c>
      <c r="S4" t="s">
        <v>139</v>
      </c>
      <c r="T4" t="s">
        <v>143</v>
      </c>
      <c r="U4" t="s">
        <v>146</v>
      </c>
      <c r="V4">
        <v>3</v>
      </c>
      <c r="W4">
        <v>4</v>
      </c>
      <c r="X4">
        <v>2</v>
      </c>
      <c r="Y4">
        <v>2</v>
      </c>
      <c r="Z4">
        <v>3</v>
      </c>
      <c r="AA4">
        <v>5</v>
      </c>
      <c r="AB4">
        <v>5</v>
      </c>
      <c r="AC4">
        <v>3</v>
      </c>
      <c r="AD4">
        <v>3</v>
      </c>
      <c r="AF4">
        <v>4</v>
      </c>
      <c r="AG4">
        <v>5</v>
      </c>
      <c r="AH4">
        <v>5</v>
      </c>
      <c r="AI4">
        <v>4</v>
      </c>
      <c r="AJ4">
        <v>4</v>
      </c>
      <c r="AK4">
        <v>3</v>
      </c>
      <c r="AL4" t="s">
        <v>185</v>
      </c>
      <c r="AN4">
        <v>3</v>
      </c>
      <c r="AO4">
        <v>4</v>
      </c>
      <c r="AP4">
        <v>5</v>
      </c>
      <c r="AQ4">
        <v>4</v>
      </c>
      <c r="AR4">
        <v>3</v>
      </c>
      <c r="AS4">
        <v>5</v>
      </c>
      <c r="AT4" t="s">
        <v>36</v>
      </c>
      <c r="AU4" t="s">
        <v>181</v>
      </c>
      <c r="AV4" t="s">
        <v>54</v>
      </c>
    </row>
    <row r="5" spans="1:49" x14ac:dyDescent="0.2">
      <c r="A5">
        <v>12</v>
      </c>
      <c r="B5" t="s">
        <v>80</v>
      </c>
      <c r="C5" t="s">
        <v>10</v>
      </c>
      <c r="D5" t="s">
        <v>5</v>
      </c>
      <c r="E5" t="s">
        <v>113</v>
      </c>
      <c r="F5" t="s">
        <v>83</v>
      </c>
      <c r="G5" t="s">
        <v>116</v>
      </c>
      <c r="H5" t="s">
        <v>119</v>
      </c>
      <c r="I5" t="s">
        <v>122</v>
      </c>
      <c r="M5" t="s">
        <v>130</v>
      </c>
      <c r="O5" t="s">
        <v>134</v>
      </c>
      <c r="Q5" t="s">
        <v>183</v>
      </c>
      <c r="S5" t="s">
        <v>141</v>
      </c>
      <c r="T5" t="s">
        <v>144</v>
      </c>
      <c r="U5" t="s">
        <v>145</v>
      </c>
      <c r="V5">
        <v>4</v>
      </c>
      <c r="W5">
        <v>3</v>
      </c>
      <c r="X5">
        <v>3</v>
      </c>
      <c r="Y5">
        <v>2</v>
      </c>
      <c r="Z5">
        <v>3</v>
      </c>
      <c r="AA5">
        <v>5</v>
      </c>
      <c r="AB5">
        <v>4</v>
      </c>
      <c r="AC5">
        <v>4</v>
      </c>
      <c r="AD5">
        <v>3</v>
      </c>
      <c r="AF5">
        <v>5</v>
      </c>
      <c r="AG5">
        <v>5</v>
      </c>
      <c r="AH5">
        <v>5</v>
      </c>
      <c r="AI5">
        <v>4</v>
      </c>
      <c r="AJ5">
        <v>4</v>
      </c>
      <c r="AK5">
        <v>4</v>
      </c>
      <c r="AL5" t="s">
        <v>180</v>
      </c>
      <c r="AN5">
        <v>4</v>
      </c>
      <c r="AO5">
        <v>2</v>
      </c>
      <c r="AP5">
        <v>5</v>
      </c>
      <c r="AQ5">
        <v>4</v>
      </c>
      <c r="AR5">
        <v>4</v>
      </c>
      <c r="AS5">
        <v>5</v>
      </c>
      <c r="AT5" t="s">
        <v>36</v>
      </c>
      <c r="AU5" t="s">
        <v>181</v>
      </c>
      <c r="AV5" t="s">
        <v>55</v>
      </c>
    </row>
    <row r="6" spans="1:49" x14ac:dyDescent="0.2">
      <c r="A6">
        <v>16</v>
      </c>
      <c r="B6" t="s">
        <v>80</v>
      </c>
      <c r="C6" t="s">
        <v>10</v>
      </c>
      <c r="D6" t="s">
        <v>5</v>
      </c>
      <c r="E6" t="s">
        <v>113</v>
      </c>
      <c r="F6" t="s">
        <v>83</v>
      </c>
      <c r="G6" t="s">
        <v>115</v>
      </c>
      <c r="H6" t="s">
        <v>119</v>
      </c>
      <c r="I6" t="s">
        <v>122</v>
      </c>
      <c r="K6" t="s">
        <v>122</v>
      </c>
      <c r="M6" t="s">
        <v>130</v>
      </c>
      <c r="O6" t="s">
        <v>132</v>
      </c>
      <c r="Q6" t="s">
        <v>135</v>
      </c>
      <c r="S6" t="s">
        <v>140</v>
      </c>
      <c r="T6" t="s">
        <v>143</v>
      </c>
      <c r="U6" t="s">
        <v>145</v>
      </c>
      <c r="V6">
        <v>5</v>
      </c>
      <c r="W6">
        <v>5</v>
      </c>
      <c r="X6">
        <v>4</v>
      </c>
      <c r="Y6">
        <v>4</v>
      </c>
      <c r="Z6">
        <v>4</v>
      </c>
      <c r="AA6">
        <v>5</v>
      </c>
      <c r="AB6">
        <v>3</v>
      </c>
      <c r="AC6">
        <v>4</v>
      </c>
      <c r="AD6">
        <v>2</v>
      </c>
      <c r="AF6">
        <v>5</v>
      </c>
      <c r="AG6">
        <v>5</v>
      </c>
      <c r="AH6">
        <v>5</v>
      </c>
      <c r="AI6">
        <v>5</v>
      </c>
      <c r="AJ6">
        <v>4</v>
      </c>
      <c r="AK6">
        <v>5</v>
      </c>
      <c r="AL6" t="s">
        <v>187</v>
      </c>
      <c r="AN6">
        <v>5</v>
      </c>
      <c r="AO6">
        <v>4</v>
      </c>
      <c r="AP6">
        <v>5</v>
      </c>
      <c r="AQ6">
        <v>5</v>
      </c>
      <c r="AR6">
        <v>5</v>
      </c>
      <c r="AS6">
        <v>5</v>
      </c>
      <c r="AT6" t="s">
        <v>60</v>
      </c>
      <c r="AU6" t="s">
        <v>188</v>
      </c>
      <c r="AV6" t="s">
        <v>61</v>
      </c>
    </row>
    <row r="7" spans="1:49" x14ac:dyDescent="0.2">
      <c r="A7">
        <v>17</v>
      </c>
      <c r="B7" t="s">
        <v>80</v>
      </c>
      <c r="C7" t="s">
        <v>10</v>
      </c>
      <c r="D7" t="s">
        <v>5</v>
      </c>
      <c r="E7" t="s">
        <v>113</v>
      </c>
      <c r="F7" t="s">
        <v>83</v>
      </c>
      <c r="G7" t="s">
        <v>116</v>
      </c>
      <c r="H7" t="s">
        <v>119</v>
      </c>
      <c r="I7" t="s">
        <v>122</v>
      </c>
      <c r="K7" t="s">
        <v>122</v>
      </c>
      <c r="M7" t="s">
        <v>130</v>
      </c>
      <c r="O7" t="s">
        <v>132</v>
      </c>
      <c r="Q7" t="s">
        <v>135</v>
      </c>
      <c r="S7" t="s">
        <v>141</v>
      </c>
      <c r="T7" t="s">
        <v>143</v>
      </c>
      <c r="U7" t="s">
        <v>145</v>
      </c>
      <c r="V7">
        <v>5</v>
      </c>
      <c r="W7">
        <v>5</v>
      </c>
      <c r="X7">
        <v>4</v>
      </c>
      <c r="Y7">
        <v>4</v>
      </c>
      <c r="Z7">
        <v>4</v>
      </c>
      <c r="AA7">
        <v>4</v>
      </c>
      <c r="AB7">
        <v>5</v>
      </c>
      <c r="AC7">
        <v>4</v>
      </c>
      <c r="AD7">
        <v>4</v>
      </c>
      <c r="AF7">
        <v>5</v>
      </c>
      <c r="AG7">
        <v>5</v>
      </c>
      <c r="AH7">
        <v>4</v>
      </c>
      <c r="AI7">
        <v>5</v>
      </c>
      <c r="AJ7">
        <v>5</v>
      </c>
      <c r="AK7">
        <v>5</v>
      </c>
      <c r="AL7" t="s">
        <v>187</v>
      </c>
      <c r="AN7">
        <v>5</v>
      </c>
      <c r="AO7">
        <v>4</v>
      </c>
      <c r="AP7">
        <v>4</v>
      </c>
      <c r="AQ7">
        <v>5</v>
      </c>
      <c r="AR7">
        <v>4</v>
      </c>
      <c r="AS7">
        <v>5</v>
      </c>
      <c r="AT7" t="s">
        <v>60</v>
      </c>
      <c r="AU7" t="s">
        <v>188</v>
      </c>
      <c r="AV7" t="s">
        <v>62</v>
      </c>
    </row>
    <row r="8" spans="1:49" x14ac:dyDescent="0.2">
      <c r="A8">
        <v>18</v>
      </c>
      <c r="D8" t="s">
        <v>5</v>
      </c>
      <c r="E8" t="s">
        <v>113</v>
      </c>
      <c r="F8" t="s">
        <v>83</v>
      </c>
      <c r="G8" t="s">
        <v>116</v>
      </c>
      <c r="H8" t="s">
        <v>119</v>
      </c>
      <c r="I8" t="s">
        <v>122</v>
      </c>
      <c r="K8" t="s">
        <v>15</v>
      </c>
      <c r="L8" t="s">
        <v>20</v>
      </c>
      <c r="M8" t="s">
        <v>130</v>
      </c>
      <c r="O8" t="s">
        <v>134</v>
      </c>
      <c r="Q8" t="s">
        <v>137</v>
      </c>
      <c r="S8" t="s">
        <v>140</v>
      </c>
      <c r="T8" t="s">
        <v>143</v>
      </c>
      <c r="U8" t="s">
        <v>145</v>
      </c>
      <c r="V8">
        <v>5</v>
      </c>
      <c r="W8">
        <v>5</v>
      </c>
      <c r="X8">
        <v>4</v>
      </c>
      <c r="Y8">
        <v>3</v>
      </c>
      <c r="Z8">
        <v>4</v>
      </c>
      <c r="AA8">
        <v>5</v>
      </c>
      <c r="AB8">
        <v>5</v>
      </c>
      <c r="AC8">
        <v>5</v>
      </c>
      <c r="AD8">
        <v>5</v>
      </c>
      <c r="AE8">
        <v>3</v>
      </c>
      <c r="AF8">
        <v>5</v>
      </c>
      <c r="AG8">
        <v>3</v>
      </c>
      <c r="AH8">
        <v>4</v>
      </c>
      <c r="AI8">
        <v>5</v>
      </c>
      <c r="AJ8">
        <v>4</v>
      </c>
      <c r="AK8">
        <v>5</v>
      </c>
      <c r="AL8" t="s">
        <v>184</v>
      </c>
      <c r="AN8">
        <v>2</v>
      </c>
      <c r="AO8">
        <v>2</v>
      </c>
      <c r="AP8">
        <v>5</v>
      </c>
      <c r="AQ8">
        <v>5</v>
      </c>
      <c r="AR8">
        <v>5</v>
      </c>
      <c r="AS8">
        <v>5</v>
      </c>
      <c r="AT8" t="s">
        <v>36</v>
      </c>
      <c r="AU8" t="s">
        <v>181</v>
      </c>
      <c r="AV8" t="s">
        <v>63</v>
      </c>
    </row>
    <row r="9" spans="1:49" x14ac:dyDescent="0.2">
      <c r="A9">
        <v>19</v>
      </c>
      <c r="B9" t="s">
        <v>80</v>
      </c>
      <c r="D9" t="s">
        <v>5</v>
      </c>
      <c r="E9" t="s">
        <v>113</v>
      </c>
      <c r="F9" t="s">
        <v>83</v>
      </c>
      <c r="G9" t="s">
        <v>115</v>
      </c>
      <c r="H9" t="s">
        <v>118</v>
      </c>
      <c r="I9" t="s">
        <v>122</v>
      </c>
      <c r="K9" t="s">
        <v>122</v>
      </c>
      <c r="M9" t="s">
        <v>130</v>
      </c>
      <c r="O9" t="s">
        <v>132</v>
      </c>
      <c r="Q9" t="s">
        <v>186</v>
      </c>
      <c r="S9" t="s">
        <v>139</v>
      </c>
      <c r="T9" t="s">
        <v>142</v>
      </c>
      <c r="U9" t="s">
        <v>146</v>
      </c>
      <c r="V9">
        <v>4</v>
      </c>
      <c r="W9">
        <v>4</v>
      </c>
      <c r="X9">
        <v>5</v>
      </c>
      <c r="Y9">
        <v>5</v>
      </c>
      <c r="Z9">
        <v>5</v>
      </c>
      <c r="AA9">
        <v>5</v>
      </c>
      <c r="AB9">
        <v>5</v>
      </c>
      <c r="AC9">
        <v>5</v>
      </c>
      <c r="AD9">
        <v>5</v>
      </c>
      <c r="AE9">
        <v>5</v>
      </c>
      <c r="AF9">
        <v>4</v>
      </c>
      <c r="AG9">
        <v>4</v>
      </c>
      <c r="AH9">
        <v>4</v>
      </c>
      <c r="AI9">
        <v>4</v>
      </c>
      <c r="AJ9">
        <v>4</v>
      </c>
      <c r="AK9">
        <v>4</v>
      </c>
      <c r="AL9" t="s">
        <v>189</v>
      </c>
      <c r="AN9">
        <v>4</v>
      </c>
      <c r="AO9">
        <v>4</v>
      </c>
      <c r="AP9">
        <v>4</v>
      </c>
      <c r="AQ9">
        <v>4</v>
      </c>
      <c r="AR9">
        <v>4</v>
      </c>
      <c r="AS9">
        <v>4</v>
      </c>
      <c r="AT9" t="s">
        <v>64</v>
      </c>
      <c r="AU9" t="s">
        <v>190</v>
      </c>
    </row>
    <row r="10" spans="1:49" x14ac:dyDescent="0.2">
      <c r="A10">
        <v>25</v>
      </c>
      <c r="B10" t="s">
        <v>80</v>
      </c>
      <c r="D10" t="s">
        <v>5</v>
      </c>
      <c r="E10" t="s">
        <v>113</v>
      </c>
      <c r="F10" t="s">
        <v>83</v>
      </c>
      <c r="G10" t="s">
        <v>116</v>
      </c>
      <c r="H10" t="s">
        <v>119</v>
      </c>
      <c r="I10" t="s">
        <v>122</v>
      </c>
      <c r="M10" t="s">
        <v>130</v>
      </c>
      <c r="O10" t="s">
        <v>132</v>
      </c>
      <c r="Q10" t="s">
        <v>137</v>
      </c>
      <c r="S10" t="s">
        <v>139</v>
      </c>
      <c r="T10" t="s">
        <v>143</v>
      </c>
      <c r="U10" t="s">
        <v>145</v>
      </c>
      <c r="V10">
        <v>5</v>
      </c>
      <c r="W10">
        <v>5</v>
      </c>
      <c r="X10">
        <v>5</v>
      </c>
      <c r="Y10">
        <v>5</v>
      </c>
      <c r="Z10">
        <v>5</v>
      </c>
      <c r="AA10">
        <v>5</v>
      </c>
      <c r="AB10">
        <v>5</v>
      </c>
      <c r="AC10">
        <v>5</v>
      </c>
      <c r="AD10">
        <v>5</v>
      </c>
      <c r="AF10">
        <v>5</v>
      </c>
      <c r="AG10">
        <v>5</v>
      </c>
      <c r="AH10">
        <v>5</v>
      </c>
      <c r="AI10">
        <v>5</v>
      </c>
      <c r="AJ10">
        <v>5</v>
      </c>
      <c r="AL10" t="s">
        <v>184</v>
      </c>
      <c r="AN10">
        <v>3</v>
      </c>
      <c r="AO10">
        <v>2</v>
      </c>
      <c r="AP10">
        <v>5</v>
      </c>
      <c r="AQ10">
        <v>5</v>
      </c>
      <c r="AR10">
        <v>5</v>
      </c>
      <c r="AS10">
        <v>5</v>
      </c>
      <c r="AT10" t="s">
        <v>102</v>
      </c>
      <c r="AU10" t="s">
        <v>191</v>
      </c>
    </row>
    <row r="11" spans="1:49" x14ac:dyDescent="0.2">
      <c r="A11">
        <v>29</v>
      </c>
      <c r="B11" t="s">
        <v>80</v>
      </c>
      <c r="D11" t="s">
        <v>5</v>
      </c>
      <c r="F11" t="s">
        <v>83</v>
      </c>
      <c r="G11" t="s">
        <v>115</v>
      </c>
      <c r="H11" t="s">
        <v>119</v>
      </c>
      <c r="I11" t="s">
        <v>122</v>
      </c>
      <c r="K11" t="s">
        <v>122</v>
      </c>
      <c r="M11" t="s">
        <v>130</v>
      </c>
      <c r="O11" t="s">
        <v>132</v>
      </c>
      <c r="Q11" t="s">
        <v>135</v>
      </c>
      <c r="S11" t="s">
        <v>141</v>
      </c>
      <c r="T11" t="s">
        <v>142</v>
      </c>
      <c r="U11" t="s">
        <v>145</v>
      </c>
      <c r="V11">
        <v>4</v>
      </c>
      <c r="W11">
        <v>4</v>
      </c>
      <c r="X11">
        <v>4</v>
      </c>
      <c r="Y11">
        <v>4</v>
      </c>
      <c r="Z11">
        <v>4</v>
      </c>
      <c r="AA11">
        <v>4</v>
      </c>
      <c r="AB11">
        <v>4</v>
      </c>
      <c r="AC11">
        <v>4</v>
      </c>
      <c r="AD11">
        <v>4</v>
      </c>
      <c r="AF11">
        <v>4</v>
      </c>
      <c r="AG11">
        <v>4</v>
      </c>
      <c r="AH11">
        <v>4</v>
      </c>
      <c r="AI11">
        <v>4</v>
      </c>
      <c r="AJ11">
        <v>4</v>
      </c>
      <c r="AK11">
        <v>4</v>
      </c>
      <c r="AL11" t="s">
        <v>187</v>
      </c>
      <c r="AN11">
        <v>4</v>
      </c>
      <c r="AO11">
        <v>4</v>
      </c>
      <c r="AP11">
        <v>4</v>
      </c>
      <c r="AQ11">
        <v>4</v>
      </c>
      <c r="AR11">
        <v>4</v>
      </c>
      <c r="AS11">
        <v>4</v>
      </c>
      <c r="AT11">
        <v>1</v>
      </c>
      <c r="AU11" t="s">
        <v>171</v>
      </c>
      <c r="AV11" t="s">
        <v>73</v>
      </c>
    </row>
    <row r="12" spans="1:49" x14ac:dyDescent="0.2">
      <c r="A12">
        <v>30</v>
      </c>
      <c r="B12" t="s">
        <v>80</v>
      </c>
      <c r="D12" t="s">
        <v>5</v>
      </c>
      <c r="E12" t="s">
        <v>113</v>
      </c>
      <c r="F12" t="s">
        <v>82</v>
      </c>
      <c r="G12" t="s">
        <v>115</v>
      </c>
      <c r="H12" t="s">
        <v>118</v>
      </c>
      <c r="I12" t="s">
        <v>122</v>
      </c>
      <c r="M12" t="s">
        <v>127</v>
      </c>
      <c r="O12" t="s">
        <v>132</v>
      </c>
      <c r="Q12" t="s">
        <v>135</v>
      </c>
      <c r="S12" t="s">
        <v>138</v>
      </c>
      <c r="T12" t="s">
        <v>144</v>
      </c>
      <c r="U12" t="s">
        <v>145</v>
      </c>
      <c r="V12">
        <v>3</v>
      </c>
      <c r="W12">
        <v>3</v>
      </c>
      <c r="X12">
        <v>2</v>
      </c>
      <c r="Y12">
        <v>2</v>
      </c>
      <c r="Z12">
        <v>3</v>
      </c>
      <c r="AA12">
        <v>4</v>
      </c>
      <c r="AB12">
        <v>5</v>
      </c>
      <c r="AC12">
        <v>4</v>
      </c>
      <c r="AD12">
        <v>5</v>
      </c>
      <c r="AF12">
        <v>5</v>
      </c>
      <c r="AG12">
        <v>5</v>
      </c>
      <c r="AH12">
        <v>5</v>
      </c>
      <c r="AI12">
        <v>5</v>
      </c>
      <c r="AJ12">
        <v>4</v>
      </c>
      <c r="AK12">
        <v>5</v>
      </c>
      <c r="AL12" t="s">
        <v>180</v>
      </c>
      <c r="AN12">
        <v>3</v>
      </c>
      <c r="AO12">
        <v>3</v>
      </c>
      <c r="AP12">
        <v>4</v>
      </c>
      <c r="AQ12">
        <v>3</v>
      </c>
      <c r="AR12">
        <v>5</v>
      </c>
      <c r="AS12">
        <v>5</v>
      </c>
      <c r="AT12" t="s">
        <v>36</v>
      </c>
      <c r="AU12" t="s">
        <v>181</v>
      </c>
      <c r="AW12" t="s">
        <v>74</v>
      </c>
    </row>
    <row r="13" spans="1:49" x14ac:dyDescent="0.2">
      <c r="A13">
        <v>37</v>
      </c>
      <c r="B13" t="s">
        <v>81</v>
      </c>
      <c r="D13" t="s">
        <v>5</v>
      </c>
      <c r="E13" t="s">
        <v>113</v>
      </c>
      <c r="F13" t="s">
        <v>83</v>
      </c>
      <c r="G13" t="s">
        <v>115</v>
      </c>
      <c r="I13" t="s">
        <v>122</v>
      </c>
      <c r="M13" t="s">
        <v>130</v>
      </c>
      <c r="O13" t="s">
        <v>134</v>
      </c>
      <c r="Q13" t="s">
        <v>183</v>
      </c>
      <c r="S13" t="s">
        <v>140</v>
      </c>
      <c r="T13" t="s">
        <v>143</v>
      </c>
      <c r="U13" t="s">
        <v>145</v>
      </c>
      <c r="V13">
        <v>4</v>
      </c>
      <c r="W13">
        <v>5</v>
      </c>
      <c r="X13">
        <v>2</v>
      </c>
      <c r="Y13">
        <v>2</v>
      </c>
      <c r="Z13">
        <v>3</v>
      </c>
      <c r="AA13">
        <v>4</v>
      </c>
      <c r="AB13">
        <v>5</v>
      </c>
      <c r="AC13">
        <v>3</v>
      </c>
      <c r="AD13">
        <v>4</v>
      </c>
      <c r="AF13">
        <v>3</v>
      </c>
      <c r="AG13">
        <v>4</v>
      </c>
      <c r="AH13">
        <v>5</v>
      </c>
      <c r="AI13">
        <v>4</v>
      </c>
      <c r="AJ13">
        <v>4</v>
      </c>
      <c r="AK13">
        <v>3</v>
      </c>
      <c r="AL13" t="s">
        <v>193</v>
      </c>
      <c r="AN13">
        <v>5</v>
      </c>
      <c r="AO13">
        <v>5</v>
      </c>
      <c r="AP13">
        <v>5</v>
      </c>
      <c r="AQ13">
        <v>5</v>
      </c>
      <c r="AR13">
        <v>5</v>
      </c>
      <c r="AS13">
        <v>5</v>
      </c>
      <c r="AT13" t="s">
        <v>36</v>
      </c>
      <c r="AU13" t="s">
        <v>181</v>
      </c>
      <c r="AV13" t="s">
        <v>78</v>
      </c>
    </row>
    <row r="14" spans="1:49" x14ac:dyDescent="0.2">
      <c r="A14">
        <v>38</v>
      </c>
      <c r="D14" t="s">
        <v>5</v>
      </c>
      <c r="E14" t="s">
        <v>113</v>
      </c>
      <c r="F14" t="s">
        <v>83</v>
      </c>
      <c r="G14" t="s">
        <v>116</v>
      </c>
      <c r="I14" t="s">
        <v>122</v>
      </c>
      <c r="M14" t="s">
        <v>130</v>
      </c>
      <c r="O14" t="s">
        <v>134</v>
      </c>
      <c r="Q14" t="s">
        <v>192</v>
      </c>
      <c r="S14" t="s">
        <v>138</v>
      </c>
      <c r="T14" t="s">
        <v>143</v>
      </c>
      <c r="U14" t="s">
        <v>145</v>
      </c>
      <c r="V14">
        <v>4</v>
      </c>
      <c r="W14">
        <v>4</v>
      </c>
      <c r="X14" t="s">
        <v>104</v>
      </c>
      <c r="Y14" t="s">
        <v>104</v>
      </c>
      <c r="Z14" t="s">
        <v>104</v>
      </c>
      <c r="AA14">
        <v>4</v>
      </c>
      <c r="AB14">
        <v>4</v>
      </c>
      <c r="AC14" t="s">
        <v>104</v>
      </c>
      <c r="AD14">
        <v>3</v>
      </c>
      <c r="AF14">
        <v>4</v>
      </c>
      <c r="AH14">
        <v>4</v>
      </c>
      <c r="AL14" t="s">
        <v>180</v>
      </c>
      <c r="AN14">
        <v>3</v>
      </c>
      <c r="AO14">
        <v>3</v>
      </c>
      <c r="AP14">
        <v>3</v>
      </c>
      <c r="AQ14">
        <v>4</v>
      </c>
      <c r="AS14">
        <v>4</v>
      </c>
      <c r="AT14" t="s">
        <v>69</v>
      </c>
      <c r="AU14" t="s">
        <v>194</v>
      </c>
      <c r="AW14" t="s">
        <v>74</v>
      </c>
    </row>
    <row r="15" spans="1:49" x14ac:dyDescent="0.2">
      <c r="A15">
        <v>39</v>
      </c>
      <c r="B15" t="s">
        <v>80</v>
      </c>
      <c r="D15" t="s">
        <v>5</v>
      </c>
      <c r="E15" t="s">
        <v>113</v>
      </c>
      <c r="F15" t="s">
        <v>83</v>
      </c>
      <c r="G15" t="s">
        <v>115</v>
      </c>
      <c r="H15" t="s">
        <v>119</v>
      </c>
      <c r="I15" t="s">
        <v>122</v>
      </c>
      <c r="K15" t="s">
        <v>126</v>
      </c>
      <c r="M15" t="s">
        <v>127</v>
      </c>
      <c r="O15" t="s">
        <v>132</v>
      </c>
      <c r="Q15" t="s">
        <v>136</v>
      </c>
      <c r="S15" t="s">
        <v>141</v>
      </c>
      <c r="T15" t="s">
        <v>143</v>
      </c>
      <c r="U15" t="s">
        <v>145</v>
      </c>
      <c r="V15">
        <v>5</v>
      </c>
      <c r="W15">
        <v>5</v>
      </c>
      <c r="X15">
        <v>4</v>
      </c>
      <c r="Y15">
        <v>4</v>
      </c>
      <c r="Z15">
        <v>5</v>
      </c>
      <c r="AA15">
        <v>5</v>
      </c>
      <c r="AB15">
        <v>5</v>
      </c>
      <c r="AC15">
        <v>5</v>
      </c>
      <c r="AD15" t="s">
        <v>104</v>
      </c>
      <c r="AF15">
        <v>4</v>
      </c>
      <c r="AG15">
        <v>5</v>
      </c>
      <c r="AH15">
        <v>5</v>
      </c>
      <c r="AI15">
        <v>5</v>
      </c>
      <c r="AJ15">
        <v>5</v>
      </c>
      <c r="AK15" t="s">
        <v>104</v>
      </c>
      <c r="AL15" t="s">
        <v>195</v>
      </c>
      <c r="AN15">
        <v>3</v>
      </c>
      <c r="AO15">
        <v>2</v>
      </c>
      <c r="AP15">
        <v>5</v>
      </c>
      <c r="AQ15">
        <v>5</v>
      </c>
      <c r="AR15">
        <v>5</v>
      </c>
      <c r="AS15">
        <v>5</v>
      </c>
      <c r="AT15" t="s">
        <v>101</v>
      </c>
      <c r="AU15" t="s">
        <v>196</v>
      </c>
      <c r="AV15" t="s">
        <v>105</v>
      </c>
    </row>
    <row r="16" spans="1:49" x14ac:dyDescent="0.2">
      <c r="A16">
        <v>40</v>
      </c>
      <c r="B16" t="s">
        <v>80</v>
      </c>
      <c r="D16" t="s">
        <v>5</v>
      </c>
      <c r="E16" t="s">
        <v>113</v>
      </c>
      <c r="F16" t="s">
        <v>83</v>
      </c>
      <c r="G16" t="s">
        <v>116</v>
      </c>
      <c r="H16" t="s">
        <v>119</v>
      </c>
      <c r="I16" t="s">
        <v>122</v>
      </c>
      <c r="K16" t="s">
        <v>126</v>
      </c>
      <c r="M16" t="s">
        <v>130</v>
      </c>
      <c r="O16" t="s">
        <v>132</v>
      </c>
      <c r="Q16" t="s">
        <v>136</v>
      </c>
      <c r="S16" t="s">
        <v>141</v>
      </c>
      <c r="T16" t="s">
        <v>143</v>
      </c>
      <c r="U16" t="s">
        <v>145</v>
      </c>
      <c r="V16">
        <v>5</v>
      </c>
      <c r="W16">
        <v>5</v>
      </c>
      <c r="X16">
        <v>4</v>
      </c>
      <c r="Y16">
        <v>5</v>
      </c>
      <c r="Z16">
        <v>5</v>
      </c>
      <c r="AA16">
        <v>5</v>
      </c>
      <c r="AB16">
        <v>5</v>
      </c>
      <c r="AC16">
        <v>5</v>
      </c>
      <c r="AD16" t="s">
        <v>104</v>
      </c>
      <c r="AF16">
        <v>4</v>
      </c>
      <c r="AG16">
        <v>5</v>
      </c>
      <c r="AH16">
        <v>5</v>
      </c>
      <c r="AI16">
        <v>5</v>
      </c>
      <c r="AJ16">
        <v>5</v>
      </c>
      <c r="AK16" t="s">
        <v>104</v>
      </c>
      <c r="AL16" t="s">
        <v>195</v>
      </c>
      <c r="AN16">
        <v>4</v>
      </c>
      <c r="AO16">
        <v>3</v>
      </c>
      <c r="AP16">
        <v>5</v>
      </c>
      <c r="AQ16">
        <v>5</v>
      </c>
      <c r="AR16">
        <v>5</v>
      </c>
      <c r="AS16">
        <v>5</v>
      </c>
      <c r="AT16" t="s">
        <v>36</v>
      </c>
      <c r="AU16" t="s">
        <v>181</v>
      </c>
    </row>
    <row r="17" spans="1:47" x14ac:dyDescent="0.2">
      <c r="A17">
        <v>41</v>
      </c>
      <c r="B17" t="s">
        <v>80</v>
      </c>
      <c r="D17" t="s">
        <v>5</v>
      </c>
      <c r="E17" t="s">
        <v>113</v>
      </c>
      <c r="F17" t="s">
        <v>83</v>
      </c>
      <c r="G17" t="s">
        <v>116</v>
      </c>
      <c r="H17" t="s">
        <v>119</v>
      </c>
      <c r="I17" t="s">
        <v>122</v>
      </c>
      <c r="M17" t="s">
        <v>129</v>
      </c>
      <c r="O17" t="s">
        <v>132</v>
      </c>
      <c r="Q17" t="s">
        <v>137</v>
      </c>
      <c r="R17" t="s">
        <v>106</v>
      </c>
      <c r="S17" t="s">
        <v>138</v>
      </c>
      <c r="T17" t="s">
        <v>144</v>
      </c>
      <c r="U17" t="s">
        <v>146</v>
      </c>
      <c r="V17">
        <v>4</v>
      </c>
      <c r="W17">
        <v>4</v>
      </c>
      <c r="X17">
        <v>4</v>
      </c>
      <c r="Y17">
        <v>4</v>
      </c>
      <c r="Z17">
        <v>4</v>
      </c>
      <c r="AA17">
        <v>4</v>
      </c>
      <c r="AB17">
        <v>4</v>
      </c>
      <c r="AC17">
        <v>4</v>
      </c>
      <c r="AD17">
        <v>4</v>
      </c>
      <c r="AF17">
        <v>4</v>
      </c>
      <c r="AG17">
        <v>4</v>
      </c>
      <c r="AH17">
        <v>4</v>
      </c>
      <c r="AI17">
        <v>4</v>
      </c>
      <c r="AJ17">
        <v>4</v>
      </c>
      <c r="AK17">
        <v>4</v>
      </c>
      <c r="AL17" t="s">
        <v>184</v>
      </c>
      <c r="AN17">
        <v>4</v>
      </c>
      <c r="AO17">
        <v>4</v>
      </c>
      <c r="AP17">
        <v>4</v>
      </c>
      <c r="AQ17">
        <v>4</v>
      </c>
      <c r="AR17">
        <v>4</v>
      </c>
      <c r="AS17">
        <v>4</v>
      </c>
      <c r="AT17" t="s">
        <v>104</v>
      </c>
      <c r="AU17" t="s">
        <v>104</v>
      </c>
    </row>
    <row r="18" spans="1:47" x14ac:dyDescent="0.2">
      <c r="A18">
        <v>43</v>
      </c>
      <c r="B18" t="s">
        <v>80</v>
      </c>
      <c r="D18" t="s">
        <v>5</v>
      </c>
      <c r="E18" t="s">
        <v>113</v>
      </c>
      <c r="F18" t="s">
        <v>83</v>
      </c>
      <c r="G18" t="s">
        <v>116</v>
      </c>
      <c r="H18" t="s">
        <v>119</v>
      </c>
      <c r="I18" t="s">
        <v>122</v>
      </c>
      <c r="M18" t="s">
        <v>127</v>
      </c>
      <c r="O18" t="s">
        <v>134</v>
      </c>
      <c r="Q18" t="s">
        <v>135</v>
      </c>
      <c r="S18" t="s">
        <v>139</v>
      </c>
      <c r="T18" t="s">
        <v>142</v>
      </c>
      <c r="U18" t="s">
        <v>145</v>
      </c>
      <c r="V18">
        <v>5</v>
      </c>
      <c r="W18">
        <v>5</v>
      </c>
      <c r="X18">
        <v>5</v>
      </c>
      <c r="Y18">
        <v>5</v>
      </c>
      <c r="Z18">
        <v>5</v>
      </c>
      <c r="AA18">
        <v>5</v>
      </c>
      <c r="AB18">
        <v>5</v>
      </c>
      <c r="AC18">
        <v>5</v>
      </c>
      <c r="AD18">
        <v>5</v>
      </c>
      <c r="AF18">
        <v>5</v>
      </c>
      <c r="AG18">
        <v>5</v>
      </c>
      <c r="AH18">
        <v>5</v>
      </c>
      <c r="AI18">
        <v>5</v>
      </c>
      <c r="AJ18">
        <v>5</v>
      </c>
      <c r="AK18" t="s">
        <v>104</v>
      </c>
      <c r="AL18" t="s">
        <v>195</v>
      </c>
      <c r="AN18">
        <v>2</v>
      </c>
      <c r="AO18">
        <v>2</v>
      </c>
      <c r="AP18">
        <v>5</v>
      </c>
      <c r="AQ18">
        <v>5</v>
      </c>
      <c r="AR18">
        <v>5</v>
      </c>
      <c r="AS18">
        <v>5</v>
      </c>
      <c r="AT18" t="s">
        <v>108</v>
      </c>
      <c r="AU18" t="s">
        <v>197</v>
      </c>
    </row>
    <row r="19" spans="1:47" x14ac:dyDescent="0.2">
      <c r="A19">
        <v>44</v>
      </c>
      <c r="B19" t="s">
        <v>80</v>
      </c>
      <c r="D19" t="s">
        <v>5</v>
      </c>
      <c r="E19" t="s">
        <v>104</v>
      </c>
      <c r="F19" t="s">
        <v>83</v>
      </c>
      <c r="G19" t="s">
        <v>115</v>
      </c>
      <c r="H19" t="s">
        <v>119</v>
      </c>
      <c r="I19" t="s">
        <v>122</v>
      </c>
      <c r="K19" t="s">
        <v>124</v>
      </c>
      <c r="M19" t="s">
        <v>130</v>
      </c>
      <c r="O19" t="s">
        <v>134</v>
      </c>
      <c r="Q19" t="s">
        <v>137</v>
      </c>
      <c r="S19" t="s">
        <v>140</v>
      </c>
      <c r="T19" t="s">
        <v>142</v>
      </c>
      <c r="U19" t="s">
        <v>145</v>
      </c>
      <c r="V19">
        <v>5</v>
      </c>
      <c r="W19">
        <v>5</v>
      </c>
      <c r="X19">
        <v>5</v>
      </c>
      <c r="Y19">
        <v>5</v>
      </c>
      <c r="Z19">
        <v>5</v>
      </c>
      <c r="AA19">
        <v>5</v>
      </c>
      <c r="AB19">
        <v>5</v>
      </c>
      <c r="AC19">
        <v>5</v>
      </c>
      <c r="AD19">
        <v>5</v>
      </c>
      <c r="AF19">
        <v>5</v>
      </c>
      <c r="AG19">
        <v>5</v>
      </c>
      <c r="AH19">
        <v>5</v>
      </c>
      <c r="AI19">
        <v>5</v>
      </c>
      <c r="AJ19">
        <v>5</v>
      </c>
      <c r="AK19">
        <v>5</v>
      </c>
      <c r="AL19" t="s">
        <v>180</v>
      </c>
      <c r="AN19">
        <v>2</v>
      </c>
      <c r="AO19">
        <v>2</v>
      </c>
      <c r="AP19">
        <v>5</v>
      </c>
      <c r="AQ19">
        <v>5</v>
      </c>
      <c r="AR19">
        <v>5</v>
      </c>
      <c r="AS19">
        <v>5</v>
      </c>
      <c r="AT19" t="s">
        <v>101</v>
      </c>
      <c r="AU19" t="s">
        <v>196</v>
      </c>
    </row>
    <row r="20" spans="1:47" x14ac:dyDescent="0.2">
      <c r="A20">
        <v>45</v>
      </c>
      <c r="B20" t="s">
        <v>80</v>
      </c>
      <c r="D20" t="s">
        <v>5</v>
      </c>
      <c r="E20" t="s">
        <v>113</v>
      </c>
      <c r="F20" t="s">
        <v>83</v>
      </c>
      <c r="G20" t="s">
        <v>116</v>
      </c>
      <c r="H20" t="s">
        <v>119</v>
      </c>
      <c r="I20" t="s">
        <v>122</v>
      </c>
      <c r="M20" t="s">
        <v>130</v>
      </c>
      <c r="O20" t="s">
        <v>134</v>
      </c>
      <c r="Q20" t="s">
        <v>135</v>
      </c>
      <c r="S20" t="s">
        <v>140</v>
      </c>
      <c r="T20" t="s">
        <v>142</v>
      </c>
      <c r="U20" t="s">
        <v>145</v>
      </c>
      <c r="V20">
        <v>5</v>
      </c>
      <c r="W20">
        <v>5</v>
      </c>
      <c r="X20">
        <v>5</v>
      </c>
      <c r="Y20">
        <v>5</v>
      </c>
      <c r="Z20">
        <v>5</v>
      </c>
      <c r="AA20">
        <v>5</v>
      </c>
      <c r="AB20">
        <v>5</v>
      </c>
      <c r="AC20">
        <v>5</v>
      </c>
      <c r="AD20">
        <v>5</v>
      </c>
      <c r="AF20">
        <v>5</v>
      </c>
      <c r="AG20">
        <v>5</v>
      </c>
      <c r="AH20">
        <v>5</v>
      </c>
      <c r="AI20">
        <v>5</v>
      </c>
      <c r="AJ20">
        <v>5</v>
      </c>
      <c r="AK20">
        <v>5</v>
      </c>
      <c r="AL20" t="s">
        <v>198</v>
      </c>
      <c r="AN20">
        <v>3</v>
      </c>
      <c r="AO20">
        <v>4</v>
      </c>
      <c r="AP20">
        <v>5</v>
      </c>
      <c r="AQ20">
        <v>5</v>
      </c>
      <c r="AR20">
        <v>5</v>
      </c>
      <c r="AS20">
        <v>5</v>
      </c>
      <c r="AT20" t="s">
        <v>36</v>
      </c>
      <c r="AU20" t="s">
        <v>181</v>
      </c>
    </row>
    <row r="21" spans="1:47" x14ac:dyDescent="0.2">
      <c r="A21">
        <v>49</v>
      </c>
      <c r="B21" t="s">
        <v>80</v>
      </c>
      <c r="D21" t="s">
        <v>5</v>
      </c>
      <c r="E21" t="s">
        <v>113</v>
      </c>
      <c r="F21" t="s">
        <v>83</v>
      </c>
      <c r="G21" t="s">
        <v>116</v>
      </c>
      <c r="H21" t="s">
        <v>119</v>
      </c>
      <c r="I21" t="s">
        <v>122</v>
      </c>
      <c r="M21" t="s">
        <v>130</v>
      </c>
      <c r="O21" t="s">
        <v>132</v>
      </c>
      <c r="Q21" t="s">
        <v>135</v>
      </c>
      <c r="S21" t="s">
        <v>138</v>
      </c>
      <c r="T21" t="s">
        <v>142</v>
      </c>
      <c r="U21" t="s">
        <v>145</v>
      </c>
      <c r="V21">
        <v>5</v>
      </c>
      <c r="W21">
        <v>5</v>
      </c>
      <c r="X21">
        <v>5</v>
      </c>
      <c r="Y21">
        <v>5</v>
      </c>
      <c r="Z21">
        <v>5</v>
      </c>
      <c r="AA21">
        <v>5</v>
      </c>
      <c r="AB21">
        <v>5</v>
      </c>
      <c r="AC21">
        <v>5</v>
      </c>
      <c r="AD21">
        <v>5</v>
      </c>
      <c r="AF21">
        <v>5</v>
      </c>
      <c r="AG21">
        <v>5</v>
      </c>
      <c r="AH21">
        <v>5</v>
      </c>
      <c r="AI21">
        <v>5</v>
      </c>
      <c r="AJ21">
        <v>5</v>
      </c>
      <c r="AK21" t="s">
        <v>104</v>
      </c>
      <c r="AL21" t="s">
        <v>180</v>
      </c>
      <c r="AN21">
        <v>4</v>
      </c>
      <c r="AO21">
        <v>2</v>
      </c>
      <c r="AP21">
        <v>5</v>
      </c>
      <c r="AQ21">
        <v>5</v>
      </c>
      <c r="AR21">
        <v>5</v>
      </c>
      <c r="AS21">
        <v>5</v>
      </c>
      <c r="AT21" t="s">
        <v>36</v>
      </c>
      <c r="AU21" t="s">
        <v>181</v>
      </c>
    </row>
    <row r="22" spans="1:47" x14ac:dyDescent="0.2">
      <c r="A22">
        <v>53</v>
      </c>
      <c r="B22" t="s">
        <v>80</v>
      </c>
      <c r="D22" t="s">
        <v>5</v>
      </c>
      <c r="E22" t="s">
        <v>113</v>
      </c>
      <c r="F22" t="s">
        <v>83</v>
      </c>
      <c r="G22" t="s">
        <v>116</v>
      </c>
      <c r="H22" t="s">
        <v>119</v>
      </c>
      <c r="I22" t="s">
        <v>122</v>
      </c>
      <c r="M22" t="s">
        <v>130</v>
      </c>
      <c r="O22" t="s">
        <v>133</v>
      </c>
      <c r="Q22" t="s">
        <v>135</v>
      </c>
      <c r="S22" t="s">
        <v>141</v>
      </c>
      <c r="T22" t="s">
        <v>142</v>
      </c>
      <c r="U22" t="s">
        <v>145</v>
      </c>
      <c r="V22">
        <v>5</v>
      </c>
      <c r="W22">
        <v>5</v>
      </c>
      <c r="X22">
        <v>5</v>
      </c>
      <c r="Y22">
        <v>5</v>
      </c>
      <c r="Z22">
        <v>5</v>
      </c>
      <c r="AA22">
        <v>5</v>
      </c>
      <c r="AB22">
        <v>5</v>
      </c>
      <c r="AC22">
        <v>5</v>
      </c>
      <c r="AD22">
        <v>5</v>
      </c>
      <c r="AF22">
        <v>4</v>
      </c>
      <c r="AG22">
        <v>5</v>
      </c>
      <c r="AH22">
        <v>5</v>
      </c>
      <c r="AI22">
        <v>5</v>
      </c>
      <c r="AJ22">
        <v>5</v>
      </c>
      <c r="AL22" t="s">
        <v>180</v>
      </c>
      <c r="AN22">
        <v>4</v>
      </c>
      <c r="AO22">
        <v>3</v>
      </c>
      <c r="AP22">
        <v>5</v>
      </c>
      <c r="AQ22">
        <v>5</v>
      </c>
      <c r="AR22">
        <v>5</v>
      </c>
      <c r="AS22">
        <v>5</v>
      </c>
      <c r="AT22" t="s">
        <v>111</v>
      </c>
      <c r="AU22" t="s">
        <v>199</v>
      </c>
    </row>
    <row r="23" spans="1:47" x14ac:dyDescent="0.2">
      <c r="A23">
        <v>54</v>
      </c>
      <c r="B23" t="s">
        <v>80</v>
      </c>
      <c r="D23" t="s">
        <v>5</v>
      </c>
      <c r="E23" t="s">
        <v>104</v>
      </c>
      <c r="F23" t="s">
        <v>83</v>
      </c>
      <c r="G23" t="s">
        <v>115</v>
      </c>
      <c r="H23" t="s">
        <v>119</v>
      </c>
      <c r="I23" t="s">
        <v>122</v>
      </c>
      <c r="M23" t="s">
        <v>130</v>
      </c>
      <c r="O23" t="s">
        <v>133</v>
      </c>
      <c r="Q23" t="s">
        <v>135</v>
      </c>
      <c r="S23" t="s">
        <v>141</v>
      </c>
      <c r="T23" t="s">
        <v>104</v>
      </c>
      <c r="U23" t="s">
        <v>145</v>
      </c>
      <c r="V23">
        <v>5</v>
      </c>
      <c r="W23">
        <v>5</v>
      </c>
      <c r="X23">
        <v>4</v>
      </c>
      <c r="Y23">
        <v>5</v>
      </c>
      <c r="Z23">
        <v>5</v>
      </c>
      <c r="AA23">
        <v>5</v>
      </c>
      <c r="AB23">
        <v>5</v>
      </c>
      <c r="AC23">
        <v>5</v>
      </c>
      <c r="AD23">
        <v>5</v>
      </c>
      <c r="AF23">
        <v>5</v>
      </c>
      <c r="AG23">
        <v>4</v>
      </c>
      <c r="AH23">
        <v>5</v>
      </c>
      <c r="AI23">
        <v>5</v>
      </c>
      <c r="AJ23">
        <v>5</v>
      </c>
      <c r="AK23" t="s">
        <v>104</v>
      </c>
      <c r="AL23" t="s">
        <v>180</v>
      </c>
      <c r="AN23">
        <v>4</v>
      </c>
      <c r="AO23">
        <v>5</v>
      </c>
      <c r="AP23">
        <v>5</v>
      </c>
      <c r="AQ23">
        <v>5</v>
      </c>
      <c r="AR23">
        <v>5</v>
      </c>
      <c r="AS23">
        <v>5</v>
      </c>
      <c r="AT23" t="s">
        <v>112</v>
      </c>
      <c r="AU23" t="s">
        <v>200</v>
      </c>
    </row>
    <row r="26" spans="1:47" x14ac:dyDescent="0.2">
      <c r="A26">
        <v>22</v>
      </c>
      <c r="M26">
        <f>COUNTIF(M2:M23, "motorcycle or moped")</f>
        <v>17</v>
      </c>
      <c r="V26" s="50">
        <f>AVERAGE(V2:V23)</f>
        <v>4.5</v>
      </c>
      <c r="W26" s="50">
        <f t="shared" ref="W26:AS26" si="0">AVERAGE(W2:W23)</f>
        <v>4.5454545454545459</v>
      </c>
      <c r="X26" s="50">
        <f t="shared" si="0"/>
        <v>3.9523809523809526</v>
      </c>
      <c r="Y26" s="50">
        <f t="shared" si="0"/>
        <v>4.0476190476190474</v>
      </c>
      <c r="Z26" s="50">
        <f t="shared" si="0"/>
        <v>4.2857142857142856</v>
      </c>
      <c r="AA26" s="50">
        <f t="shared" si="0"/>
        <v>4.6818181818181817</v>
      </c>
      <c r="AB26" s="50">
        <f t="shared" si="0"/>
        <v>4.5454545454545459</v>
      </c>
      <c r="AC26" s="50">
        <f t="shared" si="0"/>
        <v>4.4285714285714288</v>
      </c>
      <c r="AD26" s="50">
        <f t="shared" si="0"/>
        <v>4.05</v>
      </c>
      <c r="AF26" s="50">
        <f t="shared" si="0"/>
        <v>4.5</v>
      </c>
      <c r="AG26" s="50">
        <f t="shared" si="0"/>
        <v>4.6190476190476186</v>
      </c>
      <c r="AH26" s="50">
        <f t="shared" si="0"/>
        <v>4.7272727272727275</v>
      </c>
      <c r="AI26" s="50">
        <f t="shared" si="0"/>
        <v>4.6190476190476186</v>
      </c>
      <c r="AJ26" s="50">
        <f t="shared" si="0"/>
        <v>4.5714285714285712</v>
      </c>
      <c r="AK26" s="50">
        <f t="shared" si="0"/>
        <v>4.3571428571428568</v>
      </c>
      <c r="AL26" s="50"/>
      <c r="AM26" s="50"/>
      <c r="AN26" s="50">
        <f t="shared" si="0"/>
        <v>3.6363636363636362</v>
      </c>
      <c r="AO26" s="50">
        <f t="shared" si="0"/>
        <v>3.2727272727272729</v>
      </c>
      <c r="AP26" s="50">
        <f t="shared" si="0"/>
        <v>4.6818181818181817</v>
      </c>
      <c r="AQ26" s="50">
        <f t="shared" si="0"/>
        <v>4.5909090909090908</v>
      </c>
      <c r="AR26" s="50">
        <f t="shared" si="0"/>
        <v>4.6190476190476186</v>
      </c>
      <c r="AS26" s="50">
        <f t="shared" si="0"/>
        <v>4.7727272727272725</v>
      </c>
    </row>
    <row r="28" spans="1:47" x14ac:dyDescent="0.2">
      <c r="V28" s="50">
        <v>4.166666666666667</v>
      </c>
      <c r="W28" s="50">
        <v>4.7142857142857144</v>
      </c>
      <c r="X28" s="50">
        <v>4.25</v>
      </c>
      <c r="Y28" s="50">
        <v>3.875</v>
      </c>
      <c r="Z28" s="50">
        <v>4.25</v>
      </c>
      <c r="AA28" s="50">
        <v>4.625</v>
      </c>
      <c r="AB28" s="50">
        <v>4.75</v>
      </c>
      <c r="AC28" s="50">
        <v>4.5</v>
      </c>
      <c r="AD28" s="50">
        <v>4.5</v>
      </c>
      <c r="AE28" s="50">
        <v>1</v>
      </c>
      <c r="AF28" s="50">
        <v>4.5</v>
      </c>
      <c r="AG28" s="50">
        <v>4.75</v>
      </c>
      <c r="AH28" s="50">
        <v>4.5</v>
      </c>
      <c r="AI28" s="50">
        <v>4.75</v>
      </c>
      <c r="AJ28" s="50">
        <v>4.75</v>
      </c>
      <c r="AK28" s="50">
        <v>4.5</v>
      </c>
      <c r="AL28" s="50" t="e">
        <v>#DIV/0!</v>
      </c>
      <c r="AM28" s="50" t="e">
        <v>#DIV/0!</v>
      </c>
      <c r="AN28" s="50">
        <v>3.1428571428571428</v>
      </c>
      <c r="AO28" s="50">
        <v>2</v>
      </c>
      <c r="AP28" s="50">
        <v>4.8571428571428568</v>
      </c>
      <c r="AQ28" s="50">
        <v>4.8571428571428568</v>
      </c>
      <c r="AR28" s="50">
        <v>5</v>
      </c>
      <c r="AS28" s="50">
        <v>4.8571428571428568</v>
      </c>
    </row>
    <row r="29" spans="1:47" x14ac:dyDescent="0.2">
      <c r="V29" s="50">
        <v>4.2</v>
      </c>
      <c r="W29" s="50">
        <v>4.67741935483871</v>
      </c>
      <c r="X29" s="50">
        <v>4.1875</v>
      </c>
      <c r="Y29" s="50">
        <v>4.09375</v>
      </c>
      <c r="Z29" s="50">
        <v>4.125</v>
      </c>
      <c r="AA29" s="50">
        <v>4.6875</v>
      </c>
      <c r="AB29" s="50">
        <v>4.625</v>
      </c>
      <c r="AC29" s="50">
        <v>4.15625</v>
      </c>
      <c r="AD29" s="50">
        <v>4.32258064516129</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28DC-9784-0C4F-89A7-5FD562B55125}">
  <dimension ref="A1"/>
  <sheetViews>
    <sheetView workbookViewId="0">
      <selection activeCell="M13" sqref="M13"/>
    </sheetView>
  </sheetViews>
  <sheetFormatPr baseColWidth="10" defaultRowHeight="16"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Form 1</vt:lpstr>
      <vt:lpstr>Non-students</vt:lpstr>
      <vt:lpstr>Awareness</vt:lpstr>
      <vt:lpstr>36+</vt:lpstr>
      <vt:lpstr>Students</vt:lpstr>
      <vt:lpstr>Graphs and charts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Clarke</dc:creator>
  <cp:lastModifiedBy>Chris Clarke</cp:lastModifiedBy>
  <dcterms:created xsi:type="dcterms:W3CDTF">2023-05-16T05:14:07Z</dcterms:created>
  <dcterms:modified xsi:type="dcterms:W3CDTF">2023-05-23T01:32:31Z</dcterms:modified>
</cp:coreProperties>
</file>