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mc:AlternateContent xmlns:mc="http://schemas.openxmlformats.org/markup-compatibility/2006">
    <mc:Choice Requires="x15">
      <x15ac:absPath xmlns:x15ac="http://schemas.microsoft.com/office/spreadsheetml/2010/11/ac" url="C:\Users\ACER\Downloads\Iris Hernandez\Royal Society Open Science\"/>
    </mc:Choice>
  </mc:AlternateContent>
  <xr:revisionPtr revIDLastSave="0" documentId="13_ncr:1_{650828DB-E2C1-4709-98EC-E9F855C1CDB2}" xr6:coauthVersionLast="45" xr6:coauthVersionMax="45" xr10:uidLastSave="{00000000-0000-0000-0000-000000000000}"/>
  <bookViews>
    <workbookView xWindow="1260" yWindow="345" windowWidth="19170" windowHeight="10275" tabRatio="867" xr2:uid="{00000000-000D-0000-FFFF-FFFF00000000}"/>
  </bookViews>
  <sheets>
    <sheet name="README" sheetId="1" r:id="rId1"/>
    <sheet name="Dissolution_screening" sheetId="2" r:id="rId2"/>
    <sheet name="Particle_size" sheetId="3" r:id="rId3"/>
    <sheet name="Dissolution_final" sheetId="4" r:id="rId4"/>
    <sheet name="Buoyancy" sheetId="5" r:id="rId5"/>
    <sheet name="Drying_survival" sheetId="6" r:id="rId6"/>
    <sheet name="Storage_viability" sheetId="7" r:id="rId7"/>
    <sheet name="Checklist_Table2" sheetId="8" r:id="rId8"/>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L31" i="7" l="1"/>
  <c r="I31" i="7"/>
  <c r="H31" i="7"/>
  <c r="J31" i="7" s="1"/>
  <c r="G31" i="7"/>
  <c r="K31" i="7" s="1"/>
  <c r="L30" i="7"/>
  <c r="I30" i="7"/>
  <c r="H30" i="7"/>
  <c r="J30" i="7" s="1"/>
  <c r="G30" i="7"/>
  <c r="K30" i="7" s="1"/>
  <c r="L29" i="7"/>
  <c r="I29" i="7"/>
  <c r="H29" i="7"/>
  <c r="J29" i="7" s="1"/>
  <c r="G29" i="7"/>
  <c r="K29" i="7" s="1"/>
  <c r="L28" i="7"/>
  <c r="I28" i="7"/>
  <c r="H28" i="7"/>
  <c r="J28" i="7" s="1"/>
  <c r="G28" i="7"/>
  <c r="K28" i="7" s="1"/>
  <c r="L27" i="7"/>
  <c r="I27" i="7"/>
  <c r="H27" i="7"/>
  <c r="J27" i="7" s="1"/>
  <c r="G27" i="7"/>
  <c r="K27" i="7" s="1"/>
  <c r="L26" i="7"/>
  <c r="I26" i="7"/>
  <c r="H26" i="7"/>
  <c r="J26" i="7" s="1"/>
  <c r="G26" i="7"/>
  <c r="K26" i="7" s="1"/>
  <c r="L25" i="7"/>
  <c r="I25" i="7"/>
  <c r="H25" i="7"/>
  <c r="J25" i="7" s="1"/>
  <c r="G25" i="7"/>
  <c r="K25" i="7" s="1"/>
  <c r="L24" i="7"/>
  <c r="I24" i="7"/>
  <c r="H24" i="7"/>
  <c r="J24" i="7" s="1"/>
  <c r="G24" i="7"/>
  <c r="K24" i="7" s="1"/>
  <c r="L23" i="7"/>
  <c r="I23" i="7"/>
  <c r="H23" i="7"/>
  <c r="J23" i="7" s="1"/>
  <c r="G23" i="7"/>
  <c r="K23" i="7" s="1"/>
  <c r="L22" i="7"/>
  <c r="I22" i="7"/>
  <c r="H22" i="7"/>
  <c r="J22" i="7" s="1"/>
  <c r="G22" i="7"/>
  <c r="K22" i="7" s="1"/>
  <c r="L21" i="7"/>
  <c r="I21" i="7"/>
  <c r="H21" i="7"/>
  <c r="J21" i="7" s="1"/>
  <c r="G21" i="7"/>
  <c r="K21" i="7" s="1"/>
  <c r="L20" i="7"/>
  <c r="I20" i="7"/>
  <c r="H20" i="7"/>
  <c r="J20" i="7" s="1"/>
  <c r="G20" i="7"/>
  <c r="K20" i="7" s="1"/>
  <c r="L19" i="7"/>
  <c r="I19" i="7"/>
  <c r="H19" i="7"/>
  <c r="J19" i="7" s="1"/>
  <c r="G19" i="7"/>
  <c r="K19" i="7" s="1"/>
  <c r="L18" i="7"/>
  <c r="I18" i="7"/>
  <c r="H18" i="7"/>
  <c r="J18" i="7" s="1"/>
  <c r="G18" i="7"/>
  <c r="K18" i="7" s="1"/>
  <c r="L17" i="7"/>
  <c r="I17" i="7"/>
  <c r="H17" i="7"/>
  <c r="J17" i="7" s="1"/>
  <c r="G17" i="7"/>
  <c r="K17" i="7" s="1"/>
  <c r="L16" i="7"/>
  <c r="I16" i="7"/>
  <c r="H16" i="7"/>
  <c r="J16" i="7" s="1"/>
  <c r="G16" i="7"/>
  <c r="K16" i="7" s="1"/>
  <c r="L15" i="7"/>
  <c r="I15" i="7"/>
  <c r="H15" i="7"/>
  <c r="J15" i="7" s="1"/>
  <c r="G15" i="7"/>
  <c r="K15" i="7" s="1"/>
  <c r="L14" i="7"/>
  <c r="I14" i="7"/>
  <c r="H14" i="7"/>
  <c r="J14" i="7" s="1"/>
  <c r="G14" i="7"/>
  <c r="K14" i="7" s="1"/>
  <c r="L13" i="7"/>
  <c r="I13" i="7"/>
  <c r="H13" i="7"/>
  <c r="J13" i="7" s="1"/>
  <c r="G13" i="7"/>
  <c r="K13" i="7" s="1"/>
  <c r="L12" i="7"/>
  <c r="I12" i="7"/>
  <c r="H12" i="7"/>
  <c r="J12" i="7" s="1"/>
  <c r="G12" i="7"/>
  <c r="K12" i="7" s="1"/>
  <c r="L11" i="7"/>
  <c r="I11" i="7"/>
  <c r="H11" i="7"/>
  <c r="J11" i="7" s="1"/>
  <c r="G11" i="7"/>
  <c r="K11" i="7" s="1"/>
  <c r="L10" i="7"/>
  <c r="I10" i="7"/>
  <c r="H10" i="7"/>
  <c r="J10" i="7" s="1"/>
  <c r="G10" i="7"/>
  <c r="K10" i="7" s="1"/>
  <c r="L9" i="7"/>
  <c r="I9" i="7"/>
  <c r="H9" i="7"/>
  <c r="J9" i="7" s="1"/>
  <c r="G9" i="7"/>
  <c r="K9" i="7" s="1"/>
  <c r="L8" i="7"/>
  <c r="I8" i="7"/>
  <c r="H8" i="7"/>
  <c r="J8" i="7" s="1"/>
  <c r="G8" i="7"/>
  <c r="K8" i="7" s="1"/>
  <c r="L7" i="7"/>
  <c r="I7" i="7"/>
  <c r="H7" i="7"/>
  <c r="J7" i="7" s="1"/>
  <c r="G7" i="7"/>
  <c r="K7" i="7" s="1"/>
  <c r="L6" i="7"/>
  <c r="I6" i="7"/>
  <c r="H6" i="7"/>
  <c r="J6" i="7" s="1"/>
  <c r="G6" i="7"/>
  <c r="K6" i="7" s="1"/>
  <c r="L5" i="7"/>
  <c r="I5" i="7"/>
  <c r="H5" i="7"/>
  <c r="J5" i="7" s="1"/>
  <c r="G5" i="7"/>
  <c r="K5" i="7" s="1"/>
  <c r="L4" i="7"/>
  <c r="I4" i="7"/>
  <c r="H4" i="7"/>
  <c r="J4" i="7" s="1"/>
  <c r="G4" i="7"/>
  <c r="K4" i="7" s="1"/>
  <c r="E7" i="6"/>
  <c r="D7" i="6"/>
  <c r="J7" i="6" s="1"/>
  <c r="C7" i="6"/>
  <c r="G7" i="6" s="1"/>
  <c r="E6" i="6"/>
  <c r="D6" i="6"/>
  <c r="J6" i="6" s="1"/>
  <c r="C6" i="6"/>
  <c r="G6" i="6" s="1"/>
  <c r="E5" i="6"/>
  <c r="D5" i="6"/>
  <c r="J5" i="6" s="1"/>
  <c r="C5" i="6"/>
  <c r="G5" i="6" s="1"/>
  <c r="E4" i="6"/>
  <c r="D4" i="6"/>
  <c r="J4" i="6" s="1"/>
  <c r="C4" i="6"/>
  <c r="G4" i="6" s="1"/>
  <c r="K7" i="5"/>
  <c r="I7" i="5"/>
  <c r="H7" i="5"/>
  <c r="G7" i="5"/>
  <c r="K6" i="5"/>
  <c r="J6" i="5"/>
  <c r="H6" i="5"/>
  <c r="I6" i="5" s="1"/>
  <c r="G6" i="5"/>
  <c r="K5" i="5"/>
  <c r="I5" i="5"/>
  <c r="H5" i="5"/>
  <c r="G5" i="5"/>
  <c r="K4" i="5"/>
  <c r="J4" i="5"/>
  <c r="H4" i="5"/>
  <c r="I4" i="5" s="1"/>
  <c r="G4" i="5"/>
  <c r="K7" i="4"/>
  <c r="I7" i="4"/>
  <c r="H7" i="4"/>
  <c r="G7" i="4"/>
  <c r="K6" i="4"/>
  <c r="J6" i="4"/>
  <c r="H6" i="4"/>
  <c r="I6" i="4" s="1"/>
  <c r="G6" i="4"/>
  <c r="K5" i="4"/>
  <c r="I5" i="4"/>
  <c r="H5" i="4"/>
  <c r="G5" i="4"/>
  <c r="K4" i="4"/>
  <c r="J4" i="4"/>
  <c r="H4" i="4"/>
  <c r="I4" i="4" s="1"/>
  <c r="G4" i="4"/>
  <c r="K7" i="3"/>
  <c r="I7" i="3"/>
  <c r="H7" i="3"/>
  <c r="G7" i="3"/>
  <c r="K6" i="3"/>
  <c r="J6" i="3"/>
  <c r="H6" i="3"/>
  <c r="I6" i="3" s="1"/>
  <c r="G6" i="3"/>
  <c r="K5" i="3"/>
  <c r="I5" i="3"/>
  <c r="H5" i="3"/>
  <c r="G5" i="3"/>
  <c r="K4" i="3"/>
  <c r="J4" i="3"/>
  <c r="H4" i="3"/>
  <c r="I4" i="3" s="1"/>
  <c r="G4" i="3"/>
  <c r="K12" i="2"/>
  <c r="I12" i="2"/>
  <c r="H12" i="2"/>
  <c r="G12" i="2"/>
  <c r="K11" i="2"/>
  <c r="J11" i="2"/>
  <c r="H11" i="2"/>
  <c r="I11" i="2" s="1"/>
  <c r="G11" i="2"/>
  <c r="K10" i="2"/>
  <c r="I10" i="2"/>
  <c r="H10" i="2"/>
  <c r="G10" i="2"/>
  <c r="K9" i="2"/>
  <c r="J9" i="2"/>
  <c r="H9" i="2"/>
  <c r="I9" i="2" s="1"/>
  <c r="G9" i="2"/>
  <c r="K8" i="2"/>
  <c r="I8" i="2"/>
  <c r="H8" i="2"/>
  <c r="G8" i="2"/>
  <c r="K7" i="2"/>
  <c r="J7" i="2"/>
  <c r="H7" i="2"/>
  <c r="I7" i="2" s="1"/>
  <c r="G7" i="2"/>
  <c r="K6" i="2"/>
  <c r="I6" i="2"/>
  <c r="H6" i="2"/>
  <c r="G6" i="2"/>
  <c r="K5" i="2"/>
  <c r="J5" i="2"/>
  <c r="H5" i="2"/>
  <c r="I5" i="2" s="1"/>
  <c r="G5" i="2"/>
  <c r="K4" i="2"/>
  <c r="I4" i="2"/>
  <c r="H4" i="2"/>
  <c r="G4" i="2"/>
  <c r="H4" i="6" l="1"/>
  <c r="H5" i="6"/>
  <c r="H6" i="6"/>
  <c r="H7" i="6"/>
  <c r="J4" i="2"/>
  <c r="J6" i="2"/>
  <c r="J8" i="2"/>
  <c r="J10" i="2"/>
  <c r="J12" i="2"/>
  <c r="J5" i="3"/>
  <c r="J7" i="3"/>
  <c r="J5" i="4"/>
  <c r="J7" i="4"/>
  <c r="J5" i="5"/>
  <c r="J7" i="5"/>
  <c r="F4" i="6"/>
  <c r="I4" i="6" s="1"/>
  <c r="F5" i="6"/>
  <c r="I5" i="6" s="1"/>
  <c r="F6" i="6"/>
  <c r="I6" i="6" s="1"/>
  <c r="F7" i="6"/>
  <c r="I7" i="6" s="1"/>
</calcChain>
</file>

<file path=xl/sharedStrings.xml><?xml version="1.0" encoding="utf-8"?>
<sst xmlns="http://schemas.openxmlformats.org/spreadsheetml/2006/main" count="365" uniqueCount="127">
  <si>
    <t>Supplementary dataset — raw data and summary statistics</t>
  </si>
  <si>
    <t>Manuscript</t>
  </si>
  <si>
    <t>Corresponding author</t>
  </si>
  <si>
    <t>Iris Zuen Hernández-Hernández — iris.hernandez@enp.unam.mx</t>
  </si>
  <si>
    <t>Universidad Nacional Autónoma de México (UNAM)</t>
  </si>
  <si>
    <t>Description</t>
  </si>
  <si>
    <t>This file contains the complete raw data underlying all tables and figures of the manuscript, together with the summary statistics computed from them. Each formulation was produced as three independent batches (separate emulsification and spray-drying runs). The three batches are the experimental units (n = 3); values labelled Batch 1–3 are the raw measurements and are not technical replicates of a single batch.</t>
  </si>
  <si>
    <t>Sheets</t>
  </si>
  <si>
    <t>1. Dissolution_screening — dissolution (%) after 4 h in seawater; blends A/B/C at 5/8/10 % total solids</t>
  </si>
  <si>
    <t>2. Particle_size — volume-mean particle size (µm) of the final formulations A1/A2/B1/B2</t>
  </si>
  <si>
    <t>3. Dissolution_final — dissolution (%) after 4 h in seawater of the final formulations</t>
  </si>
  <si>
    <t>4. Buoyancy — buoyancy (min) of the final formulations</t>
  </si>
  <si>
    <t>5. Drying_survival — survival to spray drying (%); computed per batch from Storage_viability</t>
  </si>
  <si>
    <t>6. Storage_viability — viable counts (CFU/g) by plate count (PC) and LIVE/DEAD fluorescence (F) at 4 °C</t>
  </si>
  <si>
    <t>7. Checklist_Table2 — sampling, statistics and replication summary (journal pre-submission checklist)</t>
  </si>
  <si>
    <t>Conventions</t>
  </si>
  <si>
    <t>Blue figures are raw measured values (inputs). Black figures in shaded columns (Mean, SD, SE, CV, log10) are computed by spreadsheet formula from the batch values.</t>
  </si>
  <si>
    <t>Abbreviations: WPI whey protein isolate; CMC carboxymethyl cellulose; PEC pectin; GA gum Arabic; MD maltodextrin; PC plate count; F fluorescence; SD standard deviation; SE standard error; CV coefficient of variation.</t>
  </si>
  <si>
    <t>Units: dissolution and drying survival in %; particle size in µm; buoyancy in min; viable counts in CFU/g.</t>
  </si>
  <si>
    <t>License</t>
  </si>
  <si>
    <t>Creative Commons Attribution 4.0 International (CC BY 4.0).</t>
  </si>
  <si>
    <t>Dissolution (%) after 4 h in seawater — screening (blend × total solids)</t>
  </si>
  <si>
    <t>Blend</t>
  </si>
  <si>
    <t>Composition</t>
  </si>
  <si>
    <t>Total solids (%)</t>
  </si>
  <si>
    <t>Batch 1</t>
  </si>
  <si>
    <t>Batch 2</t>
  </si>
  <si>
    <t>Batch 3</t>
  </si>
  <si>
    <t>Mean</t>
  </si>
  <si>
    <t>SD</t>
  </si>
  <si>
    <t>SE</t>
  </si>
  <si>
    <t>CV (%)</t>
  </si>
  <si>
    <t>n</t>
  </si>
  <si>
    <t>A</t>
  </si>
  <si>
    <t>WPI/CMC/PEC</t>
  </si>
  <si>
    <t>B</t>
  </si>
  <si>
    <t>WPI/GA/MD</t>
  </si>
  <si>
    <t>C</t>
  </si>
  <si>
    <t>WPI/MD</t>
  </si>
  <si>
    <t>Mean ± SE, n = 3 independent batches per treatment. Two-way ANOVA (blend × total solids): blend F2,18 = 110.8, solids F2,18 = 110.5, interaction F4,18 = 16.4 (all p &lt; 0.001).</t>
  </si>
  <si>
    <t>Volume-mean particle size (µm) of the final formulations</t>
  </si>
  <si>
    <t>Formulation</t>
  </si>
  <si>
    <t>Nominal load (CFU/g)</t>
  </si>
  <si>
    <t>A1</t>
  </si>
  <si>
    <t>A (WPI/CMC/PEC)</t>
  </si>
  <si>
    <t>1×10^10</t>
  </si>
  <si>
    <t>A2</t>
  </si>
  <si>
    <t>1×10^9</t>
  </si>
  <si>
    <t>B1</t>
  </si>
  <si>
    <t>B (WPI/GA/MD)</t>
  </si>
  <si>
    <t>B2</t>
  </si>
  <si>
    <t>Dissolution (%) after 4 h in seawater — final formulations</t>
  </si>
  <si>
    <t>Buoyancy (min) of the final formulations</t>
  </si>
  <si>
    <t>Survival to spray drying (%) — final formulations</t>
  </si>
  <si>
    <t>Batch 1 (%)</t>
  </si>
  <si>
    <t>Batch 2 (%)</t>
  </si>
  <si>
    <t>Batch 3 (%)</t>
  </si>
  <si>
    <t>Survival to drying = (viable CFU/g after drying / initial CFU/g) × 100, computed per batch from the plate-count values in 'Storage_viability'! Survival to the process, not encapsulation efficiency.</t>
  </si>
  <si>
    <t>Viable probiotic counts (CFU/g) during storage at 4 °C</t>
  </si>
  <si>
    <t>Method</t>
  </si>
  <si>
    <t>Time point</t>
  </si>
  <si>
    <t>Batch 1 (CFU/g)</t>
  </si>
  <si>
    <t>Batch 2 (CFU/g)</t>
  </si>
  <si>
    <t>Batch 3 (CFU/g)</t>
  </si>
  <si>
    <t>log10 B1</t>
  </si>
  <si>
    <t>log10 B2</t>
  </si>
  <si>
    <t>log10 B3</t>
  </si>
  <si>
    <t>Mean log10</t>
  </si>
  <si>
    <t>SD log10</t>
  </si>
  <si>
    <t>Plate count (PC)</t>
  </si>
  <si>
    <t>Initial inoculum</t>
  </si>
  <si>
    <t>After drying</t>
  </si>
  <si>
    <t>Fluorescence (F)</t>
  </si>
  <si>
    <t>2 months</t>
  </si>
  <si>
    <t>6 months</t>
  </si>
  <si>
    <t>PC plate count; F fluorescence. Mean log10 = mean of the three per-batch log10 values. Fluorescence was not measured on the initial inoculum.</t>
  </si>
  <si>
    <t>Table 2 — Sampling, statistics and replication summary (in vitro study)</t>
  </si>
  <si>
    <t>Assay / Endpoint</t>
  </si>
  <si>
    <t>Experimental unit</t>
  </si>
  <si>
    <t>Biological unit analysed</t>
  </si>
  <si>
    <t>Animals per unit</t>
  </si>
  <si>
    <t>Samples analysed per batch</t>
  </si>
  <si>
    <t>Pooled? (Yes/No)</t>
  </si>
  <si>
    <t>Pooling strategy</t>
  </si>
  <si>
    <t>Measurements averaged before analysis?</t>
  </si>
  <si>
    <t>Statistical unit</t>
  </si>
  <si>
    <t>Biological replicates (n) per treatment</t>
  </si>
  <si>
    <t>Statistical test</t>
  </si>
  <si>
    <t>Line number(s) in manuscript</t>
  </si>
  <si>
    <t>Dissolution (screening, blend × solids)</t>
  </si>
  <si>
    <t>Encapsulation/drying batch</t>
  </si>
  <si>
    <t>Batch</t>
  </si>
  <si>
    <t>N/A (in vitro)</t>
  </si>
  <si>
    <t>1</t>
  </si>
  <si>
    <t>No</t>
  </si>
  <si>
    <t>—</t>
  </si>
  <si>
    <t>3 batches per group</t>
  </si>
  <si>
    <t>Two-way ANOVA + Tukey HSD</t>
  </si>
  <si>
    <t>Particle size (final)</t>
  </si>
  <si>
    <t>3 batches per formulation</t>
  </si>
  <si>
    <t>Two-way ANOVA (blend × load)</t>
  </si>
  <si>
    <t>Dissolution (final)</t>
  </si>
  <si>
    <t>Two-way ANOVA + bootstrap CI</t>
  </si>
  <si>
    <t>Buoyancy</t>
  </si>
  <si>
    <t>Descriptive (mean ± SD)</t>
  </si>
  <si>
    <t>Drying survival</t>
  </si>
  <si>
    <t>Viability — plate count (PC)</t>
  </si>
  <si>
    <t>Two-way ANOVA (treatment × time)</t>
  </si>
  <si>
    <t>Viability — fluorescence (F)</t>
  </si>
  <si>
    <t>Two-way ANOVA (separate analysis)</t>
  </si>
  <si>
    <t>Method agreement (PC vs F)</t>
  </si>
  <si>
    <t>Batch (PC–F pair)</t>
  </si>
  <si>
    <t>2 (1 PC + 1 F)</t>
  </si>
  <si>
    <t>36 pairs (4 form × 3 batches × 3 times)</t>
  </si>
  <si>
    <t>Bland–Altman + Lin's CCC + permutation</t>
  </si>
  <si>
    <t>Shelf-life projection</t>
  </si>
  <si>
    <t>Bootstrap / Monte Carlo (indicative)</t>
  </si>
  <si>
    <t>Line numbers to be completed from the numbered manuscript before submission. This study is in vitro; animal-related fields are marked N/A.</t>
  </si>
  <si>
    <t>135–140; Table 2 (lines 336–339)</t>
  </si>
  <si>
    <t>163–170; Table 3 (lines 340–343)</t>
  </si>
  <si>
    <t>163–175; Table 3 (lines 340–343)</t>
  </si>
  <si>
    <t>170–172; Table 3 (lines 340–343)</t>
  </si>
  <si>
    <t>163–166; Table 3 (lines 340–343)</t>
  </si>
  <si>
    <t>112–114; Table 4 (lines 344–348)</t>
  </si>
  <si>
    <t>168–175</t>
  </si>
  <si>
    <t>112–134; Fig. 3</t>
  </si>
  <si>
    <t>Microencapsulation of probiotics by multiple emulsion using protein–polysaccharide blends: seawater stability and viability for aquaculture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</si>
</sst>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9" x14ac:knownFonts="1">
    <font>
      <sz val="11"/>
      <color theme="1"/>
      <name val="Calibri"/>
      <family val="2"/>
      <charset val="1"/>
    </font>
    <font>
      <b/>
      <sz val="13"/>
      <color rgb="FF1F4E5F"/>
      <name val="Arial"/>
      <charset val="1"/>
    </font>
    <font>
      <sz val="10"/>
      <color rgb="FF000000"/>
      <name val="Arial"/>
      <charset val="1"/>
    </font>
    <font>
      <b/>
      <sz val="10"/>
      <color rgb="FF1F4E5F"/>
      <name val="Arial"/>
      <charset val="1"/>
    </font>
    <font>
      <b/>
      <sz val="12"/>
      <color rgb="FFFFFFFF"/>
      <name val="Arial"/>
      <charset val="1"/>
    </font>
    <font>
      <b/>
      <sz val="10"/>
      <color rgb="FFFFFFFF"/>
      <name val="Arial"/>
      <charset val="1"/>
    </font>
    <font>
      <sz val="10"/>
      <name val="Arial"/>
      <charset val="1"/>
    </font>
    <font>
      <sz val="10"/>
      <color rgb="FF0000CC"/>
      <name val="Arial"/>
      <charset val="1"/>
    </font>
    <font>
      <i/>
      <sz val="9"/>
      <name val="Arial"/>
      <charset val="1"/>
    </font>
  </fonts>
  <fills count="5">
    <fill>
      <patternFill patternType="none"/>
    </fill>
    <fill>
      <patternFill patternType="gray125"/>
    </fill>
    <fill>
      <patternFill patternType="solid">
        <fgColor rgb="FF2E7D8A"/>
        <bgColor rgb="FF008080"/>
      </patternFill>
    </fill>
    <fill>
      <patternFill patternType="solid">
        <fgColor rgb="FF1F4E5F"/>
        <bgColor rgb="FF333333"/>
      </patternFill>
    </fill>
    <fill>
      <patternFill patternType="solid">
        <fgColor rgb="FFEEF3F5"/>
        <bgColor rgb="FFFFFFFF"/>
      </patternFill>
    </fill>
  </fills>
  <borders count="2">
    <border>
      <left/>
      <right/>
      <top/>
      <bottom/>
      <diagonal/>
    </border>
    <border>
      <left style="thin">
        <color rgb="FFB0B8BC"/>
      </left>
      <right style="thin">
        <color rgb="FFB0B8BC"/>
      </right>
      <top style="thin">
        <color rgb="FFB0B8BC"/>
      </top>
      <bottom style="thin">
        <color rgb="FFB0B8BC"/>
      </bottom>
      <diagonal/>
    </border>
  </borders>
  <cellStyleXfs count="1">
    <xf numFmtId="0" fontId="0" fillId="0" borderId="0"/>
  </cellStyleXfs>
  <cellXfs count="18">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5" fillId="3" borderId="1" xfId="0" applyFont="1" applyFill="1" applyBorder="1" applyAlignment="1">
      <alignment horizontal="center" vertical="center" wrapText="1"/>
    </xf>
    <xf numFmtId="0" fontId="6" fillId="0" borderId="1" xfId="0" applyFont="1" applyBorder="1" applyAlignment="1">
      <alignment horizontal="left" vertical="center" wrapText="1"/>
    </xf>
    <xf numFmtId="2" fontId="7" fillId="0" borderId="1" xfId="0" applyNumberFormat="1" applyFont="1" applyBorder="1" applyAlignment="1">
      <alignment horizontal="center" vertical="center" wrapText="1"/>
    </xf>
    <xf numFmtId="2" fontId="6" fillId="4" borderId="1" xfId="0" applyNumberFormat="1" applyFont="1" applyFill="1" applyBorder="1" applyAlignment="1">
      <alignment horizontal="center" vertical="center" wrapText="1"/>
    </xf>
    <xf numFmtId="164" fontId="6" fillId="4" borderId="1" xfId="0" applyNumberFormat="1" applyFont="1" applyFill="1" applyBorder="1" applyAlignment="1">
      <alignment horizontal="center" vertical="center" wrapText="1"/>
    </xf>
    <xf numFmtId="1" fontId="6" fillId="4" borderId="1" xfId="0" applyNumberFormat="1" applyFont="1" applyFill="1" applyBorder="1" applyAlignment="1">
      <alignment horizontal="center" vertical="center" wrapText="1"/>
    </xf>
    <xf numFmtId="0" fontId="8" fillId="0" borderId="0" xfId="0" applyFont="1"/>
    <xf numFmtId="164" fontId="7" fillId="0" borderId="1" xfId="0" applyNumberFormat="1" applyFont="1" applyBorder="1" applyAlignment="1">
      <alignment horizontal="center" vertical="center" wrapText="1"/>
    </xf>
    <xf numFmtId="1" fontId="7"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11" fontId="7" fillId="0" borderId="1" xfId="0" applyNumberFormat="1" applyFont="1" applyBorder="1" applyAlignment="1">
      <alignment horizontal="center" vertical="center" wrapText="1"/>
    </xf>
    <xf numFmtId="165" fontId="6" fillId="4" borderId="1" xfId="0" applyNumberFormat="1" applyFont="1" applyFill="1" applyBorder="1" applyAlignment="1">
      <alignment horizontal="center" vertical="center" wrapText="1"/>
    </xf>
    <xf numFmtId="0" fontId="0" fillId="0" borderId="0" xfId="0" applyAlignment="1">
      <alignment horizontal="center"/>
    </xf>
    <xf numFmtId="0" fontId="4" fillId="2" borderId="0"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CC"/>
      <rgbColor rgb="FFFFFF00"/>
      <rgbColor rgb="FFFF00FF"/>
      <rgbColor rgb="FF00FFFF"/>
      <rgbColor rgb="FF800000"/>
      <rgbColor rgb="FF008000"/>
      <rgbColor rgb="FF000080"/>
      <rgbColor rgb="FF808000"/>
      <rgbColor rgb="FF800080"/>
      <rgbColor rgb="FF008080"/>
      <rgbColor rgb="FFB0B8BC"/>
      <rgbColor rgb="FF808080"/>
      <rgbColor rgb="FF9999FF"/>
      <rgbColor rgb="FF993366"/>
      <rgbColor rgb="FFEEF3F5"/>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1F4E5F"/>
      <rgbColor rgb="FF2E7D8A"/>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8"/>
  <sheetViews>
    <sheetView showGridLines="0" tabSelected="1" zoomScaleNormal="100" workbookViewId="0">
      <selection activeCell="A4" sqref="A4"/>
    </sheetView>
  </sheetViews>
  <sheetFormatPr baseColWidth="10" defaultColWidth="8.7109375" defaultRowHeight="15" x14ac:dyDescent="0.25"/>
  <cols>
    <col min="1" max="1" width="120" customWidth="1"/>
  </cols>
  <sheetData>
    <row r="1" spans="1:1" ht="19.5" customHeight="1" x14ac:dyDescent="0.25">
      <c r="A1" s="1" t="s">
        <v>0</v>
      </c>
    </row>
    <row r="2" spans="1:1" x14ac:dyDescent="0.25">
      <c r="A2" s="2"/>
    </row>
    <row r="3" spans="1:1" x14ac:dyDescent="0.25">
      <c r="A3" s="3" t="s">
        <v>1</v>
      </c>
    </row>
    <row r="4" spans="1:1" ht="16.5" customHeight="1" x14ac:dyDescent="0.25">
      <c r="A4" s="2" t="s">
        <v>126</v>
      </c>
    </row>
    <row r="5" spans="1:1" x14ac:dyDescent="0.25">
      <c r="A5" s="2"/>
    </row>
    <row r="6" spans="1:1" x14ac:dyDescent="0.25">
      <c r="A6" s="3" t="s">
        <v>2</v>
      </c>
    </row>
    <row r="7" spans="1:1" x14ac:dyDescent="0.25">
      <c r="A7" s="2" t="s">
        <v>3</v>
      </c>
    </row>
    <row r="8" spans="1:1" x14ac:dyDescent="0.25">
      <c r="A8" s="2" t="s">
        <v>4</v>
      </c>
    </row>
    <row r="9" spans="1:1" x14ac:dyDescent="0.25">
      <c r="A9" s="2"/>
    </row>
    <row r="10" spans="1:1" x14ac:dyDescent="0.25">
      <c r="A10" s="3" t="s">
        <v>5</v>
      </c>
    </row>
    <row r="11" spans="1:1" ht="42" customHeight="1" x14ac:dyDescent="0.25">
      <c r="A11" s="2" t="s">
        <v>6</v>
      </c>
    </row>
    <row r="12" spans="1:1" x14ac:dyDescent="0.25">
      <c r="A12" s="2"/>
    </row>
    <row r="13" spans="1:1" x14ac:dyDescent="0.25">
      <c r="A13" s="3" t="s">
        <v>7</v>
      </c>
    </row>
    <row r="14" spans="1:1" ht="30" customHeight="1" x14ac:dyDescent="0.25">
      <c r="A14" s="2" t="s">
        <v>8</v>
      </c>
    </row>
    <row r="15" spans="1:1" x14ac:dyDescent="0.25">
      <c r="A15" s="2" t="s">
        <v>9</v>
      </c>
    </row>
    <row r="16" spans="1:1" x14ac:dyDescent="0.25">
      <c r="A16" s="2" t="s">
        <v>10</v>
      </c>
    </row>
    <row r="17" spans="1:1" x14ac:dyDescent="0.25">
      <c r="A17" s="2" t="s">
        <v>11</v>
      </c>
    </row>
    <row r="18" spans="1:1" ht="30" customHeight="1" x14ac:dyDescent="0.25">
      <c r="A18" s="2" t="s">
        <v>12</v>
      </c>
    </row>
    <row r="19" spans="1:1" ht="30" customHeight="1" x14ac:dyDescent="0.25">
      <c r="A19" s="2" t="s">
        <v>13</v>
      </c>
    </row>
    <row r="20" spans="1:1" ht="30" customHeight="1" x14ac:dyDescent="0.25">
      <c r="A20" s="2" t="s">
        <v>14</v>
      </c>
    </row>
    <row r="21" spans="1:1" x14ac:dyDescent="0.25">
      <c r="A21" s="2"/>
    </row>
    <row r="22" spans="1:1" x14ac:dyDescent="0.25">
      <c r="A22" s="3" t="s">
        <v>15</v>
      </c>
    </row>
    <row r="23" spans="1:1" ht="30" customHeight="1" x14ac:dyDescent="0.25">
      <c r="A23" s="2" t="s">
        <v>16</v>
      </c>
    </row>
    <row r="24" spans="1:1" ht="30" customHeight="1" x14ac:dyDescent="0.25">
      <c r="A24" s="2" t="s">
        <v>17</v>
      </c>
    </row>
    <row r="25" spans="1:1" ht="30" customHeight="1" x14ac:dyDescent="0.25">
      <c r="A25" s="2" t="s">
        <v>18</v>
      </c>
    </row>
    <row r="26" spans="1:1" x14ac:dyDescent="0.25">
      <c r="A26" s="2"/>
    </row>
    <row r="27" spans="1:1" x14ac:dyDescent="0.25">
      <c r="A27" s="3" t="s">
        <v>19</v>
      </c>
    </row>
    <row r="28" spans="1:1" x14ac:dyDescent="0.25">
      <c r="A28" s="2" t="s">
        <v>20</v>
      </c>
    </row>
  </sheetData>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4"/>
  <sheetViews>
    <sheetView showGridLines="0" zoomScaleNormal="100" workbookViewId="0">
      <selection activeCell="L1" sqref="L1"/>
    </sheetView>
  </sheetViews>
  <sheetFormatPr baseColWidth="10" defaultColWidth="8.7109375" defaultRowHeight="15" x14ac:dyDescent="0.25"/>
  <cols>
    <col min="1" max="1" width="22" customWidth="1"/>
    <col min="2" max="2" width="26" customWidth="1"/>
    <col min="3" max="3" width="14" customWidth="1"/>
    <col min="4" max="11" width="11" customWidth="1"/>
  </cols>
  <sheetData>
    <row r="1" spans="1:11" ht="21.75" customHeight="1" x14ac:dyDescent="0.25">
      <c r="A1" s="17" t="s">
        <v>21</v>
      </c>
      <c r="B1" s="17"/>
      <c r="C1" s="17"/>
      <c r="D1" s="17"/>
      <c r="E1" s="17"/>
      <c r="F1" s="17"/>
      <c r="G1" s="17"/>
      <c r="H1" s="17"/>
      <c r="I1" s="17"/>
      <c r="J1" s="17"/>
      <c r="K1" s="17"/>
    </row>
    <row r="3" spans="1:11" ht="25.5" x14ac:dyDescent="0.25">
      <c r="A3" s="4" t="s">
        <v>22</v>
      </c>
      <c r="B3" s="4" t="s">
        <v>23</v>
      </c>
      <c r="C3" s="4" t="s">
        <v>24</v>
      </c>
      <c r="D3" s="4" t="s">
        <v>25</v>
      </c>
      <c r="E3" s="4" t="s">
        <v>26</v>
      </c>
      <c r="F3" s="4" t="s">
        <v>27</v>
      </c>
      <c r="G3" s="4" t="s">
        <v>28</v>
      </c>
      <c r="H3" s="4" t="s">
        <v>29</v>
      </c>
      <c r="I3" s="4" t="s">
        <v>30</v>
      </c>
      <c r="J3" s="4" t="s">
        <v>31</v>
      </c>
      <c r="K3" s="4" t="s">
        <v>32</v>
      </c>
    </row>
    <row r="4" spans="1:11" x14ac:dyDescent="0.25">
      <c r="A4" s="13" t="s">
        <v>33</v>
      </c>
      <c r="B4" s="13" t="s">
        <v>34</v>
      </c>
      <c r="C4" s="13">
        <v>10</v>
      </c>
      <c r="D4" s="6">
        <v>5.2</v>
      </c>
      <c r="E4" s="6">
        <v>5.9</v>
      </c>
      <c r="F4" s="6">
        <v>6.3</v>
      </c>
      <c r="G4" s="7">
        <f t="shared" ref="G4:G12" si="0">AVERAGE(D4:F4)</f>
        <v>5.8000000000000007</v>
      </c>
      <c r="H4" s="7">
        <f t="shared" ref="H4:H12" si="1">STDEV(D4:F4)</f>
        <v>0.556776436283002</v>
      </c>
      <c r="I4" s="7">
        <f t="shared" ref="I4:I12" si="2">H4/SQRT(K4)</f>
        <v>0.32145502536643172</v>
      </c>
      <c r="J4" s="8">
        <f t="shared" ref="J4:J12" si="3">H4/G4*100</f>
        <v>9.5995937290172755</v>
      </c>
      <c r="K4" s="9">
        <f t="shared" ref="K4:K12" si="4">COUNT(D4:F4)</f>
        <v>3</v>
      </c>
    </row>
    <row r="5" spans="1:11" x14ac:dyDescent="0.25">
      <c r="A5" s="13" t="s">
        <v>33</v>
      </c>
      <c r="B5" s="13" t="s">
        <v>34</v>
      </c>
      <c r="C5" s="13">
        <v>8</v>
      </c>
      <c r="D5" s="6">
        <v>6.9</v>
      </c>
      <c r="E5" s="6">
        <v>7.8</v>
      </c>
      <c r="F5" s="6">
        <v>8.4</v>
      </c>
      <c r="G5" s="7">
        <f t="shared" si="0"/>
        <v>7.7</v>
      </c>
      <c r="H5" s="7">
        <f t="shared" si="1"/>
        <v>0.75498344352707492</v>
      </c>
      <c r="I5" s="7">
        <f t="shared" si="2"/>
        <v>0.43588989435406733</v>
      </c>
      <c r="J5" s="8">
        <f t="shared" si="3"/>
        <v>9.8049797860659087</v>
      </c>
      <c r="K5" s="9">
        <f t="shared" si="4"/>
        <v>3</v>
      </c>
    </row>
    <row r="6" spans="1:11" x14ac:dyDescent="0.25">
      <c r="A6" s="13" t="s">
        <v>33</v>
      </c>
      <c r="B6" s="13" t="s">
        <v>34</v>
      </c>
      <c r="C6" s="13">
        <v>5</v>
      </c>
      <c r="D6" s="6">
        <v>9</v>
      </c>
      <c r="E6" s="6">
        <v>10</v>
      </c>
      <c r="F6" s="6">
        <v>10.7</v>
      </c>
      <c r="G6" s="7">
        <f t="shared" si="0"/>
        <v>9.9</v>
      </c>
      <c r="H6" s="7">
        <f t="shared" si="1"/>
        <v>0.85440037453175277</v>
      </c>
      <c r="I6" s="7">
        <f t="shared" si="2"/>
        <v>0.49328828623162457</v>
      </c>
      <c r="J6" s="8">
        <f t="shared" si="3"/>
        <v>8.630306813452048</v>
      </c>
      <c r="K6" s="9">
        <f t="shared" si="4"/>
        <v>3</v>
      </c>
    </row>
    <row r="7" spans="1:11" x14ac:dyDescent="0.25">
      <c r="A7" s="13" t="s">
        <v>35</v>
      </c>
      <c r="B7" s="13" t="s">
        <v>36</v>
      </c>
      <c r="C7" s="13">
        <v>10</v>
      </c>
      <c r="D7" s="6">
        <v>4.0999999999999996</v>
      </c>
      <c r="E7" s="6">
        <v>4.5</v>
      </c>
      <c r="F7" s="6">
        <v>4.9000000000000004</v>
      </c>
      <c r="G7" s="7">
        <f t="shared" si="0"/>
        <v>4.5</v>
      </c>
      <c r="H7" s="7">
        <f t="shared" si="1"/>
        <v>0.40000000000000036</v>
      </c>
      <c r="I7" s="7">
        <f t="shared" si="2"/>
        <v>0.23094010767585052</v>
      </c>
      <c r="J7" s="8">
        <f t="shared" si="3"/>
        <v>8.8888888888888964</v>
      </c>
      <c r="K7" s="9">
        <f t="shared" si="4"/>
        <v>3</v>
      </c>
    </row>
    <row r="8" spans="1:11" x14ac:dyDescent="0.25">
      <c r="A8" s="13" t="s">
        <v>35</v>
      </c>
      <c r="B8" s="13" t="s">
        <v>36</v>
      </c>
      <c r="C8" s="13">
        <v>8</v>
      </c>
      <c r="D8" s="6">
        <v>11.5</v>
      </c>
      <c r="E8" s="6">
        <v>12.9</v>
      </c>
      <c r="F8" s="6">
        <v>14</v>
      </c>
      <c r="G8" s="7">
        <f t="shared" si="0"/>
        <v>12.799999999999999</v>
      </c>
      <c r="H8" s="7">
        <f t="shared" si="1"/>
        <v>1.2529964086141667</v>
      </c>
      <c r="I8" s="7">
        <f t="shared" si="2"/>
        <v>0.72341781380702352</v>
      </c>
      <c r="J8" s="8">
        <f t="shared" si="3"/>
        <v>9.7890344422981777</v>
      </c>
      <c r="K8" s="9">
        <f t="shared" si="4"/>
        <v>3</v>
      </c>
    </row>
    <row r="9" spans="1:11" x14ac:dyDescent="0.25">
      <c r="A9" s="13" t="s">
        <v>35</v>
      </c>
      <c r="B9" s="13" t="s">
        <v>36</v>
      </c>
      <c r="C9" s="13">
        <v>5</v>
      </c>
      <c r="D9" s="6">
        <v>13.7</v>
      </c>
      <c r="E9" s="6">
        <v>15.3</v>
      </c>
      <c r="F9" s="6">
        <v>16.600000000000001</v>
      </c>
      <c r="G9" s="7">
        <f t="shared" si="0"/>
        <v>15.200000000000001</v>
      </c>
      <c r="H9" s="7">
        <f t="shared" si="1"/>
        <v>1.4525839046333959</v>
      </c>
      <c r="I9" s="7">
        <f t="shared" si="2"/>
        <v>0.83864970836060881</v>
      </c>
      <c r="J9" s="8">
        <f t="shared" si="3"/>
        <v>9.5564730567986569</v>
      </c>
      <c r="K9" s="9">
        <f t="shared" si="4"/>
        <v>3</v>
      </c>
    </row>
    <row r="10" spans="1:11" x14ac:dyDescent="0.25">
      <c r="A10" s="13" t="s">
        <v>37</v>
      </c>
      <c r="B10" s="13" t="s">
        <v>38</v>
      </c>
      <c r="C10" s="13">
        <v>10</v>
      </c>
      <c r="D10" s="6">
        <v>11.2</v>
      </c>
      <c r="E10" s="6">
        <v>12.5</v>
      </c>
      <c r="F10" s="6">
        <v>13.5</v>
      </c>
      <c r="G10" s="7">
        <f t="shared" si="0"/>
        <v>12.4</v>
      </c>
      <c r="H10" s="7">
        <f t="shared" si="1"/>
        <v>1.1532562594670801</v>
      </c>
      <c r="I10" s="7">
        <f t="shared" si="2"/>
        <v>0.66583281184793963</v>
      </c>
      <c r="J10" s="8">
        <f t="shared" si="3"/>
        <v>9.3004537053796792</v>
      </c>
      <c r="K10" s="9">
        <f t="shared" si="4"/>
        <v>3</v>
      </c>
    </row>
    <row r="11" spans="1:11" x14ac:dyDescent="0.25">
      <c r="A11" s="13" t="s">
        <v>37</v>
      </c>
      <c r="B11" s="13" t="s">
        <v>38</v>
      </c>
      <c r="C11" s="13">
        <v>8</v>
      </c>
      <c r="D11" s="6">
        <v>11.9</v>
      </c>
      <c r="E11" s="6">
        <v>13.3</v>
      </c>
      <c r="F11" s="6">
        <v>14.4</v>
      </c>
      <c r="G11" s="7">
        <f t="shared" si="0"/>
        <v>13.200000000000001</v>
      </c>
      <c r="H11" s="7">
        <f t="shared" si="1"/>
        <v>1.2529964086141669</v>
      </c>
      <c r="I11" s="7">
        <f t="shared" si="2"/>
        <v>0.72341781380702364</v>
      </c>
      <c r="J11" s="8">
        <f t="shared" si="3"/>
        <v>9.4923970349558093</v>
      </c>
      <c r="K11" s="9">
        <f t="shared" si="4"/>
        <v>3</v>
      </c>
    </row>
    <row r="12" spans="1:11" x14ac:dyDescent="0.25">
      <c r="A12" s="13" t="s">
        <v>37</v>
      </c>
      <c r="B12" s="13" t="s">
        <v>38</v>
      </c>
      <c r="C12" s="13">
        <v>5</v>
      </c>
      <c r="D12" s="6">
        <v>20.399999999999999</v>
      </c>
      <c r="E12" s="6">
        <v>22.8</v>
      </c>
      <c r="F12" s="6">
        <v>24.6</v>
      </c>
      <c r="G12" s="7">
        <f t="shared" si="0"/>
        <v>22.600000000000005</v>
      </c>
      <c r="H12" s="7">
        <f t="shared" si="1"/>
        <v>2.1071307505705494</v>
      </c>
      <c r="I12" s="7">
        <f t="shared" si="2"/>
        <v>1.2165525060596449</v>
      </c>
      <c r="J12" s="8">
        <f t="shared" si="3"/>
        <v>9.3235873919050842</v>
      </c>
      <c r="K12" s="9">
        <f t="shared" si="4"/>
        <v>3</v>
      </c>
    </row>
    <row r="14" spans="1:11" x14ac:dyDescent="0.25">
      <c r="A14" s="10" t="s">
        <v>39</v>
      </c>
    </row>
  </sheetData>
  <mergeCells count="1">
    <mergeCell ref="A1:K1"/>
  </mergeCells>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7"/>
  <sheetViews>
    <sheetView showGridLines="0" zoomScaleNormal="100" workbookViewId="0">
      <selection activeCell="L1" sqref="L1"/>
    </sheetView>
  </sheetViews>
  <sheetFormatPr baseColWidth="10" defaultColWidth="8.7109375" defaultRowHeight="15" x14ac:dyDescent="0.25"/>
  <cols>
    <col min="1" max="1" width="22" customWidth="1"/>
    <col min="2" max="2" width="26" customWidth="1"/>
    <col min="3" max="3" width="14" customWidth="1"/>
    <col min="4" max="11" width="11" customWidth="1"/>
  </cols>
  <sheetData>
    <row r="1" spans="1:11" ht="21.75" customHeight="1" x14ac:dyDescent="0.25">
      <c r="A1" s="17" t="s">
        <v>40</v>
      </c>
      <c r="B1" s="17"/>
      <c r="C1" s="17"/>
      <c r="D1" s="17"/>
      <c r="E1" s="17"/>
      <c r="F1" s="17"/>
      <c r="G1" s="17"/>
      <c r="H1" s="17"/>
      <c r="I1" s="17"/>
      <c r="J1" s="17"/>
      <c r="K1" s="17"/>
    </row>
    <row r="3" spans="1:11" ht="25.5" x14ac:dyDescent="0.25">
      <c r="A3" s="4" t="s">
        <v>41</v>
      </c>
      <c r="B3" s="4" t="s">
        <v>22</v>
      </c>
      <c r="C3" s="4" t="s">
        <v>42</v>
      </c>
      <c r="D3" s="4" t="s">
        <v>25</v>
      </c>
      <c r="E3" s="4" t="s">
        <v>26</v>
      </c>
      <c r="F3" s="4" t="s">
        <v>27</v>
      </c>
      <c r="G3" s="4" t="s">
        <v>28</v>
      </c>
      <c r="H3" s="4" t="s">
        <v>29</v>
      </c>
      <c r="I3" s="4" t="s">
        <v>30</v>
      </c>
      <c r="J3" s="4" t="s">
        <v>31</v>
      </c>
      <c r="K3" s="4" t="s">
        <v>32</v>
      </c>
    </row>
    <row r="4" spans="1:11" x14ac:dyDescent="0.25">
      <c r="A4" s="13" t="s">
        <v>43</v>
      </c>
      <c r="B4" s="13" t="s">
        <v>44</v>
      </c>
      <c r="C4" s="13" t="s">
        <v>45</v>
      </c>
      <c r="D4" s="11">
        <v>34.4</v>
      </c>
      <c r="E4" s="11">
        <v>36.200000000000003</v>
      </c>
      <c r="F4" s="11">
        <v>38</v>
      </c>
      <c r="G4" s="8">
        <f>AVERAGE(D4:F4)</f>
        <v>36.199999999999996</v>
      </c>
      <c r="H4" s="7">
        <f>STDEV(D4:F4)</f>
        <v>1.8000000000000007</v>
      </c>
      <c r="I4" s="7">
        <f>H4/SQRT(K4)</f>
        <v>1.0392304845413269</v>
      </c>
      <c r="J4" s="8">
        <f>H4/G4*100</f>
        <v>4.9723756906077377</v>
      </c>
      <c r="K4" s="9">
        <f>COUNT(D4:F4)</f>
        <v>3</v>
      </c>
    </row>
    <row r="5" spans="1:11" x14ac:dyDescent="0.25">
      <c r="A5" s="13" t="s">
        <v>46</v>
      </c>
      <c r="B5" s="13" t="s">
        <v>44</v>
      </c>
      <c r="C5" s="13" t="s">
        <v>47</v>
      </c>
      <c r="D5" s="11">
        <v>27.1</v>
      </c>
      <c r="E5" s="11">
        <v>28.7</v>
      </c>
      <c r="F5" s="11">
        <v>30</v>
      </c>
      <c r="G5" s="8">
        <f>AVERAGE(D5:F5)</f>
        <v>28.599999999999998</v>
      </c>
      <c r="H5" s="7">
        <f>STDEV(D5:F5)</f>
        <v>1.4525839046333942</v>
      </c>
      <c r="I5" s="7">
        <f>H5/SQRT(K5)</f>
        <v>0.83864970836060782</v>
      </c>
      <c r="J5" s="8">
        <f>H5/G5*100</f>
        <v>5.0789647015153641</v>
      </c>
      <c r="K5" s="9">
        <f>COUNT(D5:F5)</f>
        <v>3</v>
      </c>
    </row>
    <row r="6" spans="1:11" x14ac:dyDescent="0.25">
      <c r="A6" s="13" t="s">
        <v>48</v>
      </c>
      <c r="B6" s="13" t="s">
        <v>49</v>
      </c>
      <c r="C6" s="13" t="s">
        <v>45</v>
      </c>
      <c r="D6" s="11">
        <v>33</v>
      </c>
      <c r="E6" s="11">
        <v>34.9</v>
      </c>
      <c r="F6" s="11">
        <v>36.5</v>
      </c>
      <c r="G6" s="8">
        <f>AVERAGE(D6:F6)</f>
        <v>34.800000000000004</v>
      </c>
      <c r="H6" s="7">
        <f>STDEV(D6:F6)</f>
        <v>1.7521415467935231</v>
      </c>
      <c r="I6" s="7">
        <f>H6/SQRT(K6)</f>
        <v>1.011599393699568</v>
      </c>
      <c r="J6" s="8">
        <f>H6/G6*100</f>
        <v>5.0348895022802385</v>
      </c>
      <c r="K6" s="9">
        <f>COUNT(D6:F6)</f>
        <v>3</v>
      </c>
    </row>
    <row r="7" spans="1:11" x14ac:dyDescent="0.25">
      <c r="A7" s="13" t="s">
        <v>50</v>
      </c>
      <c r="B7" s="13" t="s">
        <v>49</v>
      </c>
      <c r="C7" s="13" t="s">
        <v>47</v>
      </c>
      <c r="D7" s="11">
        <v>26.8</v>
      </c>
      <c r="E7" s="11">
        <v>28.3</v>
      </c>
      <c r="F7" s="11">
        <v>29.5</v>
      </c>
      <c r="G7" s="8">
        <f>AVERAGE(D7:F7)</f>
        <v>28.2</v>
      </c>
      <c r="H7" s="7">
        <f>STDEV(D7:F7)</f>
        <v>1.352774925846868</v>
      </c>
      <c r="I7" s="7">
        <f>H7/SQRT(K7)</f>
        <v>0.78102496759066531</v>
      </c>
      <c r="J7" s="8">
        <f>H7/G7*100</f>
        <v>4.7970742051307376</v>
      </c>
      <c r="K7" s="9">
        <f>COUNT(D7:F7)</f>
        <v>3</v>
      </c>
    </row>
  </sheetData>
  <mergeCells count="1">
    <mergeCell ref="A1:K1"/>
  </mergeCells>
  <pageMargins left="0.75" right="0.75" top="1" bottom="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7"/>
  <sheetViews>
    <sheetView showGridLines="0" zoomScaleNormal="100" workbookViewId="0">
      <selection activeCell="L1" sqref="L1"/>
    </sheetView>
  </sheetViews>
  <sheetFormatPr baseColWidth="10" defaultColWidth="8.7109375" defaultRowHeight="15" x14ac:dyDescent="0.25"/>
  <cols>
    <col min="1" max="1" width="22" customWidth="1"/>
    <col min="2" max="2" width="26" customWidth="1"/>
    <col min="3" max="3" width="14" customWidth="1"/>
    <col min="4" max="11" width="11" customWidth="1"/>
  </cols>
  <sheetData>
    <row r="1" spans="1:11" ht="21.75" customHeight="1" x14ac:dyDescent="0.25">
      <c r="A1" s="17" t="s">
        <v>51</v>
      </c>
      <c r="B1" s="17"/>
      <c r="C1" s="17"/>
      <c r="D1" s="17"/>
      <c r="E1" s="17"/>
      <c r="F1" s="17"/>
      <c r="G1" s="17"/>
      <c r="H1" s="17"/>
      <c r="I1" s="17"/>
      <c r="J1" s="17"/>
      <c r="K1" s="17"/>
    </row>
    <row r="3" spans="1:11" ht="25.5" x14ac:dyDescent="0.25">
      <c r="A3" s="4" t="s">
        <v>41</v>
      </c>
      <c r="B3" s="4" t="s">
        <v>22</v>
      </c>
      <c r="C3" s="4" t="s">
        <v>42</v>
      </c>
      <c r="D3" s="4" t="s">
        <v>25</v>
      </c>
      <c r="E3" s="4" t="s">
        <v>26</v>
      </c>
      <c r="F3" s="4" t="s">
        <v>27</v>
      </c>
      <c r="G3" s="4" t="s">
        <v>28</v>
      </c>
      <c r="H3" s="4" t="s">
        <v>29</v>
      </c>
      <c r="I3" s="4" t="s">
        <v>30</v>
      </c>
      <c r="J3" s="4" t="s">
        <v>31</v>
      </c>
      <c r="K3" s="4" t="s">
        <v>32</v>
      </c>
    </row>
    <row r="4" spans="1:11" x14ac:dyDescent="0.25">
      <c r="A4" s="5" t="s">
        <v>43</v>
      </c>
      <c r="B4" s="5" t="s">
        <v>44</v>
      </c>
      <c r="C4" s="5" t="s">
        <v>45</v>
      </c>
      <c r="D4" s="6">
        <v>8.5</v>
      </c>
      <c r="E4" s="6">
        <v>9.4</v>
      </c>
      <c r="F4" s="6">
        <v>10.3</v>
      </c>
      <c r="G4" s="7">
        <f>AVERAGE(D4:F4)</f>
        <v>9.4</v>
      </c>
      <c r="H4" s="7">
        <f>STDEV(D4:F4)</f>
        <v>0.90000000000000036</v>
      </c>
      <c r="I4" s="7">
        <f>H4/SQRT(K4)</f>
        <v>0.51961524227066347</v>
      </c>
      <c r="J4" s="8">
        <f>H4/G4*100</f>
        <v>9.5744680851063872</v>
      </c>
      <c r="K4" s="9">
        <f>COUNT(D4:F4)</f>
        <v>3</v>
      </c>
    </row>
    <row r="5" spans="1:11" x14ac:dyDescent="0.25">
      <c r="A5" s="5" t="s">
        <v>46</v>
      </c>
      <c r="B5" s="5" t="s">
        <v>44</v>
      </c>
      <c r="C5" s="5" t="s">
        <v>47</v>
      </c>
      <c r="D5" s="6">
        <v>9.6</v>
      </c>
      <c r="E5" s="6">
        <v>10.8</v>
      </c>
      <c r="F5" s="6">
        <v>11.7</v>
      </c>
      <c r="G5" s="7">
        <f>AVERAGE(D5:F5)</f>
        <v>10.699999999999998</v>
      </c>
      <c r="H5" s="7">
        <f>STDEV(D5:F5)</f>
        <v>1.0535653752852738</v>
      </c>
      <c r="I5" s="7">
        <f>H5/SQRT(K5)</f>
        <v>0.60827625302982202</v>
      </c>
      <c r="J5" s="8">
        <f>H5/G5*100</f>
        <v>9.8464053764978878</v>
      </c>
      <c r="K5" s="9">
        <f>COUNT(D5:F5)</f>
        <v>3</v>
      </c>
    </row>
    <row r="6" spans="1:11" x14ac:dyDescent="0.25">
      <c r="A6" s="5" t="s">
        <v>48</v>
      </c>
      <c r="B6" s="5" t="s">
        <v>49</v>
      </c>
      <c r="C6" s="5" t="s">
        <v>45</v>
      </c>
      <c r="D6" s="6">
        <v>4</v>
      </c>
      <c r="E6" s="6">
        <v>4.5</v>
      </c>
      <c r="F6" s="6">
        <v>5</v>
      </c>
      <c r="G6" s="7">
        <f>AVERAGE(D6:F6)</f>
        <v>4.5</v>
      </c>
      <c r="H6" s="7">
        <f>STDEV(D6:F6)</f>
        <v>0.5</v>
      </c>
      <c r="I6" s="7">
        <f>H6/SQRT(K6)</f>
        <v>0.28867513459481292</v>
      </c>
      <c r="J6" s="8">
        <f>H6/G6*100</f>
        <v>11.111111111111111</v>
      </c>
      <c r="K6" s="9">
        <f>COUNT(D6:F6)</f>
        <v>3</v>
      </c>
    </row>
    <row r="7" spans="1:11" x14ac:dyDescent="0.25">
      <c r="A7" s="5" t="s">
        <v>50</v>
      </c>
      <c r="B7" s="5" t="s">
        <v>49</v>
      </c>
      <c r="C7" s="5" t="s">
        <v>47</v>
      </c>
      <c r="D7" s="6">
        <v>4.3</v>
      </c>
      <c r="E7" s="6">
        <v>4.8</v>
      </c>
      <c r="F7" s="6">
        <v>5.3</v>
      </c>
      <c r="G7" s="7">
        <f>AVERAGE(D7:F7)</f>
        <v>4.8</v>
      </c>
      <c r="H7" s="7">
        <f>STDEV(D7:F7)</f>
        <v>0.5</v>
      </c>
      <c r="I7" s="7">
        <f>H7/SQRT(K7)</f>
        <v>0.28867513459481292</v>
      </c>
      <c r="J7" s="8">
        <f>H7/G7*100</f>
        <v>10.416666666666668</v>
      </c>
      <c r="K7" s="9">
        <f>COUNT(D7:F7)</f>
        <v>3</v>
      </c>
    </row>
  </sheetData>
  <mergeCells count="1">
    <mergeCell ref="A1:K1"/>
  </mergeCells>
  <pageMargins left="0.75" right="0.75" top="1" bottom="1"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7"/>
  <sheetViews>
    <sheetView showGridLines="0" zoomScaleNormal="100" workbookViewId="0">
      <selection activeCell="L1" sqref="L1"/>
    </sheetView>
  </sheetViews>
  <sheetFormatPr baseColWidth="10" defaultColWidth="8.7109375" defaultRowHeight="15" x14ac:dyDescent="0.25"/>
  <cols>
    <col min="1" max="1" width="22" customWidth="1"/>
    <col min="2" max="2" width="26" customWidth="1"/>
    <col min="3" max="3" width="14" customWidth="1"/>
    <col min="4" max="11" width="11" customWidth="1"/>
  </cols>
  <sheetData>
    <row r="1" spans="1:11" ht="21.75" customHeight="1" x14ac:dyDescent="0.25">
      <c r="A1" s="17" t="s">
        <v>52</v>
      </c>
      <c r="B1" s="17"/>
      <c r="C1" s="17"/>
      <c r="D1" s="17"/>
      <c r="E1" s="17"/>
      <c r="F1" s="17"/>
      <c r="G1" s="17"/>
      <c r="H1" s="17"/>
      <c r="I1" s="17"/>
      <c r="J1" s="17"/>
      <c r="K1" s="17"/>
    </row>
    <row r="3" spans="1:11" ht="25.5" x14ac:dyDescent="0.25">
      <c r="A3" s="4" t="s">
        <v>41</v>
      </c>
      <c r="B3" s="4" t="s">
        <v>22</v>
      </c>
      <c r="C3" s="4" t="s">
        <v>42</v>
      </c>
      <c r="D3" s="4" t="s">
        <v>25</v>
      </c>
      <c r="E3" s="4" t="s">
        <v>26</v>
      </c>
      <c r="F3" s="4" t="s">
        <v>27</v>
      </c>
      <c r="G3" s="4" t="s">
        <v>28</v>
      </c>
      <c r="H3" s="4" t="s">
        <v>29</v>
      </c>
      <c r="I3" s="4" t="s">
        <v>30</v>
      </c>
      <c r="J3" s="4" t="s">
        <v>31</v>
      </c>
      <c r="K3" s="4" t="s">
        <v>32</v>
      </c>
    </row>
    <row r="4" spans="1:11" x14ac:dyDescent="0.25">
      <c r="A4" s="13" t="s">
        <v>43</v>
      </c>
      <c r="B4" s="13" t="s">
        <v>44</v>
      </c>
      <c r="C4" s="13" t="s">
        <v>45</v>
      </c>
      <c r="D4" s="12">
        <v>480</v>
      </c>
      <c r="E4" s="12">
        <v>500</v>
      </c>
      <c r="F4" s="12">
        <v>520</v>
      </c>
      <c r="G4" s="9">
        <f>AVERAGE(D4:F4)</f>
        <v>500</v>
      </c>
      <c r="H4" s="7">
        <f>STDEV(D4:F4)</f>
        <v>20</v>
      </c>
      <c r="I4" s="7">
        <f>H4/SQRT(K4)</f>
        <v>11.547005383792516</v>
      </c>
      <c r="J4" s="8">
        <f>H4/G4*100</f>
        <v>4</v>
      </c>
      <c r="K4" s="9">
        <f>COUNT(D4:F4)</f>
        <v>3</v>
      </c>
    </row>
    <row r="5" spans="1:11" x14ac:dyDescent="0.25">
      <c r="A5" s="13" t="s">
        <v>46</v>
      </c>
      <c r="B5" s="13" t="s">
        <v>44</v>
      </c>
      <c r="C5" s="13" t="s">
        <v>47</v>
      </c>
      <c r="D5" s="12">
        <v>490</v>
      </c>
      <c r="E5" s="12">
        <v>510</v>
      </c>
      <c r="F5" s="12">
        <v>500</v>
      </c>
      <c r="G5" s="9">
        <f>AVERAGE(D5:F5)</f>
        <v>500</v>
      </c>
      <c r="H5" s="7">
        <f>STDEV(D5:F5)</f>
        <v>10</v>
      </c>
      <c r="I5" s="7">
        <f>H5/SQRT(K5)</f>
        <v>5.7735026918962582</v>
      </c>
      <c r="J5" s="8">
        <f>H5/G5*100</f>
        <v>2</v>
      </c>
      <c r="K5" s="9">
        <f>COUNT(D5:F5)</f>
        <v>3</v>
      </c>
    </row>
    <row r="6" spans="1:11" x14ac:dyDescent="0.25">
      <c r="A6" s="13" t="s">
        <v>48</v>
      </c>
      <c r="B6" s="13" t="s">
        <v>49</v>
      </c>
      <c r="C6" s="13" t="s">
        <v>45</v>
      </c>
      <c r="D6" s="12">
        <v>950</v>
      </c>
      <c r="E6" s="12">
        <v>1000</v>
      </c>
      <c r="F6" s="12">
        <v>1050</v>
      </c>
      <c r="G6" s="9">
        <f>AVERAGE(D6:F6)</f>
        <v>1000</v>
      </c>
      <c r="H6" s="7">
        <f>STDEV(D6:F6)</f>
        <v>50</v>
      </c>
      <c r="I6" s="7">
        <f>H6/SQRT(K6)</f>
        <v>28.867513459481291</v>
      </c>
      <c r="J6" s="8">
        <f>H6/G6*100</f>
        <v>5</v>
      </c>
      <c r="K6" s="9">
        <f>COUNT(D6:F6)</f>
        <v>3</v>
      </c>
    </row>
    <row r="7" spans="1:11" x14ac:dyDescent="0.25">
      <c r="A7" s="13" t="s">
        <v>50</v>
      </c>
      <c r="B7" s="13" t="s">
        <v>49</v>
      </c>
      <c r="C7" s="13" t="s">
        <v>47</v>
      </c>
      <c r="D7" s="12">
        <v>980</v>
      </c>
      <c r="E7" s="12">
        <v>1000</v>
      </c>
      <c r="F7" s="12">
        <v>1020</v>
      </c>
      <c r="G7" s="9">
        <f>AVERAGE(D7:F7)</f>
        <v>1000</v>
      </c>
      <c r="H7" s="7">
        <f>STDEV(D7:F7)</f>
        <v>20</v>
      </c>
      <c r="I7" s="7">
        <f>H7/SQRT(K7)</f>
        <v>11.547005383792516</v>
      </c>
      <c r="J7" s="8">
        <f>H7/G7*100</f>
        <v>2</v>
      </c>
      <c r="K7" s="9">
        <f>COUNT(D7:F7)</f>
        <v>3</v>
      </c>
    </row>
  </sheetData>
  <mergeCells count="1">
    <mergeCell ref="A1:K1"/>
  </mergeCells>
  <pageMargins left="0.75" right="0.75" top="1" bottom="1" header="0.511811023622047" footer="0.511811023622047"/>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9"/>
  <sheetViews>
    <sheetView showGridLines="0" zoomScaleNormal="100" workbookViewId="0">
      <selection activeCell="K1" sqref="K1"/>
    </sheetView>
  </sheetViews>
  <sheetFormatPr baseColWidth="10" defaultColWidth="8.7109375" defaultRowHeight="15" x14ac:dyDescent="0.25"/>
  <cols>
    <col min="1" max="1" width="13" customWidth="1"/>
    <col min="2" max="2" width="18" customWidth="1"/>
    <col min="3" max="5" width="13" customWidth="1"/>
    <col min="6" max="9" width="10" customWidth="1"/>
    <col min="10" max="10" width="6" customWidth="1"/>
  </cols>
  <sheetData>
    <row r="1" spans="1:10" ht="21.75" customHeight="1" x14ac:dyDescent="0.25">
      <c r="A1" s="17" t="s">
        <v>53</v>
      </c>
      <c r="B1" s="17"/>
      <c r="C1" s="17"/>
      <c r="D1" s="17"/>
      <c r="E1" s="17"/>
      <c r="F1" s="17"/>
      <c r="G1" s="17"/>
      <c r="H1" s="17"/>
      <c r="I1" s="17"/>
      <c r="J1" s="17"/>
    </row>
    <row r="3" spans="1:10" x14ac:dyDescent="0.25">
      <c r="A3" s="4" t="s">
        <v>41</v>
      </c>
      <c r="B3" s="4" t="s">
        <v>22</v>
      </c>
      <c r="C3" s="4" t="s">
        <v>54</v>
      </c>
      <c r="D3" s="4" t="s">
        <v>55</v>
      </c>
      <c r="E3" s="4" t="s">
        <v>56</v>
      </c>
      <c r="F3" s="4" t="s">
        <v>28</v>
      </c>
      <c r="G3" s="4" t="s">
        <v>29</v>
      </c>
      <c r="H3" s="4" t="s">
        <v>30</v>
      </c>
      <c r="I3" s="4" t="s">
        <v>31</v>
      </c>
      <c r="J3" s="4" t="s">
        <v>32</v>
      </c>
    </row>
    <row r="4" spans="1:10" x14ac:dyDescent="0.25">
      <c r="A4" s="13" t="s">
        <v>43</v>
      </c>
      <c r="B4" s="13" t="s">
        <v>44</v>
      </c>
      <c r="C4" s="8">
        <f>Storage_viability!D5/Storage_viability!D4*100</f>
        <v>39.775280898876403</v>
      </c>
      <c r="D4" s="8">
        <f>Storage_viability!E5/Storage_viability!E4*100</f>
        <v>37.990867579908674</v>
      </c>
      <c r="E4" s="8">
        <f>Storage_viability!F5/Storage_viability!F4*100</f>
        <v>36.363636363636367</v>
      </c>
      <c r="F4" s="8">
        <f>AVERAGE(C4:E4)</f>
        <v>38.043261614140484</v>
      </c>
      <c r="G4" s="7">
        <f>STDEV(C4:E4)</f>
        <v>1.7064256385279768</v>
      </c>
      <c r="H4" s="7">
        <f>G4/SQRT(J4)</f>
        <v>0.98520530175620646</v>
      </c>
      <c r="I4" s="8">
        <f>G4/F4*100</f>
        <v>4.4854872219833721</v>
      </c>
      <c r="J4" s="9">
        <f>COUNT(C4:E4)</f>
        <v>3</v>
      </c>
    </row>
    <row r="5" spans="1:10" x14ac:dyDescent="0.25">
      <c r="A5" s="13" t="s">
        <v>46</v>
      </c>
      <c r="B5" s="13" t="s">
        <v>44</v>
      </c>
      <c r="C5" s="8">
        <f>Storage_viability!D12/Storage_viability!D11*100</f>
        <v>33.888888888888893</v>
      </c>
      <c r="D5" s="8">
        <f>Storage_viability!E12/Storage_viability!E11*100</f>
        <v>37.218543046357617</v>
      </c>
      <c r="E5" s="8">
        <f>Storage_viability!F12/Storage_viability!F11*100</f>
        <v>39.775280898876403</v>
      </c>
      <c r="F5" s="8">
        <f>AVERAGE(C5:E5)</f>
        <v>36.960904278040971</v>
      </c>
      <c r="G5" s="7">
        <f>STDEV(C5:E5)</f>
        <v>2.9516412425997824</v>
      </c>
      <c r="H5" s="7">
        <f>G5/SQRT(J5)</f>
        <v>1.704130865966186</v>
      </c>
      <c r="I5" s="8">
        <f>G5/F5*100</f>
        <v>7.985846938148093</v>
      </c>
      <c r="J5" s="9">
        <f>COUNT(C5:E5)</f>
        <v>3</v>
      </c>
    </row>
    <row r="6" spans="1:10" x14ac:dyDescent="0.25">
      <c r="A6" s="13" t="s">
        <v>48</v>
      </c>
      <c r="B6" s="13" t="s">
        <v>49</v>
      </c>
      <c r="C6" s="8">
        <f>Storage_viability!D19/Storage_viability!D18*100</f>
        <v>30.923076923076927</v>
      </c>
      <c r="D6" s="8">
        <f>Storage_viability!E19/Storage_viability!E18*100</f>
        <v>30.875000000000004</v>
      </c>
      <c r="E6" s="8">
        <f>Storage_viability!F19/Storage_viability!F18*100</f>
        <v>30.198675496688743</v>
      </c>
      <c r="F6" s="8">
        <f>AVERAGE(C6:E6)</f>
        <v>30.66558413992189</v>
      </c>
      <c r="G6" s="7">
        <f>STDEV(C6:E6)</f>
        <v>0.40506864662363151</v>
      </c>
      <c r="H6" s="7">
        <f>G6/SQRT(J6)</f>
        <v>0.23386649216843106</v>
      </c>
      <c r="I6" s="8">
        <f>G6/F6*100</f>
        <v>1.3209226498845468</v>
      </c>
      <c r="J6" s="9">
        <f>COUNT(C6:E6)</f>
        <v>3</v>
      </c>
    </row>
    <row r="7" spans="1:10" x14ac:dyDescent="0.25">
      <c r="A7" s="13" t="s">
        <v>50</v>
      </c>
      <c r="B7" s="13" t="s">
        <v>49</v>
      </c>
      <c r="C7" s="8">
        <f>Storage_viability!D26/Storage_viability!D25*100</f>
        <v>34.75</v>
      </c>
      <c r="D7" s="8">
        <f>Storage_viability!E26/Storage_viability!E25*100</f>
        <v>37.218543046357617</v>
      </c>
      <c r="E7" s="8">
        <f>Storage_viability!F26/Storage_viability!F25*100</f>
        <v>39.780219780219781</v>
      </c>
      <c r="F7" s="8">
        <f>AVERAGE(C7:E7)</f>
        <v>37.24958760885913</v>
      </c>
      <c r="G7" s="7">
        <f>STDEV(C7:E7)</f>
        <v>2.5152535822406192</v>
      </c>
      <c r="H7" s="7">
        <f>G7/SQRT(J7)</f>
        <v>1.4521823327867922</v>
      </c>
      <c r="I7" s="8">
        <f>G7/F7*100</f>
        <v>6.7524333655774811</v>
      </c>
      <c r="J7" s="9">
        <f>COUNT(C7:E7)</f>
        <v>3</v>
      </c>
    </row>
    <row r="9" spans="1:10" x14ac:dyDescent="0.25">
      <c r="A9" s="10" t="s">
        <v>57</v>
      </c>
    </row>
  </sheetData>
  <mergeCells count="1">
    <mergeCell ref="A1:J1"/>
  </mergeCells>
  <pageMargins left="0.75" right="0.75" top="1" bottom="1" header="0.511811023622047" footer="0.511811023622047"/>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33"/>
  <sheetViews>
    <sheetView showGridLines="0" zoomScaleNormal="100" workbookViewId="0">
      <selection activeCell="M1" sqref="M1"/>
    </sheetView>
  </sheetViews>
  <sheetFormatPr baseColWidth="10" defaultColWidth="8.7109375" defaultRowHeight="15" x14ac:dyDescent="0.25"/>
  <cols>
    <col min="1" max="1" width="13" customWidth="1"/>
    <col min="2" max="2" width="18" customWidth="1"/>
    <col min="3" max="6" width="16" customWidth="1"/>
    <col min="7" max="9" width="10" customWidth="1"/>
    <col min="10" max="10" width="11" customWidth="1"/>
    <col min="11" max="11" width="10" customWidth="1"/>
    <col min="12" max="12" width="6" customWidth="1"/>
  </cols>
  <sheetData>
    <row r="1" spans="1:12" ht="21.75" customHeight="1" x14ac:dyDescent="0.25">
      <c r="A1" s="17" t="s">
        <v>58</v>
      </c>
      <c r="B1" s="17"/>
      <c r="C1" s="17"/>
      <c r="D1" s="17"/>
      <c r="E1" s="17"/>
      <c r="F1" s="17"/>
      <c r="G1" s="17"/>
      <c r="H1" s="17"/>
      <c r="I1" s="17"/>
      <c r="J1" s="17"/>
      <c r="K1" s="17"/>
      <c r="L1" s="17"/>
    </row>
    <row r="3" spans="1:12" ht="25.5" x14ac:dyDescent="0.25">
      <c r="A3" s="4" t="s">
        <v>41</v>
      </c>
      <c r="B3" s="4" t="s">
        <v>59</v>
      </c>
      <c r="C3" s="4" t="s">
        <v>60</v>
      </c>
      <c r="D3" s="4" t="s">
        <v>61</v>
      </c>
      <c r="E3" s="4" t="s">
        <v>62</v>
      </c>
      <c r="F3" s="4" t="s">
        <v>63</v>
      </c>
      <c r="G3" s="4" t="s">
        <v>64</v>
      </c>
      <c r="H3" s="4" t="s">
        <v>65</v>
      </c>
      <c r="I3" s="4" t="s">
        <v>66</v>
      </c>
      <c r="J3" s="4" t="s">
        <v>67</v>
      </c>
      <c r="K3" s="4" t="s">
        <v>68</v>
      </c>
      <c r="L3" s="4" t="s">
        <v>32</v>
      </c>
    </row>
    <row r="4" spans="1:12" x14ac:dyDescent="0.25">
      <c r="A4" s="13" t="s">
        <v>43</v>
      </c>
      <c r="B4" s="13" t="s">
        <v>69</v>
      </c>
      <c r="C4" s="13" t="s">
        <v>70</v>
      </c>
      <c r="D4" s="14">
        <v>17800000000</v>
      </c>
      <c r="E4" s="14">
        <v>21900000000</v>
      </c>
      <c r="F4" s="14">
        <v>27500000000</v>
      </c>
      <c r="G4" s="15">
        <f t="shared" ref="G4:G31" si="0">LOG10(D4)</f>
        <v>10.250420002308894</v>
      </c>
      <c r="H4" s="15">
        <f t="shared" ref="H4:H31" si="1">LOG10(E4)</f>
        <v>10.340444114840118</v>
      </c>
      <c r="I4" s="15">
        <f t="shared" ref="I4:I31" si="2">LOG10(F4)</f>
        <v>10.439332693830263</v>
      </c>
      <c r="J4" s="15">
        <f t="shared" ref="J4:J31" si="3">AVERAGE(G4:I4)</f>
        <v>10.343398936993092</v>
      </c>
      <c r="K4" s="15">
        <f t="shared" ref="K4:K31" si="4">STDEV(G4:I4)</f>
        <v>9.4491002137392421E-2</v>
      </c>
      <c r="L4" s="9">
        <f t="shared" ref="L4:L31" si="5">COUNT(D4:F4)</f>
        <v>3</v>
      </c>
    </row>
    <row r="5" spans="1:12" x14ac:dyDescent="0.25">
      <c r="A5" s="13" t="s">
        <v>43</v>
      </c>
      <c r="B5" s="13" t="s">
        <v>69</v>
      </c>
      <c r="C5" s="13" t="s">
        <v>71</v>
      </c>
      <c r="D5" s="14">
        <v>7080000000</v>
      </c>
      <c r="E5" s="14">
        <v>8320000000</v>
      </c>
      <c r="F5" s="14">
        <v>10000000000</v>
      </c>
      <c r="G5" s="15">
        <f t="shared" si="0"/>
        <v>9.8500332576897698</v>
      </c>
      <c r="H5" s="15">
        <f t="shared" si="1"/>
        <v>9.9201233262907245</v>
      </c>
      <c r="I5" s="15">
        <f t="shared" si="2"/>
        <v>10</v>
      </c>
      <c r="J5" s="15">
        <f t="shared" si="3"/>
        <v>9.9233855279934975</v>
      </c>
      <c r="K5" s="15">
        <f t="shared" si="4"/>
        <v>7.5036573880661234E-2</v>
      </c>
      <c r="L5" s="9">
        <f t="shared" si="5"/>
        <v>3</v>
      </c>
    </row>
    <row r="6" spans="1:12" x14ac:dyDescent="0.25">
      <c r="A6" s="13" t="s">
        <v>43</v>
      </c>
      <c r="B6" s="13" t="s">
        <v>72</v>
      </c>
      <c r="C6" s="13" t="s">
        <v>71</v>
      </c>
      <c r="D6" s="14">
        <v>6610000000</v>
      </c>
      <c r="E6" s="14">
        <v>7940000000</v>
      </c>
      <c r="F6" s="14">
        <v>9550000000</v>
      </c>
      <c r="G6" s="15">
        <f t="shared" si="0"/>
        <v>9.8202014594856397</v>
      </c>
      <c r="H6" s="15">
        <f t="shared" si="1"/>
        <v>9.8998205024270955</v>
      </c>
      <c r="I6" s="15">
        <f t="shared" si="2"/>
        <v>9.9800033715837468</v>
      </c>
      <c r="J6" s="15">
        <f t="shared" si="3"/>
        <v>9.9000084444988286</v>
      </c>
      <c r="K6" s="15">
        <f t="shared" si="4"/>
        <v>7.9901121827040289E-2</v>
      </c>
      <c r="L6" s="9">
        <f t="shared" si="5"/>
        <v>3</v>
      </c>
    </row>
    <row r="7" spans="1:12" x14ac:dyDescent="0.25">
      <c r="A7" s="13" t="s">
        <v>43</v>
      </c>
      <c r="B7" s="13" t="s">
        <v>69</v>
      </c>
      <c r="C7" s="13" t="s">
        <v>73</v>
      </c>
      <c r="D7" s="14">
        <v>4470000000</v>
      </c>
      <c r="E7" s="14">
        <v>5750000000</v>
      </c>
      <c r="F7" s="14">
        <v>7080000000</v>
      </c>
      <c r="G7" s="15">
        <f t="shared" si="0"/>
        <v>9.6503075231319357</v>
      </c>
      <c r="H7" s="15">
        <f t="shared" si="1"/>
        <v>9.7596678446896306</v>
      </c>
      <c r="I7" s="15">
        <f t="shared" si="2"/>
        <v>9.8500332576897698</v>
      </c>
      <c r="J7" s="15">
        <f t="shared" si="3"/>
        <v>9.7533362085037787</v>
      </c>
      <c r="K7" s="15">
        <f t="shared" si="4"/>
        <v>0.1000132964848129</v>
      </c>
      <c r="L7" s="9">
        <f t="shared" si="5"/>
        <v>3</v>
      </c>
    </row>
    <row r="8" spans="1:12" x14ac:dyDescent="0.25">
      <c r="A8" s="13" t="s">
        <v>43</v>
      </c>
      <c r="B8" s="13" t="s">
        <v>72</v>
      </c>
      <c r="C8" s="13" t="s">
        <v>73</v>
      </c>
      <c r="D8" s="14">
        <v>4900000000</v>
      </c>
      <c r="E8" s="14">
        <v>6030000000</v>
      </c>
      <c r="F8" s="14">
        <v>7760000000</v>
      </c>
      <c r="G8" s="15">
        <f t="shared" si="0"/>
        <v>9.6901960800285138</v>
      </c>
      <c r="H8" s="15">
        <f t="shared" si="1"/>
        <v>9.7803173121401521</v>
      </c>
      <c r="I8" s="15">
        <f t="shared" si="2"/>
        <v>9.889861721258189</v>
      </c>
      <c r="J8" s="15">
        <f t="shared" si="3"/>
        <v>9.7867917044756183</v>
      </c>
      <c r="K8" s="15">
        <f t="shared" si="4"/>
        <v>9.9990151460028778E-2</v>
      </c>
      <c r="L8" s="9">
        <f t="shared" si="5"/>
        <v>3</v>
      </c>
    </row>
    <row r="9" spans="1:12" x14ac:dyDescent="0.25">
      <c r="A9" s="13" t="s">
        <v>43</v>
      </c>
      <c r="B9" s="13" t="s">
        <v>69</v>
      </c>
      <c r="C9" s="13" t="s">
        <v>74</v>
      </c>
      <c r="D9" s="14">
        <v>2820000000</v>
      </c>
      <c r="E9" s="14">
        <v>3470000000</v>
      </c>
      <c r="F9" s="14">
        <v>4370000000</v>
      </c>
      <c r="G9" s="15">
        <f t="shared" si="0"/>
        <v>9.4502491083193618</v>
      </c>
      <c r="H9" s="15">
        <f t="shared" si="1"/>
        <v>9.5403294747908731</v>
      </c>
      <c r="I9" s="15">
        <f t="shared" si="2"/>
        <v>9.6404814369704219</v>
      </c>
      <c r="J9" s="15">
        <f t="shared" si="3"/>
        <v>9.5436866733602184</v>
      </c>
      <c r="K9" s="15">
        <f t="shared" si="4"/>
        <v>9.5160589545655663E-2</v>
      </c>
      <c r="L9" s="9">
        <f t="shared" si="5"/>
        <v>3</v>
      </c>
    </row>
    <row r="10" spans="1:12" x14ac:dyDescent="0.25">
      <c r="A10" s="13" t="s">
        <v>43</v>
      </c>
      <c r="B10" s="13" t="s">
        <v>72</v>
      </c>
      <c r="C10" s="13" t="s">
        <v>74</v>
      </c>
      <c r="D10" s="14">
        <v>2880000000</v>
      </c>
      <c r="E10" s="14">
        <v>3800000000</v>
      </c>
      <c r="F10" s="14">
        <v>4790000000</v>
      </c>
      <c r="G10" s="15">
        <f t="shared" si="0"/>
        <v>9.4593924877592315</v>
      </c>
      <c r="H10" s="15">
        <f t="shared" si="1"/>
        <v>9.5797835966168101</v>
      </c>
      <c r="I10" s="15">
        <f t="shared" si="2"/>
        <v>9.6803355134145637</v>
      </c>
      <c r="J10" s="15">
        <f t="shared" si="3"/>
        <v>9.573170532596869</v>
      </c>
      <c r="K10" s="15">
        <f t="shared" si="4"/>
        <v>0.1106198653417734</v>
      </c>
      <c r="L10" s="9">
        <f t="shared" si="5"/>
        <v>3</v>
      </c>
    </row>
    <row r="11" spans="1:12" x14ac:dyDescent="0.25">
      <c r="A11" s="13" t="s">
        <v>46</v>
      </c>
      <c r="B11" s="13" t="s">
        <v>69</v>
      </c>
      <c r="C11" s="13" t="s">
        <v>70</v>
      </c>
      <c r="D11" s="14">
        <v>1260000000</v>
      </c>
      <c r="E11" s="14">
        <v>1510000000</v>
      </c>
      <c r="F11" s="14">
        <v>1780000000</v>
      </c>
      <c r="G11" s="15">
        <f t="shared" si="0"/>
        <v>9.1003705451175634</v>
      </c>
      <c r="H11" s="15">
        <f t="shared" si="1"/>
        <v>9.1789769472931688</v>
      </c>
      <c r="I11" s="15">
        <f t="shared" si="2"/>
        <v>9.2504200023088945</v>
      </c>
      <c r="J11" s="15">
        <f t="shared" si="3"/>
        <v>9.1765891649065434</v>
      </c>
      <c r="K11" s="15">
        <f t="shared" si="4"/>
        <v>7.5053221312597174E-2</v>
      </c>
      <c r="L11" s="9">
        <f t="shared" si="5"/>
        <v>3</v>
      </c>
    </row>
    <row r="12" spans="1:12" x14ac:dyDescent="0.25">
      <c r="A12" s="13" t="s">
        <v>46</v>
      </c>
      <c r="B12" s="13" t="s">
        <v>69</v>
      </c>
      <c r="C12" s="13" t="s">
        <v>71</v>
      </c>
      <c r="D12" s="14">
        <v>427000000</v>
      </c>
      <c r="E12" s="14">
        <v>562000000</v>
      </c>
      <c r="F12" s="14">
        <v>708000000</v>
      </c>
      <c r="G12" s="15">
        <f t="shared" si="0"/>
        <v>8.6304278750250241</v>
      </c>
      <c r="H12" s="15">
        <f t="shared" si="1"/>
        <v>8.7497363155690611</v>
      </c>
      <c r="I12" s="15">
        <f t="shared" si="2"/>
        <v>8.8500332576897698</v>
      </c>
      <c r="J12" s="15">
        <f t="shared" si="3"/>
        <v>8.7433991494279528</v>
      </c>
      <c r="K12" s="15">
        <f t="shared" si="4"/>
        <v>0.10993975977714963</v>
      </c>
      <c r="L12" s="9">
        <f t="shared" si="5"/>
        <v>3</v>
      </c>
    </row>
    <row r="13" spans="1:12" x14ac:dyDescent="0.25">
      <c r="A13" s="13" t="s">
        <v>46</v>
      </c>
      <c r="B13" s="13" t="s">
        <v>72</v>
      </c>
      <c r="C13" s="13" t="s">
        <v>71</v>
      </c>
      <c r="D13" s="14">
        <v>447000000</v>
      </c>
      <c r="E13" s="14">
        <v>589000000</v>
      </c>
      <c r="F13" s="14">
        <v>776000000</v>
      </c>
      <c r="G13" s="15">
        <f t="shared" si="0"/>
        <v>8.6503075231319357</v>
      </c>
      <c r="H13" s="15">
        <f t="shared" si="1"/>
        <v>8.7701152947871019</v>
      </c>
      <c r="I13" s="15">
        <f t="shared" si="2"/>
        <v>8.889861721258189</v>
      </c>
      <c r="J13" s="15">
        <f t="shared" si="3"/>
        <v>8.7700948463924089</v>
      </c>
      <c r="K13" s="15">
        <f t="shared" si="4"/>
        <v>0.11977710037223593</v>
      </c>
      <c r="L13" s="9">
        <f t="shared" si="5"/>
        <v>3</v>
      </c>
    </row>
    <row r="14" spans="1:12" x14ac:dyDescent="0.25">
      <c r="A14" s="13" t="s">
        <v>46</v>
      </c>
      <c r="B14" s="13" t="s">
        <v>69</v>
      </c>
      <c r="C14" s="13" t="s">
        <v>73</v>
      </c>
      <c r="D14" s="14">
        <v>282000000</v>
      </c>
      <c r="E14" s="14">
        <v>372000000</v>
      </c>
      <c r="F14" s="14">
        <v>479000000</v>
      </c>
      <c r="G14" s="15">
        <f t="shared" si="0"/>
        <v>8.4502491083193618</v>
      </c>
      <c r="H14" s="15">
        <f t="shared" si="1"/>
        <v>8.5705429398818982</v>
      </c>
      <c r="I14" s="15">
        <f t="shared" si="2"/>
        <v>8.6803355134145637</v>
      </c>
      <c r="J14" s="15">
        <f t="shared" si="3"/>
        <v>8.5670425205386067</v>
      </c>
      <c r="K14" s="15">
        <f t="shared" si="4"/>
        <v>0.1150831358370656</v>
      </c>
      <c r="L14" s="9">
        <f t="shared" si="5"/>
        <v>3</v>
      </c>
    </row>
    <row r="15" spans="1:12" x14ac:dyDescent="0.25">
      <c r="A15" s="13" t="s">
        <v>46</v>
      </c>
      <c r="B15" s="13" t="s">
        <v>72</v>
      </c>
      <c r="C15" s="13" t="s">
        <v>73</v>
      </c>
      <c r="D15" s="14">
        <v>309000000</v>
      </c>
      <c r="E15" s="14">
        <v>407000000</v>
      </c>
      <c r="F15" s="14">
        <v>525000000</v>
      </c>
      <c r="G15" s="15">
        <f t="shared" si="0"/>
        <v>8.4899584794248355</v>
      </c>
      <c r="H15" s="15">
        <f t="shared" si="1"/>
        <v>8.6095944092252203</v>
      </c>
      <c r="I15" s="15">
        <f t="shared" si="2"/>
        <v>8.720159303405957</v>
      </c>
      <c r="J15" s="15">
        <f t="shared" si="3"/>
        <v>8.6065707306853376</v>
      </c>
      <c r="K15" s="15">
        <f t="shared" si="4"/>
        <v>0.11513019505903407</v>
      </c>
      <c r="L15" s="9">
        <f t="shared" si="5"/>
        <v>3</v>
      </c>
    </row>
    <row r="16" spans="1:12" x14ac:dyDescent="0.25">
      <c r="A16" s="13" t="s">
        <v>46</v>
      </c>
      <c r="B16" s="13" t="s">
        <v>69</v>
      </c>
      <c r="C16" s="13" t="s">
        <v>74</v>
      </c>
      <c r="D16" s="14">
        <v>214000000</v>
      </c>
      <c r="E16" s="14">
        <v>269000000</v>
      </c>
      <c r="F16" s="14">
        <v>355000000</v>
      </c>
      <c r="G16" s="15">
        <f t="shared" si="0"/>
        <v>8.330413773349191</v>
      </c>
      <c r="H16" s="15">
        <f t="shared" si="1"/>
        <v>8.4297522800024076</v>
      </c>
      <c r="I16" s="15">
        <f t="shared" si="2"/>
        <v>8.5502283530550933</v>
      </c>
      <c r="J16" s="15">
        <f t="shared" si="3"/>
        <v>8.4367981354688961</v>
      </c>
      <c r="K16" s="15">
        <f t="shared" si="4"/>
        <v>0.11007654346981297</v>
      </c>
      <c r="L16" s="9">
        <f t="shared" si="5"/>
        <v>3</v>
      </c>
    </row>
    <row r="17" spans="1:12" x14ac:dyDescent="0.25">
      <c r="A17" s="13" t="s">
        <v>46</v>
      </c>
      <c r="B17" s="13" t="s">
        <v>72</v>
      </c>
      <c r="C17" s="13" t="s">
        <v>74</v>
      </c>
      <c r="D17" s="14">
        <v>204000000</v>
      </c>
      <c r="E17" s="14">
        <v>251000000</v>
      </c>
      <c r="F17" s="14">
        <v>309000000</v>
      </c>
      <c r="G17" s="15">
        <f t="shared" si="0"/>
        <v>8.3096301674258992</v>
      </c>
      <c r="H17" s="15">
        <f t="shared" si="1"/>
        <v>8.3996737214810384</v>
      </c>
      <c r="I17" s="15">
        <f t="shared" si="2"/>
        <v>8.4899584794248355</v>
      </c>
      <c r="J17" s="15">
        <f t="shared" si="3"/>
        <v>8.3997541227772583</v>
      </c>
      <c r="K17" s="15">
        <f t="shared" si="4"/>
        <v>9.0164182885294056E-2</v>
      </c>
      <c r="L17" s="9">
        <f t="shared" si="5"/>
        <v>3</v>
      </c>
    </row>
    <row r="18" spans="1:12" x14ac:dyDescent="0.25">
      <c r="A18" s="13" t="s">
        <v>48</v>
      </c>
      <c r="B18" s="13" t="s">
        <v>69</v>
      </c>
      <c r="C18" s="13" t="s">
        <v>70</v>
      </c>
      <c r="D18" s="14">
        <v>19500000000</v>
      </c>
      <c r="E18" s="14">
        <v>24000000000</v>
      </c>
      <c r="F18" s="14">
        <v>30200000000</v>
      </c>
      <c r="G18" s="15">
        <f t="shared" si="0"/>
        <v>10.290034611362518</v>
      </c>
      <c r="H18" s="15">
        <f t="shared" si="1"/>
        <v>10.380211241711606</v>
      </c>
      <c r="I18" s="15">
        <f t="shared" si="2"/>
        <v>10.48000694295715</v>
      </c>
      <c r="J18" s="15">
        <f t="shared" si="3"/>
        <v>10.383417598677092</v>
      </c>
      <c r="K18" s="15">
        <f t="shared" si="4"/>
        <v>9.5026744849109557E-2</v>
      </c>
      <c r="L18" s="9">
        <f t="shared" si="5"/>
        <v>3</v>
      </c>
    </row>
    <row r="19" spans="1:12" x14ac:dyDescent="0.25">
      <c r="A19" s="13" t="s">
        <v>48</v>
      </c>
      <c r="B19" s="13" t="s">
        <v>69</v>
      </c>
      <c r="C19" s="13" t="s">
        <v>71</v>
      </c>
      <c r="D19" s="14">
        <v>6030000000</v>
      </c>
      <c r="E19" s="14">
        <v>7410000000</v>
      </c>
      <c r="F19" s="14">
        <v>9120000000</v>
      </c>
      <c r="G19" s="15">
        <f t="shared" si="0"/>
        <v>9.7803173121401521</v>
      </c>
      <c r="H19" s="15">
        <f t="shared" si="1"/>
        <v>9.8698182079793284</v>
      </c>
      <c r="I19" s="15">
        <f t="shared" si="2"/>
        <v>9.9599948383284165</v>
      </c>
      <c r="J19" s="15">
        <f t="shared" si="3"/>
        <v>9.8700434528159651</v>
      </c>
      <c r="K19" s="15">
        <f t="shared" si="4"/>
        <v>8.9838974870102631E-2</v>
      </c>
      <c r="L19" s="9">
        <f t="shared" si="5"/>
        <v>3</v>
      </c>
    </row>
    <row r="20" spans="1:12" x14ac:dyDescent="0.25">
      <c r="A20" s="13" t="s">
        <v>48</v>
      </c>
      <c r="B20" s="13" t="s">
        <v>72</v>
      </c>
      <c r="C20" s="13" t="s">
        <v>71</v>
      </c>
      <c r="D20" s="14">
        <v>5890000000</v>
      </c>
      <c r="E20" s="14">
        <v>7240000000</v>
      </c>
      <c r="F20" s="14">
        <v>9120000000</v>
      </c>
      <c r="G20" s="15">
        <f t="shared" si="0"/>
        <v>9.7701152947871019</v>
      </c>
      <c r="H20" s="15">
        <f t="shared" si="1"/>
        <v>9.8597385661971462</v>
      </c>
      <c r="I20" s="15">
        <f t="shared" si="2"/>
        <v>9.9599948383284165</v>
      </c>
      <c r="J20" s="15">
        <f t="shared" si="3"/>
        <v>9.8632828997708888</v>
      </c>
      <c r="K20" s="15">
        <f t="shared" si="4"/>
        <v>9.4989378296870416E-2</v>
      </c>
      <c r="L20" s="9">
        <f t="shared" si="5"/>
        <v>3</v>
      </c>
    </row>
    <row r="21" spans="1:12" x14ac:dyDescent="0.25">
      <c r="A21" s="13" t="s">
        <v>48</v>
      </c>
      <c r="B21" s="13" t="s">
        <v>69</v>
      </c>
      <c r="C21" s="13" t="s">
        <v>73</v>
      </c>
      <c r="D21" s="14">
        <v>4680000000</v>
      </c>
      <c r="E21" s="14">
        <v>5890000000</v>
      </c>
      <c r="F21" s="14">
        <v>7410000000</v>
      </c>
      <c r="G21" s="15">
        <f t="shared" si="0"/>
        <v>9.6702458530741247</v>
      </c>
      <c r="H21" s="15">
        <f t="shared" si="1"/>
        <v>9.7701152947871019</v>
      </c>
      <c r="I21" s="15">
        <f t="shared" si="2"/>
        <v>9.8698182079793284</v>
      </c>
      <c r="J21" s="15">
        <f t="shared" si="3"/>
        <v>9.7700597852801838</v>
      </c>
      <c r="K21" s="15">
        <f t="shared" si="4"/>
        <v>9.9786189032256223E-2</v>
      </c>
      <c r="L21" s="9">
        <f t="shared" si="5"/>
        <v>3</v>
      </c>
    </row>
    <row r="22" spans="1:12" x14ac:dyDescent="0.25">
      <c r="A22" s="13" t="s">
        <v>48</v>
      </c>
      <c r="B22" s="13" t="s">
        <v>72</v>
      </c>
      <c r="C22" s="13" t="s">
        <v>73</v>
      </c>
      <c r="D22" s="14">
        <v>3890000000</v>
      </c>
      <c r="E22" s="14">
        <v>4900000000</v>
      </c>
      <c r="F22" s="14">
        <v>6170000000</v>
      </c>
      <c r="G22" s="15">
        <f t="shared" si="0"/>
        <v>9.5899496013257082</v>
      </c>
      <c r="H22" s="15">
        <f t="shared" si="1"/>
        <v>9.6901960800285138</v>
      </c>
      <c r="I22" s="15">
        <f t="shared" si="2"/>
        <v>9.7902851640332411</v>
      </c>
      <c r="J22" s="15">
        <f t="shared" si="3"/>
        <v>9.6901436151291538</v>
      </c>
      <c r="K22" s="15">
        <f t="shared" si="4"/>
        <v>0.1001677916585976</v>
      </c>
      <c r="L22" s="9">
        <f t="shared" si="5"/>
        <v>3</v>
      </c>
    </row>
    <row r="23" spans="1:12" x14ac:dyDescent="0.25">
      <c r="A23" s="13" t="s">
        <v>48</v>
      </c>
      <c r="B23" s="13" t="s">
        <v>69</v>
      </c>
      <c r="C23" s="13" t="s">
        <v>74</v>
      </c>
      <c r="D23" s="14">
        <v>3550000000</v>
      </c>
      <c r="E23" s="14">
        <v>4680000000</v>
      </c>
      <c r="F23" s="14">
        <v>5890000000</v>
      </c>
      <c r="G23" s="15">
        <f t="shared" si="0"/>
        <v>9.5502283530550933</v>
      </c>
      <c r="H23" s="15">
        <f t="shared" si="1"/>
        <v>9.6702458530741247</v>
      </c>
      <c r="I23" s="15">
        <f t="shared" si="2"/>
        <v>9.7701152947871019</v>
      </c>
      <c r="J23" s="15">
        <f t="shared" si="3"/>
        <v>9.6635298336387745</v>
      </c>
      <c r="K23" s="15">
        <f t="shared" si="4"/>
        <v>0.11009720920103266</v>
      </c>
      <c r="L23" s="9">
        <f t="shared" si="5"/>
        <v>3</v>
      </c>
    </row>
    <row r="24" spans="1:12" x14ac:dyDescent="0.25">
      <c r="A24" s="13" t="s">
        <v>48</v>
      </c>
      <c r="B24" s="13" t="s">
        <v>72</v>
      </c>
      <c r="C24" s="13" t="s">
        <v>74</v>
      </c>
      <c r="D24" s="14">
        <v>3020000000</v>
      </c>
      <c r="E24" s="14">
        <v>3890000000</v>
      </c>
      <c r="F24" s="14">
        <v>4900000000</v>
      </c>
      <c r="G24" s="15">
        <f t="shared" si="0"/>
        <v>9.4800069429571501</v>
      </c>
      <c r="H24" s="15">
        <f t="shared" si="1"/>
        <v>9.5899496013257082</v>
      </c>
      <c r="I24" s="15">
        <f t="shared" si="2"/>
        <v>9.6901960800285138</v>
      </c>
      <c r="J24" s="15">
        <f t="shared" si="3"/>
        <v>9.5867175414371246</v>
      </c>
      <c r="K24" s="15">
        <f t="shared" si="4"/>
        <v>0.10513183625355206</v>
      </c>
      <c r="L24" s="9">
        <f t="shared" si="5"/>
        <v>3</v>
      </c>
    </row>
    <row r="25" spans="1:12" x14ac:dyDescent="0.25">
      <c r="A25" s="13" t="s">
        <v>50</v>
      </c>
      <c r="B25" s="13" t="s">
        <v>69</v>
      </c>
      <c r="C25" s="13" t="s">
        <v>70</v>
      </c>
      <c r="D25" s="14">
        <v>1200000000</v>
      </c>
      <c r="E25" s="14">
        <v>1510000000</v>
      </c>
      <c r="F25" s="14">
        <v>1820000000</v>
      </c>
      <c r="G25" s="15">
        <f t="shared" si="0"/>
        <v>9.0791812460476251</v>
      </c>
      <c r="H25" s="15">
        <f t="shared" si="1"/>
        <v>9.1789769472931688</v>
      </c>
      <c r="I25" s="15">
        <f t="shared" si="2"/>
        <v>9.2600713879850751</v>
      </c>
      <c r="J25" s="15">
        <f t="shared" si="3"/>
        <v>9.1727431937752897</v>
      </c>
      <c r="K25" s="15">
        <f t="shared" si="4"/>
        <v>9.0606046292336123E-2</v>
      </c>
      <c r="L25" s="9">
        <f t="shared" si="5"/>
        <v>3</v>
      </c>
    </row>
    <row r="26" spans="1:12" x14ac:dyDescent="0.25">
      <c r="A26" s="13" t="s">
        <v>50</v>
      </c>
      <c r="B26" s="13" t="s">
        <v>69</v>
      </c>
      <c r="C26" s="13" t="s">
        <v>71</v>
      </c>
      <c r="D26" s="14">
        <v>417000000</v>
      </c>
      <c r="E26" s="14">
        <v>562000000</v>
      </c>
      <c r="F26" s="14">
        <v>724000000</v>
      </c>
      <c r="G26" s="15">
        <f t="shared" si="0"/>
        <v>8.6201360549737576</v>
      </c>
      <c r="H26" s="15">
        <f t="shared" si="1"/>
        <v>8.7497363155690611</v>
      </c>
      <c r="I26" s="15">
        <f t="shared" si="2"/>
        <v>8.8597385661971462</v>
      </c>
      <c r="J26" s="15">
        <f t="shared" si="3"/>
        <v>8.7432036455799889</v>
      </c>
      <c r="K26" s="15">
        <f t="shared" si="4"/>
        <v>0.11993476426386185</v>
      </c>
      <c r="L26" s="9">
        <f t="shared" si="5"/>
        <v>3</v>
      </c>
    </row>
    <row r="27" spans="1:12" x14ac:dyDescent="0.25">
      <c r="A27" s="13" t="s">
        <v>50</v>
      </c>
      <c r="B27" s="13" t="s">
        <v>72</v>
      </c>
      <c r="C27" s="13" t="s">
        <v>71</v>
      </c>
      <c r="D27" s="14">
        <v>437000000</v>
      </c>
      <c r="E27" s="14">
        <v>589000000</v>
      </c>
      <c r="F27" s="14">
        <v>759000000</v>
      </c>
      <c r="G27" s="15">
        <f t="shared" si="0"/>
        <v>8.6404814369704219</v>
      </c>
      <c r="H27" s="15">
        <f t="shared" si="1"/>
        <v>8.7701152947871019</v>
      </c>
      <c r="I27" s="15">
        <f t="shared" si="2"/>
        <v>8.880241775895481</v>
      </c>
      <c r="J27" s="15">
        <f t="shared" si="3"/>
        <v>8.7636128358843344</v>
      </c>
      <c r="K27" s="15">
        <f t="shared" si="4"/>
        <v>0.12001235981848467</v>
      </c>
      <c r="L27" s="9">
        <f t="shared" si="5"/>
        <v>3</v>
      </c>
    </row>
    <row r="28" spans="1:12" x14ac:dyDescent="0.25">
      <c r="A28" s="13" t="s">
        <v>50</v>
      </c>
      <c r="B28" s="13" t="s">
        <v>69</v>
      </c>
      <c r="C28" s="13" t="s">
        <v>73</v>
      </c>
      <c r="D28" s="14">
        <v>275000000</v>
      </c>
      <c r="E28" s="14">
        <v>372000000</v>
      </c>
      <c r="F28" s="14">
        <v>479000000</v>
      </c>
      <c r="G28" s="15">
        <f t="shared" si="0"/>
        <v>8.4393326938302629</v>
      </c>
      <c r="H28" s="15">
        <f t="shared" si="1"/>
        <v>8.5705429398818982</v>
      </c>
      <c r="I28" s="15">
        <f t="shared" si="2"/>
        <v>8.6803355134145637</v>
      </c>
      <c r="J28" s="15">
        <f t="shared" si="3"/>
        <v>8.5634037157089082</v>
      </c>
      <c r="K28" s="15">
        <f t="shared" si="4"/>
        <v>0.12065991941502328</v>
      </c>
      <c r="L28" s="9">
        <f t="shared" si="5"/>
        <v>3</v>
      </c>
    </row>
    <row r="29" spans="1:12" x14ac:dyDescent="0.25">
      <c r="A29" s="13" t="s">
        <v>50</v>
      </c>
      <c r="B29" s="13" t="s">
        <v>72</v>
      </c>
      <c r="C29" s="13" t="s">
        <v>73</v>
      </c>
      <c r="D29" s="14">
        <v>302000000</v>
      </c>
      <c r="E29" s="14">
        <v>407000000</v>
      </c>
      <c r="F29" s="14">
        <v>525000000</v>
      </c>
      <c r="G29" s="15">
        <f t="shared" si="0"/>
        <v>8.4800069429571501</v>
      </c>
      <c r="H29" s="15">
        <f t="shared" si="1"/>
        <v>8.6095944092252203</v>
      </c>
      <c r="I29" s="15">
        <f t="shared" si="2"/>
        <v>8.720159303405957</v>
      </c>
      <c r="J29" s="15">
        <f t="shared" si="3"/>
        <v>8.6032535518627764</v>
      </c>
      <c r="K29" s="15">
        <f t="shared" si="4"/>
        <v>0.12020168015194951</v>
      </c>
      <c r="L29" s="9">
        <f t="shared" si="5"/>
        <v>3</v>
      </c>
    </row>
    <row r="30" spans="1:12" x14ac:dyDescent="0.25">
      <c r="A30" s="13" t="s">
        <v>50</v>
      </c>
      <c r="B30" s="13" t="s">
        <v>69</v>
      </c>
      <c r="C30" s="13" t="s">
        <v>74</v>
      </c>
      <c r="D30" s="14">
        <v>209000000</v>
      </c>
      <c r="E30" s="14">
        <v>269000000</v>
      </c>
      <c r="F30" s="14">
        <v>355000000</v>
      </c>
      <c r="G30" s="15">
        <f t="shared" si="0"/>
        <v>8.3201462861110542</v>
      </c>
      <c r="H30" s="15">
        <f t="shared" si="1"/>
        <v>8.4297522800024076</v>
      </c>
      <c r="I30" s="15">
        <f t="shared" si="2"/>
        <v>8.5502283530550933</v>
      </c>
      <c r="J30" s="15">
        <f t="shared" si="3"/>
        <v>8.4333756397228523</v>
      </c>
      <c r="K30" s="15">
        <f t="shared" si="4"/>
        <v>0.11508382133930957</v>
      </c>
      <c r="L30" s="9">
        <f t="shared" si="5"/>
        <v>3</v>
      </c>
    </row>
    <row r="31" spans="1:12" x14ac:dyDescent="0.25">
      <c r="A31" s="13" t="s">
        <v>50</v>
      </c>
      <c r="B31" s="13" t="s">
        <v>72</v>
      </c>
      <c r="C31" s="13" t="s">
        <v>74</v>
      </c>
      <c r="D31" s="14">
        <v>200000000</v>
      </c>
      <c r="E31" s="14">
        <v>251000000</v>
      </c>
      <c r="F31" s="14">
        <v>316000000</v>
      </c>
      <c r="G31" s="15">
        <f t="shared" si="0"/>
        <v>8.3010299956639813</v>
      </c>
      <c r="H31" s="15">
        <f t="shared" si="1"/>
        <v>8.3996737214810384</v>
      </c>
      <c r="I31" s="15">
        <f t="shared" si="2"/>
        <v>8.4996870826184043</v>
      </c>
      <c r="J31" s="15">
        <f t="shared" si="3"/>
        <v>8.4001302665878068</v>
      </c>
      <c r="K31" s="15">
        <f t="shared" si="4"/>
        <v>9.9329330383226624E-2</v>
      </c>
      <c r="L31" s="9">
        <f t="shared" si="5"/>
        <v>3</v>
      </c>
    </row>
    <row r="33" spans="1:1" x14ac:dyDescent="0.25">
      <c r="A33" s="10" t="s">
        <v>75</v>
      </c>
    </row>
  </sheetData>
  <mergeCells count="1">
    <mergeCell ref="A1:L1"/>
  </mergeCells>
  <pageMargins left="0.75" right="0.75" top="1" bottom="1" header="0.511811023622047" footer="0.511811023622047"/>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14"/>
  <sheetViews>
    <sheetView showGridLines="0" topLeftCell="A3" zoomScaleNormal="100" workbookViewId="0">
      <selection activeCell="M3" sqref="M3"/>
    </sheetView>
  </sheetViews>
  <sheetFormatPr baseColWidth="10" defaultColWidth="8.7109375" defaultRowHeight="15" x14ac:dyDescent="0.25"/>
  <cols>
    <col min="1" max="1" width="28" customWidth="1"/>
    <col min="2" max="2" width="20" customWidth="1"/>
    <col min="3" max="3" width="16" customWidth="1"/>
    <col min="4" max="4" width="13" customWidth="1"/>
    <col min="5" max="5" width="14" customWidth="1"/>
    <col min="6" max="6" width="12" customWidth="1"/>
    <col min="7" max="7" width="14" style="16" customWidth="1"/>
    <col min="8" max="8" width="16" customWidth="1"/>
    <col min="9" max="9" width="12" customWidth="1"/>
    <col min="10" max="10" width="20" customWidth="1"/>
    <col min="11" max="11" width="24" style="16" customWidth="1"/>
    <col min="12" max="12" width="16" customWidth="1"/>
  </cols>
  <sheetData>
    <row r="1" spans="1:12" ht="21.75" customHeight="1" x14ac:dyDescent="0.25">
      <c r="A1" s="17" t="s">
        <v>76</v>
      </c>
      <c r="B1" s="17"/>
      <c r="C1" s="17"/>
      <c r="D1" s="17"/>
      <c r="E1" s="17"/>
      <c r="F1" s="17"/>
      <c r="G1" s="17"/>
      <c r="H1" s="17"/>
      <c r="I1" s="17"/>
      <c r="J1" s="17"/>
      <c r="K1" s="17"/>
      <c r="L1" s="17"/>
    </row>
    <row r="3" spans="1:12" ht="38.25" x14ac:dyDescent="0.25">
      <c r="A3" s="4" t="s">
        <v>77</v>
      </c>
      <c r="B3" s="4" t="s">
        <v>78</v>
      </c>
      <c r="C3" s="4" t="s">
        <v>79</v>
      </c>
      <c r="D3" s="4" t="s">
        <v>80</v>
      </c>
      <c r="E3" s="4" t="s">
        <v>81</v>
      </c>
      <c r="F3" s="4" t="s">
        <v>82</v>
      </c>
      <c r="G3" s="4" t="s">
        <v>83</v>
      </c>
      <c r="H3" s="4" t="s">
        <v>84</v>
      </c>
      <c r="I3" s="4" t="s">
        <v>85</v>
      </c>
      <c r="J3" s="4" t="s">
        <v>86</v>
      </c>
      <c r="K3" s="4" t="s">
        <v>87</v>
      </c>
      <c r="L3" s="4" t="s">
        <v>88</v>
      </c>
    </row>
    <row r="4" spans="1:12" ht="25.5" x14ac:dyDescent="0.25">
      <c r="A4" s="13" t="s">
        <v>89</v>
      </c>
      <c r="B4" s="13" t="s">
        <v>90</v>
      </c>
      <c r="C4" s="13" t="s">
        <v>91</v>
      </c>
      <c r="D4" s="13" t="s">
        <v>92</v>
      </c>
      <c r="E4" s="13" t="s">
        <v>93</v>
      </c>
      <c r="F4" s="13" t="s">
        <v>94</v>
      </c>
      <c r="G4" s="13" t="s">
        <v>95</v>
      </c>
      <c r="H4" s="13" t="s">
        <v>94</v>
      </c>
      <c r="I4" s="13" t="s">
        <v>91</v>
      </c>
      <c r="J4" s="13" t="s">
        <v>96</v>
      </c>
      <c r="K4" s="13" t="s">
        <v>97</v>
      </c>
      <c r="L4" s="13" t="s">
        <v>118</v>
      </c>
    </row>
    <row r="5" spans="1:12" ht="25.5" x14ac:dyDescent="0.25">
      <c r="A5" s="13" t="s">
        <v>98</v>
      </c>
      <c r="B5" s="13" t="s">
        <v>91</v>
      </c>
      <c r="C5" s="13" t="s">
        <v>91</v>
      </c>
      <c r="D5" s="13" t="s">
        <v>92</v>
      </c>
      <c r="E5" s="13" t="s">
        <v>93</v>
      </c>
      <c r="F5" s="13" t="s">
        <v>94</v>
      </c>
      <c r="G5" s="13" t="s">
        <v>95</v>
      </c>
      <c r="H5" s="13" t="s">
        <v>94</v>
      </c>
      <c r="I5" s="13" t="s">
        <v>91</v>
      </c>
      <c r="J5" s="13" t="s">
        <v>99</v>
      </c>
      <c r="K5" s="13" t="s">
        <v>100</v>
      </c>
      <c r="L5" s="13" t="s">
        <v>119</v>
      </c>
    </row>
    <row r="6" spans="1:12" ht="25.5" x14ac:dyDescent="0.25">
      <c r="A6" s="13" t="s">
        <v>101</v>
      </c>
      <c r="B6" s="13" t="s">
        <v>91</v>
      </c>
      <c r="C6" s="13" t="s">
        <v>91</v>
      </c>
      <c r="D6" s="13" t="s">
        <v>92</v>
      </c>
      <c r="E6" s="13" t="s">
        <v>93</v>
      </c>
      <c r="F6" s="13" t="s">
        <v>94</v>
      </c>
      <c r="G6" s="13" t="s">
        <v>95</v>
      </c>
      <c r="H6" s="13" t="s">
        <v>94</v>
      </c>
      <c r="I6" s="13" t="s">
        <v>91</v>
      </c>
      <c r="J6" s="13" t="s">
        <v>99</v>
      </c>
      <c r="K6" s="13" t="s">
        <v>102</v>
      </c>
      <c r="L6" s="13" t="s">
        <v>120</v>
      </c>
    </row>
    <row r="7" spans="1:12" ht="25.5" x14ac:dyDescent="0.25">
      <c r="A7" s="13" t="s">
        <v>103</v>
      </c>
      <c r="B7" s="13" t="s">
        <v>91</v>
      </c>
      <c r="C7" s="13" t="s">
        <v>91</v>
      </c>
      <c r="D7" s="13" t="s">
        <v>92</v>
      </c>
      <c r="E7" s="13" t="s">
        <v>93</v>
      </c>
      <c r="F7" s="13" t="s">
        <v>94</v>
      </c>
      <c r="G7" s="13" t="s">
        <v>95</v>
      </c>
      <c r="H7" s="13" t="s">
        <v>94</v>
      </c>
      <c r="I7" s="13" t="s">
        <v>91</v>
      </c>
      <c r="J7" s="13" t="s">
        <v>99</v>
      </c>
      <c r="K7" s="13" t="s">
        <v>104</v>
      </c>
      <c r="L7" s="13" t="s">
        <v>121</v>
      </c>
    </row>
    <row r="8" spans="1:12" ht="25.5" x14ac:dyDescent="0.25">
      <c r="A8" s="13" t="s">
        <v>105</v>
      </c>
      <c r="B8" s="13" t="s">
        <v>91</v>
      </c>
      <c r="C8" s="13" t="s">
        <v>91</v>
      </c>
      <c r="D8" s="13" t="s">
        <v>92</v>
      </c>
      <c r="E8" s="13" t="s">
        <v>93</v>
      </c>
      <c r="F8" s="13" t="s">
        <v>94</v>
      </c>
      <c r="G8" s="13" t="s">
        <v>95</v>
      </c>
      <c r="H8" s="13" t="s">
        <v>94</v>
      </c>
      <c r="I8" s="13" t="s">
        <v>91</v>
      </c>
      <c r="J8" s="13" t="s">
        <v>99</v>
      </c>
      <c r="K8" s="13" t="s">
        <v>104</v>
      </c>
      <c r="L8" s="13" t="s">
        <v>122</v>
      </c>
    </row>
    <row r="9" spans="1:12" ht="25.5" x14ac:dyDescent="0.25">
      <c r="A9" s="13" t="s">
        <v>106</v>
      </c>
      <c r="B9" s="13" t="s">
        <v>91</v>
      </c>
      <c r="C9" s="13" t="s">
        <v>91</v>
      </c>
      <c r="D9" s="13" t="s">
        <v>92</v>
      </c>
      <c r="E9" s="13" t="s">
        <v>93</v>
      </c>
      <c r="F9" s="13" t="s">
        <v>94</v>
      </c>
      <c r="G9" s="13" t="s">
        <v>95</v>
      </c>
      <c r="H9" s="13" t="s">
        <v>94</v>
      </c>
      <c r="I9" s="13" t="s">
        <v>91</v>
      </c>
      <c r="J9" s="13" t="s">
        <v>99</v>
      </c>
      <c r="K9" s="13" t="s">
        <v>107</v>
      </c>
      <c r="L9" s="13" t="s">
        <v>123</v>
      </c>
    </row>
    <row r="10" spans="1:12" ht="25.5" x14ac:dyDescent="0.25">
      <c r="A10" s="13" t="s">
        <v>108</v>
      </c>
      <c r="B10" s="13" t="s">
        <v>91</v>
      </c>
      <c r="C10" s="13" t="s">
        <v>91</v>
      </c>
      <c r="D10" s="13" t="s">
        <v>92</v>
      </c>
      <c r="E10" s="13" t="s">
        <v>93</v>
      </c>
      <c r="F10" s="13" t="s">
        <v>94</v>
      </c>
      <c r="G10" s="13" t="s">
        <v>95</v>
      </c>
      <c r="H10" s="13" t="s">
        <v>94</v>
      </c>
      <c r="I10" s="13" t="s">
        <v>91</v>
      </c>
      <c r="J10" s="13" t="s">
        <v>99</v>
      </c>
      <c r="K10" s="13" t="s">
        <v>109</v>
      </c>
      <c r="L10" s="13" t="s">
        <v>123</v>
      </c>
    </row>
    <row r="11" spans="1:12" ht="25.5" x14ac:dyDescent="0.25">
      <c r="A11" s="13" t="s">
        <v>110</v>
      </c>
      <c r="B11" s="13" t="s">
        <v>111</v>
      </c>
      <c r="C11" s="13" t="s">
        <v>91</v>
      </c>
      <c r="D11" s="13" t="s">
        <v>92</v>
      </c>
      <c r="E11" s="13" t="s">
        <v>112</v>
      </c>
      <c r="F11" s="13" t="s">
        <v>94</v>
      </c>
      <c r="G11" s="13" t="s">
        <v>95</v>
      </c>
      <c r="H11" s="13" t="s">
        <v>94</v>
      </c>
      <c r="I11" s="13" t="s">
        <v>91</v>
      </c>
      <c r="J11" s="13" t="s">
        <v>113</v>
      </c>
      <c r="K11" s="13" t="s">
        <v>114</v>
      </c>
      <c r="L11" s="13" t="s">
        <v>124</v>
      </c>
    </row>
    <row r="12" spans="1:12" ht="25.5" x14ac:dyDescent="0.25">
      <c r="A12" s="13" t="s">
        <v>115</v>
      </c>
      <c r="B12" s="13" t="s">
        <v>91</v>
      </c>
      <c r="C12" s="13" t="s">
        <v>91</v>
      </c>
      <c r="D12" s="13" t="s">
        <v>92</v>
      </c>
      <c r="E12" s="13" t="s">
        <v>93</v>
      </c>
      <c r="F12" s="13" t="s">
        <v>94</v>
      </c>
      <c r="G12" s="13" t="s">
        <v>95</v>
      </c>
      <c r="H12" s="13" t="s">
        <v>94</v>
      </c>
      <c r="I12" s="13" t="s">
        <v>91</v>
      </c>
      <c r="J12" s="13" t="s">
        <v>99</v>
      </c>
      <c r="K12" s="13" t="s">
        <v>116</v>
      </c>
      <c r="L12" s="13" t="s">
        <v>125</v>
      </c>
    </row>
    <row r="14" spans="1:12" x14ac:dyDescent="0.25">
      <c r="A14" s="10" t="s">
        <v>117</v>
      </c>
    </row>
  </sheetData>
  <mergeCells count="1">
    <mergeCell ref="A1:L1"/>
  </mergeCells>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README</vt:lpstr>
      <vt:lpstr>Dissolution_screening</vt:lpstr>
      <vt:lpstr>Particle_size</vt:lpstr>
      <vt:lpstr>Dissolution_final</vt:lpstr>
      <vt:lpstr>Buoyancy</vt:lpstr>
      <vt:lpstr>Drying_survival</vt:lpstr>
      <vt:lpstr>Storage_viability</vt:lpstr>
      <vt:lpstr>Checklist_Table2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Supplementary Dataset</dc:title>
  <dc:subject/>
  <dc:creator>Iris Hernández</dc:creator>
  <dc:description/>
  <cp:lastModifiedBy>ACER</cp:lastModifiedBy>
  <cp:revision>0</cp:revision>
  <dcterms:created xsi:type="dcterms:W3CDTF">2026-07-25T23:05:18Z</dcterms:created>
  <dcterms:modified xsi:type="dcterms:W3CDTF">2026-08-01T21:46:29Z</dcterms:modified>
  <dc:language>en-US</dc:language>
</cp:coreProperties>
</file>