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APERS\"/>
    </mc:Choice>
  </mc:AlternateContent>
  <xr:revisionPtr revIDLastSave="0" documentId="13_ncr:1_{B2F24D57-D253-4D5B-83DE-35DE1C2C98D3}" xr6:coauthVersionLast="47" xr6:coauthVersionMax="47" xr10:uidLastSave="{00000000-0000-0000-0000-000000000000}"/>
  <bookViews>
    <workbookView xWindow="-120" yWindow="-120" windowWidth="20730" windowHeight="11040" xr2:uid="{D6C7C83A-075E-4032-A3BC-32FDC5D9BF6A}"/>
  </bookViews>
  <sheets>
    <sheet name="Tablex.1" sheetId="1" r:id="rId1"/>
    <sheet name="Table x.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31" i="2" l="1"/>
  <c r="Z31" i="2"/>
  <c r="Y31" i="2"/>
  <c r="X31" i="2"/>
  <c r="W31" i="2"/>
  <c r="V31" i="2"/>
  <c r="U31" i="2"/>
  <c r="T31" i="2"/>
  <c r="S31" i="2"/>
  <c r="R31" i="2"/>
  <c r="Q31" i="2"/>
  <c r="P31" i="2"/>
  <c r="M31" i="2"/>
  <c r="L31" i="2"/>
  <c r="K31" i="2"/>
  <c r="Y33" i="2" s="1"/>
  <c r="J31" i="2"/>
  <c r="I31" i="2"/>
  <c r="H31" i="2"/>
  <c r="G31" i="2"/>
  <c r="F31" i="2"/>
  <c r="E31" i="2"/>
  <c r="D31" i="2"/>
  <c r="A29" i="2"/>
  <c r="O29" i="2" s="1"/>
  <c r="O28" i="2"/>
  <c r="A27" i="2"/>
  <c r="O27" i="2" s="1"/>
  <c r="A26" i="2"/>
  <c r="O26" i="2" s="1"/>
  <c r="A25" i="2"/>
  <c r="O25" i="2" s="1"/>
  <c r="A24" i="2"/>
  <c r="O24" i="2" s="1"/>
  <c r="C23" i="2"/>
  <c r="C31" i="2" s="1"/>
  <c r="B23" i="2"/>
  <c r="B31" i="2" s="1"/>
  <c r="P33" i="2" s="1"/>
  <c r="A23" i="2"/>
  <c r="O23" i="2" s="1"/>
  <c r="A22" i="2"/>
  <c r="O22" i="2" s="1"/>
  <c r="M21" i="2"/>
  <c r="AA21" i="2" s="1"/>
  <c r="L21" i="2"/>
  <c r="Z21" i="2" s="1"/>
  <c r="K21" i="2"/>
  <c r="Y21" i="2" s="1"/>
  <c r="J21" i="2"/>
  <c r="X21" i="2" s="1"/>
  <c r="I21" i="2"/>
  <c r="W21" i="2" s="1"/>
  <c r="H21" i="2"/>
  <c r="V21" i="2" s="1"/>
  <c r="G21" i="2"/>
  <c r="U21" i="2" s="1"/>
  <c r="F21" i="2"/>
  <c r="T21" i="2" s="1"/>
  <c r="E21" i="2"/>
  <c r="S21" i="2" s="1"/>
  <c r="D21" i="2"/>
  <c r="R21" i="2" s="1"/>
  <c r="C21" i="2"/>
  <c r="Q21" i="2" s="1"/>
  <c r="B21" i="2"/>
  <c r="P21" i="2" s="1"/>
  <c r="M13" i="2"/>
  <c r="L13" i="2"/>
  <c r="K13" i="2"/>
  <c r="J13" i="2"/>
  <c r="I13" i="2"/>
  <c r="H13" i="2"/>
  <c r="G13" i="2"/>
  <c r="F13" i="2"/>
  <c r="E13" i="2"/>
  <c r="D13" i="2"/>
  <c r="C13" i="2"/>
  <c r="B13" i="2"/>
  <c r="M12" i="2"/>
  <c r="L12" i="2"/>
  <c r="K12" i="2"/>
  <c r="J12" i="2"/>
  <c r="I12" i="2"/>
  <c r="H12" i="2"/>
  <c r="G12" i="2"/>
  <c r="F12" i="2"/>
  <c r="E12" i="2"/>
  <c r="D12" i="2"/>
  <c r="C12" i="2"/>
  <c r="B12" i="2"/>
  <c r="M11" i="2"/>
  <c r="L11" i="2"/>
  <c r="K11" i="2"/>
  <c r="J11" i="2"/>
  <c r="I11" i="2"/>
  <c r="H11" i="2"/>
  <c r="G11" i="2"/>
  <c r="F11" i="2"/>
  <c r="E11" i="2"/>
  <c r="D11" i="2"/>
  <c r="C11" i="2"/>
  <c r="B11" i="2"/>
  <c r="M10" i="2"/>
  <c r="L10" i="2"/>
  <c r="K10" i="2"/>
  <c r="J10" i="2"/>
  <c r="I10" i="2"/>
  <c r="H10" i="2"/>
  <c r="G10" i="2"/>
  <c r="F10" i="2"/>
  <c r="E10" i="2"/>
  <c r="D10" i="2"/>
  <c r="C10" i="2"/>
  <c r="B10" i="2"/>
  <c r="M9" i="2"/>
  <c r="L9" i="2"/>
  <c r="K9" i="2"/>
  <c r="J9" i="2"/>
  <c r="I9" i="2"/>
  <c r="H9" i="2"/>
  <c r="G9" i="2"/>
  <c r="F9" i="2"/>
  <c r="E9" i="2"/>
  <c r="D9" i="2"/>
  <c r="C9" i="2"/>
  <c r="B9" i="2"/>
  <c r="M8" i="2"/>
  <c r="L8" i="2"/>
  <c r="K8" i="2"/>
  <c r="J8" i="2"/>
  <c r="I8" i="2"/>
  <c r="H8" i="2"/>
  <c r="G8" i="2"/>
  <c r="F8" i="2"/>
  <c r="E8" i="2"/>
  <c r="D8" i="2"/>
  <c r="C8" i="2"/>
  <c r="B8" i="2"/>
  <c r="M7" i="2"/>
  <c r="L7" i="2"/>
  <c r="K7" i="2"/>
  <c r="J7" i="2"/>
  <c r="I7" i="2"/>
  <c r="H7" i="2"/>
  <c r="G7" i="2"/>
  <c r="F7" i="2"/>
  <c r="E7" i="2"/>
  <c r="D7" i="2"/>
  <c r="C7" i="2"/>
  <c r="B7" i="2"/>
  <c r="U7" i="2" s="1"/>
  <c r="M6" i="2"/>
  <c r="L6" i="2"/>
  <c r="K6" i="2"/>
  <c r="J6" i="2"/>
  <c r="F165" i="1"/>
  <c r="H165" i="1" s="1"/>
  <c r="E165" i="1"/>
  <c r="G165" i="1" s="1"/>
  <c r="D163" i="1"/>
  <c r="H163" i="1" s="1"/>
  <c r="F164" i="1"/>
  <c r="E163" i="1"/>
  <c r="G163" i="1" s="1"/>
  <c r="E164" i="1"/>
  <c r="D164" i="1"/>
  <c r="F162" i="1"/>
  <c r="E162" i="1"/>
  <c r="D162" i="1"/>
  <c r="G162" i="1" s="1"/>
  <c r="F161" i="1"/>
  <c r="E161" i="1"/>
  <c r="D161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C157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C138" i="1"/>
  <c r="H109" i="1"/>
  <c r="H108" i="1"/>
  <c r="H107" i="1"/>
  <c r="H106" i="1"/>
  <c r="H105" i="1"/>
  <c r="G109" i="1"/>
  <c r="G108" i="1"/>
  <c r="G107" i="1"/>
  <c r="G106" i="1"/>
  <c r="G105" i="1"/>
  <c r="C12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C101" i="1"/>
  <c r="H70" i="1"/>
  <c r="H69" i="1"/>
  <c r="H68" i="1"/>
  <c r="H67" i="1"/>
  <c r="H66" i="1"/>
  <c r="H65" i="1"/>
  <c r="G70" i="1"/>
  <c r="G69" i="1"/>
  <c r="G68" i="1"/>
  <c r="G67" i="1"/>
  <c r="G66" i="1"/>
  <c r="G65" i="1"/>
  <c r="H51" i="1"/>
  <c r="H50" i="1"/>
  <c r="H49" i="1"/>
  <c r="H48" i="1"/>
  <c r="H47" i="1"/>
  <c r="G51" i="1"/>
  <c r="G50" i="1"/>
  <c r="G49" i="1"/>
  <c r="G48" i="1"/>
  <c r="G47" i="1"/>
  <c r="C83" i="1"/>
  <c r="C61" i="1"/>
  <c r="H31" i="1"/>
  <c r="H30" i="1"/>
  <c r="H29" i="1"/>
  <c r="H28" i="1"/>
  <c r="H27" i="1"/>
  <c r="G31" i="1"/>
  <c r="G30" i="1"/>
  <c r="G29" i="1"/>
  <c r="G28" i="1"/>
  <c r="G27" i="1"/>
  <c r="C43" i="1"/>
  <c r="C23" i="1"/>
  <c r="H10" i="1"/>
  <c r="H9" i="1"/>
  <c r="G10" i="1"/>
  <c r="G9" i="1"/>
  <c r="H8" i="1"/>
  <c r="G8" i="1"/>
  <c r="X33" i="2" l="1"/>
  <c r="T33" i="2"/>
  <c r="W33" i="2"/>
  <c r="S33" i="2"/>
  <c r="H18" i="2"/>
  <c r="L18" i="2"/>
  <c r="V33" i="2"/>
  <c r="J18" i="2"/>
  <c r="K18" i="2"/>
  <c r="B18" i="2"/>
  <c r="R33" i="2"/>
  <c r="Z33" i="2"/>
  <c r="AA33" i="2"/>
  <c r="E18" i="2"/>
  <c r="M18" i="2"/>
  <c r="C18" i="2"/>
  <c r="F18" i="2"/>
  <c r="Q33" i="2"/>
  <c r="D18" i="2"/>
  <c r="G18" i="2"/>
  <c r="U33" i="2"/>
  <c r="I18" i="2"/>
  <c r="U10" i="2"/>
  <c r="G164" i="1"/>
  <c r="D169" i="1"/>
  <c r="F169" i="1"/>
  <c r="H164" i="1"/>
  <c r="E169" i="1"/>
  <c r="H162" i="1"/>
  <c r="G161" i="1"/>
  <c r="G169" i="1" s="1"/>
  <c r="H161" i="1"/>
  <c r="H169" i="1" s="1"/>
</calcChain>
</file>

<file path=xl/sharedStrings.xml><?xml version="1.0" encoding="utf-8"?>
<sst xmlns="http://schemas.openxmlformats.org/spreadsheetml/2006/main" count="205" uniqueCount="86">
  <si>
    <t>Region</t>
  </si>
  <si>
    <t>Central</t>
  </si>
  <si>
    <t>Party</t>
  </si>
  <si>
    <t>List votes</t>
  </si>
  <si>
    <t>Constituency seats</t>
  </si>
  <si>
    <t>List seats (actual)</t>
  </si>
  <si>
    <t>List seats (Ste-Lague)</t>
  </si>
  <si>
    <t>Lab</t>
  </si>
  <si>
    <t>C</t>
  </si>
  <si>
    <t>Pens</t>
  </si>
  <si>
    <t>Green</t>
  </si>
  <si>
    <t>LD</t>
  </si>
  <si>
    <t>Ch P</t>
  </si>
  <si>
    <t>Soc Lab</t>
  </si>
  <si>
    <t>BNP</t>
  </si>
  <si>
    <t>SUP</t>
  </si>
  <si>
    <t>UKIP</t>
  </si>
  <si>
    <t>Ind (H O'Donnell)</t>
  </si>
  <si>
    <t>SSP</t>
  </si>
  <si>
    <t>Solidarity</t>
  </si>
  <si>
    <t>SHP</t>
  </si>
  <si>
    <t>SNP</t>
  </si>
  <si>
    <t>Total</t>
  </si>
  <si>
    <t>Other</t>
  </si>
  <si>
    <t>Total seats (actual)</t>
  </si>
  <si>
    <t>Total seats (Ste-Lague)</t>
  </si>
  <si>
    <t>Glasgow</t>
  </si>
  <si>
    <t>Respect</t>
  </si>
  <si>
    <t>Soc.Lab</t>
  </si>
  <si>
    <t>Pirate</t>
  </si>
  <si>
    <t>Ind  (C Johnstone)</t>
  </si>
  <si>
    <t>Highland</t>
  </si>
  <si>
    <t>BanBB</t>
  </si>
  <si>
    <t>Lib</t>
  </si>
  <si>
    <t>Lothian</t>
  </si>
  <si>
    <t>Ind (M MacDonald)</t>
  </si>
  <si>
    <t>SCPA</t>
  </si>
  <si>
    <t>Ind (D Hogg)</t>
  </si>
  <si>
    <t>Ind (K O'Neill)</t>
  </si>
  <si>
    <t>Ind (M Brown)</t>
  </si>
  <si>
    <t>Mid Scotland &amp; Fife</t>
  </si>
  <si>
    <t>Ind (A Rodger)</t>
  </si>
  <si>
    <t>NE Scotland</t>
  </si>
  <si>
    <t>Ind (J Cox)</t>
  </si>
  <si>
    <t>NF</t>
  </si>
  <si>
    <t>Angus Ind</t>
  </si>
  <si>
    <t>Ind (D Henderson)</t>
  </si>
  <si>
    <t>Ind (A McBride)</t>
  </si>
  <si>
    <t>South</t>
  </si>
  <si>
    <t>West</t>
  </si>
  <si>
    <t>Ind (R Vassie)</t>
  </si>
  <si>
    <t>Total seats</t>
  </si>
  <si>
    <t>Constituency</t>
  </si>
  <si>
    <t>List (Ste-Lague)</t>
  </si>
  <si>
    <t>List (actual)</t>
  </si>
  <si>
    <t>Total (actual)</t>
  </si>
  <si>
    <t>Total (Ste-Lague)</t>
  </si>
  <si>
    <t>Ind (Macdonald)</t>
  </si>
  <si>
    <t>Table x.1</t>
  </si>
  <si>
    <t>Scottish Parliament 2011: seat allocations, under actual method (d'Hondt) and Ste-Lague</t>
  </si>
  <si>
    <t>Data source: Almanac of Scotland, at http://www.almanacofscotland.co.uk/scparleleclist.htm, accessed Sep 11 2026</t>
  </si>
  <si>
    <t>Used under Creative Commons licence with grateful acknowledgements</t>
  </si>
  <si>
    <t>Ste-Lague calculations (Table x.2) using Excel Webster/Sainte-Laguë Calculator (S. Kellow) at https://blog.stevenkellow.com/excel-webster-sainte-lague-calculator/</t>
  </si>
  <si>
    <t>Accessed Sep 11, 2026</t>
  </si>
  <si>
    <t>Table x.2</t>
  </si>
  <si>
    <t>Votes earned</t>
  </si>
  <si>
    <t>Con</t>
  </si>
  <si>
    <t>Pensioner</t>
  </si>
  <si>
    <t>other</t>
  </si>
  <si>
    <t>Configure Here</t>
  </si>
  <si>
    <t>Regions</t>
  </si>
  <si>
    <t>Seats per Region</t>
  </si>
  <si>
    <t>Threshold</t>
  </si>
  <si>
    <t>Mid&amp;Fife</t>
  </si>
  <si>
    <t>Total Votes</t>
  </si>
  <si>
    <t>Region 9</t>
  </si>
  <si>
    <t>Region 10</t>
  </si>
  <si>
    <t>Region 11</t>
  </si>
  <si>
    <t>Region 12</t>
  </si>
  <si>
    <t>Const.</t>
  </si>
  <si>
    <t>Prop.</t>
  </si>
  <si>
    <t>TOTAL</t>
  </si>
  <si>
    <t>Scottish Palriament election: luist votes by region and Ste-Lague calculations</t>
  </si>
  <si>
    <t>Sources: as Table x.1</t>
  </si>
  <si>
    <t xml:space="preserve">Constituency seats earned </t>
  </si>
  <si>
    <t xml:space="preserve">Seats to award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</si>
</sst>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8"/>
      <color rgb="FF0000FF"/>
      <name val="Arial"/>
      <family val="2"/>
    </font>
    <font>
      <sz val="8"/>
      <color rgb="FF008000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FCC00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0" fillId="0" borderId="0" xfId="0" applyNumberFormat="1"/>
    <xf numFmtId="3" fontId="2" fillId="2" borderId="1" xfId="0" applyNumberFormat="1" applyFont="1" applyFill="1" applyBorder="1" applyAlignment="1">
      <alignment horizontal="right" wrapText="1"/>
    </xf>
    <xf numFmtId="3" fontId="4" fillId="0" borderId="2" xfId="0" applyNumberFormat="1" applyFont="1" applyBorder="1" applyAlignment="1">
      <alignment horizontal="right" wrapText="1"/>
    </xf>
    <xf numFmtId="3" fontId="5" fillId="0" borderId="2" xfId="0" applyNumberFormat="1" applyFont="1" applyBorder="1" applyAlignment="1">
      <alignment horizontal="right" wrapText="1"/>
    </xf>
    <xf numFmtId="3" fontId="2" fillId="3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3" fontId="2" fillId="4" borderId="2" xfId="0" applyNumberFormat="1" applyFont="1" applyFill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wrapText="1"/>
    </xf>
    <xf numFmtId="3" fontId="2" fillId="0" borderId="0" xfId="0" applyNumberFormat="1" applyFont="1" applyFill="1" applyBorder="1" applyAlignment="1">
      <alignment horizontal="right" wrapText="1"/>
    </xf>
    <xf numFmtId="1" fontId="2" fillId="0" borderId="0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1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1" fontId="7" fillId="0" borderId="0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3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3" fontId="7" fillId="0" borderId="0" xfId="0" applyNumberFormat="1" applyFont="1" applyFill="1" applyBorder="1"/>
    <xf numFmtId="3" fontId="2" fillId="0" borderId="0" xfId="0" applyNumberFormat="1" applyFont="1" applyFill="1" applyBorder="1"/>
    <xf numFmtId="1" fontId="2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left" wrapText="1"/>
    </xf>
    <xf numFmtId="1" fontId="8" fillId="0" borderId="0" xfId="0" applyNumberFormat="1" applyFont="1" applyFill="1" applyBorder="1" applyAlignment="1">
      <alignment horizontal="center"/>
    </xf>
    <xf numFmtId="0" fontId="1" fillId="0" borderId="0" xfId="0" applyFont="1"/>
    <xf numFmtId="9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F353-94D6-448B-8184-9C1230CA0B99}">
  <dimension ref="A1:J175"/>
  <sheetViews>
    <sheetView tabSelected="1" topLeftCell="A157" workbookViewId="0">
      <selection activeCell="A171" sqref="A171:G174"/>
    </sheetView>
  </sheetViews>
  <sheetFormatPr defaultRowHeight="15" x14ac:dyDescent="0.25"/>
  <cols>
    <col min="1" max="1" width="9.140625" style="15"/>
    <col min="2" max="2" width="10.7109375" style="15" customWidth="1"/>
    <col min="3" max="3" width="9.140625" style="15"/>
    <col min="4" max="4" width="13.5703125" style="16" customWidth="1"/>
    <col min="5" max="8" width="9.140625" style="17"/>
    <col min="9" max="16384" width="9.140625" style="15"/>
  </cols>
  <sheetData>
    <row r="1" spans="1:8" x14ac:dyDescent="0.25">
      <c r="B1" s="15" t="s">
        <v>58</v>
      </c>
    </row>
    <row r="2" spans="1:8" x14ac:dyDescent="0.25">
      <c r="A2" s="15" t="s">
        <v>59</v>
      </c>
    </row>
    <row r="4" spans="1:8" ht="60" x14ac:dyDescent="0.25">
      <c r="A4" s="15" t="s">
        <v>0</v>
      </c>
      <c r="B4" s="18" t="s">
        <v>2</v>
      </c>
      <c r="C4" s="18" t="s">
        <v>3</v>
      </c>
      <c r="D4" s="19" t="s">
        <v>4</v>
      </c>
      <c r="E4" s="20" t="s">
        <v>5</v>
      </c>
      <c r="F4" s="20" t="s">
        <v>6</v>
      </c>
      <c r="G4" s="20" t="s">
        <v>24</v>
      </c>
      <c r="H4" s="20" t="s">
        <v>25</v>
      </c>
    </row>
    <row r="6" spans="1:8" x14ac:dyDescent="0.25">
      <c r="A6" s="15" t="s">
        <v>1</v>
      </c>
    </row>
    <row r="8" spans="1:8" x14ac:dyDescent="0.25">
      <c r="B8" s="9" t="s">
        <v>21</v>
      </c>
      <c r="C8" s="12">
        <v>108261</v>
      </c>
      <c r="D8" s="13">
        <v>6</v>
      </c>
      <c r="E8" s="21">
        <v>3</v>
      </c>
      <c r="F8" s="11">
        <v>3</v>
      </c>
      <c r="G8" s="21">
        <f>SUM(D8:E8)</f>
        <v>9</v>
      </c>
      <c r="H8" s="11">
        <f>SUM(D8,F8)</f>
        <v>9</v>
      </c>
    </row>
    <row r="9" spans="1:8" x14ac:dyDescent="0.25">
      <c r="B9" s="9" t="s">
        <v>7</v>
      </c>
      <c r="C9" s="12">
        <v>82459</v>
      </c>
      <c r="D9" s="13">
        <v>3</v>
      </c>
      <c r="E9" s="21">
        <v>3</v>
      </c>
      <c r="F9" s="11">
        <v>3</v>
      </c>
      <c r="G9" s="21">
        <f t="shared" ref="G9:G10" si="0">SUM(D9:E9)</f>
        <v>6</v>
      </c>
      <c r="H9" s="11">
        <f t="shared" ref="H9:H10" si="1">SUM(D9,F9)</f>
        <v>6</v>
      </c>
    </row>
    <row r="10" spans="1:8" x14ac:dyDescent="0.25">
      <c r="B10" s="9" t="s">
        <v>8</v>
      </c>
      <c r="C10" s="12">
        <v>14870</v>
      </c>
      <c r="D10" s="13">
        <v>0</v>
      </c>
      <c r="E10" s="21">
        <v>1</v>
      </c>
      <c r="F10" s="11">
        <v>1</v>
      </c>
      <c r="G10" s="21">
        <f t="shared" si="0"/>
        <v>1</v>
      </c>
      <c r="H10" s="11">
        <f t="shared" si="1"/>
        <v>1</v>
      </c>
    </row>
    <row r="11" spans="1:8" hidden="1" x14ac:dyDescent="0.25">
      <c r="B11" s="9" t="s">
        <v>9</v>
      </c>
      <c r="C11" s="12">
        <v>5793</v>
      </c>
      <c r="D11" s="13"/>
      <c r="E11" s="21"/>
      <c r="F11" s="11"/>
      <c r="G11" s="21"/>
      <c r="H11" s="11"/>
    </row>
    <row r="12" spans="1:8" hidden="1" x14ac:dyDescent="0.25">
      <c r="B12" s="9" t="s">
        <v>10</v>
      </c>
      <c r="C12" s="12">
        <v>5634</v>
      </c>
      <c r="D12" s="13"/>
      <c r="E12" s="21"/>
      <c r="F12" s="11"/>
      <c r="G12" s="21"/>
      <c r="H12" s="11"/>
    </row>
    <row r="13" spans="1:8" hidden="1" x14ac:dyDescent="0.25">
      <c r="B13" s="9" t="s">
        <v>11</v>
      </c>
      <c r="C13" s="12">
        <v>3318</v>
      </c>
      <c r="D13" s="13"/>
      <c r="E13" s="21"/>
      <c r="F13" s="11"/>
      <c r="G13" s="21"/>
      <c r="H13" s="11"/>
    </row>
    <row r="14" spans="1:8" hidden="1" x14ac:dyDescent="0.25">
      <c r="B14" s="9" t="s">
        <v>12</v>
      </c>
      <c r="C14" s="12">
        <v>3173</v>
      </c>
      <c r="D14" s="13"/>
      <c r="E14" s="21"/>
      <c r="F14" s="11"/>
      <c r="G14" s="21"/>
      <c r="H14" s="11"/>
    </row>
    <row r="15" spans="1:8" hidden="1" x14ac:dyDescent="0.25">
      <c r="B15" s="9" t="s">
        <v>13</v>
      </c>
      <c r="C15" s="12">
        <v>2483</v>
      </c>
      <c r="D15" s="13"/>
      <c r="E15" s="21"/>
      <c r="F15" s="11"/>
      <c r="G15" s="21"/>
      <c r="H15" s="11"/>
    </row>
    <row r="16" spans="1:8" hidden="1" x14ac:dyDescent="0.25">
      <c r="B16" s="9" t="s">
        <v>14</v>
      </c>
      <c r="C16" s="12">
        <v>2214</v>
      </c>
      <c r="D16" s="13"/>
      <c r="E16" s="21"/>
      <c r="F16" s="11"/>
      <c r="G16" s="21"/>
      <c r="H16" s="11"/>
    </row>
    <row r="17" spans="1:8" hidden="1" x14ac:dyDescent="0.25">
      <c r="B17" s="9" t="s">
        <v>15</v>
      </c>
      <c r="C17" s="12">
        <v>1555</v>
      </c>
      <c r="D17" s="13"/>
      <c r="E17" s="21"/>
      <c r="F17" s="11"/>
      <c r="G17" s="21"/>
      <c r="H17" s="11"/>
    </row>
    <row r="18" spans="1:8" hidden="1" x14ac:dyDescent="0.25">
      <c r="B18" s="9" t="s">
        <v>16</v>
      </c>
      <c r="C18" s="12">
        <v>1263</v>
      </c>
      <c r="D18" s="13"/>
      <c r="E18" s="21"/>
      <c r="F18" s="11"/>
      <c r="G18" s="21"/>
      <c r="H18" s="11"/>
    </row>
    <row r="19" spans="1:8" ht="23.25" hidden="1" x14ac:dyDescent="0.25">
      <c r="B19" s="22" t="s">
        <v>17</v>
      </c>
      <c r="C19" s="10">
        <v>821</v>
      </c>
      <c r="D19" s="13"/>
      <c r="E19" s="11"/>
      <c r="F19" s="11"/>
      <c r="G19" s="11"/>
      <c r="H19" s="11"/>
    </row>
    <row r="20" spans="1:8" hidden="1" x14ac:dyDescent="0.25">
      <c r="B20" s="9" t="s">
        <v>18</v>
      </c>
      <c r="C20" s="10">
        <v>820</v>
      </c>
      <c r="D20" s="13"/>
      <c r="E20" s="11"/>
      <c r="F20" s="11"/>
      <c r="G20" s="11"/>
      <c r="H20" s="11"/>
    </row>
    <row r="21" spans="1:8" hidden="1" x14ac:dyDescent="0.25">
      <c r="B21" s="9" t="s">
        <v>19</v>
      </c>
      <c r="C21" s="10">
        <v>559</v>
      </c>
      <c r="D21" s="13"/>
      <c r="E21" s="11"/>
      <c r="F21" s="11"/>
      <c r="G21" s="11"/>
      <c r="H21" s="11"/>
    </row>
    <row r="22" spans="1:8" hidden="1" x14ac:dyDescent="0.25">
      <c r="B22" s="9" t="s">
        <v>20</v>
      </c>
      <c r="C22" s="10">
        <v>333</v>
      </c>
      <c r="D22" s="13"/>
      <c r="E22" s="11"/>
    </row>
    <row r="23" spans="1:8" s="23" customFormat="1" ht="11.25" x14ac:dyDescent="0.2">
      <c r="B23" s="9" t="s">
        <v>23</v>
      </c>
      <c r="C23" s="12">
        <f>SUM(C11:C22)</f>
        <v>27966</v>
      </c>
      <c r="D23" s="13">
        <v>0</v>
      </c>
      <c r="E23" s="11">
        <v>0</v>
      </c>
      <c r="F23" s="24">
        <v>0</v>
      </c>
      <c r="G23" s="24">
        <v>0</v>
      </c>
      <c r="H23" s="24">
        <v>0</v>
      </c>
    </row>
    <row r="24" spans="1:8" x14ac:dyDescent="0.25">
      <c r="C24" s="25"/>
    </row>
    <row r="25" spans="1:8" x14ac:dyDescent="0.25">
      <c r="A25" s="15" t="s">
        <v>26</v>
      </c>
    </row>
    <row r="27" spans="1:8" x14ac:dyDescent="0.25">
      <c r="B27" s="9" t="s">
        <v>21</v>
      </c>
      <c r="C27" s="12">
        <v>83109</v>
      </c>
      <c r="D27" s="13">
        <v>5</v>
      </c>
      <c r="E27" s="17">
        <v>2</v>
      </c>
      <c r="F27" s="21">
        <v>2</v>
      </c>
      <c r="G27" s="21">
        <f t="shared" ref="G27:G31" si="2">SUM(D27:E27)</f>
        <v>7</v>
      </c>
      <c r="H27" s="11">
        <f t="shared" ref="H27:H31" si="3">SUM(D27,F27)</f>
        <v>7</v>
      </c>
    </row>
    <row r="28" spans="1:8" x14ac:dyDescent="0.25">
      <c r="B28" s="9" t="s">
        <v>7</v>
      </c>
      <c r="C28" s="12">
        <v>72941</v>
      </c>
      <c r="D28" s="13">
        <v>4</v>
      </c>
      <c r="E28" s="17">
        <v>3</v>
      </c>
      <c r="F28" s="21">
        <v>2</v>
      </c>
      <c r="G28" s="21">
        <f t="shared" si="2"/>
        <v>7</v>
      </c>
      <c r="H28" s="11">
        <f t="shared" si="3"/>
        <v>6</v>
      </c>
    </row>
    <row r="29" spans="1:8" x14ac:dyDescent="0.25">
      <c r="B29" s="9" t="s">
        <v>8</v>
      </c>
      <c r="C29" s="12">
        <v>12749</v>
      </c>
      <c r="D29" s="13">
        <v>0</v>
      </c>
      <c r="E29" s="17">
        <v>1</v>
      </c>
      <c r="F29" s="21">
        <v>1</v>
      </c>
      <c r="G29" s="21">
        <f t="shared" si="2"/>
        <v>1</v>
      </c>
      <c r="H29" s="11">
        <f t="shared" si="3"/>
        <v>1</v>
      </c>
    </row>
    <row r="30" spans="1:8" x14ac:dyDescent="0.25">
      <c r="B30" s="9" t="s">
        <v>10</v>
      </c>
      <c r="C30" s="12">
        <v>12454</v>
      </c>
      <c r="D30" s="13">
        <v>0</v>
      </c>
      <c r="E30" s="17">
        <v>1</v>
      </c>
      <c r="F30" s="21">
        <v>1</v>
      </c>
      <c r="G30" s="21">
        <f t="shared" si="2"/>
        <v>1</v>
      </c>
      <c r="H30" s="11">
        <f t="shared" si="3"/>
        <v>1</v>
      </c>
    </row>
    <row r="31" spans="1:8" x14ac:dyDescent="0.25">
      <c r="B31" s="9" t="s">
        <v>27</v>
      </c>
      <c r="C31" s="12">
        <v>6972</v>
      </c>
      <c r="D31" s="13">
        <v>0</v>
      </c>
      <c r="E31" s="17">
        <v>0</v>
      </c>
      <c r="F31" s="21">
        <v>1</v>
      </c>
      <c r="G31" s="21">
        <f t="shared" si="2"/>
        <v>0</v>
      </c>
      <c r="H31" s="11">
        <f t="shared" si="3"/>
        <v>1</v>
      </c>
    </row>
    <row r="32" spans="1:8" hidden="1" x14ac:dyDescent="0.25">
      <c r="B32" s="9" t="s">
        <v>11</v>
      </c>
      <c r="C32" s="12">
        <v>5312</v>
      </c>
      <c r="D32" s="13"/>
      <c r="F32" s="21"/>
      <c r="G32" s="11"/>
      <c r="H32" s="21"/>
    </row>
    <row r="33" spans="1:8" hidden="1" x14ac:dyDescent="0.25">
      <c r="B33" s="9" t="s">
        <v>9</v>
      </c>
      <c r="C33" s="12">
        <v>3750</v>
      </c>
      <c r="D33" s="13"/>
      <c r="F33" s="21"/>
      <c r="G33" s="11"/>
      <c r="H33" s="21"/>
    </row>
    <row r="34" spans="1:8" hidden="1" x14ac:dyDescent="0.25">
      <c r="B34" s="9" t="s">
        <v>14</v>
      </c>
      <c r="C34" s="12">
        <v>2424</v>
      </c>
      <c r="D34" s="13"/>
      <c r="F34" s="21"/>
      <c r="G34" s="11"/>
      <c r="H34" s="21"/>
    </row>
    <row r="35" spans="1:8" hidden="1" x14ac:dyDescent="0.25">
      <c r="B35" s="9" t="s">
        <v>28</v>
      </c>
      <c r="C35" s="12">
        <v>2276</v>
      </c>
      <c r="D35" s="13"/>
      <c r="F35" s="21"/>
      <c r="G35" s="11"/>
      <c r="H35" s="21"/>
    </row>
    <row r="36" spans="1:8" hidden="1" x14ac:dyDescent="0.25">
      <c r="B36" s="9" t="s">
        <v>12</v>
      </c>
      <c r="C36" s="12">
        <v>1501</v>
      </c>
      <c r="D36" s="13"/>
      <c r="F36" s="21"/>
      <c r="G36" s="11"/>
      <c r="H36" s="21"/>
    </row>
    <row r="37" spans="1:8" hidden="1" x14ac:dyDescent="0.25">
      <c r="B37" s="9" t="s">
        <v>15</v>
      </c>
      <c r="C37" s="12">
        <v>1447</v>
      </c>
      <c r="D37" s="13"/>
      <c r="F37" s="21"/>
      <c r="G37" s="11"/>
      <c r="H37" s="21"/>
    </row>
    <row r="38" spans="1:8" hidden="1" x14ac:dyDescent="0.25">
      <c r="B38" s="9" t="s">
        <v>18</v>
      </c>
      <c r="C38" s="12">
        <v>1362</v>
      </c>
      <c r="D38" s="13"/>
      <c r="F38" s="21"/>
      <c r="G38" s="11"/>
      <c r="H38" s="21"/>
    </row>
    <row r="39" spans="1:8" hidden="1" x14ac:dyDescent="0.25">
      <c r="B39" s="9" t="s">
        <v>16</v>
      </c>
      <c r="C39" s="12">
        <v>1123</v>
      </c>
      <c r="D39" s="13"/>
      <c r="F39" s="21"/>
      <c r="G39" s="11"/>
      <c r="H39" s="21"/>
    </row>
    <row r="40" spans="1:8" hidden="1" x14ac:dyDescent="0.25">
      <c r="B40" s="9" t="s">
        <v>29</v>
      </c>
      <c r="C40" s="10">
        <v>581</v>
      </c>
      <c r="D40" s="13"/>
      <c r="F40" s="11"/>
      <c r="G40" s="11"/>
      <c r="H40" s="11"/>
    </row>
    <row r="41" spans="1:8" ht="23.25" hidden="1" x14ac:dyDescent="0.25">
      <c r="B41" s="22" t="s">
        <v>30</v>
      </c>
      <c r="C41" s="10">
        <v>338</v>
      </c>
      <c r="D41" s="13"/>
      <c r="F41" s="11"/>
      <c r="G41" s="11"/>
      <c r="H41" s="11"/>
    </row>
    <row r="42" spans="1:8" hidden="1" x14ac:dyDescent="0.25">
      <c r="B42" s="9" t="s">
        <v>20</v>
      </c>
      <c r="C42" s="10">
        <v>283</v>
      </c>
      <c r="D42" s="13"/>
      <c r="F42" s="11"/>
      <c r="G42" s="11"/>
      <c r="H42" s="11"/>
    </row>
    <row r="43" spans="1:8" x14ac:dyDescent="0.25">
      <c r="B43" s="23" t="s">
        <v>23</v>
      </c>
      <c r="C43" s="26">
        <f>SUM(C32:C42)</f>
        <v>20397</v>
      </c>
      <c r="D43" s="27">
        <v>0</v>
      </c>
      <c r="E43" s="24">
        <v>0</v>
      </c>
      <c r="F43" s="24">
        <v>0</v>
      </c>
      <c r="G43" s="24">
        <v>0</v>
      </c>
      <c r="H43" s="24">
        <v>0</v>
      </c>
    </row>
    <row r="44" spans="1:8" x14ac:dyDescent="0.25">
      <c r="C44" s="25"/>
    </row>
    <row r="45" spans="1:8" x14ac:dyDescent="0.25">
      <c r="A45" s="15" t="s">
        <v>31</v>
      </c>
    </row>
    <row r="47" spans="1:8" x14ac:dyDescent="0.25">
      <c r="B47" s="9" t="s">
        <v>21</v>
      </c>
      <c r="C47" s="12">
        <v>85082</v>
      </c>
      <c r="D47" s="13">
        <v>6</v>
      </c>
      <c r="E47" s="17">
        <v>3</v>
      </c>
      <c r="F47" s="21">
        <v>2</v>
      </c>
      <c r="G47" s="21">
        <f t="shared" ref="G47:G51" si="4">SUM(D47:E47)</f>
        <v>9</v>
      </c>
      <c r="H47" s="11">
        <f t="shared" ref="H47:H51" si="5">SUM(D47,F47)</f>
        <v>8</v>
      </c>
    </row>
    <row r="48" spans="1:8" x14ac:dyDescent="0.25">
      <c r="B48" s="9" t="s">
        <v>7</v>
      </c>
      <c r="C48" s="12">
        <v>25884</v>
      </c>
      <c r="D48" s="13">
        <v>0</v>
      </c>
      <c r="E48" s="17">
        <v>2</v>
      </c>
      <c r="F48" s="21">
        <v>2</v>
      </c>
      <c r="G48" s="21">
        <f t="shared" si="4"/>
        <v>2</v>
      </c>
      <c r="H48" s="11">
        <f t="shared" si="5"/>
        <v>2</v>
      </c>
    </row>
    <row r="49" spans="1:8" x14ac:dyDescent="0.25">
      <c r="B49" s="9" t="s">
        <v>11</v>
      </c>
      <c r="C49" s="12">
        <v>21729</v>
      </c>
      <c r="D49" s="13">
        <v>2</v>
      </c>
      <c r="E49" s="17">
        <v>0</v>
      </c>
      <c r="F49" s="21">
        <v>0</v>
      </c>
      <c r="G49" s="21">
        <f t="shared" si="4"/>
        <v>2</v>
      </c>
      <c r="H49" s="11">
        <f t="shared" si="5"/>
        <v>2</v>
      </c>
    </row>
    <row r="50" spans="1:8" x14ac:dyDescent="0.25">
      <c r="B50" s="9" t="s">
        <v>8</v>
      </c>
      <c r="C50" s="12">
        <v>20843</v>
      </c>
      <c r="D50" s="13">
        <v>0</v>
      </c>
      <c r="E50" s="11">
        <v>2</v>
      </c>
      <c r="F50" s="21">
        <v>1</v>
      </c>
      <c r="G50" s="21">
        <f t="shared" si="4"/>
        <v>2</v>
      </c>
      <c r="H50" s="11">
        <f t="shared" si="5"/>
        <v>1</v>
      </c>
    </row>
    <row r="51" spans="1:8" x14ac:dyDescent="0.25">
      <c r="B51" s="9" t="s">
        <v>10</v>
      </c>
      <c r="C51" s="12">
        <v>9076</v>
      </c>
      <c r="D51" s="13">
        <v>0</v>
      </c>
      <c r="E51" s="11">
        <v>0</v>
      </c>
      <c r="F51" s="21">
        <v>1</v>
      </c>
      <c r="G51" s="21">
        <f t="shared" si="4"/>
        <v>0</v>
      </c>
      <c r="H51" s="11">
        <f t="shared" si="5"/>
        <v>1</v>
      </c>
    </row>
    <row r="52" spans="1:8" hidden="1" x14ac:dyDescent="0.25">
      <c r="B52" s="9" t="s">
        <v>12</v>
      </c>
      <c r="C52" s="12">
        <v>3541</v>
      </c>
      <c r="D52" s="13"/>
      <c r="E52" s="11"/>
      <c r="F52" s="21"/>
      <c r="G52" s="11"/>
      <c r="H52" s="21"/>
    </row>
    <row r="53" spans="1:8" hidden="1" x14ac:dyDescent="0.25">
      <c r="B53" s="9" t="s">
        <v>16</v>
      </c>
      <c r="C53" s="12">
        <v>3372</v>
      </c>
      <c r="D53" s="13"/>
      <c r="E53" s="11"/>
      <c r="F53" s="21"/>
      <c r="G53" s="11"/>
      <c r="H53" s="21"/>
    </row>
    <row r="54" spans="1:8" hidden="1" x14ac:dyDescent="0.25">
      <c r="B54" s="9" t="s">
        <v>9</v>
      </c>
      <c r="C54" s="12">
        <v>2770</v>
      </c>
      <c r="D54" s="13"/>
      <c r="E54" s="11"/>
      <c r="F54" s="21"/>
      <c r="G54" s="11"/>
      <c r="H54" s="21"/>
    </row>
    <row r="55" spans="1:8" hidden="1" x14ac:dyDescent="0.25">
      <c r="B55" s="9" t="s">
        <v>32</v>
      </c>
      <c r="C55" s="12">
        <v>1764</v>
      </c>
      <c r="D55" s="13"/>
      <c r="E55" s="11"/>
      <c r="F55" s="21"/>
      <c r="G55" s="11"/>
      <c r="H55" s="21"/>
    </row>
    <row r="56" spans="1:8" hidden="1" x14ac:dyDescent="0.25">
      <c r="B56" s="9" t="s">
        <v>33</v>
      </c>
      <c r="C56" s="12">
        <v>1696</v>
      </c>
      <c r="D56" s="13"/>
      <c r="E56" s="11"/>
      <c r="F56" s="21"/>
      <c r="G56" s="11"/>
      <c r="H56" s="21"/>
    </row>
    <row r="57" spans="1:8" hidden="1" x14ac:dyDescent="0.25">
      <c r="B57" s="9" t="s">
        <v>28</v>
      </c>
      <c r="C57" s="12">
        <v>1406</v>
      </c>
      <c r="D57" s="13"/>
      <c r="E57" s="11"/>
      <c r="F57" s="21"/>
      <c r="G57" s="11"/>
      <c r="H57" s="21"/>
    </row>
    <row r="58" spans="1:8" hidden="1" x14ac:dyDescent="0.25">
      <c r="B58" s="9" t="s">
        <v>14</v>
      </c>
      <c r="C58" s="12">
        <v>1134</v>
      </c>
      <c r="D58" s="13"/>
      <c r="E58" s="11"/>
      <c r="F58" s="21"/>
      <c r="G58" s="11"/>
      <c r="H58" s="21"/>
    </row>
    <row r="59" spans="1:8" hidden="1" x14ac:dyDescent="0.25">
      <c r="B59" s="9" t="s">
        <v>18</v>
      </c>
      <c r="C59" s="10">
        <v>509</v>
      </c>
      <c r="D59" s="13"/>
      <c r="E59" s="11"/>
      <c r="F59" s="11"/>
      <c r="G59" s="11"/>
      <c r="H59" s="11"/>
    </row>
    <row r="60" spans="1:8" hidden="1" x14ac:dyDescent="0.25">
      <c r="B60" s="9" t="s">
        <v>19</v>
      </c>
      <c r="C60" s="10">
        <v>204</v>
      </c>
      <c r="D60" s="13"/>
      <c r="E60" s="11"/>
      <c r="F60" s="11"/>
      <c r="G60" s="11"/>
      <c r="H60" s="11"/>
    </row>
    <row r="61" spans="1:8" x14ac:dyDescent="0.25">
      <c r="B61" s="23" t="s">
        <v>23</v>
      </c>
      <c r="C61" s="25">
        <f>SUM(C52:C60)</f>
        <v>16396</v>
      </c>
      <c r="D61" s="16">
        <v>0</v>
      </c>
      <c r="E61" s="17">
        <v>0</v>
      </c>
      <c r="F61" s="17">
        <v>0</v>
      </c>
      <c r="G61" s="17">
        <v>0</v>
      </c>
      <c r="H61" s="17">
        <v>0</v>
      </c>
    </row>
    <row r="62" spans="1:8" x14ac:dyDescent="0.25">
      <c r="C62" s="25"/>
    </row>
    <row r="63" spans="1:8" x14ac:dyDescent="0.25">
      <c r="A63" s="15" t="s">
        <v>34</v>
      </c>
    </row>
    <row r="65" spans="2:8" x14ac:dyDescent="0.25">
      <c r="B65" s="9" t="s">
        <v>21</v>
      </c>
      <c r="C65" s="12">
        <v>110953</v>
      </c>
      <c r="D65" s="13">
        <v>8</v>
      </c>
      <c r="E65" s="11">
        <v>0</v>
      </c>
      <c r="F65" s="21">
        <v>0</v>
      </c>
      <c r="G65" s="21">
        <f t="shared" ref="G65:G70" si="6">SUM(D65:E65)</f>
        <v>8</v>
      </c>
      <c r="H65" s="11">
        <f t="shared" ref="H65:H70" si="7">SUM(D65,F65)</f>
        <v>8</v>
      </c>
    </row>
    <row r="66" spans="2:8" x14ac:dyDescent="0.25">
      <c r="B66" s="9" t="s">
        <v>7</v>
      </c>
      <c r="C66" s="12">
        <v>70544</v>
      </c>
      <c r="D66" s="13">
        <v>1</v>
      </c>
      <c r="E66" s="11">
        <v>3</v>
      </c>
      <c r="F66" s="21">
        <v>2</v>
      </c>
      <c r="G66" s="21">
        <f t="shared" si="6"/>
        <v>4</v>
      </c>
      <c r="H66" s="11">
        <f t="shared" si="7"/>
        <v>3</v>
      </c>
    </row>
    <row r="67" spans="2:8" x14ac:dyDescent="0.25">
      <c r="B67" s="9" t="s">
        <v>8</v>
      </c>
      <c r="C67" s="12">
        <v>33019</v>
      </c>
      <c r="D67" s="13">
        <v>0</v>
      </c>
      <c r="E67" s="11">
        <v>2</v>
      </c>
      <c r="F67" s="21">
        <v>2</v>
      </c>
      <c r="G67" s="21">
        <f t="shared" si="6"/>
        <v>2</v>
      </c>
      <c r="H67" s="11">
        <f t="shared" si="7"/>
        <v>2</v>
      </c>
    </row>
    <row r="68" spans="2:8" x14ac:dyDescent="0.25">
      <c r="B68" s="9" t="s">
        <v>10</v>
      </c>
      <c r="C68" s="12">
        <v>21505</v>
      </c>
      <c r="D68" s="13">
        <v>0</v>
      </c>
      <c r="E68" s="11">
        <v>1</v>
      </c>
      <c r="F68" s="21">
        <v>1</v>
      </c>
      <c r="G68" s="21">
        <f t="shared" si="6"/>
        <v>1</v>
      </c>
      <c r="H68" s="11">
        <f t="shared" si="7"/>
        <v>1</v>
      </c>
    </row>
    <row r="69" spans="2:8" ht="23.25" x14ac:dyDescent="0.25">
      <c r="B69" s="9" t="s">
        <v>35</v>
      </c>
      <c r="C69" s="12">
        <v>18732</v>
      </c>
      <c r="D69" s="13">
        <v>0</v>
      </c>
      <c r="E69" s="11">
        <v>1</v>
      </c>
      <c r="F69" s="21">
        <v>1</v>
      </c>
      <c r="G69" s="21">
        <f t="shared" si="6"/>
        <v>1</v>
      </c>
      <c r="H69" s="11">
        <f t="shared" si="7"/>
        <v>1</v>
      </c>
    </row>
    <row r="70" spans="2:8" x14ac:dyDescent="0.25">
      <c r="B70" s="9" t="s">
        <v>11</v>
      </c>
      <c r="C70" s="12">
        <v>15588</v>
      </c>
      <c r="D70" s="13">
        <v>0</v>
      </c>
      <c r="E70" s="11">
        <v>0</v>
      </c>
      <c r="F70" s="21">
        <v>1</v>
      </c>
      <c r="G70" s="21">
        <f t="shared" si="6"/>
        <v>0</v>
      </c>
      <c r="H70" s="11">
        <f t="shared" si="7"/>
        <v>1</v>
      </c>
    </row>
    <row r="71" spans="2:8" hidden="1" x14ac:dyDescent="0.25">
      <c r="B71" s="9" t="s">
        <v>9</v>
      </c>
      <c r="C71" s="12">
        <v>3218</v>
      </c>
      <c r="D71" s="13"/>
      <c r="E71" s="11"/>
      <c r="F71" s="21"/>
      <c r="G71" s="11"/>
      <c r="H71" s="21"/>
    </row>
    <row r="72" spans="2:8" hidden="1" x14ac:dyDescent="0.25">
      <c r="B72" s="9" t="s">
        <v>14</v>
      </c>
      <c r="C72" s="12">
        <v>1978</v>
      </c>
      <c r="D72" s="13"/>
      <c r="E72" s="11"/>
      <c r="F72" s="21"/>
      <c r="G72" s="11"/>
      <c r="H72" s="21"/>
    </row>
    <row r="73" spans="2:8" hidden="1" x14ac:dyDescent="0.25">
      <c r="B73" s="9" t="s">
        <v>16</v>
      </c>
      <c r="C73" s="12">
        <v>1822</v>
      </c>
      <c r="D73" s="13"/>
      <c r="E73" s="11"/>
      <c r="F73" s="21"/>
      <c r="G73" s="11"/>
      <c r="H73" s="21"/>
    </row>
    <row r="74" spans="2:8" hidden="1" x14ac:dyDescent="0.25">
      <c r="B74" s="9" t="s">
        <v>28</v>
      </c>
      <c r="C74" s="12">
        <v>1681</v>
      </c>
      <c r="D74" s="13"/>
      <c r="E74" s="11"/>
      <c r="F74" s="21"/>
      <c r="G74" s="11"/>
      <c r="H74" s="21"/>
    </row>
    <row r="75" spans="2:8" hidden="1" x14ac:dyDescent="0.25">
      <c r="B75" s="9" t="s">
        <v>18</v>
      </c>
      <c r="C75" s="12">
        <v>1183</v>
      </c>
      <c r="D75" s="13"/>
      <c r="E75" s="11"/>
      <c r="F75" s="21"/>
      <c r="G75" s="11"/>
      <c r="H75" s="21"/>
    </row>
    <row r="76" spans="2:8" hidden="1" x14ac:dyDescent="0.25">
      <c r="B76" s="9" t="s">
        <v>12</v>
      </c>
      <c r="C76" s="10">
        <v>914</v>
      </c>
      <c r="D76" s="13"/>
      <c r="E76" s="11"/>
      <c r="F76" s="11"/>
      <c r="G76" s="11"/>
      <c r="H76" s="11"/>
    </row>
    <row r="77" spans="2:8" hidden="1" x14ac:dyDescent="0.25">
      <c r="B77" s="9" t="s">
        <v>33</v>
      </c>
      <c r="C77" s="10">
        <v>697</v>
      </c>
      <c r="D77" s="13"/>
      <c r="E77" s="11"/>
      <c r="F77" s="11"/>
      <c r="G77" s="11"/>
      <c r="H77" s="11"/>
    </row>
    <row r="78" spans="2:8" hidden="1" x14ac:dyDescent="0.25">
      <c r="B78" s="9" t="s">
        <v>36</v>
      </c>
      <c r="C78" s="10">
        <v>553</v>
      </c>
      <c r="D78" s="13"/>
      <c r="E78" s="11"/>
      <c r="F78" s="11"/>
      <c r="G78" s="11"/>
      <c r="H78" s="11"/>
    </row>
    <row r="79" spans="2:8" hidden="1" x14ac:dyDescent="0.25">
      <c r="B79" s="9" t="s">
        <v>19</v>
      </c>
      <c r="C79" s="10">
        <v>327</v>
      </c>
      <c r="D79" s="13"/>
      <c r="E79" s="11"/>
      <c r="F79" s="11"/>
      <c r="G79" s="11"/>
      <c r="H79" s="11"/>
    </row>
    <row r="80" spans="2:8" ht="23.25" hidden="1" x14ac:dyDescent="0.25">
      <c r="B80" s="9" t="s">
        <v>37</v>
      </c>
      <c r="C80" s="10">
        <v>294</v>
      </c>
      <c r="D80" s="13"/>
      <c r="E80" s="11"/>
      <c r="F80" s="11"/>
      <c r="G80" s="11"/>
      <c r="H80" s="11"/>
    </row>
    <row r="81" spans="1:8" ht="23.25" hidden="1" x14ac:dyDescent="0.25">
      <c r="B81" s="9" t="s">
        <v>38</v>
      </c>
      <c r="C81" s="10">
        <v>134</v>
      </c>
      <c r="D81" s="13"/>
      <c r="E81" s="11"/>
      <c r="F81" s="11"/>
      <c r="G81" s="11"/>
      <c r="H81" s="11"/>
    </row>
    <row r="82" spans="1:8" ht="23.25" hidden="1" x14ac:dyDescent="0.25">
      <c r="B82" s="9" t="s">
        <v>39</v>
      </c>
      <c r="C82" s="10">
        <v>61</v>
      </c>
      <c r="D82" s="13"/>
      <c r="E82" s="11"/>
      <c r="F82" s="11"/>
      <c r="G82" s="11"/>
      <c r="H82" s="11"/>
    </row>
    <row r="83" spans="1:8" x14ac:dyDescent="0.25">
      <c r="B83" s="9" t="s">
        <v>23</v>
      </c>
      <c r="C83" s="12">
        <f>SUM(C71:C82)</f>
        <v>12862</v>
      </c>
      <c r="D83" s="13">
        <v>0</v>
      </c>
      <c r="E83" s="11">
        <v>0</v>
      </c>
      <c r="F83" s="11">
        <v>0</v>
      </c>
      <c r="G83" s="11">
        <v>0</v>
      </c>
      <c r="H83" s="11">
        <v>0</v>
      </c>
    </row>
    <row r="85" spans="1:8" x14ac:dyDescent="0.25">
      <c r="A85" s="14" t="s">
        <v>40</v>
      </c>
    </row>
    <row r="86" spans="1:8" x14ac:dyDescent="0.25">
      <c r="A86" s="14"/>
    </row>
    <row r="87" spans="1:8" x14ac:dyDescent="0.25">
      <c r="B87" s="9" t="s">
        <v>21</v>
      </c>
      <c r="C87" s="12">
        <v>116691</v>
      </c>
      <c r="D87" s="13">
        <v>8</v>
      </c>
      <c r="E87" s="24">
        <v>1</v>
      </c>
      <c r="F87" s="21">
        <v>0</v>
      </c>
      <c r="G87" s="21">
        <f t="shared" ref="G87:G101" si="8">SUM(D87:E87)</f>
        <v>9</v>
      </c>
      <c r="H87" s="11">
        <f t="shared" ref="H87:H101" si="9">SUM(D87,F87)</f>
        <v>8</v>
      </c>
    </row>
    <row r="88" spans="1:8" x14ac:dyDescent="0.25">
      <c r="B88" s="9" t="s">
        <v>7</v>
      </c>
      <c r="C88" s="12">
        <v>64623</v>
      </c>
      <c r="D88" s="13">
        <v>1</v>
      </c>
      <c r="E88" s="17">
        <v>3</v>
      </c>
      <c r="F88" s="21">
        <v>3</v>
      </c>
      <c r="G88" s="21">
        <f t="shared" si="8"/>
        <v>4</v>
      </c>
      <c r="H88" s="11">
        <f t="shared" si="9"/>
        <v>4</v>
      </c>
    </row>
    <row r="89" spans="1:8" x14ac:dyDescent="0.25">
      <c r="B89" s="9" t="s">
        <v>8</v>
      </c>
      <c r="C89" s="12">
        <v>36458</v>
      </c>
      <c r="D89" s="13">
        <v>0</v>
      </c>
      <c r="E89" s="11">
        <v>2</v>
      </c>
      <c r="F89" s="21">
        <v>2</v>
      </c>
      <c r="G89" s="21">
        <f t="shared" si="8"/>
        <v>2</v>
      </c>
      <c r="H89" s="11">
        <f t="shared" si="9"/>
        <v>2</v>
      </c>
    </row>
    <row r="90" spans="1:8" x14ac:dyDescent="0.25">
      <c r="B90" s="9" t="s">
        <v>11</v>
      </c>
      <c r="C90" s="12">
        <v>15103</v>
      </c>
      <c r="D90" s="13">
        <v>0</v>
      </c>
      <c r="E90" s="11">
        <v>1</v>
      </c>
      <c r="F90" s="21">
        <v>1</v>
      </c>
      <c r="G90" s="21">
        <f t="shared" si="8"/>
        <v>1</v>
      </c>
      <c r="H90" s="11">
        <f t="shared" si="9"/>
        <v>1</v>
      </c>
    </row>
    <row r="91" spans="1:8" x14ac:dyDescent="0.25">
      <c r="B91" s="9" t="s">
        <v>10</v>
      </c>
      <c r="C91" s="12">
        <v>10914</v>
      </c>
      <c r="D91" s="13">
        <v>0</v>
      </c>
      <c r="E91" s="11">
        <v>0</v>
      </c>
      <c r="F91" s="21">
        <v>1</v>
      </c>
      <c r="G91" s="21">
        <f t="shared" si="8"/>
        <v>0</v>
      </c>
      <c r="H91" s="11">
        <f t="shared" si="9"/>
        <v>1</v>
      </c>
    </row>
    <row r="92" spans="1:8" hidden="1" x14ac:dyDescent="0.25">
      <c r="B92" s="9" t="s">
        <v>9</v>
      </c>
      <c r="C92" s="12">
        <v>4113</v>
      </c>
      <c r="D92" s="13"/>
      <c r="E92" s="11"/>
      <c r="F92" s="21"/>
      <c r="G92" s="21">
        <f t="shared" si="8"/>
        <v>0</v>
      </c>
      <c r="H92" s="11">
        <f t="shared" si="9"/>
        <v>0</v>
      </c>
    </row>
    <row r="93" spans="1:8" hidden="1" x14ac:dyDescent="0.25">
      <c r="B93" s="9" t="s">
        <v>16</v>
      </c>
      <c r="C93" s="12">
        <v>2838</v>
      </c>
      <c r="D93" s="13"/>
      <c r="E93" s="11"/>
      <c r="F93" s="21"/>
      <c r="G93" s="21">
        <f t="shared" si="8"/>
        <v>0</v>
      </c>
      <c r="H93" s="11">
        <f t="shared" si="9"/>
        <v>0</v>
      </c>
    </row>
    <row r="94" spans="1:8" hidden="1" x14ac:dyDescent="0.25">
      <c r="B94" s="9" t="s">
        <v>13</v>
      </c>
      <c r="C94" s="12">
        <v>1771</v>
      </c>
      <c r="D94" s="13"/>
      <c r="E94" s="11"/>
      <c r="F94" s="21"/>
      <c r="G94" s="21">
        <f t="shared" si="8"/>
        <v>0</v>
      </c>
      <c r="H94" s="11">
        <f t="shared" si="9"/>
        <v>0</v>
      </c>
    </row>
    <row r="95" spans="1:8" hidden="1" x14ac:dyDescent="0.25">
      <c r="B95" s="9" t="s">
        <v>14</v>
      </c>
      <c r="C95" s="12">
        <v>1726</v>
      </c>
      <c r="D95" s="13"/>
      <c r="E95" s="11"/>
      <c r="F95" s="21"/>
      <c r="G95" s="21">
        <f t="shared" si="8"/>
        <v>0</v>
      </c>
      <c r="H95" s="11">
        <f t="shared" si="9"/>
        <v>0</v>
      </c>
    </row>
    <row r="96" spans="1:8" ht="23.25" hidden="1" x14ac:dyDescent="0.25">
      <c r="B96" s="9" t="s">
        <v>41</v>
      </c>
      <c r="C96" s="12">
        <v>1466</v>
      </c>
      <c r="D96" s="13"/>
      <c r="E96" s="11"/>
      <c r="F96" s="21"/>
      <c r="G96" s="21">
        <f t="shared" si="8"/>
        <v>0</v>
      </c>
      <c r="H96" s="11">
        <f t="shared" si="9"/>
        <v>0</v>
      </c>
    </row>
    <row r="97" spans="1:10" hidden="1" x14ac:dyDescent="0.25">
      <c r="B97" s="9" t="s">
        <v>18</v>
      </c>
      <c r="C97" s="10">
        <v>834</v>
      </c>
      <c r="D97" s="13"/>
      <c r="E97" s="11"/>
      <c r="F97" s="11"/>
      <c r="G97" s="21">
        <f t="shared" si="8"/>
        <v>0</v>
      </c>
      <c r="H97" s="11">
        <f t="shared" si="9"/>
        <v>0</v>
      </c>
    </row>
    <row r="98" spans="1:10" hidden="1" x14ac:dyDescent="0.25">
      <c r="B98" s="9" t="s">
        <v>12</v>
      </c>
      <c r="C98" s="10">
        <v>786</v>
      </c>
      <c r="D98" s="13"/>
      <c r="E98" s="11"/>
      <c r="F98" s="11"/>
      <c r="G98" s="21">
        <f t="shared" si="8"/>
        <v>0</v>
      </c>
      <c r="H98" s="11">
        <f t="shared" si="9"/>
        <v>0</v>
      </c>
    </row>
    <row r="99" spans="1:10" hidden="1" x14ac:dyDescent="0.25">
      <c r="B99" s="9" t="s">
        <v>36</v>
      </c>
      <c r="C99" s="10">
        <v>638</v>
      </c>
      <c r="D99" s="13"/>
      <c r="E99" s="11"/>
      <c r="F99" s="11"/>
      <c r="G99" s="21">
        <f t="shared" si="8"/>
        <v>0</v>
      </c>
      <c r="H99" s="11">
        <f t="shared" si="9"/>
        <v>0</v>
      </c>
    </row>
    <row r="100" spans="1:10" hidden="1" x14ac:dyDescent="0.25">
      <c r="B100" s="9" t="s">
        <v>19</v>
      </c>
      <c r="C100" s="10">
        <v>202</v>
      </c>
      <c r="D100" s="13"/>
      <c r="E100" s="11"/>
      <c r="F100" s="11"/>
      <c r="G100" s="21">
        <f t="shared" si="8"/>
        <v>0</v>
      </c>
      <c r="H100" s="11">
        <f t="shared" si="9"/>
        <v>0</v>
      </c>
    </row>
    <row r="101" spans="1:10" x14ac:dyDescent="0.25">
      <c r="B101" s="9" t="s">
        <v>23</v>
      </c>
      <c r="C101" s="12">
        <f>SUM(C92:C100)</f>
        <v>14374</v>
      </c>
      <c r="D101" s="13">
        <v>0</v>
      </c>
      <c r="E101" s="11">
        <v>0</v>
      </c>
      <c r="F101" s="11">
        <v>0</v>
      </c>
      <c r="G101" s="21">
        <f t="shared" si="8"/>
        <v>0</v>
      </c>
      <c r="H101" s="11">
        <f t="shared" si="9"/>
        <v>0</v>
      </c>
    </row>
    <row r="103" spans="1:10" x14ac:dyDescent="0.25">
      <c r="A103" s="15" t="s">
        <v>42</v>
      </c>
    </row>
    <row r="105" spans="1:10" x14ac:dyDescent="0.25">
      <c r="B105" s="9" t="s">
        <v>21</v>
      </c>
      <c r="C105" s="12">
        <v>140749</v>
      </c>
      <c r="D105" s="13">
        <v>10</v>
      </c>
      <c r="E105" s="24">
        <v>1</v>
      </c>
      <c r="F105" s="21">
        <v>0</v>
      </c>
      <c r="G105" s="21">
        <f t="shared" ref="G105:G109" si="10">SUM(D105:E105)</f>
        <v>11</v>
      </c>
      <c r="H105" s="11">
        <f t="shared" ref="H105:H109" si="11">SUM(D105,F105)</f>
        <v>10</v>
      </c>
      <c r="I105" s="28"/>
      <c r="J105" s="28"/>
    </row>
    <row r="106" spans="1:10" x14ac:dyDescent="0.25">
      <c r="B106" s="9" t="s">
        <v>7</v>
      </c>
      <c r="C106" s="12">
        <v>43893</v>
      </c>
      <c r="D106" s="13">
        <v>0</v>
      </c>
      <c r="E106" s="11">
        <v>3</v>
      </c>
      <c r="F106" s="21">
        <v>3</v>
      </c>
      <c r="G106" s="21">
        <f t="shared" si="10"/>
        <v>3</v>
      </c>
      <c r="H106" s="11">
        <f t="shared" si="11"/>
        <v>3</v>
      </c>
      <c r="I106" s="28"/>
      <c r="J106" s="28"/>
    </row>
    <row r="107" spans="1:10" x14ac:dyDescent="0.25">
      <c r="B107" s="9" t="s">
        <v>8</v>
      </c>
      <c r="C107" s="12">
        <v>37681</v>
      </c>
      <c r="D107" s="13">
        <v>0</v>
      </c>
      <c r="E107" s="11">
        <v>2</v>
      </c>
      <c r="F107" s="21">
        <v>2</v>
      </c>
      <c r="G107" s="21">
        <f t="shared" si="10"/>
        <v>2</v>
      </c>
      <c r="H107" s="11">
        <f t="shared" si="11"/>
        <v>2</v>
      </c>
      <c r="I107" s="28"/>
      <c r="J107" s="28"/>
    </row>
    <row r="108" spans="1:10" x14ac:dyDescent="0.25">
      <c r="B108" s="9" t="s">
        <v>11</v>
      </c>
      <c r="C108" s="12">
        <v>18178</v>
      </c>
      <c r="D108" s="13">
        <v>0</v>
      </c>
      <c r="E108" s="11">
        <v>1</v>
      </c>
      <c r="F108" s="21">
        <v>1</v>
      </c>
      <c r="G108" s="21">
        <f t="shared" si="10"/>
        <v>1</v>
      </c>
      <c r="H108" s="11">
        <f t="shared" si="11"/>
        <v>1</v>
      </c>
      <c r="I108" s="28"/>
      <c r="J108" s="28"/>
    </row>
    <row r="109" spans="1:10" x14ac:dyDescent="0.25">
      <c r="B109" s="9" t="s">
        <v>10</v>
      </c>
      <c r="C109" s="12">
        <v>10407</v>
      </c>
      <c r="D109" s="13">
        <v>0</v>
      </c>
      <c r="E109" s="11">
        <v>0</v>
      </c>
      <c r="F109" s="21">
        <v>1</v>
      </c>
      <c r="G109" s="21">
        <f t="shared" si="10"/>
        <v>0</v>
      </c>
      <c r="H109" s="11">
        <f t="shared" si="11"/>
        <v>1</v>
      </c>
      <c r="I109" s="28"/>
      <c r="J109" s="28"/>
    </row>
    <row r="110" spans="1:10" hidden="1" x14ac:dyDescent="0.25">
      <c r="B110" s="9" t="s">
        <v>9</v>
      </c>
      <c r="C110" s="12">
        <v>4420</v>
      </c>
      <c r="D110" s="13"/>
      <c r="E110" s="11"/>
      <c r="F110" s="21"/>
      <c r="G110" s="11"/>
      <c r="H110" s="21"/>
      <c r="I110" s="28"/>
      <c r="J110" s="28"/>
    </row>
    <row r="111" spans="1:10" hidden="1" x14ac:dyDescent="0.25">
      <c r="B111" s="9" t="s">
        <v>16</v>
      </c>
      <c r="C111" s="12">
        <v>2477</v>
      </c>
      <c r="D111" s="13"/>
      <c r="E111" s="11"/>
      <c r="F111" s="21"/>
      <c r="G111" s="11"/>
      <c r="H111" s="21"/>
      <c r="I111" s="28"/>
      <c r="J111" s="28"/>
    </row>
    <row r="112" spans="1:10" hidden="1" x14ac:dyDescent="0.25">
      <c r="B112" s="9" t="s">
        <v>12</v>
      </c>
      <c r="C112" s="12">
        <v>2159</v>
      </c>
      <c r="D112" s="13"/>
      <c r="E112" s="11"/>
      <c r="F112" s="21"/>
      <c r="G112" s="11"/>
      <c r="H112" s="21"/>
      <c r="I112" s="28"/>
      <c r="J112" s="28"/>
    </row>
    <row r="113" spans="1:10" hidden="1" x14ac:dyDescent="0.25">
      <c r="B113" s="9" t="s">
        <v>14</v>
      </c>
      <c r="C113" s="12">
        <v>1925</v>
      </c>
      <c r="D113" s="13"/>
      <c r="E113" s="11"/>
      <c r="F113" s="21"/>
      <c r="G113" s="11"/>
      <c r="H113" s="21"/>
      <c r="I113" s="28"/>
      <c r="J113" s="28"/>
    </row>
    <row r="114" spans="1:10" hidden="1" x14ac:dyDescent="0.25">
      <c r="B114" s="9" t="s">
        <v>13</v>
      </c>
      <c r="C114" s="12">
        <v>1459</v>
      </c>
      <c r="D114" s="13"/>
      <c r="E114" s="11"/>
      <c r="F114" s="21"/>
      <c r="G114" s="11"/>
      <c r="H114" s="21"/>
      <c r="I114" s="28"/>
      <c r="J114" s="28"/>
    </row>
    <row r="115" spans="1:10" hidden="1" x14ac:dyDescent="0.25">
      <c r="B115" s="9" t="s">
        <v>18</v>
      </c>
      <c r="C115" s="12">
        <v>1115</v>
      </c>
      <c r="D115" s="13"/>
      <c r="E115" s="11"/>
      <c r="F115" s="21"/>
      <c r="G115" s="11"/>
      <c r="H115" s="21"/>
      <c r="I115" s="28"/>
      <c r="J115" s="28"/>
    </row>
    <row r="116" spans="1:10" hidden="1" x14ac:dyDescent="0.25">
      <c r="B116" s="9" t="s">
        <v>43</v>
      </c>
      <c r="C116" s="10">
        <v>758</v>
      </c>
      <c r="D116" s="13"/>
      <c r="E116" s="11"/>
      <c r="F116" s="11"/>
      <c r="G116" s="11"/>
      <c r="H116" s="11"/>
      <c r="I116" s="28"/>
      <c r="J116" s="28"/>
    </row>
    <row r="117" spans="1:10" hidden="1" x14ac:dyDescent="0.25">
      <c r="B117" s="9" t="s">
        <v>44</v>
      </c>
      <c r="C117" s="10">
        <v>640</v>
      </c>
      <c r="D117" s="13"/>
      <c r="E117" s="11"/>
      <c r="F117" s="11"/>
      <c r="G117" s="11"/>
      <c r="H117" s="11"/>
      <c r="I117" s="28"/>
      <c r="J117" s="28"/>
    </row>
    <row r="118" spans="1:10" hidden="1" x14ac:dyDescent="0.25">
      <c r="B118" s="9" t="s">
        <v>45</v>
      </c>
      <c r="C118" s="10">
        <v>471</v>
      </c>
      <c r="D118" s="13"/>
      <c r="E118" s="11"/>
      <c r="F118" s="11"/>
      <c r="G118" s="11"/>
      <c r="H118" s="11"/>
      <c r="I118" s="28"/>
      <c r="J118" s="28"/>
    </row>
    <row r="119" spans="1:10" hidden="1" x14ac:dyDescent="0.25">
      <c r="B119" s="9" t="s">
        <v>19</v>
      </c>
      <c r="C119" s="10">
        <v>286</v>
      </c>
      <c r="D119" s="13"/>
      <c r="E119" s="11"/>
      <c r="F119" s="11"/>
      <c r="G119" s="11"/>
      <c r="H119" s="11"/>
      <c r="I119" s="28"/>
      <c r="J119" s="28"/>
    </row>
    <row r="120" spans="1:10" ht="23.25" hidden="1" x14ac:dyDescent="0.25">
      <c r="B120" s="9" t="s">
        <v>46</v>
      </c>
      <c r="C120" s="10">
        <v>237</v>
      </c>
      <c r="D120" s="13"/>
      <c r="E120" s="11"/>
      <c r="F120" s="11"/>
      <c r="G120" s="11"/>
      <c r="H120" s="11"/>
      <c r="I120" s="28"/>
      <c r="J120" s="28"/>
    </row>
    <row r="121" spans="1:10" ht="23.25" hidden="1" x14ac:dyDescent="0.25">
      <c r="B121" s="9" t="s">
        <v>47</v>
      </c>
      <c r="C121" s="10">
        <v>190</v>
      </c>
      <c r="D121" s="13"/>
      <c r="E121" s="11"/>
      <c r="F121" s="11"/>
      <c r="G121" s="11"/>
      <c r="H121" s="11"/>
      <c r="I121" s="28"/>
    </row>
    <row r="122" spans="1:10" s="23" customFormat="1" ht="11.25" x14ac:dyDescent="0.2">
      <c r="B122" s="23" t="s">
        <v>23</v>
      </c>
      <c r="C122" s="26">
        <f>SUM(C110:C121)</f>
        <v>16137</v>
      </c>
      <c r="D122" s="27">
        <v>0</v>
      </c>
      <c r="E122" s="24">
        <v>0</v>
      </c>
      <c r="F122" s="24">
        <v>0</v>
      </c>
      <c r="G122" s="24">
        <v>0</v>
      </c>
      <c r="H122" s="24">
        <v>0</v>
      </c>
    </row>
    <row r="123" spans="1:10" x14ac:dyDescent="0.25">
      <c r="C123" s="25"/>
    </row>
    <row r="124" spans="1:10" x14ac:dyDescent="0.25">
      <c r="A124" s="15" t="s">
        <v>48</v>
      </c>
    </row>
    <row r="126" spans="1:10" x14ac:dyDescent="0.25">
      <c r="B126" s="9" t="s">
        <v>21</v>
      </c>
      <c r="C126" s="12">
        <v>114270</v>
      </c>
      <c r="D126" s="13">
        <v>4</v>
      </c>
      <c r="E126" s="24">
        <v>4</v>
      </c>
      <c r="F126" s="21">
        <v>3</v>
      </c>
      <c r="G126" s="21">
        <f t="shared" ref="G126:G138" si="12">SUM(D126:E126)</f>
        <v>8</v>
      </c>
      <c r="H126" s="11">
        <f t="shared" ref="H126:H138" si="13">SUM(D126,F126)</f>
        <v>7</v>
      </c>
      <c r="I126" s="28"/>
      <c r="J126" s="28"/>
    </row>
    <row r="127" spans="1:10" x14ac:dyDescent="0.25">
      <c r="B127" s="9" t="s">
        <v>7</v>
      </c>
      <c r="C127" s="12">
        <v>70595</v>
      </c>
      <c r="D127" s="13">
        <v>2</v>
      </c>
      <c r="E127" s="24">
        <v>2</v>
      </c>
      <c r="F127" s="21">
        <v>2</v>
      </c>
      <c r="G127" s="21">
        <f t="shared" si="12"/>
        <v>4</v>
      </c>
      <c r="H127" s="11">
        <f t="shared" si="13"/>
        <v>4</v>
      </c>
      <c r="I127" s="28"/>
      <c r="J127" s="28"/>
    </row>
    <row r="128" spans="1:10" x14ac:dyDescent="0.25">
      <c r="B128" s="9" t="s">
        <v>8</v>
      </c>
      <c r="C128" s="12">
        <v>54352</v>
      </c>
      <c r="D128" s="13">
        <v>3</v>
      </c>
      <c r="E128" s="17">
        <v>0</v>
      </c>
      <c r="F128" s="21">
        <v>0</v>
      </c>
      <c r="G128" s="21">
        <f t="shared" si="12"/>
        <v>3</v>
      </c>
      <c r="H128" s="11">
        <f t="shared" si="13"/>
        <v>3</v>
      </c>
      <c r="I128" s="28"/>
      <c r="J128" s="28"/>
    </row>
    <row r="129" spans="1:10" x14ac:dyDescent="0.25">
      <c r="B129" s="9" t="s">
        <v>11</v>
      </c>
      <c r="C129" s="12">
        <v>15096</v>
      </c>
      <c r="D129" s="13">
        <v>0</v>
      </c>
      <c r="E129" s="11">
        <v>1</v>
      </c>
      <c r="F129" s="21">
        <v>1</v>
      </c>
      <c r="G129" s="21">
        <f t="shared" si="12"/>
        <v>1</v>
      </c>
      <c r="H129" s="11">
        <f t="shared" si="13"/>
        <v>1</v>
      </c>
      <c r="I129" s="28"/>
      <c r="J129" s="28"/>
    </row>
    <row r="130" spans="1:10" x14ac:dyDescent="0.25">
      <c r="B130" s="9" t="s">
        <v>10</v>
      </c>
      <c r="C130" s="12">
        <v>8535</v>
      </c>
      <c r="D130" s="13">
        <v>0</v>
      </c>
      <c r="E130" s="11">
        <v>0</v>
      </c>
      <c r="F130" s="21">
        <v>1</v>
      </c>
      <c r="G130" s="21">
        <f t="shared" si="12"/>
        <v>0</v>
      </c>
      <c r="H130" s="11">
        <f t="shared" si="13"/>
        <v>1</v>
      </c>
      <c r="I130" s="28"/>
      <c r="J130" s="28"/>
    </row>
    <row r="131" spans="1:10" hidden="1" x14ac:dyDescent="0.25">
      <c r="B131" s="9" t="s">
        <v>9</v>
      </c>
      <c r="C131" s="12">
        <v>4418</v>
      </c>
      <c r="D131" s="13"/>
      <c r="E131" s="11"/>
      <c r="F131" s="21"/>
      <c r="G131" s="21">
        <f t="shared" si="12"/>
        <v>0</v>
      </c>
      <c r="H131" s="11">
        <f t="shared" si="13"/>
        <v>0</v>
      </c>
      <c r="I131" s="28"/>
      <c r="J131" s="28"/>
    </row>
    <row r="132" spans="1:10" hidden="1" x14ac:dyDescent="0.25">
      <c r="B132" s="9" t="s">
        <v>16</v>
      </c>
      <c r="C132" s="12">
        <v>3243</v>
      </c>
      <c r="D132" s="13"/>
      <c r="E132" s="11"/>
      <c r="F132" s="21"/>
      <c r="G132" s="21">
        <f t="shared" si="12"/>
        <v>0</v>
      </c>
      <c r="H132" s="11">
        <f t="shared" si="13"/>
        <v>0</v>
      </c>
      <c r="I132" s="28"/>
      <c r="J132" s="28"/>
    </row>
    <row r="133" spans="1:10" hidden="1" x14ac:dyDescent="0.25">
      <c r="B133" s="9" t="s">
        <v>13</v>
      </c>
      <c r="C133" s="12">
        <v>2906</v>
      </c>
      <c r="D133" s="13"/>
      <c r="E133" s="11"/>
      <c r="F133" s="21"/>
      <c r="G133" s="21">
        <f t="shared" si="12"/>
        <v>0</v>
      </c>
      <c r="H133" s="11">
        <f t="shared" si="13"/>
        <v>0</v>
      </c>
      <c r="I133" s="28"/>
      <c r="J133" s="28"/>
    </row>
    <row r="134" spans="1:10" hidden="1" x14ac:dyDescent="0.25">
      <c r="B134" s="9" t="s">
        <v>14</v>
      </c>
      <c r="C134" s="12">
        <v>2017</v>
      </c>
      <c r="D134" s="13"/>
      <c r="E134" s="11"/>
      <c r="F134" s="21"/>
      <c r="G134" s="21">
        <f t="shared" si="12"/>
        <v>0</v>
      </c>
      <c r="H134" s="11">
        <f t="shared" si="13"/>
        <v>0</v>
      </c>
      <c r="I134" s="28"/>
      <c r="J134" s="28"/>
    </row>
    <row r="135" spans="1:10" hidden="1" x14ac:dyDescent="0.25">
      <c r="B135" s="9" t="s">
        <v>12</v>
      </c>
      <c r="C135" s="12">
        <v>1924</v>
      </c>
      <c r="D135" s="13"/>
      <c r="E135" s="11"/>
      <c r="F135" s="21"/>
      <c r="G135" s="21">
        <f t="shared" si="12"/>
        <v>0</v>
      </c>
      <c r="H135" s="11">
        <f t="shared" si="13"/>
        <v>0</v>
      </c>
      <c r="I135" s="28"/>
      <c r="J135" s="28"/>
    </row>
    <row r="136" spans="1:10" hidden="1" x14ac:dyDescent="0.25">
      <c r="B136" s="9" t="s">
        <v>19</v>
      </c>
      <c r="C136" s="10">
        <v>813</v>
      </c>
      <c r="D136" s="13"/>
      <c r="E136" s="11"/>
      <c r="F136" s="11"/>
      <c r="G136" s="21">
        <f t="shared" si="12"/>
        <v>0</v>
      </c>
      <c r="H136" s="11">
        <f t="shared" si="13"/>
        <v>0</v>
      </c>
      <c r="I136" s="28"/>
      <c r="J136" s="28"/>
    </row>
    <row r="137" spans="1:10" hidden="1" x14ac:dyDescent="0.25">
      <c r="B137" s="9" t="s">
        <v>18</v>
      </c>
      <c r="C137" s="10">
        <v>697</v>
      </c>
      <c r="D137" s="13"/>
      <c r="E137" s="11"/>
      <c r="F137" s="11"/>
      <c r="G137" s="21">
        <f t="shared" si="12"/>
        <v>0</v>
      </c>
      <c r="H137" s="11">
        <f t="shared" si="13"/>
        <v>0</v>
      </c>
    </row>
    <row r="138" spans="1:10" x14ac:dyDescent="0.25">
      <c r="B138" s="9" t="s">
        <v>23</v>
      </c>
      <c r="C138" s="12">
        <f>SUM(C131:C137)</f>
        <v>16018</v>
      </c>
      <c r="D138" s="13">
        <v>0</v>
      </c>
      <c r="E138" s="11">
        <v>0</v>
      </c>
      <c r="F138" s="11">
        <v>0</v>
      </c>
      <c r="G138" s="21">
        <f t="shared" si="12"/>
        <v>0</v>
      </c>
      <c r="H138" s="11">
        <f t="shared" si="13"/>
        <v>0</v>
      </c>
    </row>
    <row r="140" spans="1:10" x14ac:dyDescent="0.25">
      <c r="A140" s="15" t="s">
        <v>49</v>
      </c>
    </row>
    <row r="142" spans="1:10" x14ac:dyDescent="0.25">
      <c r="B142" s="9" t="s">
        <v>21</v>
      </c>
      <c r="C142" s="12">
        <v>117306</v>
      </c>
      <c r="D142" s="13">
        <v>6</v>
      </c>
      <c r="E142" s="24">
        <v>2</v>
      </c>
      <c r="F142" s="21">
        <v>1</v>
      </c>
      <c r="G142" s="21">
        <f t="shared" ref="G142:G157" si="14">SUM(D142:E142)</f>
        <v>8</v>
      </c>
      <c r="H142" s="11">
        <f t="shared" ref="H142:H157" si="15">SUM(D142,F142)</f>
        <v>7</v>
      </c>
      <c r="I142" s="28"/>
      <c r="J142" s="29"/>
    </row>
    <row r="143" spans="1:10" x14ac:dyDescent="0.25">
      <c r="B143" s="9" t="s">
        <v>7</v>
      </c>
      <c r="C143" s="12">
        <v>92530</v>
      </c>
      <c r="D143" s="13">
        <v>4</v>
      </c>
      <c r="E143" s="17">
        <v>3</v>
      </c>
      <c r="F143" s="21">
        <v>2</v>
      </c>
      <c r="G143" s="21">
        <f t="shared" si="14"/>
        <v>7</v>
      </c>
      <c r="H143" s="11">
        <f t="shared" si="15"/>
        <v>6</v>
      </c>
      <c r="I143" s="28"/>
      <c r="J143" s="28"/>
    </row>
    <row r="144" spans="1:10" x14ac:dyDescent="0.25">
      <c r="B144" s="9" t="s">
        <v>8</v>
      </c>
      <c r="C144" s="12">
        <v>35995</v>
      </c>
      <c r="D144" s="13">
        <v>0</v>
      </c>
      <c r="E144" s="11">
        <v>2</v>
      </c>
      <c r="F144" s="21">
        <v>2</v>
      </c>
      <c r="G144" s="21">
        <f t="shared" si="14"/>
        <v>2</v>
      </c>
      <c r="H144" s="11">
        <f t="shared" si="15"/>
        <v>2</v>
      </c>
      <c r="I144" s="28"/>
      <c r="J144" s="28"/>
    </row>
    <row r="145" spans="1:10" x14ac:dyDescent="0.25">
      <c r="B145" s="9" t="s">
        <v>11</v>
      </c>
      <c r="C145" s="12">
        <v>9148</v>
      </c>
      <c r="D145" s="13">
        <v>0</v>
      </c>
      <c r="E145" s="11">
        <v>0</v>
      </c>
      <c r="F145" s="21">
        <v>1</v>
      </c>
      <c r="G145" s="21">
        <f t="shared" si="14"/>
        <v>0</v>
      </c>
      <c r="H145" s="11">
        <f t="shared" si="15"/>
        <v>1</v>
      </c>
      <c r="I145" s="28"/>
      <c r="J145" s="28"/>
    </row>
    <row r="146" spans="1:10" x14ac:dyDescent="0.25">
      <c r="B146" s="9" t="s">
        <v>10</v>
      </c>
      <c r="C146" s="12">
        <v>8414</v>
      </c>
      <c r="D146" s="13">
        <v>0</v>
      </c>
      <c r="E146" s="11">
        <v>0</v>
      </c>
      <c r="F146" s="21">
        <v>1</v>
      </c>
      <c r="G146" s="21">
        <f t="shared" si="14"/>
        <v>0</v>
      </c>
      <c r="H146" s="11">
        <f t="shared" si="15"/>
        <v>1</v>
      </c>
      <c r="I146" s="28"/>
      <c r="J146" s="28"/>
    </row>
    <row r="147" spans="1:10" hidden="1" x14ac:dyDescent="0.25">
      <c r="B147" s="9" t="s">
        <v>9</v>
      </c>
      <c r="C147" s="12">
        <v>4771</v>
      </c>
      <c r="D147" s="13"/>
      <c r="E147" s="11"/>
      <c r="F147" s="21"/>
      <c r="G147" s="21">
        <f t="shared" si="14"/>
        <v>0</v>
      </c>
      <c r="H147" s="11">
        <f t="shared" si="15"/>
        <v>0</v>
      </c>
      <c r="I147" s="28"/>
      <c r="J147" s="28"/>
    </row>
    <row r="148" spans="1:10" hidden="1" x14ac:dyDescent="0.25">
      <c r="B148" s="9" t="s">
        <v>13</v>
      </c>
      <c r="C148" s="12">
        <v>2865</v>
      </c>
      <c r="D148" s="13"/>
      <c r="E148" s="11"/>
      <c r="F148" s="21"/>
      <c r="G148" s="21">
        <f t="shared" si="14"/>
        <v>0</v>
      </c>
      <c r="H148" s="11">
        <f t="shared" si="15"/>
        <v>0</v>
      </c>
      <c r="I148" s="28"/>
      <c r="J148" s="28"/>
    </row>
    <row r="149" spans="1:10" hidden="1" x14ac:dyDescent="0.25">
      <c r="B149" s="9" t="s">
        <v>12</v>
      </c>
      <c r="C149" s="12">
        <v>2468</v>
      </c>
      <c r="D149" s="13"/>
      <c r="E149" s="11"/>
      <c r="F149" s="21"/>
      <c r="G149" s="21">
        <f t="shared" si="14"/>
        <v>0</v>
      </c>
      <c r="H149" s="11">
        <f t="shared" si="15"/>
        <v>0</v>
      </c>
      <c r="I149" s="28"/>
      <c r="J149" s="28"/>
    </row>
    <row r="150" spans="1:10" hidden="1" x14ac:dyDescent="0.25">
      <c r="B150" s="9" t="s">
        <v>14</v>
      </c>
      <c r="C150" s="12">
        <v>2162</v>
      </c>
      <c r="D150" s="13"/>
      <c r="E150" s="11"/>
      <c r="F150" s="21"/>
      <c r="G150" s="21">
        <f t="shared" si="14"/>
        <v>0</v>
      </c>
      <c r="H150" s="11">
        <f t="shared" si="15"/>
        <v>0</v>
      </c>
      <c r="I150" s="28"/>
      <c r="J150" s="28"/>
    </row>
    <row r="151" spans="1:10" hidden="1" x14ac:dyDescent="0.25">
      <c r="B151" s="9" t="s">
        <v>16</v>
      </c>
      <c r="C151" s="12">
        <v>2000</v>
      </c>
      <c r="D151" s="13"/>
      <c r="E151" s="11"/>
      <c r="F151" s="21"/>
      <c r="G151" s="21">
        <f t="shared" si="14"/>
        <v>0</v>
      </c>
      <c r="H151" s="11">
        <f t="shared" si="15"/>
        <v>0</v>
      </c>
      <c r="I151" s="28"/>
      <c r="J151" s="28"/>
    </row>
    <row r="152" spans="1:10" hidden="1" x14ac:dyDescent="0.25">
      <c r="B152" s="9" t="s">
        <v>18</v>
      </c>
      <c r="C152" s="12">
        <v>1752</v>
      </c>
      <c r="D152" s="13"/>
      <c r="E152" s="11"/>
      <c r="F152" s="21"/>
      <c r="G152" s="21">
        <f t="shared" si="14"/>
        <v>0</v>
      </c>
      <c r="H152" s="11">
        <f t="shared" si="15"/>
        <v>0</v>
      </c>
      <c r="I152" s="28"/>
      <c r="J152" s="28"/>
    </row>
    <row r="153" spans="1:10" hidden="1" x14ac:dyDescent="0.25">
      <c r="B153" s="9" t="s">
        <v>32</v>
      </c>
      <c r="C153" s="12">
        <v>1204</v>
      </c>
      <c r="D153" s="13"/>
      <c r="E153" s="11"/>
      <c r="F153" s="21"/>
      <c r="G153" s="21">
        <f t="shared" si="14"/>
        <v>0</v>
      </c>
      <c r="H153" s="11">
        <f t="shared" si="15"/>
        <v>0</v>
      </c>
      <c r="I153" s="28"/>
      <c r="J153" s="28"/>
    </row>
    <row r="154" spans="1:10" hidden="1" x14ac:dyDescent="0.25">
      <c r="B154" s="9" t="s">
        <v>29</v>
      </c>
      <c r="C154" s="10">
        <v>850</v>
      </c>
      <c r="D154" s="13"/>
      <c r="E154" s="11"/>
      <c r="F154" s="11"/>
      <c r="G154" s="21">
        <f t="shared" si="14"/>
        <v>0</v>
      </c>
      <c r="H154" s="11">
        <f t="shared" si="15"/>
        <v>0</v>
      </c>
      <c r="I154" s="28"/>
      <c r="J154" s="28"/>
    </row>
    <row r="155" spans="1:10" ht="23.25" hidden="1" x14ac:dyDescent="0.25">
      <c r="B155" s="9" t="s">
        <v>50</v>
      </c>
      <c r="C155" s="10">
        <v>460</v>
      </c>
      <c r="D155" s="13"/>
      <c r="E155" s="11"/>
      <c r="F155" s="11"/>
      <c r="G155" s="21">
        <f t="shared" si="14"/>
        <v>0</v>
      </c>
      <c r="H155" s="11">
        <f t="shared" si="15"/>
        <v>0</v>
      </c>
      <c r="I155" s="28"/>
      <c r="J155" s="28"/>
    </row>
    <row r="156" spans="1:10" hidden="1" x14ac:dyDescent="0.25">
      <c r="B156" s="9" t="s">
        <v>19</v>
      </c>
      <c r="C156" s="10">
        <v>446</v>
      </c>
      <c r="D156" s="13"/>
      <c r="E156" s="11"/>
      <c r="F156" s="11"/>
      <c r="G156" s="21">
        <f t="shared" si="14"/>
        <v>0</v>
      </c>
      <c r="H156" s="11">
        <f t="shared" si="15"/>
        <v>0</v>
      </c>
    </row>
    <row r="157" spans="1:10" s="23" customFormat="1" ht="11.25" x14ac:dyDescent="0.2">
      <c r="B157" s="23" t="s">
        <v>23</v>
      </c>
      <c r="C157" s="26">
        <f>SUM(C147:C156)</f>
        <v>18978</v>
      </c>
      <c r="D157" s="27">
        <v>0</v>
      </c>
      <c r="E157" s="24">
        <v>0</v>
      </c>
      <c r="F157" s="24">
        <v>0</v>
      </c>
      <c r="G157" s="21">
        <f t="shared" si="14"/>
        <v>0</v>
      </c>
      <c r="H157" s="11">
        <f t="shared" si="15"/>
        <v>0</v>
      </c>
    </row>
    <row r="159" spans="1:10" s="30" customFormat="1" ht="28.5" customHeight="1" x14ac:dyDescent="0.2">
      <c r="A159" s="22"/>
      <c r="B159" s="22" t="s">
        <v>51</v>
      </c>
      <c r="C159" s="22"/>
      <c r="D159" s="13" t="s">
        <v>52</v>
      </c>
      <c r="E159" s="11" t="s">
        <v>54</v>
      </c>
      <c r="F159" s="11" t="s">
        <v>53</v>
      </c>
      <c r="G159" s="11" t="s">
        <v>55</v>
      </c>
      <c r="H159" s="11" t="s">
        <v>56</v>
      </c>
    </row>
    <row r="160" spans="1:10" x14ac:dyDescent="0.25">
      <c r="A160" s="23"/>
      <c r="B160" s="23"/>
      <c r="C160" s="23"/>
      <c r="D160" s="27"/>
      <c r="E160" s="24"/>
      <c r="F160" s="24"/>
      <c r="G160" s="24"/>
      <c r="H160" s="24"/>
    </row>
    <row r="161" spans="1:8" x14ac:dyDescent="0.25">
      <c r="A161" s="23"/>
      <c r="B161" s="9" t="s">
        <v>21</v>
      </c>
      <c r="C161" s="23"/>
      <c r="D161" s="27">
        <f>SUM(D8,D27,D47,D65,D87,D105,D126,D142)</f>
        <v>53</v>
      </c>
      <c r="E161" s="27">
        <f>SUM(E8,E27,E47,E65,E87,E105,E126,E142)</f>
        <v>16</v>
      </c>
      <c r="F161" s="27">
        <f>SUM(F8,F27,F47,F65,F87,F105,F126,F142)</f>
        <v>11</v>
      </c>
      <c r="G161" s="21">
        <f t="shared" ref="G161:G165" si="16">SUM(D161:E161)</f>
        <v>69</v>
      </c>
      <c r="H161" s="11">
        <f t="shared" ref="H161:H165" si="17">SUM(D161,F161)</f>
        <v>64</v>
      </c>
    </row>
    <row r="162" spans="1:8" x14ac:dyDescent="0.25">
      <c r="A162" s="23"/>
      <c r="B162" s="9" t="s">
        <v>7</v>
      </c>
      <c r="C162" s="23"/>
      <c r="D162" s="27">
        <f>SUM(D9,D28,D48,D66,D88,D106,D127,D143)</f>
        <v>15</v>
      </c>
      <c r="E162" s="27">
        <f t="shared" ref="E162:F162" si="18">SUM(E9,E28,E48,E66,E88,E106,E127,E143)</f>
        <v>22</v>
      </c>
      <c r="F162" s="27">
        <f t="shared" si="18"/>
        <v>19</v>
      </c>
      <c r="G162" s="21">
        <f t="shared" si="16"/>
        <v>37</v>
      </c>
      <c r="H162" s="11">
        <f t="shared" si="17"/>
        <v>34</v>
      </c>
    </row>
    <row r="163" spans="1:8" x14ac:dyDescent="0.25">
      <c r="A163" s="23"/>
      <c r="B163" s="9" t="s">
        <v>8</v>
      </c>
      <c r="C163" s="23"/>
      <c r="D163" s="27">
        <f>SUM(D128)</f>
        <v>3</v>
      </c>
      <c r="E163" s="27">
        <f>SUM(E10,E29,E50,E67,E89,E107,E128,E144)</f>
        <v>12</v>
      </c>
      <c r="F163" s="27">
        <v>12</v>
      </c>
      <c r="G163" s="21">
        <f t="shared" si="16"/>
        <v>15</v>
      </c>
      <c r="H163" s="11">
        <f t="shared" si="17"/>
        <v>15</v>
      </c>
    </row>
    <row r="164" spans="1:8" x14ac:dyDescent="0.25">
      <c r="A164" s="23"/>
      <c r="B164" s="9" t="s">
        <v>11</v>
      </c>
      <c r="C164" s="23"/>
      <c r="D164" s="27">
        <f>SUM(D49,)</f>
        <v>2</v>
      </c>
      <c r="E164" s="24">
        <f>SUM(E90,E108,E129)</f>
        <v>3</v>
      </c>
      <c r="F164" s="31">
        <f>SUM(F70,F90,F108,F129,F145,)</f>
        <v>5</v>
      </c>
      <c r="G164" s="21">
        <f t="shared" si="16"/>
        <v>5</v>
      </c>
      <c r="H164" s="11">
        <f t="shared" si="17"/>
        <v>7</v>
      </c>
    </row>
    <row r="165" spans="1:8" x14ac:dyDescent="0.25">
      <c r="A165" s="23"/>
      <c r="B165" s="9" t="s">
        <v>10</v>
      </c>
      <c r="C165" s="23"/>
      <c r="D165" s="27">
        <v>0</v>
      </c>
      <c r="E165" s="24">
        <f>SUM(E30,E68)</f>
        <v>2</v>
      </c>
      <c r="F165" s="31">
        <f>SUM(F30,F51,F68,F91,F109,F130,F146)</f>
        <v>7</v>
      </c>
      <c r="G165" s="21">
        <f t="shared" si="16"/>
        <v>2</v>
      </c>
      <c r="H165" s="11">
        <f t="shared" si="17"/>
        <v>7</v>
      </c>
    </row>
    <row r="166" spans="1:8" x14ac:dyDescent="0.25">
      <c r="A166" s="23"/>
      <c r="B166" s="23" t="s">
        <v>27</v>
      </c>
      <c r="C166" s="23"/>
      <c r="D166" s="27">
        <v>0</v>
      </c>
      <c r="E166" s="24">
        <v>0</v>
      </c>
      <c r="F166" s="24">
        <v>1</v>
      </c>
      <c r="G166" s="24">
        <v>0</v>
      </c>
      <c r="H166" s="24">
        <v>1</v>
      </c>
    </row>
    <row r="167" spans="1:8" ht="34.5" x14ac:dyDescent="0.25">
      <c r="A167" s="23"/>
      <c r="B167" s="9" t="s">
        <v>57</v>
      </c>
      <c r="C167" s="23"/>
      <c r="D167" s="27">
        <v>0</v>
      </c>
      <c r="E167" s="24">
        <v>1</v>
      </c>
      <c r="F167" s="24">
        <v>1</v>
      </c>
      <c r="G167" s="24">
        <v>1</v>
      </c>
      <c r="H167" s="24">
        <v>1</v>
      </c>
    </row>
    <row r="168" spans="1:8" x14ac:dyDescent="0.25">
      <c r="B168" s="9"/>
    </row>
    <row r="169" spans="1:8" s="32" customFormat="1" ht="11.25" x14ac:dyDescent="0.2">
      <c r="B169" s="33" t="s">
        <v>22</v>
      </c>
      <c r="D169" s="34">
        <f>SUM(D161:D168)</f>
        <v>73</v>
      </c>
      <c r="E169" s="34">
        <f t="shared" ref="E169:H169" si="19">SUM(E161:E168)</f>
        <v>56</v>
      </c>
      <c r="F169" s="34">
        <f t="shared" si="19"/>
        <v>56</v>
      </c>
      <c r="G169" s="34">
        <f t="shared" si="19"/>
        <v>129</v>
      </c>
      <c r="H169" s="34">
        <f t="shared" si="19"/>
        <v>129</v>
      </c>
    </row>
    <row r="170" spans="1:8" x14ac:dyDescent="0.25">
      <c r="B170" s="9"/>
    </row>
    <row r="171" spans="1:8" x14ac:dyDescent="0.25">
      <c r="A171" s="15" t="s">
        <v>60</v>
      </c>
      <c r="B171" s="9"/>
    </row>
    <row r="172" spans="1:8" x14ac:dyDescent="0.25">
      <c r="A172" s="15" t="s">
        <v>62</v>
      </c>
      <c r="B172" s="9"/>
    </row>
    <row r="173" spans="1:8" x14ac:dyDescent="0.25">
      <c r="A173" s="15" t="s">
        <v>63</v>
      </c>
      <c r="B173" s="9"/>
    </row>
    <row r="174" spans="1:8" x14ac:dyDescent="0.25">
      <c r="A174" s="15" t="s">
        <v>61</v>
      </c>
      <c r="B174" s="9"/>
    </row>
    <row r="175" spans="1:8" x14ac:dyDescent="0.25">
      <c r="B175" s="9"/>
    </row>
  </sheetData>
  <printOptions gridLine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503BE-33B9-41D8-8F51-EC88DAEC141A}">
  <dimension ref="A1:AA34"/>
  <sheetViews>
    <sheetView topLeftCell="H16" workbookViewId="0">
      <selection activeCell="U12" sqref="U12"/>
    </sheetView>
  </sheetViews>
  <sheetFormatPr defaultRowHeight="15" x14ac:dyDescent="0.25"/>
  <cols>
    <col min="1" max="1" width="12.7109375" customWidth="1"/>
  </cols>
  <sheetData>
    <row r="1" spans="1:21" x14ac:dyDescent="0.25">
      <c r="A1" t="s">
        <v>64</v>
      </c>
    </row>
    <row r="2" spans="1:21" x14ac:dyDescent="0.25">
      <c r="A2" t="s">
        <v>82</v>
      </c>
    </row>
    <row r="4" spans="1:21" x14ac:dyDescent="0.25">
      <c r="A4" s="35" t="s">
        <v>65</v>
      </c>
      <c r="U4" s="35"/>
    </row>
    <row r="5" spans="1:21" x14ac:dyDescent="0.25">
      <c r="B5" t="s">
        <v>21</v>
      </c>
      <c r="C5" t="s">
        <v>7</v>
      </c>
      <c r="D5" t="s">
        <v>66</v>
      </c>
      <c r="E5" t="s">
        <v>10</v>
      </c>
      <c r="F5" t="s">
        <v>11</v>
      </c>
      <c r="G5" t="s">
        <v>67</v>
      </c>
      <c r="H5" t="s">
        <v>68</v>
      </c>
      <c r="I5" t="s">
        <v>68</v>
      </c>
      <c r="J5" t="s">
        <v>68</v>
      </c>
      <c r="K5" t="s">
        <v>68</v>
      </c>
      <c r="L5" t="s">
        <v>68</v>
      </c>
      <c r="M5" t="s">
        <v>68</v>
      </c>
      <c r="O5" s="35" t="s">
        <v>85</v>
      </c>
      <c r="S5" s="35" t="s">
        <v>69</v>
      </c>
    </row>
    <row r="6" spans="1:21" x14ac:dyDescent="0.25">
      <c r="A6" t="s">
        <v>1</v>
      </c>
      <c r="B6" s="2">
        <v>108261</v>
      </c>
      <c r="C6" s="3">
        <v>82459</v>
      </c>
      <c r="D6" s="4">
        <v>14870</v>
      </c>
      <c r="E6" s="6">
        <v>5634</v>
      </c>
      <c r="F6" s="7">
        <v>3318</v>
      </c>
      <c r="G6" s="5">
        <v>5793</v>
      </c>
      <c r="H6">
        <v>3173</v>
      </c>
      <c r="I6" s="8">
        <v>2483</v>
      </c>
      <c r="J6" s="1">
        <f>Tablex.1!$C$16</f>
        <v>2214</v>
      </c>
      <c r="K6" s="1">
        <f>Tablex.1!$C$17</f>
        <v>1555</v>
      </c>
      <c r="L6" s="1">
        <f>Tablex.1!$C$18</f>
        <v>1263</v>
      </c>
      <c r="M6" s="1">
        <f>SUM(Tablex.1!$C$18:$C$22)</f>
        <v>3796</v>
      </c>
      <c r="O6">
        <v>7</v>
      </c>
    </row>
    <row r="7" spans="1:21" x14ac:dyDescent="0.25">
      <c r="A7" t="s">
        <v>26</v>
      </c>
      <c r="B7" s="1">
        <f>Tablex.1!$C$27</f>
        <v>83109</v>
      </c>
      <c r="C7" s="1">
        <f>Tablex.1!$C$28</f>
        <v>72941</v>
      </c>
      <c r="D7" s="1">
        <f>Tablex.1!$C$29</f>
        <v>12749</v>
      </c>
      <c r="E7" s="1">
        <f>Tablex.1!$C$30</f>
        <v>12454</v>
      </c>
      <c r="F7" s="1">
        <f>Tablex.1!$C$32</f>
        <v>5312</v>
      </c>
      <c r="G7" s="1">
        <f>Tablex.1!$C$33</f>
        <v>3750</v>
      </c>
      <c r="H7" s="1">
        <f>Tablex.1!$C$31</f>
        <v>6972</v>
      </c>
      <c r="I7" s="1">
        <f>Tablex.1!$C$34</f>
        <v>2424</v>
      </c>
      <c r="J7" s="1">
        <f>Tablex.1!$C$35</f>
        <v>2276</v>
      </c>
      <c r="K7" s="1">
        <f>Tablex.1!$C$36</f>
        <v>1501</v>
      </c>
      <c r="L7" s="1">
        <f>Tablex.1!$C$37</f>
        <v>1447</v>
      </c>
      <c r="M7" s="1">
        <f>SUM(Tablex.1!$C$38:$C$42)</f>
        <v>3687</v>
      </c>
      <c r="O7">
        <v>7</v>
      </c>
      <c r="S7" t="s">
        <v>70</v>
      </c>
      <c r="U7">
        <f>COUNTA(B6:B17)</f>
        <v>8</v>
      </c>
    </row>
    <row r="8" spans="1:21" x14ac:dyDescent="0.25">
      <c r="A8" t="s">
        <v>31</v>
      </c>
      <c r="B8" s="1">
        <f>Tablex.1!$C$47</f>
        <v>85082</v>
      </c>
      <c r="C8" s="1">
        <f>Tablex.1!$C$48</f>
        <v>25884</v>
      </c>
      <c r="D8" s="1">
        <f>Tablex.1!$C$50</f>
        <v>20843</v>
      </c>
      <c r="E8" s="1">
        <f>Tablex.1!$C$51</f>
        <v>9076</v>
      </c>
      <c r="F8" s="1">
        <f>Tablex.1!$C$49</f>
        <v>21729</v>
      </c>
      <c r="G8" s="1">
        <f>Tablex.1!$C$54</f>
        <v>2770</v>
      </c>
      <c r="H8" s="1">
        <f>Tablex.1!$C$52</f>
        <v>3541</v>
      </c>
      <c r="I8" s="1">
        <f>Tablex.1!$C$53</f>
        <v>3372</v>
      </c>
      <c r="J8" s="1">
        <f>Tablex.1!$C$55</f>
        <v>1764</v>
      </c>
      <c r="K8" s="1">
        <f>Tablex.1!$C$56</f>
        <v>1696</v>
      </c>
      <c r="L8" s="1">
        <f>Tablex.1!$C$57</f>
        <v>1406</v>
      </c>
      <c r="M8" s="1">
        <f>Tablex.1!$C$58</f>
        <v>1134</v>
      </c>
      <c r="O8">
        <v>7</v>
      </c>
      <c r="S8" t="s">
        <v>71</v>
      </c>
      <c r="U8">
        <v>7</v>
      </c>
    </row>
    <row r="9" spans="1:21" x14ac:dyDescent="0.25">
      <c r="A9" t="s">
        <v>34</v>
      </c>
      <c r="B9" s="1">
        <f>Tablex.1!$C$65</f>
        <v>110953</v>
      </c>
      <c r="C9" s="1">
        <f>Tablex.1!$C$66</f>
        <v>70544</v>
      </c>
      <c r="D9" s="1">
        <f>Tablex.1!$C$67</f>
        <v>33019</v>
      </c>
      <c r="E9" s="1">
        <f>Tablex.1!$C$68</f>
        <v>21505</v>
      </c>
      <c r="F9" s="1">
        <f>Tablex.1!$C$70</f>
        <v>15588</v>
      </c>
      <c r="G9" s="1">
        <f>Tablex.1!$C$71</f>
        <v>3218</v>
      </c>
      <c r="H9" s="1">
        <f>Tablex.1!$C$69</f>
        <v>18732</v>
      </c>
      <c r="I9" s="1">
        <f>Tablex.1!$C$72</f>
        <v>1978</v>
      </c>
      <c r="J9" s="1">
        <f>Tablex.1!$C$73</f>
        <v>1822</v>
      </c>
      <c r="K9" s="1">
        <f>Tablex.1!$C$74</f>
        <v>1681</v>
      </c>
      <c r="L9">
        <f>Tablex.1!$C$76</f>
        <v>914</v>
      </c>
      <c r="M9">
        <f>SUM(Tablex.1!$C$77:$C$82)</f>
        <v>2066</v>
      </c>
      <c r="O9">
        <v>7</v>
      </c>
      <c r="S9" t="s">
        <v>72</v>
      </c>
      <c r="U9" s="36">
        <v>0</v>
      </c>
    </row>
    <row r="10" spans="1:21" x14ac:dyDescent="0.25">
      <c r="A10" t="s">
        <v>73</v>
      </c>
      <c r="B10" s="1">
        <f>Tablex.1!$C$87</f>
        <v>116691</v>
      </c>
      <c r="C10" s="1">
        <f>Tablex.1!$C$88</f>
        <v>64623</v>
      </c>
      <c r="D10" s="1">
        <f>Tablex.1!$C$89</f>
        <v>36458</v>
      </c>
      <c r="E10" s="1">
        <f>Tablex.1!$C$91</f>
        <v>10914</v>
      </c>
      <c r="F10" s="1">
        <f>Tablex.1!$C$90</f>
        <v>15103</v>
      </c>
      <c r="G10" s="1">
        <f>Tablex.1!$C$92</f>
        <v>4113</v>
      </c>
      <c r="H10" s="1">
        <f>Tablex.1!$C$93</f>
        <v>2838</v>
      </c>
      <c r="I10" s="1">
        <f>Tablex.1!$C$94</f>
        <v>1771</v>
      </c>
      <c r="J10" s="1">
        <f>Tablex.1!$C$95</f>
        <v>1726</v>
      </c>
      <c r="K10" s="1">
        <f>Tablex.1!$C$96</f>
        <v>1466</v>
      </c>
      <c r="L10">
        <f>Tablex.1!$C$98</f>
        <v>786</v>
      </c>
      <c r="M10">
        <f>Tablex.1!$C$99</f>
        <v>638</v>
      </c>
      <c r="O10">
        <v>7</v>
      </c>
      <c r="S10" t="s">
        <v>74</v>
      </c>
      <c r="U10" s="37">
        <f>SUM(B6:M13)</f>
        <v>1989167</v>
      </c>
    </row>
    <row r="11" spans="1:21" x14ac:dyDescent="0.25">
      <c r="A11" t="s">
        <v>42</v>
      </c>
      <c r="B11" s="1">
        <f>Tablex.1!$C$105</f>
        <v>140749</v>
      </c>
      <c r="C11" s="1">
        <f>Tablex.1!$C$106</f>
        <v>43893</v>
      </c>
      <c r="D11" s="1">
        <f>Tablex.1!$C$107</f>
        <v>37681</v>
      </c>
      <c r="E11" s="1">
        <f>Tablex.1!$C$109</f>
        <v>10407</v>
      </c>
      <c r="F11" s="1">
        <f>Tablex.1!$C$108</f>
        <v>18178</v>
      </c>
      <c r="G11" s="1">
        <f>Tablex.1!$C$110</f>
        <v>4420</v>
      </c>
      <c r="H11" s="1">
        <f>Tablex.1!$C$111</f>
        <v>2477</v>
      </c>
      <c r="I11" s="1">
        <f>Tablex.1!$C$112</f>
        <v>2159</v>
      </c>
      <c r="J11" s="1">
        <f>Tablex.1!$C$113</f>
        <v>1925</v>
      </c>
      <c r="K11" s="1">
        <f>Tablex.1!$C$114</f>
        <v>1459</v>
      </c>
      <c r="L11" s="1">
        <f>Tablex.1!$C$115</f>
        <v>1115</v>
      </c>
      <c r="M11">
        <f>SUM(Tablex.1!$C$116:$C$121)</f>
        <v>2582</v>
      </c>
      <c r="O11">
        <v>7</v>
      </c>
    </row>
    <row r="12" spans="1:21" x14ac:dyDescent="0.25">
      <c r="A12" t="s">
        <v>48</v>
      </c>
      <c r="B12" s="1">
        <f>Tablex.1!$C$126</f>
        <v>114270</v>
      </c>
      <c r="C12" s="1">
        <f>Tablex.1!$C$127</f>
        <v>70595</v>
      </c>
      <c r="D12" s="1">
        <f>Tablex.1!$C$128</f>
        <v>54352</v>
      </c>
      <c r="E12" s="1">
        <f>Tablex.1!$C$130</f>
        <v>8535</v>
      </c>
      <c r="F12" s="1">
        <f>Tablex.1!$C$129</f>
        <v>15096</v>
      </c>
      <c r="G12" s="1">
        <f>Tablex.1!$C$131</f>
        <v>4418</v>
      </c>
      <c r="H12" s="1">
        <f>Tablex.1!$C$132</f>
        <v>3243</v>
      </c>
      <c r="I12" s="1">
        <f>Tablex.1!$C$133</f>
        <v>2906</v>
      </c>
      <c r="J12" s="1">
        <f>Tablex.1!$C$134</f>
        <v>2017</v>
      </c>
      <c r="K12" s="1">
        <f>Tablex.1!$C$135</f>
        <v>1924</v>
      </c>
      <c r="L12">
        <f>Tablex.1!$C$136</f>
        <v>813</v>
      </c>
      <c r="M12">
        <f>Tablex.1!$C$137</f>
        <v>697</v>
      </c>
      <c r="O12">
        <v>7</v>
      </c>
    </row>
    <row r="13" spans="1:21" x14ac:dyDescent="0.25">
      <c r="A13" t="s">
        <v>49</v>
      </c>
      <c r="B13" s="1">
        <f>Tablex.1!$C$142</f>
        <v>117306</v>
      </c>
      <c r="C13" s="1">
        <f>Tablex.1!$C$143</f>
        <v>92530</v>
      </c>
      <c r="D13" s="1">
        <f>Tablex.1!$C$144</f>
        <v>35995</v>
      </c>
      <c r="E13" s="1">
        <f>Tablex.1!$C$146</f>
        <v>8414</v>
      </c>
      <c r="F13" s="1">
        <f>Tablex.1!$C$145</f>
        <v>9148</v>
      </c>
      <c r="G13" s="1">
        <f>Tablex.1!$C$147</f>
        <v>4771</v>
      </c>
      <c r="H13" s="1">
        <f>Tablex.1!$C$148</f>
        <v>2865</v>
      </c>
      <c r="I13" s="1">
        <f>Tablex.1!$C$149</f>
        <v>2468</v>
      </c>
      <c r="J13" s="1">
        <f>Tablex.1!$C$150</f>
        <v>2162</v>
      </c>
      <c r="K13" s="1">
        <f>Tablex.1!$C$151</f>
        <v>2000</v>
      </c>
      <c r="L13" s="1">
        <f>Tablex.1!$C$152</f>
        <v>1752</v>
      </c>
      <c r="M13" s="1">
        <f>SUM(Tablex.1!$C$153:$C$156)</f>
        <v>2960</v>
      </c>
      <c r="O13">
        <v>7</v>
      </c>
    </row>
    <row r="14" spans="1:21" x14ac:dyDescent="0.25">
      <c r="A14" t="s">
        <v>75</v>
      </c>
    </row>
    <row r="15" spans="1:21" x14ac:dyDescent="0.25">
      <c r="A15" t="s">
        <v>76</v>
      </c>
    </row>
    <row r="16" spans="1:21" x14ac:dyDescent="0.25">
      <c r="A16" t="s">
        <v>77</v>
      </c>
    </row>
    <row r="17" spans="1:27" x14ac:dyDescent="0.25">
      <c r="A17" t="s">
        <v>78</v>
      </c>
    </row>
    <row r="18" spans="1:27" x14ac:dyDescent="0.25">
      <c r="A18" s="35" t="s">
        <v>22</v>
      </c>
      <c r="B18">
        <f t="shared" ref="B18:M18" si="0">SUM(B6:B17)</f>
        <v>876421</v>
      </c>
      <c r="C18">
        <f t="shared" si="0"/>
        <v>523469</v>
      </c>
      <c r="D18">
        <f t="shared" si="0"/>
        <v>245967</v>
      </c>
      <c r="E18">
        <f t="shared" si="0"/>
        <v>86939</v>
      </c>
      <c r="F18">
        <f t="shared" si="0"/>
        <v>103472</v>
      </c>
      <c r="G18">
        <f t="shared" si="0"/>
        <v>33253</v>
      </c>
      <c r="H18">
        <f t="shared" si="0"/>
        <v>43841</v>
      </c>
      <c r="I18">
        <f t="shared" si="0"/>
        <v>19561</v>
      </c>
      <c r="J18">
        <f t="shared" si="0"/>
        <v>15906</v>
      </c>
      <c r="K18">
        <f t="shared" si="0"/>
        <v>13282</v>
      </c>
      <c r="L18">
        <f t="shared" si="0"/>
        <v>9496</v>
      </c>
      <c r="M18">
        <f t="shared" si="0"/>
        <v>17560</v>
      </c>
    </row>
    <row r="20" spans="1:27" x14ac:dyDescent="0.25">
      <c r="A20" s="35" t="s">
        <v>84</v>
      </c>
    </row>
    <row r="21" spans="1:27" x14ac:dyDescent="0.25">
      <c r="B21" t="str">
        <f t="shared" ref="B21:M21" si="1">B5</f>
        <v>SNP</v>
      </c>
      <c r="C21" t="str">
        <f t="shared" si="1"/>
        <v>Lab</v>
      </c>
      <c r="D21" t="str">
        <f t="shared" si="1"/>
        <v>Con</v>
      </c>
      <c r="E21" t="str">
        <f t="shared" si="1"/>
        <v>Green</v>
      </c>
      <c r="F21" t="str">
        <f t="shared" si="1"/>
        <v>LD</v>
      </c>
      <c r="G21" t="str">
        <f t="shared" si="1"/>
        <v>Pensioner</v>
      </c>
      <c r="H21" t="str">
        <f t="shared" si="1"/>
        <v>other</v>
      </c>
      <c r="I21" t="str">
        <f t="shared" si="1"/>
        <v>other</v>
      </c>
      <c r="J21" t="str">
        <f t="shared" si="1"/>
        <v>other</v>
      </c>
      <c r="K21" t="str">
        <f t="shared" si="1"/>
        <v>other</v>
      </c>
      <c r="L21" t="str">
        <f t="shared" si="1"/>
        <v>other</v>
      </c>
      <c r="M21" t="str">
        <f t="shared" si="1"/>
        <v>other</v>
      </c>
      <c r="P21" t="str">
        <f t="shared" ref="P21:AA21" si="2">B21</f>
        <v>SNP</v>
      </c>
      <c r="Q21" t="str">
        <f t="shared" si="2"/>
        <v>Lab</v>
      </c>
      <c r="R21" t="str">
        <f t="shared" si="2"/>
        <v>Con</v>
      </c>
      <c r="S21" t="str">
        <f t="shared" si="2"/>
        <v>Green</v>
      </c>
      <c r="T21" t="str">
        <f t="shared" si="2"/>
        <v>LD</v>
      </c>
      <c r="U21" t="str">
        <f t="shared" si="2"/>
        <v>Pensioner</v>
      </c>
      <c r="V21" t="str">
        <f t="shared" si="2"/>
        <v>other</v>
      </c>
      <c r="W21" t="str">
        <f t="shared" si="2"/>
        <v>other</v>
      </c>
      <c r="X21" t="str">
        <f t="shared" si="2"/>
        <v>other</v>
      </c>
      <c r="Y21" t="str">
        <f t="shared" si="2"/>
        <v>other</v>
      </c>
      <c r="Z21" t="str">
        <f t="shared" si="2"/>
        <v>other</v>
      </c>
      <c r="AA21" t="str">
        <f t="shared" si="2"/>
        <v>other</v>
      </c>
    </row>
    <row r="22" spans="1:27" x14ac:dyDescent="0.25">
      <c r="A22" t="str">
        <f t="shared" ref="A22:A29" si="3">A6</f>
        <v>Central</v>
      </c>
      <c r="B22">
        <v>6</v>
      </c>
      <c r="C22">
        <v>3</v>
      </c>
      <c r="O22" t="str">
        <f t="shared" ref="O22:O29" si="4">A22</f>
        <v>Central</v>
      </c>
      <c r="P22">
        <v>3</v>
      </c>
      <c r="Q22">
        <v>3</v>
      </c>
      <c r="R22">
        <v>1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x14ac:dyDescent="0.25">
      <c r="A23" t="str">
        <f t="shared" si="3"/>
        <v>Glasgow</v>
      </c>
      <c r="B23">
        <f>Tablex.1!$D$27</f>
        <v>5</v>
      </c>
      <c r="C23">
        <f>Tablex.1!$D$28</f>
        <v>4</v>
      </c>
      <c r="O23" t="str">
        <f t="shared" si="4"/>
        <v>Glasgow</v>
      </c>
      <c r="P23">
        <v>2</v>
      </c>
      <c r="Q23">
        <v>2</v>
      </c>
      <c r="R23">
        <v>1</v>
      </c>
      <c r="S23">
        <v>1</v>
      </c>
      <c r="T23">
        <v>0</v>
      </c>
      <c r="U23">
        <v>0</v>
      </c>
      <c r="V23">
        <v>1</v>
      </c>
      <c r="W23">
        <v>0</v>
      </c>
      <c r="X23">
        <v>0</v>
      </c>
      <c r="Y23">
        <v>0</v>
      </c>
      <c r="Z23">
        <v>0</v>
      </c>
      <c r="AA23">
        <v>0</v>
      </c>
    </row>
    <row r="24" spans="1:27" x14ac:dyDescent="0.25">
      <c r="A24" t="str">
        <f t="shared" si="3"/>
        <v>Highland</v>
      </c>
      <c r="B24">
        <v>6</v>
      </c>
      <c r="F24">
        <v>2</v>
      </c>
      <c r="O24" t="str">
        <f t="shared" si="4"/>
        <v>Highland</v>
      </c>
      <c r="P24">
        <v>2</v>
      </c>
      <c r="Q24">
        <v>2</v>
      </c>
      <c r="R24">
        <v>2</v>
      </c>
      <c r="S24">
        <v>1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x14ac:dyDescent="0.25">
      <c r="A25" t="str">
        <f t="shared" si="3"/>
        <v>Lothian</v>
      </c>
      <c r="B25">
        <v>8</v>
      </c>
      <c r="C25">
        <v>1</v>
      </c>
      <c r="O25" t="str">
        <f t="shared" si="4"/>
        <v>Lothian</v>
      </c>
      <c r="P25">
        <v>0</v>
      </c>
      <c r="Q25">
        <v>2</v>
      </c>
      <c r="R25">
        <v>2</v>
      </c>
      <c r="S25">
        <v>1</v>
      </c>
      <c r="T25">
        <v>1</v>
      </c>
      <c r="U25">
        <v>0</v>
      </c>
      <c r="V25">
        <v>1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x14ac:dyDescent="0.25">
      <c r="A26" t="str">
        <f t="shared" si="3"/>
        <v>Mid&amp;Fife</v>
      </c>
      <c r="B26">
        <v>8</v>
      </c>
      <c r="C26">
        <v>1</v>
      </c>
      <c r="O26" t="str">
        <f t="shared" si="4"/>
        <v>Mid&amp;Fife</v>
      </c>
      <c r="P26">
        <v>0</v>
      </c>
      <c r="Q26">
        <v>3</v>
      </c>
      <c r="R26">
        <v>2</v>
      </c>
      <c r="S26">
        <v>1</v>
      </c>
      <c r="T26">
        <v>1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7" spans="1:27" x14ac:dyDescent="0.25">
      <c r="A27" t="str">
        <f t="shared" si="3"/>
        <v>NE Scotland</v>
      </c>
      <c r="B27">
        <v>10</v>
      </c>
      <c r="O27" t="str">
        <f t="shared" si="4"/>
        <v>NE Scotland</v>
      </c>
      <c r="P27">
        <v>0</v>
      </c>
      <c r="Q27">
        <v>3</v>
      </c>
      <c r="R27">
        <v>2</v>
      </c>
      <c r="S27">
        <v>1</v>
      </c>
      <c r="T27">
        <v>1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</row>
    <row r="28" spans="1:27" x14ac:dyDescent="0.25">
      <c r="A28" t="s">
        <v>48</v>
      </c>
      <c r="B28">
        <v>4</v>
      </c>
      <c r="C28">
        <v>2</v>
      </c>
      <c r="D28">
        <v>3</v>
      </c>
      <c r="O28" t="str">
        <f t="shared" si="4"/>
        <v>South</v>
      </c>
      <c r="P28">
        <v>3</v>
      </c>
      <c r="Q28">
        <v>2</v>
      </c>
      <c r="R28">
        <v>0</v>
      </c>
      <c r="S28">
        <v>1</v>
      </c>
      <c r="T28">
        <v>1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</row>
    <row r="29" spans="1:27" x14ac:dyDescent="0.25">
      <c r="A29" t="str">
        <f t="shared" si="3"/>
        <v>West</v>
      </c>
      <c r="B29">
        <v>6</v>
      </c>
      <c r="C29">
        <v>4</v>
      </c>
      <c r="O29" t="str">
        <f t="shared" si="4"/>
        <v>West</v>
      </c>
      <c r="P29">
        <v>1</v>
      </c>
      <c r="Q29">
        <v>2</v>
      </c>
      <c r="R29">
        <v>2</v>
      </c>
      <c r="S29">
        <v>1</v>
      </c>
      <c r="T29">
        <v>1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</row>
    <row r="31" spans="1:27" x14ac:dyDescent="0.25">
      <c r="A31" t="s">
        <v>79</v>
      </c>
      <c r="B31">
        <f>SUM(B22:B29)</f>
        <v>53</v>
      </c>
      <c r="C31">
        <f>SUM(C22:C29)</f>
        <v>15</v>
      </c>
      <c r="D31">
        <f>SUM(D22:D29)</f>
        <v>3</v>
      </c>
      <c r="E31">
        <f>SUM(E22:E29)</f>
        <v>0</v>
      </c>
      <c r="F31">
        <f>SUM(F22:F29)</f>
        <v>2</v>
      </c>
      <c r="G31">
        <f>SUM(G22:G29)</f>
        <v>0</v>
      </c>
      <c r="H31">
        <f>SUM(H22:H29)</f>
        <v>0</v>
      </c>
      <c r="I31">
        <f>SUM(I22:I29)</f>
        <v>0</v>
      </c>
      <c r="J31">
        <f>SUM(J22:J29)</f>
        <v>0</v>
      </c>
      <c r="K31">
        <f>SUM(K22:K29)</f>
        <v>0</v>
      </c>
      <c r="L31">
        <f>SUM(L22:L29)</f>
        <v>0</v>
      </c>
      <c r="M31">
        <f>SUM(M22:M29)</f>
        <v>0</v>
      </c>
      <c r="O31" t="s">
        <v>80</v>
      </c>
      <c r="P31">
        <f>SUM(P22:P29)</f>
        <v>11</v>
      </c>
      <c r="Q31">
        <f>SUM(Q22:Q29)</f>
        <v>19</v>
      </c>
      <c r="R31">
        <f>SUM(R22:R29)</f>
        <v>12</v>
      </c>
      <c r="S31">
        <f>SUM(S22:S29)</f>
        <v>7</v>
      </c>
      <c r="T31">
        <f>SUM(T22:T29)</f>
        <v>5</v>
      </c>
      <c r="U31">
        <f>SUM(U22:U29)</f>
        <v>0</v>
      </c>
      <c r="V31">
        <f>SUM(V22:V29)</f>
        <v>2</v>
      </c>
      <c r="W31">
        <f>SUM(W22:W29)</f>
        <v>0</v>
      </c>
      <c r="X31">
        <f>SUM(X22:X29)</f>
        <v>0</v>
      </c>
      <c r="Y31">
        <f>SUM(Y22:Y29)</f>
        <v>0</v>
      </c>
      <c r="Z31">
        <f>SUM(Z22:Z29)</f>
        <v>0</v>
      </c>
      <c r="AA31">
        <f>SUM(AA22:AA29)</f>
        <v>0</v>
      </c>
    </row>
    <row r="33" spans="1:27" x14ac:dyDescent="0.25">
      <c r="O33" t="s">
        <v>81</v>
      </c>
      <c r="P33">
        <f t="shared" ref="P33:AA33" si="5">B31+P31</f>
        <v>64</v>
      </c>
      <c r="Q33">
        <f t="shared" si="5"/>
        <v>34</v>
      </c>
      <c r="R33">
        <f t="shared" si="5"/>
        <v>15</v>
      </c>
      <c r="S33">
        <f t="shared" si="5"/>
        <v>7</v>
      </c>
      <c r="T33">
        <f t="shared" si="5"/>
        <v>7</v>
      </c>
      <c r="U33">
        <f t="shared" si="5"/>
        <v>0</v>
      </c>
      <c r="V33">
        <f t="shared" si="5"/>
        <v>2</v>
      </c>
      <c r="W33">
        <f t="shared" si="5"/>
        <v>0</v>
      </c>
      <c r="X33">
        <f t="shared" si="5"/>
        <v>0</v>
      </c>
      <c r="Y33">
        <f t="shared" si="5"/>
        <v>0</v>
      </c>
      <c r="Z33">
        <f t="shared" si="5"/>
        <v>0</v>
      </c>
      <c r="AA33">
        <f t="shared" si="5"/>
        <v>0</v>
      </c>
    </row>
    <row r="34" spans="1:27" x14ac:dyDescent="0.25">
      <c r="A3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Tablex.1</vt:lpstr>
      <vt:lpstr>Table x.2</vt:lpstr>
    </vt:vector>
  </TitlesOfParts>
  <Company>Nuffield College, University of Oxford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Iain McLean</dc:creator>
  <cp:lastModifiedBy>Iain McLean</cp:lastModifiedBy>
  <dcterms:created xsi:type="dcterms:W3CDTF">2026-09-10T15:04:38Z</dcterms:created>
  <dcterms:modified xsi:type="dcterms:W3CDTF">2026-09-11T17:22:05Z</dcterms:modified>
</cp:coreProperties>
</file>