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 Thesis\Shiraz\Yazdi\Paper\Food and Bioprocess Technology\"/>
    </mc:Choice>
  </mc:AlternateContent>
  <xr:revisionPtr revIDLastSave="0" documentId="13_ncr:1_{FCD6AC1B-46F1-4A8B-9F86-6B57C340C3C6}" xr6:coauthVersionLast="47" xr6:coauthVersionMax="47" xr10:uidLastSave="{00000000-0000-0000-0000-000000000000}"/>
  <bookViews>
    <workbookView xWindow="-108" yWindow="-108" windowWidth="23256" windowHeight="12576" tabRatio="710" activeTab="6" xr2:uid="{03A16EB2-3BA8-495E-ABB7-46C640284B25}"/>
  </bookViews>
  <sheets>
    <sheet name="Lactos" sheetId="1" r:id="rId1"/>
    <sheet name="ppm&amp;removal(Raman)" sheetId="9" r:id="rId2"/>
    <sheet name="Raman&amp;zone" sheetId="8" r:id="rId3"/>
    <sheet name="ppm&amp;%removal(zone)" sheetId="2" r:id="rId4"/>
    <sheet name="TSS" sheetId="4" r:id="rId5"/>
    <sheet name="viscosity" sheetId="5" r:id="rId6"/>
    <sheet name="pH" sheetId="6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5" l="1"/>
  <c r="G9" i="5"/>
  <c r="G10" i="5"/>
  <c r="G11" i="5"/>
  <c r="G7" i="5"/>
  <c r="E34" i="9"/>
  <c r="M34" i="9"/>
  <c r="M58" i="2" l="1"/>
  <c r="O13" i="2"/>
  <c r="T13" i="2"/>
  <c r="Q13" i="2"/>
  <c r="Q11" i="2"/>
  <c r="Q14" i="2" s="1"/>
  <c r="S13" i="2"/>
  <c r="R13" i="2"/>
  <c r="T12" i="2"/>
  <c r="S12" i="2"/>
  <c r="R12" i="2"/>
  <c r="Q12" i="2"/>
  <c r="T11" i="2"/>
  <c r="T15" i="2" s="1"/>
  <c r="S11" i="2"/>
  <c r="R11" i="2"/>
  <c r="R6" i="2"/>
  <c r="R10" i="2" s="1"/>
  <c r="S6" i="2"/>
  <c r="S9" i="2" s="1"/>
  <c r="T6" i="2"/>
  <c r="R7" i="2"/>
  <c r="S7" i="2"/>
  <c r="T7" i="2"/>
  <c r="R8" i="2"/>
  <c r="S8" i="2"/>
  <c r="T8" i="2"/>
  <c r="T10" i="2" s="1"/>
  <c r="Q8" i="2"/>
  <c r="Q7" i="2"/>
  <c r="Q6" i="2"/>
  <c r="T9" i="2"/>
  <c r="L6" i="2"/>
  <c r="L68" i="2"/>
  <c r="S15" i="2" l="1"/>
  <c r="R9" i="2"/>
  <c r="R15" i="2"/>
  <c r="Q15" i="2"/>
  <c r="R14" i="2"/>
  <c r="S14" i="2"/>
  <c r="T14" i="2"/>
  <c r="Q10" i="2"/>
  <c r="S10" i="2"/>
  <c r="Q9" i="2"/>
  <c r="C9" i="9"/>
  <c r="D9" i="9"/>
  <c r="E9" i="9"/>
  <c r="G9" i="9"/>
  <c r="H9" i="9"/>
  <c r="I9" i="9"/>
  <c r="K9" i="9"/>
  <c r="L9" i="9"/>
  <c r="M9" i="9"/>
  <c r="N11" i="9"/>
  <c r="C34" i="9"/>
  <c r="F36" i="9" s="1"/>
  <c r="D34" i="9"/>
  <c r="G34" i="9"/>
  <c r="H34" i="9"/>
  <c r="I34" i="9"/>
  <c r="K34" i="9"/>
  <c r="L34" i="9"/>
  <c r="H8" i="5"/>
  <c r="H9" i="5"/>
  <c r="H10" i="5"/>
  <c r="H11" i="5"/>
  <c r="H7" i="5"/>
  <c r="G14" i="1"/>
  <c r="G15" i="1"/>
  <c r="G16" i="1"/>
  <c r="G17" i="1"/>
  <c r="G13" i="1"/>
  <c r="F14" i="1"/>
  <c r="F15" i="1"/>
  <c r="F16" i="1"/>
  <c r="F17" i="1"/>
  <c r="F13" i="1"/>
  <c r="M68" i="2"/>
  <c r="K68" i="2"/>
  <c r="J68" i="2"/>
  <c r="M67" i="2"/>
  <c r="L67" i="2"/>
  <c r="K67" i="2"/>
  <c r="J67" i="2"/>
  <c r="M66" i="2"/>
  <c r="L66" i="2"/>
  <c r="K66" i="2"/>
  <c r="J66" i="2"/>
  <c r="M63" i="2"/>
  <c r="L63" i="2"/>
  <c r="K63" i="2"/>
  <c r="J63" i="2"/>
  <c r="M62" i="2"/>
  <c r="L62" i="2"/>
  <c r="K62" i="2"/>
  <c r="J62" i="2"/>
  <c r="M61" i="2"/>
  <c r="L61" i="2"/>
  <c r="K61" i="2"/>
  <c r="J61" i="2"/>
  <c r="L58" i="2"/>
  <c r="K58" i="2"/>
  <c r="J58" i="2"/>
  <c r="M57" i="2"/>
  <c r="L57" i="2"/>
  <c r="K57" i="2"/>
  <c r="J57" i="2"/>
  <c r="M56" i="2"/>
  <c r="L56" i="2"/>
  <c r="K56" i="2"/>
  <c r="K60" i="2" s="1"/>
  <c r="J56" i="2"/>
  <c r="J60" i="2" s="1"/>
  <c r="O18" i="2"/>
  <c r="N18" i="2"/>
  <c r="M18" i="2"/>
  <c r="L18" i="2"/>
  <c r="O17" i="2"/>
  <c r="N17" i="2"/>
  <c r="M17" i="2"/>
  <c r="L17" i="2"/>
  <c r="O16" i="2"/>
  <c r="N16" i="2"/>
  <c r="M16" i="2"/>
  <c r="L16" i="2"/>
  <c r="N13" i="2"/>
  <c r="M13" i="2"/>
  <c r="L13" i="2"/>
  <c r="O12" i="2"/>
  <c r="N12" i="2"/>
  <c r="M12" i="2"/>
  <c r="L12" i="2"/>
  <c r="O11" i="2"/>
  <c r="N11" i="2"/>
  <c r="M11" i="2"/>
  <c r="L11" i="2"/>
  <c r="O8" i="2"/>
  <c r="N8" i="2"/>
  <c r="M8" i="2"/>
  <c r="L8" i="2"/>
  <c r="O7" i="2"/>
  <c r="N7" i="2"/>
  <c r="M7" i="2"/>
  <c r="L7" i="2"/>
  <c r="L10" i="2" s="1"/>
  <c r="O6" i="2"/>
  <c r="N6" i="2"/>
  <c r="M6" i="2"/>
  <c r="F10" i="6"/>
  <c r="E10" i="6"/>
  <c r="F9" i="6"/>
  <c r="E9" i="6"/>
  <c r="F8" i="6"/>
  <c r="E8" i="6"/>
  <c r="F7" i="6"/>
  <c r="E7" i="6"/>
  <c r="F6" i="6"/>
  <c r="E6" i="6"/>
  <c r="J65" i="2" l="1"/>
  <c r="L20" i="2"/>
  <c r="K65" i="2"/>
  <c r="M20" i="2"/>
  <c r="J10" i="9"/>
  <c r="L60" i="2"/>
  <c r="M60" i="2"/>
  <c r="M15" i="2"/>
  <c r="L70" i="2"/>
  <c r="O15" i="2"/>
  <c r="N15" i="2"/>
  <c r="N14" i="2"/>
  <c r="M70" i="2"/>
  <c r="M10" i="2"/>
  <c r="N10" i="2"/>
  <c r="N9" i="2"/>
  <c r="N20" i="2"/>
  <c r="L65" i="2"/>
  <c r="L64" i="2"/>
  <c r="O10" i="2"/>
  <c r="M65" i="2"/>
  <c r="F44" i="9"/>
  <c r="L15" i="2"/>
  <c r="J70" i="2"/>
  <c r="K70" i="2"/>
  <c r="N35" i="9"/>
  <c r="F35" i="9"/>
  <c r="F18" i="9"/>
  <c r="F11" i="9"/>
  <c r="N36" i="9"/>
  <c r="J35" i="9"/>
  <c r="N10" i="9"/>
  <c r="J11" i="9"/>
  <c r="F10" i="9"/>
  <c r="F45" i="9"/>
  <c r="F43" i="9"/>
  <c r="J36" i="9"/>
  <c r="F19" i="9"/>
  <c r="F17" i="9"/>
  <c r="M59" i="2"/>
  <c r="K59" i="2"/>
  <c r="M64" i="2"/>
  <c r="K64" i="2"/>
  <c r="M69" i="2"/>
  <c r="K69" i="2"/>
  <c r="J59" i="2"/>
  <c r="L59" i="2"/>
  <c r="J64" i="2"/>
  <c r="J69" i="2"/>
  <c r="L69" i="2"/>
  <c r="O20" i="2"/>
  <c r="L9" i="2"/>
  <c r="L14" i="2"/>
  <c r="L19" i="2"/>
  <c r="N19" i="2"/>
  <c r="M9" i="2"/>
  <c r="O9" i="2"/>
  <c r="M14" i="2"/>
  <c r="O14" i="2"/>
  <c r="M19" i="2"/>
  <c r="O19" i="2"/>
</calcChain>
</file>

<file path=xl/sharedStrings.xml><?xml version="1.0" encoding="utf-8"?>
<sst xmlns="http://schemas.openxmlformats.org/spreadsheetml/2006/main" count="155" uniqueCount="63">
  <si>
    <t>8.6kv</t>
  </si>
  <si>
    <t>700ml/min</t>
  </si>
  <si>
    <t>time</t>
  </si>
  <si>
    <t>R1</t>
  </si>
  <si>
    <t>R2</t>
  </si>
  <si>
    <t>R3</t>
  </si>
  <si>
    <t>ave</t>
  </si>
  <si>
    <t>standard deviation</t>
  </si>
  <si>
    <t>TSS</t>
  </si>
  <si>
    <t>8.6/700</t>
  </si>
  <si>
    <t>std</t>
  </si>
  <si>
    <t>9.1kv</t>
  </si>
  <si>
    <t>9.6kv</t>
  </si>
  <si>
    <t>Ave</t>
  </si>
  <si>
    <t>Removal1</t>
  </si>
  <si>
    <t>Removal2</t>
  </si>
  <si>
    <t>Removal3</t>
  </si>
  <si>
    <t>5min</t>
  </si>
  <si>
    <t>10min</t>
  </si>
  <si>
    <t>15min</t>
  </si>
  <si>
    <t>20min</t>
  </si>
  <si>
    <t>0min</t>
  </si>
  <si>
    <t>ppm enro</t>
  </si>
  <si>
    <t>Ave(500ml/min)</t>
  </si>
  <si>
    <t>Ave(700ml/min)</t>
  </si>
  <si>
    <t>Ave(900ml/min)</t>
  </si>
  <si>
    <t>RmovalR1</t>
  </si>
  <si>
    <t>RemovalR2</t>
  </si>
  <si>
    <t>RemovalR3</t>
  </si>
  <si>
    <t>RemovalR1</t>
  </si>
  <si>
    <t>Ave(8.6kv)</t>
  </si>
  <si>
    <t>Ave(9.1kv)</t>
  </si>
  <si>
    <t>Ave(9.6kv)</t>
  </si>
  <si>
    <t>Repeat 1</t>
  </si>
  <si>
    <t>Repeat 2</t>
  </si>
  <si>
    <t>Repeat 3</t>
  </si>
  <si>
    <t>v=8.6</t>
  </si>
  <si>
    <t>skimmilk</t>
  </si>
  <si>
    <t>ویسکوزیته شیر بدون چربی با دستگاه رئومتر در 2 تکرار با ولتاژ8.6 و دبی700</t>
  </si>
  <si>
    <t>TIME</t>
  </si>
  <si>
    <t>Removal(raman)</t>
  </si>
  <si>
    <t>Removal(zone)</t>
  </si>
  <si>
    <t>میانگین درصد حذف  طی زمان در ولتاژ 8.6 و دبی 700</t>
  </si>
  <si>
    <t>D700</t>
  </si>
  <si>
    <t>زمان دقیقه</t>
  </si>
  <si>
    <t>ppm in 15 min</t>
  </si>
  <si>
    <t>removal</t>
  </si>
  <si>
    <t>Std</t>
  </si>
  <si>
    <t>ppm in 15</t>
  </si>
  <si>
    <t>std(raman)</t>
  </si>
  <si>
    <t>std (zone)</t>
  </si>
  <si>
    <t>std Raman</t>
  </si>
  <si>
    <t>Raman</t>
  </si>
  <si>
    <t>Zone</t>
  </si>
  <si>
    <t>Concentration and percent removal data of enrofloxacin at a flow rate of 700 and three voltages by the Raman method at 15 min.</t>
  </si>
  <si>
    <t>Raman spectra of concentration and percentage removal of enrofloxacin at voltage 8.6 and flow rate 15/min.</t>
  </si>
  <si>
    <t>Lactose measured with an Hplc device based on the peak height index of the device</t>
  </si>
  <si>
    <t>Enrofloxacin concentration data at voltage 8.6</t>
  </si>
  <si>
    <t xml:space="preserve">Data on the percentage of enroe removal at a voltage of 8.6 </t>
  </si>
  <si>
    <t>Enro concentration data in 700 ml/min</t>
  </si>
  <si>
    <t>Data on the percentage of enroe removal at 700 ml/min</t>
  </si>
  <si>
    <t>700 ml/min</t>
  </si>
  <si>
    <t>g/lit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</si>
</sst>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rgb="FF0061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rgb="FF3F3F76"/>
      <name val="Arial"/>
      <family val="2"/>
    </font>
    <font>
      <sz val="11"/>
      <color theme="4"/>
      <name val="Arial"/>
      <family val="2"/>
    </font>
    <font>
      <sz val="11"/>
      <color theme="4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FA7D00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6" fillId="6" borderId="2" applyNumberFormat="0" applyAlignment="0" applyProtection="0"/>
    <xf numFmtId="0" fontId="7" fillId="6" borderId="1" applyNumberFormat="0" applyAlignment="0" applyProtection="0"/>
    <xf numFmtId="0" fontId="8" fillId="7" borderId="4" applyNumberFormat="0" applyAlignment="0" applyProtection="0"/>
    <xf numFmtId="0" fontId="9" fillId="0" borderId="0" applyNumberFormat="0" applyFill="0" applyBorder="0" applyAlignment="0" applyProtection="0"/>
    <xf numFmtId="0" fontId="1" fillId="8" borderId="5" applyNumberFormat="0" applyFont="0" applyAlignment="0" applyProtection="0"/>
  </cellStyleXfs>
  <cellXfs count="58">
    <xf numFmtId="0" fontId="0" fillId="0" borderId="0" xfId="0"/>
    <xf numFmtId="0" fontId="12" fillId="2" borderId="0" xfId="1" applyFont="1"/>
    <xf numFmtId="0" fontId="4" fillId="4" borderId="0" xfId="3"/>
    <xf numFmtId="2" fontId="0" fillId="0" borderId="0" xfId="0" applyNumberFormat="1"/>
    <xf numFmtId="0" fontId="14" fillId="0" borderId="0" xfId="0" applyFont="1"/>
    <xf numFmtId="0" fontId="3" fillId="3" borderId="0" xfId="2"/>
    <xf numFmtId="0" fontId="14" fillId="8" borderId="5" xfId="9" applyFont="1"/>
    <xf numFmtId="0" fontId="16" fillId="8" borderId="5" xfId="9" applyFont="1"/>
    <xf numFmtId="0" fontId="16" fillId="0" borderId="0" xfId="0" applyFont="1"/>
    <xf numFmtId="0" fontId="10" fillId="0" borderId="0" xfId="0" applyFont="1"/>
    <xf numFmtId="0" fontId="11" fillId="0" borderId="0" xfId="0" applyFont="1"/>
    <xf numFmtId="0" fontId="2" fillId="2" borderId="0" xfId="1"/>
    <xf numFmtId="0" fontId="9" fillId="0" borderId="0" xfId="0" applyFont="1"/>
    <xf numFmtId="0" fontId="5" fillId="5" borderId="1" xfId="4"/>
    <xf numFmtId="164" fontId="11" fillId="0" borderId="0" xfId="0" applyNumberFormat="1" applyFont="1"/>
    <xf numFmtId="0" fontId="17" fillId="0" borderId="0" xfId="0" applyFont="1"/>
    <xf numFmtId="2" fontId="11" fillId="0" borderId="0" xfId="0" applyNumberFormat="1" applyFont="1"/>
    <xf numFmtId="0" fontId="6" fillId="6" borderId="2" xfId="5"/>
    <xf numFmtId="164" fontId="6" fillId="6" borderId="2" xfId="5" applyNumberFormat="1"/>
    <xf numFmtId="0" fontId="7" fillId="6" borderId="1" xfId="6"/>
    <xf numFmtId="164" fontId="7" fillId="6" borderId="1" xfId="6" applyNumberFormat="1"/>
    <xf numFmtId="0" fontId="8" fillId="7" borderId="4" xfId="7"/>
    <xf numFmtId="164" fontId="8" fillId="7" borderId="4" xfId="7" applyNumberFormat="1"/>
    <xf numFmtId="0" fontId="2" fillId="2" borderId="3" xfId="1" applyBorder="1"/>
    <xf numFmtId="0" fontId="19" fillId="0" borderId="0" xfId="0" applyFont="1"/>
    <xf numFmtId="0" fontId="20" fillId="0" borderId="0" xfId="0" applyFont="1"/>
    <xf numFmtId="0" fontId="11" fillId="8" borderId="5" xfId="9" applyFont="1"/>
    <xf numFmtId="2" fontId="11" fillId="8" borderId="5" xfId="9" applyNumberFormat="1" applyFont="1"/>
    <xf numFmtId="0" fontId="9" fillId="0" borderId="0" xfId="8"/>
    <xf numFmtId="2" fontId="6" fillId="6" borderId="2" xfId="5" applyNumberFormat="1"/>
    <xf numFmtId="2" fontId="5" fillId="5" borderId="1" xfId="4" applyNumberFormat="1"/>
    <xf numFmtId="0" fontId="18" fillId="8" borderId="5" xfId="9" applyFont="1"/>
    <xf numFmtId="0" fontId="21" fillId="0" borderId="0" xfId="0" applyFont="1"/>
    <xf numFmtId="0" fontId="25" fillId="0" borderId="6" xfId="0" applyFont="1" applyBorder="1" applyAlignment="1">
      <alignment horizontal="center" vertical="top"/>
    </xf>
    <xf numFmtId="0" fontId="22" fillId="0" borderId="0" xfId="0" applyFont="1"/>
    <xf numFmtId="0" fontId="29" fillId="2" borderId="0" xfId="1" applyFont="1"/>
    <xf numFmtId="0" fontId="0" fillId="8" borderId="5" xfId="9" applyFont="1"/>
    <xf numFmtId="0" fontId="30" fillId="3" borderId="0" xfId="2" applyFont="1"/>
    <xf numFmtId="0" fontId="27" fillId="0" borderId="0" xfId="0" applyFont="1"/>
    <xf numFmtId="0" fontId="31" fillId="9" borderId="0" xfId="0" applyFont="1" applyFill="1"/>
    <xf numFmtId="164" fontId="8" fillId="9" borderId="1" xfId="6" applyNumberFormat="1" applyFont="1" applyFill="1"/>
    <xf numFmtId="0" fontId="8" fillId="9" borderId="2" xfId="5" applyFont="1" applyFill="1"/>
    <xf numFmtId="0" fontId="11" fillId="0" borderId="0" xfId="0" applyFont="1" applyAlignment="1">
      <alignment horizontal="center"/>
    </xf>
    <xf numFmtId="0" fontId="33" fillId="10" borderId="1" xfId="6" applyFont="1" applyFill="1"/>
    <xf numFmtId="0" fontId="34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5" fillId="2" borderId="0" xfId="1" applyFont="1" applyAlignment="1">
      <alignment horizontal="center"/>
    </xf>
    <xf numFmtId="0" fontId="4" fillId="4" borderId="0" xfId="3" applyAlignment="1">
      <alignment horizontal="center"/>
    </xf>
    <xf numFmtId="0" fontId="13" fillId="0" borderId="0" xfId="0" applyFont="1" applyAlignment="1">
      <alignment horizontal="center"/>
    </xf>
  </cellXfs>
  <cellStyles count="10">
    <cellStyle name="Bad" xfId="2" builtinId="27"/>
    <cellStyle name="Calculation" xfId="6" builtinId="22"/>
    <cellStyle name="Check Cell" xfId="7" builtinId="23"/>
    <cellStyle name="Good" xfId="1" builtinId="26"/>
    <cellStyle name="Input" xfId="4" builtinId="20"/>
    <cellStyle name="Neutral" xfId="3" builtinId="28"/>
    <cellStyle name="Normal" xfId="0" builtinId="0"/>
    <cellStyle name="Note" xfId="9" builtinId="10"/>
    <cellStyle name="Output" xfId="5" builtinId="21"/>
    <cellStyle name="Warning Text" xfId="8" builtinId="11"/>
  </cellStyles>
  <dxfs count="0"/>
  <tableStyles count="0" defaultTableStyle="TableStyleMedium2" defaultPivotStyle="PivotStyleLight16"/>
  <colors>
    <mruColors>
      <color rgb="FF006600"/>
      <color rgb="FF8000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56131872404839"/>
          <c:y val="3.0700729716477748E-2"/>
          <c:w val="0.75721325315735966"/>
          <c:h val="0.79305522794314476"/>
        </c:manualLayout>
      </c:layout>
      <c:scatterChart>
        <c:scatterStyle val="lineMarker"/>
        <c:varyColors val="0"/>
        <c:ser>
          <c:idx val="0"/>
          <c:order val="0"/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Lactos!$G$13:$G$17</c:f>
                <c:numCache>
                  <c:formatCode>General</c:formatCode>
                  <c:ptCount val="5"/>
                  <c:pt idx="0">
                    <c:v>0.35076107727815853</c:v>
                  </c:pt>
                  <c:pt idx="1">
                    <c:v>8.0829037686547936E-2</c:v>
                  </c:pt>
                  <c:pt idx="2">
                    <c:v>0.30088757590391435</c:v>
                  </c:pt>
                  <c:pt idx="3">
                    <c:v>0.14011899704655972</c:v>
                  </c:pt>
                  <c:pt idx="4">
                    <c:v>0.55650696311905956</c:v>
                  </c:pt>
                </c:numCache>
              </c:numRef>
            </c:plus>
            <c:minus>
              <c:numRef>
                <c:f>Lactos!$G$13:$G$17</c:f>
                <c:numCache>
                  <c:formatCode>General</c:formatCode>
                  <c:ptCount val="5"/>
                  <c:pt idx="0">
                    <c:v>0.35076107727815853</c:v>
                  </c:pt>
                  <c:pt idx="1">
                    <c:v>8.0829037686547936E-2</c:v>
                  </c:pt>
                  <c:pt idx="2">
                    <c:v>0.30088757590391435</c:v>
                  </c:pt>
                  <c:pt idx="3">
                    <c:v>0.14011899704655972</c:v>
                  </c:pt>
                  <c:pt idx="4">
                    <c:v>0.55650696311905956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Lactos!$B$6:$B$10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</c:numCache>
            </c:numRef>
          </c:xVal>
          <c:yVal>
            <c:numRef>
              <c:f>Lactos!$C$6:$C$10</c:f>
              <c:numCache>
                <c:formatCode>General</c:formatCode>
                <c:ptCount val="5"/>
                <c:pt idx="0">
                  <c:v>56.89</c:v>
                </c:pt>
                <c:pt idx="1">
                  <c:v>47.34</c:v>
                </c:pt>
                <c:pt idx="2">
                  <c:v>49.66</c:v>
                </c:pt>
                <c:pt idx="3">
                  <c:v>49.57</c:v>
                </c:pt>
                <c:pt idx="4">
                  <c:v>48.41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2A-4F0E-B967-FC80653B1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9402720"/>
        <c:axId val="332330528"/>
      </c:scatterChart>
      <c:valAx>
        <c:axId val="389402720"/>
        <c:scaling>
          <c:orientation val="minMax"/>
          <c:max val="2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2330528"/>
        <c:crosses val="autoZero"/>
        <c:crossBetween val="midCat"/>
      </c:valAx>
      <c:valAx>
        <c:axId val="332330528"/>
        <c:scaling>
          <c:orientation val="minMax"/>
          <c:max val="60"/>
          <c:min val="4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Lactos (g/l)</a:t>
                </a:r>
              </a:p>
            </c:rich>
          </c:tx>
          <c:layout>
            <c:manualLayout>
              <c:xMode val="edge"/>
              <c:yMode val="edge"/>
              <c:x val="3.3382725408776862E-3"/>
              <c:y val="0.306898315542469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9402720"/>
        <c:crosses val="autoZero"/>
        <c:crossBetween val="midCat"/>
        <c:majorUnit val="2"/>
      </c:valAx>
      <c:spPr>
        <a:noFill/>
        <a:ln w="15875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12234402738875"/>
          <c:y val="4.1573560989415739E-2"/>
          <c:w val="0.78456346921933684"/>
          <c:h val="0.77220986406524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'ppm&amp;removal(Raman)'!$D$42</c:f>
              <c:strCache>
                <c:ptCount val="1"/>
                <c:pt idx="0">
                  <c:v>Raman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'ppm&amp;removal(Raman)'!$F$43:$F$45</c:f>
                <c:numCache>
                  <c:formatCode>General</c:formatCode>
                  <c:ptCount val="3"/>
                  <c:pt idx="0">
                    <c:v>8.1246569158333365E-2</c:v>
                  </c:pt>
                  <c:pt idx="1">
                    <c:v>0.67521411854786584</c:v>
                  </c:pt>
                  <c:pt idx="2">
                    <c:v>20.006242870789134</c:v>
                  </c:pt>
                </c:numCache>
              </c:numRef>
            </c:plus>
            <c:minus>
              <c:numRef>
                <c:f>'ppm&amp;removal(Raman)'!$F$43:$F$45</c:f>
                <c:numCache>
                  <c:formatCode>General</c:formatCode>
                  <c:ptCount val="3"/>
                  <c:pt idx="0">
                    <c:v>8.1246569158333365E-2</c:v>
                  </c:pt>
                  <c:pt idx="1">
                    <c:v>0.67521411854786584</c:v>
                  </c:pt>
                  <c:pt idx="2">
                    <c:v>20.006242870789134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'ppm&amp;removal(Raman)'!$C$43:$C$45</c:f>
              <c:numCache>
                <c:formatCode>General</c:formatCode>
                <c:ptCount val="3"/>
                <c:pt idx="0">
                  <c:v>500</c:v>
                </c:pt>
                <c:pt idx="1">
                  <c:v>700</c:v>
                </c:pt>
                <c:pt idx="2">
                  <c:v>900</c:v>
                </c:pt>
              </c:numCache>
            </c:numRef>
          </c:cat>
          <c:val>
            <c:numRef>
              <c:f>'ppm&amp;removal(Raman)'!$D$43:$D$45</c:f>
              <c:numCache>
                <c:formatCode>General</c:formatCode>
                <c:ptCount val="3"/>
                <c:pt idx="0">
                  <c:v>54.267449999999997</c:v>
                </c:pt>
                <c:pt idx="1">
                  <c:v>78.152972144475541</c:v>
                </c:pt>
                <c:pt idx="2">
                  <c:v>65.523449999999997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C8-4924-84AC-F48E977A122D}"/>
            </c:ext>
          </c:extLst>
        </c:ser>
        <c:ser>
          <c:idx val="1"/>
          <c:order val="1"/>
          <c:tx>
            <c:strRef>
              <c:f>'ppm&amp;removal(Raman)'!$E$42</c:f>
              <c:strCache>
                <c:ptCount val="1"/>
                <c:pt idx="0">
                  <c:v>Zone</c:v>
                </c:pt>
              </c:strCache>
            </c:strRef>
          </c:tx>
          <c:spPr>
            <a:solidFill>
              <a:srgbClr val="00B050"/>
            </a:solidFill>
            <a:ln w="2222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'ppm&amp;removal(Raman)'!$G$43:$G$45</c:f>
                <c:numCache>
                  <c:formatCode>General</c:formatCode>
                  <c:ptCount val="3"/>
                  <c:pt idx="0">
                    <c:v>5.0445626727451849</c:v>
                  </c:pt>
                  <c:pt idx="1">
                    <c:v>5.7784702656846143</c:v>
                  </c:pt>
                  <c:pt idx="2">
                    <c:v>24.60351397666604</c:v>
                  </c:pt>
                </c:numCache>
              </c:numRef>
            </c:plus>
            <c:minus>
              <c:numRef>
                <c:f>'ppm&amp;removal(Raman)'!$G$43:$G$45</c:f>
                <c:numCache>
                  <c:formatCode>General</c:formatCode>
                  <c:ptCount val="3"/>
                  <c:pt idx="0">
                    <c:v>5.0445626727451849</c:v>
                  </c:pt>
                  <c:pt idx="1">
                    <c:v>5.7784702656846143</c:v>
                  </c:pt>
                  <c:pt idx="2">
                    <c:v>24.60351397666604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'ppm&amp;removal(Raman)'!$C$43:$C$45</c:f>
              <c:numCache>
                <c:formatCode>General</c:formatCode>
                <c:ptCount val="3"/>
                <c:pt idx="0">
                  <c:v>500</c:v>
                </c:pt>
                <c:pt idx="1">
                  <c:v>700</c:v>
                </c:pt>
                <c:pt idx="2">
                  <c:v>900</c:v>
                </c:pt>
              </c:numCache>
            </c:numRef>
          </c:cat>
          <c:val>
            <c:numRef>
              <c:f>'ppm&amp;removal(Raman)'!$E$43:$E$45</c:f>
              <c:numCache>
                <c:formatCode>General</c:formatCode>
                <c:ptCount val="3"/>
                <c:pt idx="0">
                  <c:v>75.26757626930133</c:v>
                </c:pt>
                <c:pt idx="1">
                  <c:v>79.769394908703177</c:v>
                </c:pt>
                <c:pt idx="2">
                  <c:v>75.459999999999994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C8-4924-84AC-F48E977A1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7608960"/>
        <c:axId val="300804608"/>
      </c:barChart>
      <c:catAx>
        <c:axId val="357608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Flow rate (ml/min)</a:t>
                </a:r>
              </a:p>
            </c:rich>
          </c:tx>
          <c:layout>
            <c:manualLayout>
              <c:xMode val="edge"/>
              <c:yMode val="edge"/>
              <c:x val="0.41416182299833049"/>
              <c:y val="0.899570599879295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0804608"/>
        <c:crosses val="autoZero"/>
        <c:auto val="1"/>
        <c:lblAlgn val="ctr"/>
        <c:lblOffset val="100"/>
        <c:noMultiLvlLbl val="0"/>
      </c:catAx>
      <c:valAx>
        <c:axId val="300804608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Removal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5875">
            <a:solidFill>
              <a:schemeClr val="tx1">
                <a:alpha val="96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7608960"/>
        <c:crosses val="autoZero"/>
        <c:crossBetween val="between"/>
      </c:valAx>
      <c:spPr>
        <a:noFill/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7426355194918419"/>
          <c:y val="2.905895955588737E-2"/>
          <c:w val="0.358911567013181"/>
          <c:h val="0.118188230174573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31164675895251"/>
          <c:y val="3.9171437688786621E-2"/>
          <c:w val="0.81094188061738781"/>
          <c:h val="0.785371594264918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'ppm&amp;removal(Raman)'!$D$16</c:f>
              <c:strCache>
                <c:ptCount val="1"/>
                <c:pt idx="0">
                  <c:v>Raman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'ppm&amp;removal(Raman)'!$F$17:$F$19</c:f>
                <c:numCache>
                  <c:formatCode>General</c:formatCode>
                  <c:ptCount val="3"/>
                  <c:pt idx="0">
                    <c:v>0.67521411854786584</c:v>
                  </c:pt>
                  <c:pt idx="1">
                    <c:v>10.209090385738024</c:v>
                  </c:pt>
                  <c:pt idx="2">
                    <c:v>1.4503061745714285</c:v>
                  </c:pt>
                </c:numCache>
              </c:numRef>
            </c:plus>
            <c:minus>
              <c:numRef>
                <c:f>'ppm&amp;removal(Raman)'!$F$17:$F$19</c:f>
                <c:numCache>
                  <c:formatCode>General</c:formatCode>
                  <c:ptCount val="3"/>
                  <c:pt idx="0">
                    <c:v>0.67521411854786584</c:v>
                  </c:pt>
                  <c:pt idx="1">
                    <c:v>10.209090385738024</c:v>
                  </c:pt>
                  <c:pt idx="2">
                    <c:v>1.4503061745714285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'ppm&amp;removal(Raman)'!$C$17:$C$19</c:f>
              <c:numCache>
                <c:formatCode>General</c:formatCode>
                <c:ptCount val="3"/>
                <c:pt idx="0">
                  <c:v>8.6</c:v>
                </c:pt>
                <c:pt idx="1">
                  <c:v>9.1</c:v>
                </c:pt>
                <c:pt idx="2">
                  <c:v>9.6</c:v>
                </c:pt>
              </c:numCache>
            </c:numRef>
          </c:cat>
          <c:val>
            <c:numRef>
              <c:f>'ppm&amp;removal(Raman)'!$D$17:$D$19</c:f>
              <c:numCache>
                <c:formatCode>General</c:formatCode>
                <c:ptCount val="3"/>
                <c:pt idx="0">
                  <c:v>78.152972144475541</c:v>
                </c:pt>
                <c:pt idx="1">
                  <c:v>56.748839941262851</c:v>
                </c:pt>
                <c:pt idx="2">
                  <c:v>28.286000000000001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20-4620-A8CF-ACF3B24EC15D}"/>
            </c:ext>
          </c:extLst>
        </c:ser>
        <c:ser>
          <c:idx val="1"/>
          <c:order val="1"/>
          <c:tx>
            <c:strRef>
              <c:f>'ppm&amp;removal(Raman)'!$E$16</c:f>
              <c:strCache>
                <c:ptCount val="1"/>
                <c:pt idx="0">
                  <c:v>Zone</c:v>
                </c:pt>
              </c:strCache>
            </c:strRef>
          </c:tx>
          <c:spPr>
            <a:solidFill>
              <a:srgbClr val="00B050"/>
            </a:solidFill>
            <a:ln w="1905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'ppm&amp;removal(Raman)'!$G$17:$G$19</c:f>
                <c:numCache>
                  <c:formatCode>General</c:formatCode>
                  <c:ptCount val="3"/>
                  <c:pt idx="0">
                    <c:v>5.7784702656846143</c:v>
                  </c:pt>
                  <c:pt idx="1">
                    <c:v>18.93903512294948</c:v>
                  </c:pt>
                  <c:pt idx="2">
                    <c:v>4.6823106831278647</c:v>
                  </c:pt>
                </c:numCache>
              </c:numRef>
            </c:plus>
            <c:minus>
              <c:numRef>
                <c:f>'ppm&amp;removal(Raman)'!$G$17:$G$19</c:f>
                <c:numCache>
                  <c:formatCode>General</c:formatCode>
                  <c:ptCount val="3"/>
                  <c:pt idx="0">
                    <c:v>5.7784702656846143</c:v>
                  </c:pt>
                  <c:pt idx="1">
                    <c:v>18.93903512294948</c:v>
                  </c:pt>
                  <c:pt idx="2">
                    <c:v>4.6823106831278647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'ppm&amp;removal(Raman)'!$C$17:$C$19</c:f>
              <c:numCache>
                <c:formatCode>General</c:formatCode>
                <c:ptCount val="3"/>
                <c:pt idx="0">
                  <c:v>8.6</c:v>
                </c:pt>
                <c:pt idx="1">
                  <c:v>9.1</c:v>
                </c:pt>
                <c:pt idx="2">
                  <c:v>9.6</c:v>
                </c:pt>
              </c:numCache>
            </c:numRef>
          </c:cat>
          <c:val>
            <c:numRef>
              <c:f>'ppm&amp;removal(Raman)'!$E$17:$E$19</c:f>
              <c:numCache>
                <c:formatCode>General</c:formatCode>
                <c:ptCount val="3"/>
                <c:pt idx="0">
                  <c:v>79.769394908703177</c:v>
                </c:pt>
                <c:pt idx="1">
                  <c:v>68.723732452276067</c:v>
                </c:pt>
                <c:pt idx="2">
                  <c:v>64.293333333333337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20-4620-A8CF-ACF3B24EC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2742560"/>
        <c:axId val="359416960"/>
      </c:barChart>
      <c:catAx>
        <c:axId val="3527425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Voltage (KV)</a:t>
                </a:r>
              </a:p>
            </c:rich>
          </c:tx>
          <c:layout>
            <c:manualLayout>
              <c:xMode val="edge"/>
              <c:yMode val="edge"/>
              <c:x val="0.43903847033939619"/>
              <c:y val="0.915413051893314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9416960"/>
        <c:crosses val="autoZero"/>
        <c:auto val="1"/>
        <c:lblAlgn val="ctr"/>
        <c:lblOffset val="100"/>
        <c:noMultiLvlLbl val="0"/>
      </c:catAx>
      <c:valAx>
        <c:axId val="3594169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Removal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2742560"/>
        <c:crosses val="autoZero"/>
        <c:crossBetween val="between"/>
      </c:valAx>
      <c:spPr>
        <a:noFill/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4387144236250757"/>
          <c:y val="7.0806977857049605E-2"/>
          <c:w val="0.37178653872790679"/>
          <c:h val="7.09978103565783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7242471478397997"/>
          <c:y val="4.0642497812773404E-2"/>
          <c:w val="0.77005365682031512"/>
          <c:h val="0.77451607611548556"/>
        </c:manualLayout>
      </c:layout>
      <c:scatterChart>
        <c:scatterStyle val="lineMarker"/>
        <c:varyColors val="0"/>
        <c:ser>
          <c:idx val="0"/>
          <c:order val="0"/>
          <c:tx>
            <c:v>Raman</c:v>
          </c:tx>
          <c:spPr>
            <a:ln w="34925" cap="rnd">
              <a:solidFill>
                <a:srgbClr val="0070C0"/>
              </a:solidFill>
              <a:round/>
            </a:ln>
            <a:effectLst/>
          </c:spPr>
          <c:marker>
            <c:symbol val="triangle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[1]رامان!$B$29:$B$33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</c:numCache>
            </c:numRef>
          </c:xVal>
          <c:yVal>
            <c:numRef>
              <c:f>[1]رامان!$C$29:$C$33</c:f>
              <c:numCache>
                <c:formatCode>General</c:formatCode>
                <c:ptCount val="5"/>
                <c:pt idx="0">
                  <c:v>0</c:v>
                </c:pt>
                <c:pt idx="1">
                  <c:v>32.840000000000003</c:v>
                </c:pt>
                <c:pt idx="2">
                  <c:v>53.7</c:v>
                </c:pt>
                <c:pt idx="3">
                  <c:v>78.3</c:v>
                </c:pt>
                <c:pt idx="4">
                  <c:v>83.59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2B-47B2-98E9-2047D15510BB}"/>
            </c:ext>
          </c:extLst>
        </c:ser>
        <c:ser>
          <c:idx val="1"/>
          <c:order val="1"/>
          <c:tx>
            <c:v>Zone</c:v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rgbClr val="00B050"/>
              </a:solidFill>
              <a:ln w="9525">
                <a:noFill/>
              </a:ln>
              <a:effectLst/>
            </c:spPr>
          </c:marker>
          <c:xVal>
            <c:numRef>
              <c:f>[1]رامان!$B$29:$B$33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</c:numCache>
            </c:numRef>
          </c:xVal>
          <c:yVal>
            <c:numRef>
              <c:f>[1]رامان!$D$29:$D$33</c:f>
              <c:numCache>
                <c:formatCode>General</c:formatCode>
                <c:ptCount val="5"/>
                <c:pt idx="0">
                  <c:v>0</c:v>
                </c:pt>
                <c:pt idx="1">
                  <c:v>51.5593</c:v>
                </c:pt>
                <c:pt idx="2">
                  <c:v>72.707099999999997</c:v>
                </c:pt>
                <c:pt idx="3">
                  <c:v>79.769400000000005</c:v>
                </c:pt>
                <c:pt idx="4">
                  <c:v>94.644099999999995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62B-47B2-98E9-2047D1551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3498608"/>
        <c:axId val="517730400"/>
      </c:scatterChart>
      <c:valAx>
        <c:axId val="473498608"/>
        <c:scaling>
          <c:orientation val="minMax"/>
          <c:max val="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Time (min)</a:t>
                </a:r>
              </a:p>
            </c:rich>
          </c:tx>
          <c:layout>
            <c:manualLayout>
              <c:xMode val="edge"/>
              <c:yMode val="edge"/>
              <c:x val="0.46055945672309268"/>
              <c:y val="0.909441163604549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0400"/>
        <c:crosses val="autoZero"/>
        <c:crossBetween val="midCat"/>
      </c:valAx>
      <c:valAx>
        <c:axId val="5177304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Removal (%)</a:t>
                </a:r>
              </a:p>
            </c:rich>
          </c:tx>
          <c:layout>
            <c:manualLayout>
              <c:xMode val="edge"/>
              <c:yMode val="edge"/>
              <c:x val="3.2544133817378209E-3"/>
              <c:y val="0.2507997047244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498608"/>
        <c:crosses val="autoZero"/>
        <c:crossBetween val="midCat"/>
      </c:valAx>
      <c:spPr>
        <a:noFill/>
        <a:ln w="15875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7613679606333857"/>
          <c:y val="5.1379593175853021E-2"/>
          <c:w val="0.27809526103598486"/>
          <c:h val="0.134632443671813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73778432255472"/>
          <c:y val="3.5417201706414471E-2"/>
          <c:w val="0.81225912448733706"/>
          <c:h val="0.80591880511437575"/>
        </c:manualLayout>
      </c:layout>
      <c:barChart>
        <c:barDir val="col"/>
        <c:grouping val="clustered"/>
        <c:varyColors val="0"/>
        <c:ser>
          <c:idx val="0"/>
          <c:order val="0"/>
          <c:tx>
            <c:v>500ml/min</c:v>
          </c:tx>
          <c:spPr>
            <a:solidFill>
              <a:srgbClr val="92D050"/>
            </a:solidFill>
            <a:ln w="25400">
              <a:solidFill>
                <a:srgbClr val="0066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'ppm&amp;%removal(zone)'!$L$10:$O$10</c:f>
                <c:numCache>
                  <c:formatCode>General</c:formatCode>
                  <c:ptCount val="4"/>
                  <c:pt idx="0">
                    <c:v>4.5613084128268548</c:v>
                  </c:pt>
                  <c:pt idx="1">
                    <c:v>2.2216251247973684</c:v>
                  </c:pt>
                  <c:pt idx="2">
                    <c:v>5.0445626727451849</c:v>
                  </c:pt>
                  <c:pt idx="3">
                    <c:v>5.8706842304226612</c:v>
                  </c:pt>
                </c:numCache>
              </c:numRef>
            </c:plus>
            <c:minus>
              <c:numRef>
                <c:f>'ppm&amp;%removal(zone)'!$L$10:$O$10</c:f>
                <c:numCache>
                  <c:formatCode>General</c:formatCode>
                  <c:ptCount val="4"/>
                  <c:pt idx="0">
                    <c:v>4.5613084128268548</c:v>
                  </c:pt>
                  <c:pt idx="1">
                    <c:v>2.2216251247973684</c:v>
                  </c:pt>
                  <c:pt idx="2">
                    <c:v>5.0445626727451849</c:v>
                  </c:pt>
                  <c:pt idx="3">
                    <c:v>5.8706842304226612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>
                <a:glow>
                  <a:schemeClr val="accent1"/>
                </a:glow>
              </a:effectLst>
            </c:spPr>
          </c:errBars>
          <c:cat>
            <c:numRef>
              <c:f>'ppm&amp;%removal(zone)'!$L$5:$O$5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</c:numCache>
            </c:numRef>
          </c:cat>
          <c:val>
            <c:numRef>
              <c:f>'ppm&amp;%removal(zone)'!$L$9:$O$9</c:f>
              <c:numCache>
                <c:formatCode>General</c:formatCode>
                <c:ptCount val="4"/>
                <c:pt idx="0">
                  <c:v>42.667480981726442</c:v>
                </c:pt>
                <c:pt idx="1">
                  <c:v>52.415936271525744</c:v>
                </c:pt>
                <c:pt idx="2">
                  <c:v>75.26757626930133</c:v>
                </c:pt>
                <c:pt idx="3">
                  <c:v>89.113333333333344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C8-4F1E-8710-41BCB7D49F70}"/>
            </c:ext>
          </c:extLst>
        </c:ser>
        <c:ser>
          <c:idx val="1"/>
          <c:order val="1"/>
          <c:tx>
            <c:v>700ml/min</c:v>
          </c:tx>
          <c:spPr>
            <a:solidFill>
              <a:schemeClr val="bg1">
                <a:lumMod val="95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'ppm&amp;%removal(zone)'!$L$15:$O$15</c:f>
                <c:numCache>
                  <c:formatCode>General</c:formatCode>
                  <c:ptCount val="4"/>
                  <c:pt idx="0">
                    <c:v>12.121502550557254</c:v>
                  </c:pt>
                  <c:pt idx="1">
                    <c:v>1.2149900944354206</c:v>
                  </c:pt>
                  <c:pt idx="2">
                    <c:v>5.7784702656846143</c:v>
                  </c:pt>
                  <c:pt idx="3">
                    <c:v>0.94040067759293744</c:v>
                  </c:pt>
                </c:numCache>
              </c:numRef>
            </c:plus>
            <c:minus>
              <c:numRef>
                <c:f>'ppm&amp;%removal(zone)'!$L$15:$O$15</c:f>
                <c:numCache>
                  <c:formatCode>General</c:formatCode>
                  <c:ptCount val="4"/>
                  <c:pt idx="0">
                    <c:v>12.121502550557254</c:v>
                  </c:pt>
                  <c:pt idx="1">
                    <c:v>1.2149900944354206</c:v>
                  </c:pt>
                  <c:pt idx="2">
                    <c:v>5.7784702656846143</c:v>
                  </c:pt>
                  <c:pt idx="3">
                    <c:v>0.94040067759293744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'ppm&amp;%removal(zone)'!$L$5:$O$5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</c:numCache>
            </c:numRef>
          </c:cat>
          <c:val>
            <c:numRef>
              <c:f>'ppm&amp;%removal(zone)'!$L$14:$O$14</c:f>
              <c:numCache>
                <c:formatCode>General</c:formatCode>
                <c:ptCount val="4"/>
                <c:pt idx="0">
                  <c:v>51.559333599893385</c:v>
                </c:pt>
                <c:pt idx="1">
                  <c:v>72.707065173930431</c:v>
                </c:pt>
                <c:pt idx="2">
                  <c:v>79.769394908703177</c:v>
                </c:pt>
                <c:pt idx="3">
                  <c:v>94.644119685459145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C8-4F1E-8710-41BCB7D49F70}"/>
            </c:ext>
          </c:extLst>
        </c:ser>
        <c:ser>
          <c:idx val="2"/>
          <c:order val="2"/>
          <c:tx>
            <c:v>900ml/min</c:v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'ppm&amp;%removal(zone)'!$L$20:$O$20</c:f>
                <c:numCache>
                  <c:formatCode>General</c:formatCode>
                  <c:ptCount val="4"/>
                  <c:pt idx="0">
                    <c:v>29.991499351205054</c:v>
                  </c:pt>
                  <c:pt idx="1">
                    <c:v>37.401190266264706</c:v>
                  </c:pt>
                  <c:pt idx="2">
                    <c:v>24.60351397666604</c:v>
                  </c:pt>
                  <c:pt idx="3">
                    <c:v>11.08546044751095</c:v>
                  </c:pt>
                </c:numCache>
              </c:numRef>
            </c:plus>
            <c:minus>
              <c:numRef>
                <c:f>'ppm&amp;%removal(zone)'!$L$20:$O$20</c:f>
                <c:numCache>
                  <c:formatCode>General</c:formatCode>
                  <c:ptCount val="4"/>
                  <c:pt idx="0">
                    <c:v>29.991499351205054</c:v>
                  </c:pt>
                  <c:pt idx="1">
                    <c:v>37.401190266264706</c:v>
                  </c:pt>
                  <c:pt idx="2">
                    <c:v>24.60351397666604</c:v>
                  </c:pt>
                  <c:pt idx="3">
                    <c:v>11.08546044751095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'ppm&amp;%removal(zone)'!$L$5:$O$5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</c:numCache>
            </c:numRef>
          </c:cat>
          <c:val>
            <c:numRef>
              <c:f>'ppm&amp;%removal(zone)'!$L$19:$O$19</c:f>
              <c:numCache>
                <c:formatCode>General</c:formatCode>
                <c:ptCount val="4"/>
                <c:pt idx="0">
                  <c:v>34.286666666666669</c:v>
                </c:pt>
                <c:pt idx="1">
                  <c:v>57.106666666666662</c:v>
                </c:pt>
                <c:pt idx="2">
                  <c:v>75.459999999999994</c:v>
                </c:pt>
                <c:pt idx="3">
                  <c:v>87.096666666666678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C8-4F1E-8710-41BCB7D49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6016368"/>
        <c:axId val="517735392"/>
      </c:barChart>
      <c:catAx>
        <c:axId val="516016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7735392"/>
        <c:crosses val="autoZero"/>
        <c:auto val="1"/>
        <c:lblAlgn val="ctr"/>
        <c:lblOffset val="100"/>
        <c:noMultiLvlLbl val="0"/>
      </c:catAx>
      <c:valAx>
        <c:axId val="517735392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Removal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016368"/>
        <c:crosses val="autoZero"/>
        <c:crossBetween val="between"/>
      </c:valAx>
      <c:spPr>
        <a:noFill/>
        <a:ln w="15875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6562353198894958"/>
          <c:y val="4.0520625259386003E-2"/>
          <c:w val="0.23458506249315439"/>
          <c:h val="0.13915843547959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637215614265506"/>
          <c:y val="3.5496707718206948E-2"/>
          <c:w val="0.81869338902117605"/>
          <c:h val="0.83392094593382471"/>
        </c:manualLayout>
      </c:layout>
      <c:barChart>
        <c:barDir val="col"/>
        <c:grouping val="clustered"/>
        <c:varyColors val="0"/>
        <c:ser>
          <c:idx val="0"/>
          <c:order val="0"/>
          <c:tx>
            <c:v>8.6Kv</c:v>
          </c:tx>
          <c:spPr>
            <a:solidFill>
              <a:srgbClr val="92D050"/>
            </a:solidFill>
            <a:ln w="25400">
              <a:solidFill>
                <a:srgbClr val="0066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'ppm&amp;%removal(zone)'!$J$60:$M$60</c:f>
                <c:numCache>
                  <c:formatCode>General</c:formatCode>
                  <c:ptCount val="4"/>
                  <c:pt idx="0">
                    <c:v>12.121502550557254</c:v>
                  </c:pt>
                  <c:pt idx="1">
                    <c:v>1.2149900944354206</c:v>
                  </c:pt>
                  <c:pt idx="2">
                    <c:v>5.7784702656846143</c:v>
                  </c:pt>
                  <c:pt idx="3">
                    <c:v>0.94040067759293744</c:v>
                  </c:pt>
                </c:numCache>
              </c:numRef>
            </c:plus>
            <c:minus>
              <c:numRef>
                <c:f>'ppm&amp;%removal(zone)'!$J$60:$M$60</c:f>
                <c:numCache>
                  <c:formatCode>General</c:formatCode>
                  <c:ptCount val="4"/>
                  <c:pt idx="0">
                    <c:v>12.121502550557254</c:v>
                  </c:pt>
                  <c:pt idx="1">
                    <c:v>1.2149900944354206</c:v>
                  </c:pt>
                  <c:pt idx="2">
                    <c:v>5.7784702656846143</c:v>
                  </c:pt>
                  <c:pt idx="3">
                    <c:v>0.94040067759293744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'ppm&amp;%removal(zone)'!$J$55:$M$55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</c:numCache>
            </c:numRef>
          </c:cat>
          <c:val>
            <c:numRef>
              <c:f>'ppm&amp;%removal(zone)'!$J$59:$M$59</c:f>
              <c:numCache>
                <c:formatCode>General</c:formatCode>
                <c:ptCount val="4"/>
                <c:pt idx="0">
                  <c:v>51.559333599893385</c:v>
                </c:pt>
                <c:pt idx="1">
                  <c:v>72.707065173930431</c:v>
                </c:pt>
                <c:pt idx="2">
                  <c:v>79.769394908703177</c:v>
                </c:pt>
                <c:pt idx="3">
                  <c:v>94.644119685459145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AA-47DB-B561-AFF2F02B827D}"/>
            </c:ext>
          </c:extLst>
        </c:ser>
        <c:ser>
          <c:idx val="1"/>
          <c:order val="1"/>
          <c:tx>
            <c:v>9.1kv</c:v>
          </c:tx>
          <c:spPr>
            <a:solidFill>
              <a:schemeClr val="bg1">
                <a:lumMod val="95000"/>
              </a:schemeClr>
            </a:solidFill>
            <a:ln w="2540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'ppm&amp;%removal(zone)'!$J$65:$M$65</c:f>
                <c:numCache>
                  <c:formatCode>General</c:formatCode>
                  <c:ptCount val="4"/>
                  <c:pt idx="0">
                    <c:v>7.8893107728652705</c:v>
                  </c:pt>
                  <c:pt idx="1">
                    <c:v>20.059022463223368</c:v>
                  </c:pt>
                  <c:pt idx="2">
                    <c:v>18.93903512294948</c:v>
                  </c:pt>
                  <c:pt idx="3">
                    <c:v>24.582776412507144</c:v>
                  </c:pt>
                </c:numCache>
              </c:numRef>
            </c:plus>
            <c:minus>
              <c:numRef>
                <c:f>'ppm&amp;%removal(zone)'!$J$65:$M$65</c:f>
                <c:numCache>
                  <c:formatCode>General</c:formatCode>
                  <c:ptCount val="4"/>
                  <c:pt idx="0">
                    <c:v>7.8893107728652705</c:v>
                  </c:pt>
                  <c:pt idx="1">
                    <c:v>20.059022463223368</c:v>
                  </c:pt>
                  <c:pt idx="2">
                    <c:v>18.93903512294948</c:v>
                  </c:pt>
                  <c:pt idx="3">
                    <c:v>24.582776412507144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'ppm&amp;%removal(zone)'!$J$55:$M$55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</c:numCache>
            </c:numRef>
          </c:cat>
          <c:val>
            <c:numRef>
              <c:f>'ppm&amp;%removal(zone)'!$J$64:$M$64</c:f>
              <c:numCache>
                <c:formatCode>General</c:formatCode>
                <c:ptCount val="4"/>
                <c:pt idx="0">
                  <c:v>36.03884728340676</c:v>
                </c:pt>
                <c:pt idx="1">
                  <c:v>48.518847283406757</c:v>
                </c:pt>
                <c:pt idx="2">
                  <c:v>68.723732452276067</c:v>
                </c:pt>
                <c:pt idx="3">
                  <c:v>75.447599118942733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AA-47DB-B561-AFF2F02B827D}"/>
            </c:ext>
          </c:extLst>
        </c:ser>
        <c:ser>
          <c:idx val="2"/>
          <c:order val="2"/>
          <c:tx>
            <c:v>9.6kv</c:v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'ppm&amp;%removal(zone)'!$J$70:$M$70</c:f>
                <c:numCache>
                  <c:formatCode>General</c:formatCode>
                  <c:ptCount val="4"/>
                  <c:pt idx="0">
                    <c:v>8.7821941070174798</c:v>
                  </c:pt>
                  <c:pt idx="1">
                    <c:v>12.118953475169933</c:v>
                  </c:pt>
                  <c:pt idx="2">
                    <c:v>4.6823106831278647</c:v>
                  </c:pt>
                  <c:pt idx="3">
                    <c:v>10.24414629597478</c:v>
                  </c:pt>
                </c:numCache>
              </c:numRef>
            </c:plus>
            <c:minus>
              <c:numRef>
                <c:f>'ppm&amp;%removal(zone)'!$J$70:$M$70</c:f>
                <c:numCache>
                  <c:formatCode>General</c:formatCode>
                  <c:ptCount val="4"/>
                  <c:pt idx="0">
                    <c:v>8.7821941070174798</c:v>
                  </c:pt>
                  <c:pt idx="1">
                    <c:v>12.118953475169933</c:v>
                  </c:pt>
                  <c:pt idx="2">
                    <c:v>4.6823106831278647</c:v>
                  </c:pt>
                  <c:pt idx="3">
                    <c:v>10.24414629597478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'ppm&amp;%removal(zone)'!$J$55:$M$55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</c:numCache>
            </c:numRef>
          </c:cat>
          <c:val>
            <c:numRef>
              <c:f>'ppm&amp;%removal(zone)'!$J$69:$M$69</c:f>
              <c:numCache>
                <c:formatCode>General</c:formatCode>
                <c:ptCount val="4"/>
                <c:pt idx="0">
                  <c:v>46.983333333333341</c:v>
                </c:pt>
                <c:pt idx="1">
                  <c:v>51.553333333333335</c:v>
                </c:pt>
                <c:pt idx="2">
                  <c:v>64.293333333333337</c:v>
                </c:pt>
                <c:pt idx="3">
                  <c:v>67.703333333333333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AA-47DB-B561-AFF2F02B8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6043968"/>
        <c:axId val="477765312"/>
      </c:barChart>
      <c:catAx>
        <c:axId val="516043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Time (min)</a:t>
                </a:r>
              </a:p>
            </c:rich>
          </c:tx>
          <c:layout>
            <c:manualLayout>
              <c:xMode val="edge"/>
              <c:yMode val="edge"/>
              <c:x val="0.45441534126768268"/>
              <c:y val="0.944798737667077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7765312"/>
        <c:crosses val="autoZero"/>
        <c:auto val="1"/>
        <c:lblAlgn val="ctr"/>
        <c:lblOffset val="100"/>
        <c:noMultiLvlLbl val="0"/>
      </c:catAx>
      <c:valAx>
        <c:axId val="477765312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Removal (%)</a:t>
                </a:r>
              </a:p>
            </c:rich>
          </c:tx>
          <c:layout>
            <c:manualLayout>
              <c:xMode val="edge"/>
              <c:yMode val="edge"/>
              <c:x val="1.0769154318908613E-3"/>
              <c:y val="0.312662062048915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6043968"/>
        <c:crosses val="autoZero"/>
        <c:crossBetween val="between"/>
      </c:valAx>
      <c:spPr>
        <a:noFill/>
        <a:ln w="22225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3963099202251969"/>
          <c:y val="4.4581375773820542E-2"/>
          <c:w val="0.18563995002808056"/>
          <c:h val="0.139722887178905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910620389157368E-2"/>
          <c:y val="5.7550763372190061E-2"/>
          <c:w val="0.86647098829847136"/>
          <c:h val="0.92330042077707597"/>
        </c:manualLayout>
      </c:layout>
      <c:scatterChart>
        <c:scatterStyle val="lineMarker"/>
        <c:varyColors val="0"/>
        <c:ser>
          <c:idx val="0"/>
          <c:order val="0"/>
          <c:tx>
            <c:v>500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xVal>
            <c:numRef>
              <c:f>'ppm&amp;%removal(zone)'!$Q$5:$T$5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</c:numCache>
            </c:numRef>
          </c:xVal>
          <c:yVal>
            <c:numRef>
              <c:f>'ppm&amp;%removal(zone)'!$Q$9:$T$9</c:f>
              <c:numCache>
                <c:formatCode>General</c:formatCode>
                <c:ptCount val="4"/>
                <c:pt idx="0">
                  <c:v>-0.55841757187111873</c:v>
                </c:pt>
                <c:pt idx="1">
                  <c:v>-0.74341260110818419</c:v>
                </c:pt>
                <c:pt idx="2">
                  <c:v>-1.4105094667541322</c:v>
                </c:pt>
                <c:pt idx="3">
                  <c:v>-2.3098875624856579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BC7-47CA-AA0A-CC2FF8733C93}"/>
            </c:ext>
          </c:extLst>
        </c:ser>
        <c:ser>
          <c:idx val="1"/>
          <c:order val="1"/>
          <c:tx>
            <c:v>700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'ppm&amp;%removal(zone)'!$Q$5:$T$5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</c:numCache>
            </c:numRef>
          </c:xVal>
          <c:yVal>
            <c:numRef>
              <c:f>'ppm&amp;%removal(zone)'!$Q$14:$T$14</c:f>
              <c:numCache>
                <c:formatCode>General</c:formatCode>
                <c:ptCount val="4"/>
                <c:pt idx="0">
                  <c:v>-0.74493469420602032</c:v>
                </c:pt>
                <c:pt idx="1">
                  <c:v>-1.2992148879572489</c:v>
                </c:pt>
                <c:pt idx="2">
                  <c:v>-1.6266801497924941</c:v>
                </c:pt>
                <c:pt idx="3">
                  <c:v>-2.9381306496405735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BC7-47CA-AA0A-CC2FF8733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0000159"/>
        <c:axId val="1319999743"/>
      </c:scatterChart>
      <c:valAx>
        <c:axId val="1320000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9999743"/>
        <c:crosses val="autoZero"/>
        <c:crossBetween val="midCat"/>
      </c:valAx>
      <c:valAx>
        <c:axId val="1319999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0000159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08665883731499"/>
          <c:y val="4.7595964201369856E-2"/>
          <c:w val="0.78968796843501787"/>
          <c:h val="0.79306802247779662"/>
        </c:manualLayout>
      </c:layout>
      <c:scatterChart>
        <c:scatterStyle val="lineMarker"/>
        <c:varyColors val="0"/>
        <c:ser>
          <c:idx val="0"/>
          <c:order val="0"/>
          <c:spPr>
            <a:ln w="3492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TSS!$F$5:$F$9</c:f>
                <c:numCache>
                  <c:formatCode>General</c:formatCode>
                  <c:ptCount val="5"/>
                  <c:pt idx="0">
                    <c:v>0.20816659994661352</c:v>
                  </c:pt>
                  <c:pt idx="1">
                    <c:v>0.55075705472860981</c:v>
                  </c:pt>
                  <c:pt idx="2">
                    <c:v>0.26457513110645864</c:v>
                  </c:pt>
                  <c:pt idx="3">
                    <c:v>7.0710678118655126E-2</c:v>
                  </c:pt>
                  <c:pt idx="4">
                    <c:v>0.40414518843273839</c:v>
                  </c:pt>
                </c:numCache>
              </c:numRef>
            </c:plus>
            <c:minus>
              <c:numRef>
                <c:f>TSS!$F$5:$F$9</c:f>
                <c:numCache>
                  <c:formatCode>General</c:formatCode>
                  <c:ptCount val="5"/>
                  <c:pt idx="0">
                    <c:v>0.20816659994661352</c:v>
                  </c:pt>
                  <c:pt idx="1">
                    <c:v>0.55075705472860981</c:v>
                  </c:pt>
                  <c:pt idx="2">
                    <c:v>0.26457513110645864</c:v>
                  </c:pt>
                  <c:pt idx="3">
                    <c:v>7.0710678118655126E-2</c:v>
                  </c:pt>
                  <c:pt idx="4">
                    <c:v>0.40414518843273839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TSS!$A$5:$A$9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</c:numCache>
            </c:numRef>
          </c:xVal>
          <c:yVal>
            <c:numRef>
              <c:f>TSS!$E$5:$E$9</c:f>
              <c:numCache>
                <c:formatCode>General</c:formatCode>
                <c:ptCount val="5"/>
                <c:pt idx="0">
                  <c:v>9.2666666666666675</c:v>
                </c:pt>
                <c:pt idx="1">
                  <c:v>8.0666666666666664</c:v>
                </c:pt>
                <c:pt idx="2">
                  <c:v>7.8999999999999995</c:v>
                </c:pt>
                <c:pt idx="3">
                  <c:v>7.85</c:v>
                </c:pt>
                <c:pt idx="4">
                  <c:v>7.9666666666666659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C1-40C1-96CF-B075ADDA3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362864"/>
        <c:axId val="477770720"/>
      </c:scatterChart>
      <c:valAx>
        <c:axId val="526362864"/>
        <c:scaling>
          <c:orientation val="minMax"/>
          <c:max val="21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7770720"/>
        <c:crosses val="autoZero"/>
        <c:crossBetween val="midCat"/>
        <c:majorUnit val="5"/>
      </c:valAx>
      <c:valAx>
        <c:axId val="477770720"/>
        <c:scaling>
          <c:orientation val="minMax"/>
          <c:min val="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TSS (Brix)</a:t>
                </a:r>
              </a:p>
            </c:rich>
          </c:tx>
          <c:layout>
            <c:manualLayout>
              <c:xMode val="edge"/>
              <c:yMode val="edge"/>
              <c:x val="7.3238592923632303E-3"/>
              <c:y val="0.338449908556733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6362864"/>
        <c:crosses val="autoZero"/>
        <c:crossBetween val="midCat"/>
        <c:majorUnit val="1"/>
      </c:valAx>
      <c:spPr>
        <a:noFill/>
        <a:ln w="190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43289226675163"/>
          <c:y val="4.1186926438144575E-2"/>
          <c:w val="0.78194994631050008"/>
          <c:h val="0.8120443309306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70C0"/>
            </a:solidFill>
            <a:ln w="34925"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viscosity!$H$7:$H$11</c:f>
                <c:numCache>
                  <c:formatCode>General</c:formatCode>
                  <c:ptCount val="5"/>
                  <c:pt idx="0">
                    <c:v>2.828427124746177E-2</c:v>
                  </c:pt>
                  <c:pt idx="1">
                    <c:v>2.1213203435597231E-3</c:v>
                  </c:pt>
                  <c:pt idx="2">
                    <c:v>7.0710678118653244E-3</c:v>
                  </c:pt>
                  <c:pt idx="3">
                    <c:v>1.06066017177983E-2</c:v>
                  </c:pt>
                  <c:pt idx="4">
                    <c:v>2.8284271247461926E-2</c:v>
                  </c:pt>
                </c:numCache>
              </c:numRef>
            </c:plus>
            <c:minus>
              <c:numRef>
                <c:f>viscosity!$H$7:$H$11</c:f>
                <c:numCache>
                  <c:formatCode>General</c:formatCode>
                  <c:ptCount val="5"/>
                  <c:pt idx="0">
                    <c:v>2.828427124746177E-2</c:v>
                  </c:pt>
                  <c:pt idx="1">
                    <c:v>2.1213203435597231E-3</c:v>
                  </c:pt>
                  <c:pt idx="2">
                    <c:v>7.0710678118653244E-3</c:v>
                  </c:pt>
                  <c:pt idx="3">
                    <c:v>1.06066017177983E-2</c:v>
                  </c:pt>
                  <c:pt idx="4">
                    <c:v>2.8284271247461926E-2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viscosity!$C$7:$C$11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</c:numCache>
            </c:numRef>
          </c:cat>
          <c:val>
            <c:numRef>
              <c:f>viscosity!$G$7:$G$11</c:f>
              <c:numCache>
                <c:formatCode>General</c:formatCode>
                <c:ptCount val="5"/>
                <c:pt idx="0" formatCode="0.00">
                  <c:v>1.61</c:v>
                </c:pt>
                <c:pt idx="1">
                  <c:v>1.8305</c:v>
                </c:pt>
                <c:pt idx="2">
                  <c:v>1.871</c:v>
                </c:pt>
                <c:pt idx="3">
                  <c:v>1.9755</c:v>
                </c:pt>
                <c:pt idx="4">
                  <c:v>2.0499999999999998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C1-403F-88ED-9462CEA04B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6819248"/>
        <c:axId val="477759488"/>
      </c:barChart>
      <c:catAx>
        <c:axId val="396819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Time (min)</a:t>
                </a:r>
              </a:p>
            </c:rich>
          </c:tx>
          <c:layout>
            <c:manualLayout>
              <c:xMode val="edge"/>
              <c:yMode val="edge"/>
              <c:x val="0.46091876553633865"/>
              <c:y val="0.935454778189911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7759488"/>
        <c:crosses val="autoZero"/>
        <c:auto val="1"/>
        <c:lblAlgn val="ctr"/>
        <c:lblOffset val="100"/>
        <c:noMultiLvlLbl val="1"/>
      </c:catAx>
      <c:valAx>
        <c:axId val="477759488"/>
        <c:scaling>
          <c:orientation val="minMax"/>
          <c:max val="2.2000000000000002"/>
          <c:min val="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Viscosity (mPa.s)</a:t>
                </a:r>
              </a:p>
            </c:rich>
          </c:tx>
          <c:layout>
            <c:manualLayout>
              <c:xMode val="edge"/>
              <c:yMode val="edge"/>
              <c:x val="3.0054523350721797E-3"/>
              <c:y val="0.263172184106640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6819248"/>
        <c:crosses val="autoZero"/>
        <c:crossBetween val="between"/>
      </c:valAx>
      <c:spPr>
        <a:noFill/>
        <a:ln w="190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93346463517333"/>
          <c:y val="4.3302817813855539E-2"/>
          <c:w val="0.75786002568711663"/>
          <c:h val="0.79214309861991583"/>
        </c:manualLayout>
      </c:layout>
      <c:scatterChart>
        <c:scatterStyle val="lineMarker"/>
        <c:varyColors val="0"/>
        <c:ser>
          <c:idx val="0"/>
          <c:order val="0"/>
          <c:spPr>
            <a:ln w="3492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pH!$F$6:$F$10</c:f>
                <c:numCache>
                  <c:formatCode>General</c:formatCode>
                  <c:ptCount val="5"/>
                  <c:pt idx="0">
                    <c:v>7.5000000000000178E-2</c:v>
                  </c:pt>
                  <c:pt idx="1">
                    <c:v>0.36665151483845443</c:v>
                  </c:pt>
                  <c:pt idx="2">
                    <c:v>0.19525624189766658</c:v>
                  </c:pt>
                  <c:pt idx="3">
                    <c:v>0.10563301251660548</c:v>
                  </c:pt>
                  <c:pt idx="4">
                    <c:v>0.13382202110763916</c:v>
                  </c:pt>
                </c:numCache>
              </c:numRef>
            </c:plus>
            <c:minus>
              <c:numRef>
                <c:f>pH!$F$6:$F$10</c:f>
                <c:numCache>
                  <c:formatCode>General</c:formatCode>
                  <c:ptCount val="5"/>
                  <c:pt idx="0">
                    <c:v>7.5000000000000178E-2</c:v>
                  </c:pt>
                  <c:pt idx="1">
                    <c:v>0.36665151483845443</c:v>
                  </c:pt>
                  <c:pt idx="2">
                    <c:v>0.19525624189766658</c:v>
                  </c:pt>
                  <c:pt idx="3">
                    <c:v>0.10563301251660548</c:v>
                  </c:pt>
                  <c:pt idx="4">
                    <c:v>0.13382202110763916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pH!$A$6:$A$10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</c:numCache>
            </c:numRef>
          </c:xVal>
          <c:yVal>
            <c:numRef>
              <c:f>pH!$E$6:$E$10</c:f>
              <c:numCache>
                <c:formatCode>0.00</c:formatCode>
                <c:ptCount val="5"/>
                <c:pt idx="0">
                  <c:v>6.3850000000000007</c:v>
                </c:pt>
                <c:pt idx="1">
                  <c:v>5.9566666666666661</c:v>
                </c:pt>
                <c:pt idx="2">
                  <c:v>5.7749999999999995</c:v>
                </c:pt>
                <c:pt idx="3">
                  <c:v>5.6683333333333339</c:v>
                </c:pt>
                <c:pt idx="4">
                  <c:v>5.5316666666666663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112-4ADA-98F0-410D509B3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8683296"/>
        <c:axId val="477735776"/>
      </c:scatterChart>
      <c:valAx>
        <c:axId val="288683296"/>
        <c:scaling>
          <c:orientation val="minMax"/>
          <c:max val="2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7735776"/>
        <c:crosses val="autoZero"/>
        <c:crossBetween val="midCat"/>
      </c:valAx>
      <c:valAx>
        <c:axId val="477735776"/>
        <c:scaling>
          <c:orientation val="minMax"/>
          <c:min val="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pH</a:t>
                </a:r>
              </a:p>
            </c:rich>
          </c:tx>
          <c:layout>
            <c:manualLayout>
              <c:xMode val="edge"/>
              <c:yMode val="edge"/>
              <c:x val="6.9390702137271838E-4"/>
              <c:y val="0.395156997765395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8683296"/>
        <c:crosses val="autoZero"/>
        <c:crossBetween val="midCat"/>
      </c:valAx>
      <c:spPr>
        <a:noFill/>
        <a:ln w="15875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232411</xdr:colOff>
      <xdr:row>2</xdr:row>
      <xdr:rowOff>99060</xdr:rowOff>
    </xdr:from>
    <xdr:to>
      <xdr:col>13</xdr:col>
      <xdr:colOff>514351</xdr:colOff>
      <xdr:row>19</xdr:row>
      <xdr:rowOff>118110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B8193F-DEF4-40CC-994A-575FDC82B7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550445</xdr:colOff>
      <xdr:row>40</xdr:row>
      <xdr:rowOff>41608</xdr:rowOff>
    </xdr:from>
    <xdr:to>
      <xdr:col>13</xdr:col>
      <xdr:colOff>287554</xdr:colOff>
      <xdr:row>59</xdr:row>
      <xdr:rowOff>127335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268FD03-08E8-48E5-A866-69A2BD0805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403561</xdr:colOff>
      <xdr:row>2</xdr:row>
      <xdr:rowOff>170447</xdr:rowOff>
    </xdr:from>
    <xdr:to>
      <xdr:col>20</xdr:col>
      <xdr:colOff>375988</xdr:colOff>
      <xdr:row>23</xdr:row>
      <xdr:rowOff>175458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0A3DE0-BC34-4D63-89D2-8CDFF57B3D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562927</xdr:colOff>
      <xdr:row>25</xdr:row>
      <xdr:rowOff>7620</xdr:rowOff>
    </xdr:from>
    <xdr:to>
      <xdr:col>12</xdr:col>
      <xdr:colOff>624840</xdr:colOff>
      <xdr:row>45</xdr:row>
      <xdr:rowOff>7620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D5EE9FF-05FD-44B6-A09E-99DE0C2649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42335</xdr:colOff>
      <xdr:row>21</xdr:row>
      <xdr:rowOff>153454</xdr:rowOff>
    </xdr:from>
    <xdr:to>
      <xdr:col>18</xdr:col>
      <xdr:colOff>139701</xdr:colOff>
      <xdr:row>43</xdr:row>
      <xdr:rowOff>93132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21CAAD58-DE97-49D3-8BC4-727B4E5A1E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12699</xdr:colOff>
      <xdr:row>56</xdr:row>
      <xdr:rowOff>151343</xdr:rowOff>
    </xdr:from>
    <xdr:to>
      <xdr:col>20</xdr:col>
      <xdr:colOff>342900</xdr:colOff>
      <xdr:row>79</xdr:row>
      <xdr:rowOff>33867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EB263ADE-DF81-4828-BBC2-4F91D4666A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97368</xdr:colOff>
      <xdr:row>24</xdr:row>
      <xdr:rowOff>173566</xdr:rowOff>
    </xdr:from>
    <xdr:to>
      <xdr:col>27</xdr:col>
      <xdr:colOff>499534</xdr:colOff>
      <xdr:row>44</xdr:row>
      <xdr:rowOff>175684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D43E9F-46F0-4F2A-8EEF-210992B0D4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491490</xdr:colOff>
      <xdr:row>9</xdr:row>
      <xdr:rowOff>114300</xdr:rowOff>
    </xdr:from>
    <xdr:to>
      <xdr:col>13</xdr:col>
      <xdr:colOff>133350</xdr:colOff>
      <xdr:row>27</xdr:row>
      <xdr:rowOff>148590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931AE58-26A8-43F9-9694-9B9FC317EB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213517</xdr:colOff>
      <xdr:row>1</xdr:row>
      <xdr:rowOff>72435</xdr:rowOff>
    </xdr:from>
    <xdr:to>
      <xdr:col>14</xdr:col>
      <xdr:colOff>583299</xdr:colOff>
      <xdr:row>19</xdr:row>
      <xdr:rowOff>122918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D058ED7-0427-45D9-AED9-2D02917CF3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390525</xdr:colOff>
      <xdr:row>2</xdr:row>
      <xdr:rowOff>100012</xdr:rowOff>
    </xdr:from>
    <xdr:to>
      <xdr:col>13</xdr:col>
      <xdr:colOff>213360</xdr:colOff>
      <xdr:row>20</xdr:row>
      <xdr:rowOff>80010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F85CD12-4979-444C-81EB-A3C37A3E8F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zdi\Downloads\Eitaa%20Desktop\&#1588;&#1587;&#1578;&#1607;%20&#1585;&#1601;&#1578;&#1607;2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لاکتوز"/>
      <sheetName val="درصد حذف"/>
      <sheetName val="Sheet8"/>
      <sheetName val="انرو انتیبیوگرام"/>
      <sheetName val="رامان"/>
      <sheetName val="TSS"/>
      <sheetName val="ویسکوزیته"/>
      <sheetName val="pH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0</v>
          </cell>
        </row>
        <row r="29">
          <cell r="B29">
            <v>0</v>
          </cell>
          <cell r="C29">
            <v>0</v>
          </cell>
          <cell r="D29">
            <v>0</v>
          </cell>
        </row>
        <row r="30">
          <cell r="B30">
            <v>5</v>
          </cell>
          <cell r="C30">
            <v>32.840000000000003</v>
          </cell>
          <cell r="D30">
            <v>51.5593</v>
          </cell>
        </row>
        <row r="31">
          <cell r="B31">
            <v>10</v>
          </cell>
          <cell r="C31">
            <v>53.7</v>
          </cell>
          <cell r="D31">
            <v>72.707099999999997</v>
          </cell>
        </row>
        <row r="32">
          <cell r="B32">
            <v>15</v>
          </cell>
          <cell r="C32">
            <v>78.3</v>
          </cell>
          <cell r="D32">
            <v>79.769400000000005</v>
          </cell>
        </row>
        <row r="33">
          <cell r="B33">
            <v>20</v>
          </cell>
          <cell r="C33">
            <v>83.59</v>
          </cell>
          <cell r="D33">
            <v>94.644099999999995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56E8-68BC-459E-83C2-E53DA53AF8F3}">
  <dimension ref="A2:M39"/>
  <sheetViews>
    <sheetView topLeftCell="A10" zoomScale="146" zoomScaleNormal="146" workbookViewId="0">
      <selection activeCell="E22" sqref="E22"/>
    </sheetView>
  </sheetViews>
  <sheetFormatPr defaultRowHeight="14.4" x14ac:dyDescent="0.3"/>
  <cols>
    <col min="7" max="7" width="10.33203125" bestFit="1" customWidth="1"/>
  </cols>
  <sheetData>
    <row r="2" spans="2:10" x14ac:dyDescent="0.3">
      <c r="B2" s="45" t="s">
        <v>56</v>
      </c>
      <c r="C2" s="46"/>
      <c r="D2" s="46"/>
      <c r="E2" s="46"/>
      <c r="F2" s="46"/>
      <c r="G2" s="46"/>
      <c r="H2" s="46"/>
      <c r="I2" s="46"/>
      <c r="J2" s="46"/>
    </row>
    <row r="3" spans="2:10" x14ac:dyDescent="0.3">
      <c r="B3" s="46"/>
      <c r="C3" s="46"/>
      <c r="D3" s="46"/>
      <c r="E3" s="46"/>
      <c r="F3" s="46"/>
      <c r="G3" s="46"/>
      <c r="H3" s="46"/>
      <c r="I3" s="46"/>
      <c r="J3" s="46"/>
    </row>
    <row r="4" spans="2:10" x14ac:dyDescent="0.3">
      <c r="B4" s="2"/>
      <c r="C4" s="2" t="s">
        <v>9</v>
      </c>
    </row>
    <row r="5" spans="2:10" x14ac:dyDescent="0.3">
      <c r="B5" t="s">
        <v>2</v>
      </c>
      <c r="C5" t="s">
        <v>62</v>
      </c>
    </row>
    <row r="6" spans="2:10" x14ac:dyDescent="0.3">
      <c r="B6">
        <v>0</v>
      </c>
      <c r="C6">
        <v>56.89</v>
      </c>
    </row>
    <row r="7" spans="2:10" x14ac:dyDescent="0.3">
      <c r="B7">
        <v>5</v>
      </c>
      <c r="C7">
        <v>47.34</v>
      </c>
    </row>
    <row r="8" spans="2:10" x14ac:dyDescent="0.3">
      <c r="B8">
        <v>10</v>
      </c>
      <c r="C8">
        <v>49.66</v>
      </c>
    </row>
    <row r="9" spans="2:10" x14ac:dyDescent="0.3">
      <c r="B9">
        <v>15</v>
      </c>
      <c r="C9">
        <v>49.57</v>
      </c>
    </row>
    <row r="10" spans="2:10" x14ac:dyDescent="0.3">
      <c r="B10">
        <v>20</v>
      </c>
      <c r="C10">
        <v>48.41</v>
      </c>
    </row>
    <row r="12" spans="2:10" x14ac:dyDescent="0.3">
      <c r="B12" s="33" t="s">
        <v>2</v>
      </c>
      <c r="C12" s="33" t="s">
        <v>33</v>
      </c>
      <c r="D12" s="33" t="s">
        <v>34</v>
      </c>
      <c r="E12" s="33" t="s">
        <v>35</v>
      </c>
      <c r="F12" s="33" t="s">
        <v>13</v>
      </c>
      <c r="G12" s="33" t="s">
        <v>10</v>
      </c>
    </row>
    <row r="13" spans="2:10" x14ac:dyDescent="0.3">
      <c r="B13">
        <v>0</v>
      </c>
      <c r="C13" s="44">
        <v>56.89</v>
      </c>
      <c r="D13">
        <v>56.5</v>
      </c>
      <c r="E13">
        <v>57.2</v>
      </c>
      <c r="F13">
        <f>AVERAGE(C13:E13)</f>
        <v>56.863333333333337</v>
      </c>
      <c r="G13" s="3">
        <f>STDEVA(C13:E13)</f>
        <v>0.35076107727815853</v>
      </c>
    </row>
    <row r="14" spans="2:10" x14ac:dyDescent="0.3">
      <c r="B14">
        <v>5</v>
      </c>
      <c r="C14" s="44">
        <v>47.34</v>
      </c>
      <c r="D14">
        <v>47.2</v>
      </c>
      <c r="E14">
        <v>47.2</v>
      </c>
      <c r="F14">
        <f t="shared" ref="F14:F17" si="0">AVERAGE(C14:E14)</f>
        <v>47.24666666666667</v>
      </c>
      <c r="G14" s="3">
        <f t="shared" ref="G14:G17" si="1">STDEVA(C14:E14)</f>
        <v>8.0829037686547936E-2</v>
      </c>
    </row>
    <row r="15" spans="2:10" x14ac:dyDescent="0.3">
      <c r="B15">
        <v>10</v>
      </c>
      <c r="C15" s="44">
        <v>49.66</v>
      </c>
      <c r="D15">
        <v>50</v>
      </c>
      <c r="E15">
        <v>49.4</v>
      </c>
      <c r="F15">
        <f t="shared" si="0"/>
        <v>49.686666666666667</v>
      </c>
      <c r="G15" s="3">
        <f t="shared" si="1"/>
        <v>0.30088757590391435</v>
      </c>
    </row>
    <row r="16" spans="2:10" x14ac:dyDescent="0.3">
      <c r="B16">
        <v>15</v>
      </c>
      <c r="C16" s="44">
        <v>49.57</v>
      </c>
      <c r="D16">
        <v>49.3</v>
      </c>
      <c r="E16">
        <v>49.5</v>
      </c>
      <c r="F16">
        <f t="shared" si="0"/>
        <v>49.456666666666671</v>
      </c>
      <c r="G16" s="3">
        <f t="shared" si="1"/>
        <v>0.14011899704655972</v>
      </c>
    </row>
    <row r="17" spans="1:13" x14ac:dyDescent="0.3">
      <c r="B17">
        <v>20</v>
      </c>
      <c r="C17" s="44">
        <v>48.41</v>
      </c>
      <c r="D17">
        <v>47.4</v>
      </c>
      <c r="E17">
        <v>47.5</v>
      </c>
      <c r="F17">
        <f t="shared" si="0"/>
        <v>47.77</v>
      </c>
      <c r="G17" s="3">
        <f t="shared" si="1"/>
        <v>0.55650696311905956</v>
      </c>
    </row>
    <row r="24" spans="1:13" x14ac:dyDescent="0.3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  <row r="37" spans="1:13" x14ac:dyDescent="0.3">
      <c r="A37" s="47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</row>
    <row r="39" spans="1:13" x14ac:dyDescent="0.3">
      <c r="C39" s="2"/>
      <c r="D39" s="2"/>
    </row>
  </sheetData>
  <mergeCells count="3">
    <mergeCell ref="B2:J3"/>
    <mergeCell ref="A24:M24"/>
    <mergeCell ref="A37:M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2EFF-6344-41DB-8094-0F39737042A0}">
  <dimension ref="B2:S46"/>
  <sheetViews>
    <sheetView topLeftCell="A28" zoomScale="76" zoomScaleNormal="76" workbookViewId="0">
      <selection activeCell="M38" sqref="M38"/>
    </sheetView>
  </sheetViews>
  <sheetFormatPr defaultColWidth="9" defaultRowHeight="14.4" x14ac:dyDescent="0.3"/>
  <cols>
    <col min="2" max="2" width="13.6640625" customWidth="1"/>
    <col min="4" max="4" width="12.77734375" customWidth="1"/>
    <col min="5" max="5" width="9.6640625" customWidth="1"/>
    <col min="16" max="16" width="10.44140625" customWidth="1"/>
    <col min="17" max="17" width="9.33203125" bestFit="1" customWidth="1"/>
  </cols>
  <sheetData>
    <row r="2" spans="2:19" ht="14.25" customHeight="1" x14ac:dyDescent="0.35">
      <c r="C2" s="48" t="s">
        <v>54</v>
      </c>
      <c r="D2" s="48"/>
      <c r="E2" s="48"/>
      <c r="F2" s="48"/>
      <c r="G2" s="48"/>
      <c r="H2" s="48"/>
      <c r="I2" s="48"/>
      <c r="J2" s="48"/>
      <c r="K2" s="48"/>
      <c r="L2" s="48"/>
      <c r="P2" s="48"/>
      <c r="Q2" s="46"/>
      <c r="R2" s="46"/>
      <c r="S2" s="46"/>
    </row>
    <row r="3" spans="2:19" x14ac:dyDescent="0.3"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2:19" x14ac:dyDescent="0.3">
      <c r="C4" s="11"/>
      <c r="D4" s="11"/>
      <c r="E4" s="11"/>
      <c r="F4" s="11"/>
      <c r="G4" s="11"/>
      <c r="H4" s="35" t="s">
        <v>43</v>
      </c>
      <c r="I4" s="11"/>
      <c r="J4" s="11"/>
      <c r="K4" s="11"/>
      <c r="L4" s="11"/>
    </row>
    <row r="5" spans="2:19" x14ac:dyDescent="0.3">
      <c r="D5" s="9" t="s">
        <v>0</v>
      </c>
      <c r="H5" s="9" t="s">
        <v>11</v>
      </c>
      <c r="L5" s="9" t="s">
        <v>12</v>
      </c>
      <c r="Q5" s="3"/>
    </row>
    <row r="6" spans="2:19" x14ac:dyDescent="0.3">
      <c r="B6" t="s">
        <v>44</v>
      </c>
      <c r="C6" s="36" t="s">
        <v>3</v>
      </c>
      <c r="D6" s="36" t="s">
        <v>4</v>
      </c>
      <c r="E6" s="36" t="s">
        <v>5</v>
      </c>
      <c r="F6" s="36"/>
      <c r="G6" s="36" t="s">
        <v>3</v>
      </c>
      <c r="H6" s="36" t="s">
        <v>4</v>
      </c>
      <c r="I6" s="36" t="s">
        <v>5</v>
      </c>
      <c r="J6" s="36"/>
      <c r="K6" s="36" t="s">
        <v>3</v>
      </c>
      <c r="L6" s="36" t="s">
        <v>4</v>
      </c>
      <c r="M6" s="36" t="s">
        <v>5</v>
      </c>
      <c r="Q6" s="3"/>
    </row>
    <row r="7" spans="2:19" x14ac:dyDescent="0.3">
      <c r="B7">
        <v>0</v>
      </c>
      <c r="C7">
        <v>100</v>
      </c>
      <c r="D7">
        <v>100</v>
      </c>
      <c r="E7">
        <v>100.04</v>
      </c>
      <c r="G7">
        <v>72.64</v>
      </c>
      <c r="H7">
        <v>100</v>
      </c>
      <c r="I7">
        <v>100</v>
      </c>
      <c r="K7">
        <v>100</v>
      </c>
      <c r="L7">
        <v>100</v>
      </c>
      <c r="M7">
        <v>100</v>
      </c>
      <c r="Q7" s="3"/>
    </row>
    <row r="8" spans="2:19" x14ac:dyDescent="0.3">
      <c r="B8" t="s">
        <v>45</v>
      </c>
      <c r="C8">
        <v>21.07</v>
      </c>
      <c r="D8">
        <v>22.18</v>
      </c>
      <c r="E8">
        <v>22.3</v>
      </c>
      <c r="G8">
        <v>39.94</v>
      </c>
      <c r="H8">
        <v>38.380000000000003</v>
      </c>
      <c r="I8">
        <v>36.39</v>
      </c>
      <c r="K8">
        <v>70.141999999999996</v>
      </c>
      <c r="L8">
        <v>73</v>
      </c>
      <c r="M8">
        <v>72</v>
      </c>
      <c r="Q8" s="3"/>
    </row>
    <row r="9" spans="2:19" x14ac:dyDescent="0.3">
      <c r="B9" t="s">
        <v>46</v>
      </c>
      <c r="C9">
        <f>((C7-C8)/C7)*100</f>
        <v>78.930000000000007</v>
      </c>
      <c r="D9">
        <f>((D7-D8)/D7)*100</f>
        <v>77.819999999999993</v>
      </c>
      <c r="E9">
        <f>((E7-E8)/E7)*100</f>
        <v>77.708916433426637</v>
      </c>
      <c r="G9">
        <f>((G7-G8)/G7)*100</f>
        <v>45.016519823788549</v>
      </c>
      <c r="H9">
        <f>((H7-H8)/H7)*100</f>
        <v>61.62</v>
      </c>
      <c r="I9">
        <f>((I7-I8)/I7)*100</f>
        <v>63.61</v>
      </c>
      <c r="K9">
        <f>((K7-K8)/K7)*100</f>
        <v>29.858000000000008</v>
      </c>
      <c r="L9">
        <f>((L7-L8)/L7)*100</f>
        <v>27</v>
      </c>
      <c r="M9">
        <f>((M7-M8)/M7)*100</f>
        <v>28.000000000000004</v>
      </c>
      <c r="Q9" s="3"/>
    </row>
    <row r="10" spans="2:19" x14ac:dyDescent="0.3">
      <c r="B10" s="28" t="s">
        <v>13</v>
      </c>
      <c r="C10" s="28"/>
      <c r="D10" s="28"/>
      <c r="E10" s="28"/>
      <c r="F10" s="28">
        <f>AVERAGE(C9:E9)</f>
        <v>78.152972144475541</v>
      </c>
      <c r="G10" s="28"/>
      <c r="H10" s="28"/>
      <c r="I10" s="28"/>
      <c r="J10" s="28">
        <f>AVERAGE(G9:I9)</f>
        <v>56.748839941262851</v>
      </c>
      <c r="K10" s="28"/>
      <c r="L10" s="28"/>
      <c r="M10" s="28"/>
      <c r="N10" s="28">
        <f>AVERAGE(K9:M9)</f>
        <v>28.286000000000001</v>
      </c>
      <c r="Q10" s="3"/>
    </row>
    <row r="11" spans="2:19" x14ac:dyDescent="0.3">
      <c r="B11" t="s">
        <v>47</v>
      </c>
      <c r="F11">
        <f>STDEVA(C9:E9)</f>
        <v>0.67521411854786584</v>
      </c>
      <c r="J11">
        <f>STDEVA(G9:I9)</f>
        <v>10.209090385738024</v>
      </c>
      <c r="N11">
        <f>STDEVA(K9:M9)</f>
        <v>1.4503061745714285</v>
      </c>
      <c r="Q11" s="3"/>
    </row>
    <row r="12" spans="2:19" x14ac:dyDescent="0.3">
      <c r="Q12" s="3"/>
    </row>
    <row r="13" spans="2:19" x14ac:dyDescent="0.3">
      <c r="Q13" s="3"/>
    </row>
    <row r="14" spans="2:19" x14ac:dyDescent="0.3">
      <c r="Q14" s="3"/>
    </row>
    <row r="15" spans="2:19" x14ac:dyDescent="0.3">
      <c r="Q15" s="3"/>
    </row>
    <row r="16" spans="2:19" x14ac:dyDescent="0.3">
      <c r="D16" t="s">
        <v>52</v>
      </c>
      <c r="E16" t="s">
        <v>53</v>
      </c>
      <c r="F16" t="s">
        <v>51</v>
      </c>
      <c r="G16" t="s">
        <v>50</v>
      </c>
      <c r="R16" s="3"/>
    </row>
    <row r="17" spans="2:18" x14ac:dyDescent="0.3">
      <c r="C17">
        <v>8.6</v>
      </c>
      <c r="D17" s="28">
        <v>78.152972144475541</v>
      </c>
      <c r="E17" s="17">
        <v>79.769394908703177</v>
      </c>
      <c r="F17">
        <f>STDEVA(C9:E9)</f>
        <v>0.67521411854786584</v>
      </c>
      <c r="G17">
        <v>5.7784702656846143</v>
      </c>
      <c r="R17" s="3"/>
    </row>
    <row r="18" spans="2:18" x14ac:dyDescent="0.3">
      <c r="C18">
        <v>9.1</v>
      </c>
      <c r="D18" s="28">
        <v>56.748839941262851</v>
      </c>
      <c r="E18" s="13">
        <v>68.723732452276067</v>
      </c>
      <c r="F18">
        <f>STDEVA(G9:I9)</f>
        <v>10.209090385738024</v>
      </c>
      <c r="G18">
        <v>18.93903512294948</v>
      </c>
      <c r="R18" s="3"/>
    </row>
    <row r="19" spans="2:18" x14ac:dyDescent="0.3">
      <c r="C19">
        <v>9.6</v>
      </c>
      <c r="D19" s="28">
        <v>28.286000000000001</v>
      </c>
      <c r="E19" s="26">
        <v>64.293333333333337</v>
      </c>
      <c r="F19">
        <f>STDEVA(K9:M9)</f>
        <v>1.4503061745714285</v>
      </c>
      <c r="G19">
        <v>4.6823106831278647</v>
      </c>
      <c r="R19" s="3"/>
    </row>
    <row r="20" spans="2:18" x14ac:dyDescent="0.3">
      <c r="Q20" s="3"/>
    </row>
    <row r="21" spans="2:18" x14ac:dyDescent="0.3">
      <c r="Q21" s="3"/>
    </row>
    <row r="22" spans="2:18" x14ac:dyDescent="0.3">
      <c r="Q22" s="3"/>
    </row>
    <row r="23" spans="2:18" x14ac:dyDescent="0.3">
      <c r="Q23" s="3"/>
    </row>
    <row r="24" spans="2:18" x14ac:dyDescent="0.3">
      <c r="Q24" s="3"/>
    </row>
    <row r="25" spans="2:18" x14ac:dyDescent="0.3">
      <c r="Q25" s="3"/>
    </row>
    <row r="26" spans="2:18" x14ac:dyDescent="0.3">
      <c r="Q26" s="3"/>
    </row>
    <row r="27" spans="2:18" x14ac:dyDescent="0.3">
      <c r="D27" s="49" t="s">
        <v>55</v>
      </c>
      <c r="E27" s="46"/>
      <c r="F27" s="46"/>
      <c r="G27" s="46"/>
      <c r="H27" s="46"/>
      <c r="I27" s="46"/>
      <c r="J27" s="46"/>
      <c r="K27" s="46"/>
      <c r="L27" s="46"/>
      <c r="Q27" s="3"/>
    </row>
    <row r="28" spans="2:18" x14ac:dyDescent="0.3">
      <c r="D28" s="46"/>
      <c r="E28" s="46"/>
      <c r="F28" s="46"/>
      <c r="G28" s="46"/>
      <c r="H28" s="46"/>
      <c r="I28" s="46"/>
      <c r="J28" s="46"/>
      <c r="K28" s="46"/>
      <c r="L28" s="46"/>
    </row>
    <row r="29" spans="2:18" x14ac:dyDescent="0.3">
      <c r="C29" s="5"/>
      <c r="D29" s="5"/>
      <c r="E29" s="5"/>
      <c r="F29" s="5"/>
      <c r="G29" s="5"/>
      <c r="H29" s="37" t="s">
        <v>0</v>
      </c>
      <c r="I29" s="5"/>
      <c r="J29" s="5"/>
      <c r="K29" s="5"/>
      <c r="L29" s="5"/>
      <c r="M29" s="5"/>
    </row>
    <row r="30" spans="2:18" x14ac:dyDescent="0.3">
      <c r="D30" s="38">
        <v>500</v>
      </c>
      <c r="H30" s="38">
        <v>700</v>
      </c>
      <c r="L30" s="38">
        <v>900</v>
      </c>
    </row>
    <row r="31" spans="2:18" x14ac:dyDescent="0.3">
      <c r="B31" t="s">
        <v>44</v>
      </c>
      <c r="C31" s="36" t="s">
        <v>3</v>
      </c>
      <c r="D31" s="36" t="s">
        <v>4</v>
      </c>
      <c r="E31" s="36" t="s">
        <v>5</v>
      </c>
      <c r="F31" s="36"/>
      <c r="G31" s="36" t="s">
        <v>3</v>
      </c>
      <c r="H31" s="36" t="s">
        <v>4</v>
      </c>
      <c r="I31" s="36" t="s">
        <v>5</v>
      </c>
      <c r="J31" s="36"/>
      <c r="K31" s="36" t="s">
        <v>3</v>
      </c>
      <c r="L31" s="36" t="s">
        <v>4</v>
      </c>
      <c r="M31" s="36" t="s">
        <v>5</v>
      </c>
    </row>
    <row r="32" spans="2:18" x14ac:dyDescent="0.3">
      <c r="B32">
        <v>0</v>
      </c>
      <c r="C32">
        <v>100</v>
      </c>
      <c r="D32">
        <v>100</v>
      </c>
      <c r="E32">
        <v>100</v>
      </c>
      <c r="G32">
        <v>100</v>
      </c>
      <c r="H32">
        <v>100</v>
      </c>
      <c r="I32">
        <v>100.04</v>
      </c>
      <c r="K32">
        <v>100</v>
      </c>
      <c r="L32">
        <v>100</v>
      </c>
      <c r="M32">
        <v>100</v>
      </c>
    </row>
    <row r="33" spans="2:14" x14ac:dyDescent="0.3">
      <c r="B33" t="s">
        <v>48</v>
      </c>
      <c r="C33">
        <v>45.79</v>
      </c>
      <c r="D33">
        <v>45.6751</v>
      </c>
      <c r="E33">
        <v>44.87</v>
      </c>
      <c r="G33">
        <v>22.18</v>
      </c>
      <c r="H33">
        <v>21.07</v>
      </c>
      <c r="I33">
        <v>22.3</v>
      </c>
      <c r="K33">
        <v>20.329999999999998</v>
      </c>
      <c r="L33">
        <v>48.623100000000001</v>
      </c>
      <c r="M33">
        <v>40</v>
      </c>
    </row>
    <row r="34" spans="2:14" x14ac:dyDescent="0.3">
      <c r="B34" t="s">
        <v>46</v>
      </c>
      <c r="C34">
        <f>((C32-C33)/C32)*100</f>
        <v>54.21</v>
      </c>
      <c r="D34">
        <f>((D32-D33)/D32)*100</f>
        <v>54.3249</v>
      </c>
      <c r="E34">
        <f>((E32-E33)/E32)*100</f>
        <v>55.13</v>
      </c>
      <c r="G34">
        <f>((G32-G33)/G32)*100</f>
        <v>77.819999999999993</v>
      </c>
      <c r="H34">
        <f>((H32-H33)/H32)*100</f>
        <v>78.930000000000007</v>
      </c>
      <c r="I34">
        <f>((I32-I33)/I32)*100</f>
        <v>77.708916433426637</v>
      </c>
      <c r="K34">
        <f>((K32-K33)/K32)*100</f>
        <v>79.67</v>
      </c>
      <c r="L34">
        <f>((L32-L33)/L32)*100</f>
        <v>51.376900000000006</v>
      </c>
      <c r="M34">
        <f>((M32-M33)/M32)*100</f>
        <v>60</v>
      </c>
    </row>
    <row r="35" spans="2:14" x14ac:dyDescent="0.3">
      <c r="B35" s="28" t="s">
        <v>13</v>
      </c>
      <c r="C35" s="28"/>
      <c r="D35" s="28"/>
      <c r="E35" s="28"/>
      <c r="F35" s="28">
        <f>AVERAGE(C34:D34)</f>
        <v>54.267449999999997</v>
      </c>
      <c r="G35" s="28"/>
      <c r="H35" s="28"/>
      <c r="I35" s="28"/>
      <c r="J35" s="28">
        <f>AVERAGE(G34:I34)</f>
        <v>78.152972144475541</v>
      </c>
      <c r="K35" s="28"/>
      <c r="L35" s="28"/>
      <c r="M35" s="28"/>
      <c r="N35" s="28">
        <f>AVERAGE(K34:L34)</f>
        <v>65.523449999999997</v>
      </c>
    </row>
    <row r="36" spans="2:14" x14ac:dyDescent="0.3">
      <c r="B36" t="s">
        <v>47</v>
      </c>
      <c r="F36">
        <f>STDEVA(C34:D34)</f>
        <v>8.1246569158333365E-2</v>
      </c>
      <c r="J36">
        <f>STDEVA(G34:I34)</f>
        <v>0.67521411854786584</v>
      </c>
      <c r="N36">
        <f>STDEVA(K34:L34)</f>
        <v>20.006242870789134</v>
      </c>
    </row>
    <row r="42" spans="2:14" x14ac:dyDescent="0.3">
      <c r="D42" t="s">
        <v>52</v>
      </c>
      <c r="E42" t="s">
        <v>53</v>
      </c>
      <c r="F42" t="s">
        <v>49</v>
      </c>
      <c r="G42" t="s">
        <v>50</v>
      </c>
    </row>
    <row r="43" spans="2:14" x14ac:dyDescent="0.3">
      <c r="C43">
        <v>500</v>
      </c>
      <c r="D43" s="28">
        <v>54.267449999999997</v>
      </c>
      <c r="E43" s="17">
        <v>75.26757626930133</v>
      </c>
      <c r="F43">
        <f>STDEVA(C34:D34)</f>
        <v>8.1246569158333365E-2</v>
      </c>
      <c r="G43">
        <v>5.0445626727451849</v>
      </c>
    </row>
    <row r="44" spans="2:14" ht="15" thickBot="1" x14ac:dyDescent="0.35">
      <c r="C44">
        <v>700</v>
      </c>
      <c r="D44" s="28">
        <v>78.152972144475541</v>
      </c>
      <c r="E44" s="19">
        <v>79.769394908703177</v>
      </c>
      <c r="F44">
        <f>STDEVA(G34:I34)</f>
        <v>0.67521411854786584</v>
      </c>
      <c r="G44">
        <v>5.7784702656846143</v>
      </c>
    </row>
    <row r="45" spans="2:14" ht="15.6" thickTop="1" thickBot="1" x14ac:dyDescent="0.35">
      <c r="C45">
        <v>900</v>
      </c>
      <c r="D45" s="28">
        <v>65.523449999999997</v>
      </c>
      <c r="E45" s="21">
        <v>75.459999999999994</v>
      </c>
      <c r="F45">
        <f>STDEVA(K34:L34)</f>
        <v>20.006242870789134</v>
      </c>
      <c r="G45">
        <v>24.60351397666604</v>
      </c>
    </row>
    <row r="46" spans="2:14" ht="15" thickTop="1" x14ac:dyDescent="0.3"/>
  </sheetData>
  <mergeCells count="3">
    <mergeCell ref="C2:L3"/>
    <mergeCell ref="D27:L28"/>
    <mergeCell ref="P2:S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80B99-4F21-4B63-A073-F767271DEB72}">
  <dimension ref="A2:G33"/>
  <sheetViews>
    <sheetView topLeftCell="A16" workbookViewId="0">
      <selection activeCell="D19" sqref="D19"/>
    </sheetView>
  </sheetViews>
  <sheetFormatPr defaultColWidth="9" defaultRowHeight="13.8" x14ac:dyDescent="0.25"/>
  <cols>
    <col min="1" max="2" width="9" style="10"/>
    <col min="3" max="3" width="15.77734375" style="10" customWidth="1"/>
    <col min="4" max="4" width="15" style="10" customWidth="1"/>
    <col min="5" max="16384" width="9" style="10"/>
  </cols>
  <sheetData>
    <row r="2" spans="1:7" x14ac:dyDescent="0.25">
      <c r="A2" s="50"/>
      <c r="B2" s="51"/>
      <c r="C2" s="51"/>
      <c r="D2" s="51"/>
      <c r="E2" s="51"/>
      <c r="F2" s="51"/>
      <c r="G2" s="51"/>
    </row>
    <row r="4" spans="1:7" x14ac:dyDescent="0.25">
      <c r="C4" s="16"/>
    </row>
    <row r="5" spans="1:7" x14ac:dyDescent="0.25">
      <c r="C5" s="16"/>
    </row>
    <row r="6" spans="1:7" x14ac:dyDescent="0.25">
      <c r="C6" s="16"/>
    </row>
    <row r="7" spans="1:7" x14ac:dyDescent="0.25">
      <c r="C7" s="16"/>
    </row>
    <row r="8" spans="1:7" x14ac:dyDescent="0.25">
      <c r="C8" s="16"/>
    </row>
    <row r="25" spans="2:4" x14ac:dyDescent="0.25">
      <c r="B25" s="52" t="s">
        <v>42</v>
      </c>
      <c r="C25" s="51"/>
      <c r="D25" s="51"/>
    </row>
    <row r="26" spans="2:4" x14ac:dyDescent="0.25">
      <c r="B26" s="51"/>
      <c r="C26" s="51"/>
      <c r="D26" s="51"/>
    </row>
    <row r="27" spans="2:4" x14ac:dyDescent="0.25">
      <c r="B27" s="42"/>
      <c r="C27" s="42"/>
      <c r="D27" s="42"/>
    </row>
    <row r="28" spans="2:4" x14ac:dyDescent="0.25">
      <c r="B28" s="10" t="s">
        <v>39</v>
      </c>
      <c r="C28" s="10" t="s">
        <v>40</v>
      </c>
      <c r="D28" s="10" t="s">
        <v>41</v>
      </c>
    </row>
    <row r="29" spans="2:4" x14ac:dyDescent="0.25">
      <c r="B29" s="10">
        <v>0</v>
      </c>
      <c r="C29" s="10">
        <v>0</v>
      </c>
      <c r="D29" s="43">
        <v>0</v>
      </c>
    </row>
    <row r="30" spans="2:4" x14ac:dyDescent="0.25">
      <c r="B30" s="10">
        <v>5</v>
      </c>
      <c r="C30" s="10">
        <v>32.840000000000003</v>
      </c>
      <c r="D30" s="43">
        <v>51.5593</v>
      </c>
    </row>
    <row r="31" spans="2:4" x14ac:dyDescent="0.25">
      <c r="B31" s="10">
        <v>10</v>
      </c>
      <c r="C31" s="10">
        <v>53.7</v>
      </c>
      <c r="D31" s="43">
        <v>72.707099999999997</v>
      </c>
    </row>
    <row r="32" spans="2:4" x14ac:dyDescent="0.25">
      <c r="B32" s="10">
        <v>15</v>
      </c>
      <c r="C32" s="10">
        <v>78.3</v>
      </c>
      <c r="D32" s="43">
        <v>79.769400000000005</v>
      </c>
    </row>
    <row r="33" spans="2:4" x14ac:dyDescent="0.25">
      <c r="B33" s="10">
        <v>20</v>
      </c>
      <c r="C33" s="10">
        <v>83.59</v>
      </c>
      <c r="D33" s="43">
        <v>94.644099999999995</v>
      </c>
    </row>
  </sheetData>
  <mergeCells count="2">
    <mergeCell ref="A2:G2"/>
    <mergeCell ref="B25:D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79A4-252B-4E3B-9C23-95669FDC0003}">
  <dimension ref="A3:Y108"/>
  <sheetViews>
    <sheetView topLeftCell="C58" zoomScale="90" zoomScaleNormal="90" workbookViewId="0">
      <selection activeCell="I49" sqref="I49"/>
    </sheetView>
  </sheetViews>
  <sheetFormatPr defaultRowHeight="14.4" x14ac:dyDescent="0.3"/>
  <cols>
    <col min="8" max="8" width="6.109375" customWidth="1"/>
    <col min="9" max="9" width="17.6640625" customWidth="1"/>
    <col min="10" max="10" width="7" customWidth="1"/>
    <col min="11" max="11" width="17.88671875" customWidth="1"/>
  </cols>
  <sheetData>
    <row r="3" spans="2:25" ht="18" x14ac:dyDescent="0.35">
      <c r="E3" s="49" t="s">
        <v>57</v>
      </c>
      <c r="F3" s="49"/>
      <c r="G3" s="49"/>
      <c r="H3" s="49"/>
      <c r="I3" s="49"/>
      <c r="J3" s="49" t="s">
        <v>58</v>
      </c>
      <c r="K3" s="49"/>
      <c r="L3" s="49"/>
      <c r="M3" s="49"/>
      <c r="N3" s="49"/>
      <c r="O3" s="49"/>
      <c r="P3" s="49"/>
    </row>
    <row r="4" spans="2:25" x14ac:dyDescent="0.3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2:25" ht="15" thickBot="1" x14ac:dyDescent="0.35">
      <c r="C5" s="10"/>
      <c r="D5" s="10"/>
      <c r="E5" s="11" t="s">
        <v>21</v>
      </c>
      <c r="F5" s="23" t="s">
        <v>17</v>
      </c>
      <c r="G5" s="23" t="s">
        <v>18</v>
      </c>
      <c r="H5" s="23" t="s">
        <v>19</v>
      </c>
      <c r="I5" s="23" t="s">
        <v>20</v>
      </c>
      <c r="K5" s="10"/>
      <c r="L5" s="23">
        <v>5</v>
      </c>
      <c r="M5" s="23">
        <v>10</v>
      </c>
      <c r="N5" s="23">
        <v>15</v>
      </c>
      <c r="O5" s="23">
        <v>20</v>
      </c>
      <c r="P5" s="10"/>
      <c r="Q5" s="23">
        <v>5</v>
      </c>
      <c r="R5" s="23">
        <v>10</v>
      </c>
      <c r="S5" s="23">
        <v>15</v>
      </c>
      <c r="T5" s="23">
        <v>20</v>
      </c>
      <c r="U5" s="10"/>
      <c r="V5" s="10"/>
      <c r="W5" s="10"/>
      <c r="X5" s="10"/>
      <c r="Y5" s="10"/>
    </row>
    <row r="6" spans="2:25" ht="15" thickTop="1" x14ac:dyDescent="0.3">
      <c r="B6">
        <v>500</v>
      </c>
      <c r="C6" s="15" t="s">
        <v>22</v>
      </c>
      <c r="D6" s="12" t="s">
        <v>3</v>
      </c>
      <c r="E6" s="12">
        <v>100</v>
      </c>
      <c r="F6" s="12">
        <v>52.787557054820688</v>
      </c>
      <c r="G6" s="12">
        <v>45.022191185422734</v>
      </c>
      <c r="H6" s="12">
        <v>20.465671192096035</v>
      </c>
      <c r="I6" s="12">
        <v>6.36</v>
      </c>
      <c r="J6" s="12"/>
      <c r="K6" s="17" t="s">
        <v>14</v>
      </c>
      <c r="L6" s="18">
        <f>((E6-F6)/E6)*100</f>
        <v>47.212442945179312</v>
      </c>
      <c r="M6" s="18">
        <f>((E6-G6)/E6)*100</f>
        <v>54.977808814577266</v>
      </c>
      <c r="N6" s="18">
        <f>((E6-H6)/E6)*100</f>
        <v>79.534328807903961</v>
      </c>
      <c r="O6" s="18">
        <f>((E6-I6)/E6)*100</f>
        <v>93.64</v>
      </c>
      <c r="P6" s="10"/>
      <c r="Q6">
        <f>LN(F6/$E6)</f>
        <v>-0.6388946848890078</v>
      </c>
      <c r="R6">
        <f t="shared" ref="R6:T8" si="0">LN(G6/$E6)</f>
        <v>-0.79801468031624756</v>
      </c>
      <c r="S6">
        <f t="shared" si="0"/>
        <v>-1.5864212795086794</v>
      </c>
      <c r="T6">
        <f t="shared" si="0"/>
        <v>-2.7551418086360604</v>
      </c>
      <c r="U6" s="10"/>
      <c r="V6" s="10"/>
      <c r="W6" s="10"/>
      <c r="X6" s="10"/>
      <c r="Y6" s="10"/>
    </row>
    <row r="7" spans="2:25" x14ac:dyDescent="0.3">
      <c r="B7">
        <v>500</v>
      </c>
      <c r="C7" s="15" t="s">
        <v>22</v>
      </c>
      <c r="D7" s="12" t="s">
        <v>4</v>
      </c>
      <c r="E7" s="12">
        <v>100</v>
      </c>
      <c r="F7" s="12">
        <v>61.91</v>
      </c>
      <c r="G7" s="12">
        <v>48.75</v>
      </c>
      <c r="H7" s="12">
        <v>30.3</v>
      </c>
      <c r="I7" s="12">
        <v>17.52</v>
      </c>
      <c r="J7" s="12"/>
      <c r="K7" s="17" t="s">
        <v>15</v>
      </c>
      <c r="L7" s="18">
        <f>((E7-F7)/E7)*100</f>
        <v>38.090000000000003</v>
      </c>
      <c r="M7" s="18">
        <f>((E7-G7)/E7)*100</f>
        <v>51.249999999999993</v>
      </c>
      <c r="N7" s="18">
        <f>((E7-H7)/E7)*100</f>
        <v>69.7</v>
      </c>
      <c r="O7" s="18">
        <f>((E7-I7)/E7)*100</f>
        <v>82.48</v>
      </c>
      <c r="P7" s="10"/>
      <c r="Q7">
        <f t="shared" ref="Q7" si="1">LN(F7/$E7)</f>
        <v>-0.47948846845695065</v>
      </c>
      <c r="R7">
        <f t="shared" si="0"/>
        <v>-0.71846498854423524</v>
      </c>
      <c r="S7">
        <f t="shared" si="0"/>
        <v>-1.194022473472768</v>
      </c>
      <c r="T7">
        <f t="shared" si="0"/>
        <v>-1.741827100479846</v>
      </c>
      <c r="U7" s="10"/>
      <c r="V7" s="10"/>
      <c r="W7" s="10"/>
      <c r="X7" s="10"/>
      <c r="Y7" s="10"/>
    </row>
    <row r="8" spans="2:25" x14ac:dyDescent="0.3">
      <c r="B8">
        <v>500</v>
      </c>
      <c r="C8" s="15" t="s">
        <v>22</v>
      </c>
      <c r="D8" s="12" t="s">
        <v>5</v>
      </c>
      <c r="E8" s="12">
        <v>100</v>
      </c>
      <c r="F8" s="12">
        <v>57.3</v>
      </c>
      <c r="G8" s="12">
        <v>48.98</v>
      </c>
      <c r="H8" s="12">
        <v>23.4316</v>
      </c>
      <c r="I8" s="12">
        <v>8.7799999999999994</v>
      </c>
      <c r="J8" s="12"/>
      <c r="K8" s="17" t="s">
        <v>16</v>
      </c>
      <c r="L8" s="18">
        <f>((E8-F8)/E8)*100</f>
        <v>42.7</v>
      </c>
      <c r="M8" s="18">
        <f>((E8-G8)/E8)*100</f>
        <v>51.019999999999996</v>
      </c>
      <c r="N8" s="18">
        <f>((E8-H8)/E8)*100</f>
        <v>76.568399999999997</v>
      </c>
      <c r="O8" s="18">
        <f>((E8-I8)/E8)*100</f>
        <v>91.22</v>
      </c>
      <c r="Q8">
        <f>LN(F8/$E8)</f>
        <v>-0.55686956226739759</v>
      </c>
      <c r="R8">
        <f t="shared" si="0"/>
        <v>-0.71375813446406977</v>
      </c>
      <c r="S8">
        <f t="shared" si="0"/>
        <v>-1.4510846472809491</v>
      </c>
      <c r="T8">
        <f t="shared" si="0"/>
        <v>-2.4326937783410663</v>
      </c>
    </row>
    <row r="9" spans="2:25" x14ac:dyDescent="0.3">
      <c r="C9" s="15"/>
      <c r="D9" s="12"/>
      <c r="E9" s="12"/>
      <c r="F9" s="12"/>
      <c r="G9" s="12"/>
      <c r="H9" s="12"/>
      <c r="I9" s="12"/>
      <c r="J9" s="12"/>
      <c r="K9" s="17" t="s">
        <v>23</v>
      </c>
      <c r="L9" s="17">
        <f>AVERAGEA(L6:L8)</f>
        <v>42.667480981726442</v>
      </c>
      <c r="M9" s="17">
        <f>AVERAGEA(M6:M8)</f>
        <v>52.415936271525744</v>
      </c>
      <c r="N9" s="17">
        <f>AVERAGEA(N6:N8)</f>
        <v>75.26757626930133</v>
      </c>
      <c r="O9" s="17">
        <f>AVERAGEA(O6:O8)</f>
        <v>89.113333333333344</v>
      </c>
      <c r="Q9" s="10">
        <f>AVERAGE(Q6:Q8)</f>
        <v>-0.55841757187111873</v>
      </c>
      <c r="R9" s="10">
        <f t="shared" ref="R9:T9" si="2">AVERAGE(R6:R8)</f>
        <v>-0.74341260110818419</v>
      </c>
      <c r="S9" s="10">
        <f t="shared" si="2"/>
        <v>-1.4105094667541322</v>
      </c>
      <c r="T9" s="10">
        <f t="shared" si="2"/>
        <v>-2.3098875624856579</v>
      </c>
    </row>
    <row r="10" spans="2:25" x14ac:dyDescent="0.3">
      <c r="C10" s="15"/>
      <c r="D10" s="12"/>
      <c r="E10" s="12"/>
      <c r="F10" s="12"/>
      <c r="G10" s="12"/>
      <c r="H10" s="12"/>
      <c r="I10" s="12"/>
      <c r="J10" s="12"/>
      <c r="K10" s="17" t="s">
        <v>10</v>
      </c>
      <c r="L10" s="18">
        <f>STDEVA(L6:L8)</f>
        <v>4.5613084128268548</v>
      </c>
      <c r="M10" s="18">
        <f t="shared" ref="M10:O10" si="3">STDEVA(M6:M8)</f>
        <v>2.2216251247973684</v>
      </c>
      <c r="N10" s="18">
        <f t="shared" si="3"/>
        <v>5.0445626727451849</v>
      </c>
      <c r="O10" s="18">
        <f t="shared" si="3"/>
        <v>5.8706842304226612</v>
      </c>
      <c r="Q10" s="18">
        <f>STDEVA(Q6:Q8)</f>
        <v>7.9714382074979537E-2</v>
      </c>
      <c r="R10" s="18">
        <f t="shared" ref="R10:T10" si="4">STDEVA(R6:R8)</f>
        <v>4.7345315599494231E-2</v>
      </c>
      <c r="S10" s="18">
        <f t="shared" si="4"/>
        <v>0.19932126003186465</v>
      </c>
      <c r="T10" s="18">
        <f t="shared" si="4"/>
        <v>0.51769942962202553</v>
      </c>
    </row>
    <row r="11" spans="2:25" x14ac:dyDescent="0.3">
      <c r="B11">
        <v>700</v>
      </c>
      <c r="C11" s="24" t="s">
        <v>22</v>
      </c>
      <c r="D11" s="25" t="s">
        <v>3</v>
      </c>
      <c r="E11" s="25">
        <v>100</v>
      </c>
      <c r="F11" s="25">
        <v>38.409999999999997</v>
      </c>
      <c r="G11" s="25">
        <v>25.89</v>
      </c>
      <c r="H11" s="25">
        <v>14.34</v>
      </c>
      <c r="I11" s="25">
        <v>4.2699999999999996</v>
      </c>
      <c r="J11" s="25"/>
      <c r="K11" s="19" t="s">
        <v>14</v>
      </c>
      <c r="L11" s="20">
        <f>((E11-F11)/E11)*100</f>
        <v>61.59</v>
      </c>
      <c r="M11" s="20">
        <f>((E11-G11)/E11)*100</f>
        <v>74.11</v>
      </c>
      <c r="N11" s="20">
        <f>((E11-H11)/E11)*100</f>
        <v>85.66</v>
      </c>
      <c r="O11" s="20">
        <f>((E11-I11)/E11)*100</f>
        <v>95.73</v>
      </c>
      <c r="Q11">
        <f>LN(F11/$E11)</f>
        <v>-0.95685234363027805</v>
      </c>
      <c r="R11">
        <f t="shared" ref="R11:R13" si="5">LN(G11/$E11)</f>
        <v>-1.351313392224645</v>
      </c>
      <c r="S11">
        <f t="shared" ref="S11:S13" si="6">LN(H11/$E11)</f>
        <v>-1.942117350816617</v>
      </c>
      <c r="T11">
        <f t="shared" ref="T11:T12" si="7">LN(I11/$E11)</f>
        <v>-3.1535563587475584</v>
      </c>
    </row>
    <row r="12" spans="2:25" x14ac:dyDescent="0.3">
      <c r="B12">
        <v>700</v>
      </c>
      <c r="C12" s="24" t="s">
        <v>22</v>
      </c>
      <c r="D12" s="25" t="s">
        <v>4</v>
      </c>
      <c r="E12" s="25">
        <v>100</v>
      </c>
      <c r="F12" s="25">
        <v>61.91</v>
      </c>
      <c r="G12" s="25">
        <v>28</v>
      </c>
      <c r="H12" s="25">
        <v>25.89</v>
      </c>
      <c r="I12" s="25">
        <v>5.9</v>
      </c>
      <c r="J12" s="25"/>
      <c r="K12" s="19" t="s">
        <v>15</v>
      </c>
      <c r="L12" s="20">
        <f>((E12-F12)/E12)*100</f>
        <v>38.090000000000003</v>
      </c>
      <c r="M12" s="20">
        <f>((E12-G12)/E12)*100</f>
        <v>72</v>
      </c>
      <c r="N12" s="20">
        <f>((E12-H12)/E12)*100</f>
        <v>74.11</v>
      </c>
      <c r="O12" s="20">
        <f>((E12-I12)/E12)*100</f>
        <v>94.1</v>
      </c>
      <c r="Q12">
        <f t="shared" ref="Q12" si="8">LN(F12/$E12)</f>
        <v>-0.47948846845695065</v>
      </c>
      <c r="R12">
        <f t="shared" si="5"/>
        <v>-1.2729656758128873</v>
      </c>
      <c r="S12">
        <f t="shared" si="6"/>
        <v>-1.351313392224645</v>
      </c>
      <c r="T12">
        <f t="shared" si="7"/>
        <v>-2.8302178350764176</v>
      </c>
    </row>
    <row r="13" spans="2:25" x14ac:dyDescent="0.3">
      <c r="B13">
        <v>700</v>
      </c>
      <c r="C13" s="24" t="s">
        <v>22</v>
      </c>
      <c r="D13" s="25" t="s">
        <v>5</v>
      </c>
      <c r="E13" s="25">
        <v>100.04</v>
      </c>
      <c r="F13" s="25">
        <v>45.02</v>
      </c>
      <c r="G13" s="25">
        <v>28</v>
      </c>
      <c r="H13" s="25">
        <v>20.47</v>
      </c>
      <c r="I13" s="39">
        <v>5.9</v>
      </c>
      <c r="J13" s="25"/>
      <c r="K13" s="19" t="s">
        <v>16</v>
      </c>
      <c r="L13" s="20">
        <f>((E13-F13)/E13)*100</f>
        <v>54.998000799680128</v>
      </c>
      <c r="M13" s="20">
        <f>((E13-G13)/E13)*100</f>
        <v>72.011195521791279</v>
      </c>
      <c r="N13" s="20">
        <f>((E13-H13)/E13)*100</f>
        <v>79.538184726109563</v>
      </c>
      <c r="O13" s="40">
        <f>((E13-I13)/E13)*100</f>
        <v>94.102359056377452</v>
      </c>
      <c r="Q13">
        <f>LN(F13/$E13)</f>
        <v>-0.79846327053083221</v>
      </c>
      <c r="R13">
        <f t="shared" si="5"/>
        <v>-1.2733655958342143</v>
      </c>
      <c r="S13">
        <f t="shared" si="6"/>
        <v>-1.5866097063362203</v>
      </c>
      <c r="T13">
        <f>LN(I13/$E13)</f>
        <v>-2.8306177550977445</v>
      </c>
    </row>
    <row r="14" spans="2:25" x14ac:dyDescent="0.3">
      <c r="C14" s="24"/>
      <c r="D14" s="25"/>
      <c r="E14" s="25"/>
      <c r="F14" s="25"/>
      <c r="G14" s="25"/>
      <c r="H14" s="25"/>
      <c r="I14" s="25"/>
      <c r="J14" s="25"/>
      <c r="K14" s="19" t="s">
        <v>24</v>
      </c>
      <c r="L14" s="19">
        <f>AVERAGEA(L11:L13)</f>
        <v>51.559333599893385</v>
      </c>
      <c r="M14" s="19">
        <f>AVERAGEA(M11:M13)</f>
        <v>72.707065173930431</v>
      </c>
      <c r="N14" s="19">
        <f>AVERAGEA(N11:N13)</f>
        <v>79.769394908703177</v>
      </c>
      <c r="O14" s="19">
        <f>AVERAGEA(O11:O13)</f>
        <v>94.644119685459145</v>
      </c>
      <c r="Q14" s="10">
        <f>AVERAGE(Q11:Q13)</f>
        <v>-0.74493469420602032</v>
      </c>
      <c r="R14" s="10">
        <f t="shared" ref="R14" si="9">AVERAGE(R11:R13)</f>
        <v>-1.2992148879572489</v>
      </c>
      <c r="S14" s="10">
        <f t="shared" ref="S14" si="10">AVERAGE(S11:S13)</f>
        <v>-1.6266801497924941</v>
      </c>
      <c r="T14" s="10">
        <f t="shared" ref="T14" si="11">AVERAGE(T11:T13)</f>
        <v>-2.9381306496405735</v>
      </c>
    </row>
    <row r="15" spans="2:25" ht="15" thickBot="1" x14ac:dyDescent="0.35">
      <c r="C15" s="24"/>
      <c r="D15" s="25"/>
      <c r="E15" s="25"/>
      <c r="F15" s="25"/>
      <c r="G15" s="25"/>
      <c r="H15" s="25"/>
      <c r="I15" s="25"/>
      <c r="J15" s="25"/>
      <c r="K15" s="19" t="s">
        <v>10</v>
      </c>
      <c r="L15" s="20">
        <f>STDEVA(L11:L13)</f>
        <v>12.121502550557254</v>
      </c>
      <c r="M15" s="20">
        <f t="shared" ref="M15:O15" si="12">STDEVA(M11:M13)</f>
        <v>1.2149900944354206</v>
      </c>
      <c r="N15" s="20">
        <f t="shared" si="12"/>
        <v>5.7784702656846143</v>
      </c>
      <c r="O15" s="20">
        <f t="shared" si="12"/>
        <v>0.94040067759293744</v>
      </c>
      <c r="Q15" s="18">
        <f>STDEVA(Q11:Q13)</f>
        <v>0.24314203398969278</v>
      </c>
      <c r="R15" s="18">
        <f t="shared" ref="R15:T15" si="13">STDEVA(R11:R13)</f>
        <v>4.5119071291204377E-2</v>
      </c>
      <c r="S15" s="18">
        <f t="shared" si="13"/>
        <v>0.2974332861350138</v>
      </c>
      <c r="T15" s="18">
        <f t="shared" si="13"/>
        <v>0.18656424387376944</v>
      </c>
    </row>
    <row r="16" spans="2:25" ht="15.6" thickTop="1" thickBot="1" x14ac:dyDescent="0.35">
      <c r="B16">
        <v>900</v>
      </c>
      <c r="C16" s="10" t="s">
        <v>22</v>
      </c>
      <c r="D16" t="s">
        <v>3</v>
      </c>
      <c r="E16">
        <v>100</v>
      </c>
      <c r="F16">
        <v>52.79</v>
      </c>
      <c r="G16">
        <v>22.13</v>
      </c>
      <c r="H16">
        <v>7.81</v>
      </c>
      <c r="I16">
        <v>1.76</v>
      </c>
      <c r="K16" s="21" t="s">
        <v>14</v>
      </c>
      <c r="L16" s="22">
        <f>((E16-F16)/E16)*100</f>
        <v>47.21</v>
      </c>
      <c r="M16" s="22">
        <f>((E16-G16)/E16)*100</f>
        <v>77.87</v>
      </c>
      <c r="N16" s="22">
        <f>((E16-H16)/E16)*100</f>
        <v>92.19</v>
      </c>
      <c r="O16" s="22">
        <f>((E16-I16)/E16)*100</f>
        <v>98.24</v>
      </c>
    </row>
    <row r="17" spans="2:24" ht="15.6" thickTop="1" thickBot="1" x14ac:dyDescent="0.35">
      <c r="B17">
        <v>900</v>
      </c>
      <c r="C17" s="10" t="s">
        <v>22</v>
      </c>
      <c r="D17" t="s">
        <v>4</v>
      </c>
      <c r="E17">
        <v>100</v>
      </c>
      <c r="F17">
        <v>100</v>
      </c>
      <c r="G17">
        <v>86.07</v>
      </c>
      <c r="H17">
        <v>52.79</v>
      </c>
      <c r="I17">
        <v>23.93</v>
      </c>
      <c r="K17" s="21" t="s">
        <v>15</v>
      </c>
      <c r="L17" s="22">
        <f>((E17-F17)/E17)*100</f>
        <v>0</v>
      </c>
      <c r="M17" s="22">
        <f>((E17-G17)/E17)*100</f>
        <v>13.930000000000007</v>
      </c>
      <c r="N17" s="22">
        <f>((E17-H17)/E17)*100</f>
        <v>47.21</v>
      </c>
      <c r="O17" s="22">
        <f>((E17-I17)/E17)*100</f>
        <v>76.069999999999993</v>
      </c>
      <c r="Q17" s="10"/>
      <c r="R17" s="10"/>
      <c r="S17" s="10"/>
    </row>
    <row r="18" spans="2:24" ht="15.6" thickTop="1" thickBot="1" x14ac:dyDescent="0.35">
      <c r="B18">
        <v>900</v>
      </c>
      <c r="C18" s="10" t="s">
        <v>22</v>
      </c>
      <c r="D18" t="s">
        <v>5</v>
      </c>
      <c r="E18">
        <v>100</v>
      </c>
      <c r="F18">
        <v>44.35</v>
      </c>
      <c r="G18">
        <v>20.48</v>
      </c>
      <c r="H18">
        <v>13.02</v>
      </c>
      <c r="I18">
        <v>13.02</v>
      </c>
      <c r="K18" s="21" t="s">
        <v>16</v>
      </c>
      <c r="L18" s="22">
        <f>((E18-F18)/E18)*100</f>
        <v>55.65</v>
      </c>
      <c r="M18" s="22">
        <f>((E18-G18)/E18)*100</f>
        <v>79.52</v>
      </c>
      <c r="N18" s="22">
        <f>((E18-H18)/E18)*100</f>
        <v>86.98</v>
      </c>
      <c r="O18" s="22">
        <f>((E18-I18)/E18)*100</f>
        <v>86.98</v>
      </c>
      <c r="Q18" s="10"/>
      <c r="R18" s="10"/>
      <c r="S18" s="10"/>
    </row>
    <row r="19" spans="2:24" ht="15.6" thickTop="1" thickBot="1" x14ac:dyDescent="0.35">
      <c r="C19" s="10"/>
      <c r="K19" s="21" t="s">
        <v>25</v>
      </c>
      <c r="L19" s="21">
        <f>AVERAGEA(L16:L18)</f>
        <v>34.286666666666669</v>
      </c>
      <c r="M19" s="21">
        <f>AVERAGEA(M16:M18)</f>
        <v>57.106666666666662</v>
      </c>
      <c r="N19" s="21">
        <f>AVERAGEA(N16:N18)</f>
        <v>75.459999999999994</v>
      </c>
      <c r="O19" s="21">
        <f>AVERAGEA(O16:O18)</f>
        <v>87.096666666666678</v>
      </c>
      <c r="P19" s="10"/>
      <c r="Q19" s="10"/>
      <c r="R19" s="10"/>
      <c r="S19" s="10"/>
    </row>
    <row r="20" spans="2:24" ht="15.6" thickTop="1" thickBot="1" x14ac:dyDescent="0.35">
      <c r="C20" s="10"/>
      <c r="D20" s="10"/>
      <c r="E20" s="10"/>
      <c r="F20" s="10"/>
      <c r="G20" s="10"/>
      <c r="H20" s="10"/>
      <c r="I20" s="10"/>
      <c r="J20" s="10"/>
      <c r="K20" s="21" t="s">
        <v>10</v>
      </c>
      <c r="L20" s="22">
        <f>STDEVA(L16:L18)</f>
        <v>29.991499351205054</v>
      </c>
      <c r="M20" s="22">
        <f t="shared" ref="M20:O20" si="14">STDEVA(M16:M18)</f>
        <v>37.401190266264706</v>
      </c>
      <c r="N20" s="22">
        <f t="shared" si="14"/>
        <v>24.60351397666604</v>
      </c>
      <c r="O20" s="22">
        <f t="shared" si="14"/>
        <v>11.08546044751095</v>
      </c>
      <c r="P20" s="10"/>
      <c r="Q20" s="10"/>
      <c r="R20" s="10"/>
      <c r="S20" s="10"/>
    </row>
    <row r="21" spans="2:24" ht="15" thickTop="1" x14ac:dyDescent="0.3">
      <c r="C21" s="10"/>
      <c r="D21" s="10"/>
      <c r="E21" s="10"/>
      <c r="F21" s="10"/>
      <c r="G21" s="10"/>
      <c r="H21" s="10"/>
      <c r="I21" s="10"/>
      <c r="J21" s="10"/>
      <c r="K21" s="14"/>
      <c r="L21" s="14"/>
      <c r="M21" s="14"/>
      <c r="N21" s="14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2:24" x14ac:dyDescent="0.3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2:24" x14ac:dyDescent="0.3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2:24" x14ac:dyDescent="0.3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2:24" x14ac:dyDescent="0.3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2:24" x14ac:dyDescent="0.3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2:24" x14ac:dyDescent="0.3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2:24" x14ac:dyDescent="0.3">
      <c r="C28" s="10"/>
      <c r="D28" s="10"/>
      <c r="E28" s="10"/>
      <c r="F28" s="10"/>
      <c r="G28" s="16"/>
      <c r="H28" s="16"/>
      <c r="I28" s="16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2:24" x14ac:dyDescent="0.3">
      <c r="C29" s="10"/>
      <c r="D29" s="10"/>
      <c r="E29" s="10"/>
      <c r="F29" s="10"/>
      <c r="G29" s="16"/>
      <c r="H29" s="16"/>
      <c r="I29" s="16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2:24" x14ac:dyDescent="0.3">
      <c r="C30" s="10"/>
      <c r="D30" s="10"/>
      <c r="E30" s="10"/>
      <c r="F30" s="10"/>
      <c r="G30" s="16"/>
      <c r="H30" s="16"/>
      <c r="I30" s="16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2:24" x14ac:dyDescent="0.3">
      <c r="C31" s="10"/>
      <c r="D31" s="10"/>
      <c r="E31" s="10"/>
      <c r="F31" s="10"/>
      <c r="G31" s="16"/>
      <c r="H31" s="16"/>
      <c r="I31" s="16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2:24" x14ac:dyDescent="0.3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3:24" x14ac:dyDescent="0.3">
      <c r="C33" s="10"/>
      <c r="D33" s="10"/>
      <c r="E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3:24" x14ac:dyDescent="0.3">
      <c r="C34" s="10"/>
      <c r="D34" s="10"/>
      <c r="E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3:24" x14ac:dyDescent="0.3">
      <c r="C35" s="10"/>
      <c r="D35" s="10"/>
      <c r="E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3:24" x14ac:dyDescent="0.3">
      <c r="C36" s="10"/>
      <c r="D36" s="10"/>
      <c r="E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3:24" x14ac:dyDescent="0.3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3:24" x14ac:dyDescent="0.3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3:24" x14ac:dyDescent="0.3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3:24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3:24" x14ac:dyDescent="0.3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3:24" x14ac:dyDescent="0.3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3:24" x14ac:dyDescent="0.3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3:24" x14ac:dyDescent="0.3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3:24" x14ac:dyDescent="0.3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3:24" x14ac:dyDescent="0.3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3:24" x14ac:dyDescent="0.3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3:24" x14ac:dyDescent="0.3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5" x14ac:dyDescent="0.3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5" x14ac:dyDescent="0.3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5" x14ac:dyDescent="0.3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5" x14ac:dyDescent="0.3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5" ht="15.6" x14ac:dyDescent="0.3">
      <c r="C53" s="53" t="s">
        <v>59</v>
      </c>
      <c r="D53" s="51"/>
      <c r="E53" s="51"/>
      <c r="F53" s="51"/>
      <c r="G53" s="51"/>
      <c r="H53" s="10"/>
      <c r="I53" s="54" t="s">
        <v>60</v>
      </c>
      <c r="J53" s="51"/>
      <c r="K53" s="51"/>
      <c r="L53" s="51"/>
      <c r="M53" s="51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5" x14ac:dyDescent="0.3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5" x14ac:dyDescent="0.3">
      <c r="C55" s="2" t="s">
        <v>21</v>
      </c>
      <c r="D55" s="2" t="s">
        <v>17</v>
      </c>
      <c r="E55" s="2" t="s">
        <v>18</v>
      </c>
      <c r="F55" s="2" t="s">
        <v>19</v>
      </c>
      <c r="G55" s="2" t="s">
        <v>20</v>
      </c>
      <c r="I55" s="10"/>
      <c r="J55" s="5">
        <v>5</v>
      </c>
      <c r="K55" s="5">
        <v>10</v>
      </c>
      <c r="L55" s="5">
        <v>15</v>
      </c>
      <c r="M55" s="5">
        <v>20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x14ac:dyDescent="0.3">
      <c r="A56" s="25">
        <v>8.6</v>
      </c>
      <c r="B56" s="25" t="s">
        <v>3</v>
      </c>
      <c r="C56" s="25">
        <v>100</v>
      </c>
      <c r="D56" s="25">
        <v>38.409999999999997</v>
      </c>
      <c r="E56" s="25">
        <v>25.89</v>
      </c>
      <c r="F56" s="25">
        <v>14.34</v>
      </c>
      <c r="G56" s="25">
        <v>4.2699999999999996</v>
      </c>
      <c r="H56" s="25"/>
      <c r="I56" s="17" t="s">
        <v>26</v>
      </c>
      <c r="J56" s="17">
        <f>(C56-D56)/C56*100</f>
        <v>61.59</v>
      </c>
      <c r="K56" s="17">
        <f>(C56-E56)/C56*100</f>
        <v>74.11</v>
      </c>
      <c r="L56" s="17">
        <f>(C56-F56)/C56*100</f>
        <v>85.66</v>
      </c>
      <c r="M56" s="17">
        <f>(C56-G56)/C56*100</f>
        <v>95.73</v>
      </c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x14ac:dyDescent="0.3">
      <c r="A57" s="25">
        <v>8.6</v>
      </c>
      <c r="B57" s="25" t="s">
        <v>4</v>
      </c>
      <c r="C57" s="25">
        <v>100</v>
      </c>
      <c r="D57" s="25">
        <v>61.91</v>
      </c>
      <c r="E57" s="25">
        <v>28</v>
      </c>
      <c r="F57" s="25">
        <v>25.89</v>
      </c>
      <c r="G57" s="25">
        <v>5.9</v>
      </c>
      <c r="H57" s="25"/>
      <c r="I57" s="17" t="s">
        <v>27</v>
      </c>
      <c r="J57" s="17">
        <f>(C57-D57)/C57*100</f>
        <v>38.090000000000003</v>
      </c>
      <c r="K57" s="17">
        <f>(C57-E57)/C57*100</f>
        <v>72</v>
      </c>
      <c r="L57" s="17">
        <f>(C57-F57)/C57*100</f>
        <v>74.11</v>
      </c>
      <c r="M57" s="17">
        <f>(C57-G57)/C57*100</f>
        <v>94.1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x14ac:dyDescent="0.3">
      <c r="A58" s="25">
        <v>8.6</v>
      </c>
      <c r="B58" s="25" t="s">
        <v>5</v>
      </c>
      <c r="C58" s="25">
        <v>100.04</v>
      </c>
      <c r="D58" s="25">
        <v>45.02</v>
      </c>
      <c r="E58" s="25">
        <v>28</v>
      </c>
      <c r="F58" s="25">
        <v>20.47</v>
      </c>
      <c r="G58" s="39">
        <v>5.9</v>
      </c>
      <c r="H58" s="25"/>
      <c r="I58" s="17" t="s">
        <v>28</v>
      </c>
      <c r="J58" s="17">
        <f>(C58-D58)/C58*100</f>
        <v>54.998000799680128</v>
      </c>
      <c r="K58" s="17">
        <f>(C58-E58)/C58*100</f>
        <v>72.011195521791279</v>
      </c>
      <c r="L58" s="17">
        <f>(C58-F58)/C58*100</f>
        <v>79.538184726109563</v>
      </c>
      <c r="M58" s="41">
        <f>(C58-G58)/C58*100</f>
        <v>94.102359056377452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x14ac:dyDescent="0.3">
      <c r="I59" s="17" t="s">
        <v>30</v>
      </c>
      <c r="J59" s="17">
        <f>AVERAGE(J56:J58)</f>
        <v>51.559333599893385</v>
      </c>
      <c r="K59" s="17">
        <f t="shared" ref="K59:M59" si="15">AVERAGE(K56:K58)</f>
        <v>72.707065173930431</v>
      </c>
      <c r="L59" s="17">
        <f t="shared" si="15"/>
        <v>79.769394908703177</v>
      </c>
      <c r="M59" s="17">
        <f t="shared" si="15"/>
        <v>94.644119685459145</v>
      </c>
    </row>
    <row r="60" spans="1:25" x14ac:dyDescent="0.3">
      <c r="I60" s="17" t="s">
        <v>10</v>
      </c>
      <c r="J60" s="29">
        <f>STDEVA(J56:J58)</f>
        <v>12.121502550557254</v>
      </c>
      <c r="K60" s="29">
        <f t="shared" ref="K60:L60" si="16">STDEVA(K56:K58)</f>
        <v>1.2149900944354206</v>
      </c>
      <c r="L60" s="29">
        <f t="shared" si="16"/>
        <v>5.7784702656846143</v>
      </c>
      <c r="M60" s="29">
        <f>STDEVA(M56:M58)</f>
        <v>0.94040067759293744</v>
      </c>
    </row>
    <row r="61" spans="1:25" x14ac:dyDescent="0.3">
      <c r="A61">
        <v>9.1</v>
      </c>
      <c r="B61" t="s">
        <v>3</v>
      </c>
      <c r="C61">
        <v>72.64</v>
      </c>
      <c r="D61">
        <v>52.79</v>
      </c>
      <c r="E61">
        <v>52.79</v>
      </c>
      <c r="F61">
        <v>38.409999999999997</v>
      </c>
      <c r="G61">
        <v>38.409999999999997</v>
      </c>
      <c r="I61" s="13" t="s">
        <v>29</v>
      </c>
      <c r="J61" s="13">
        <f>(C61-D61)/C61*100</f>
        <v>27.326541850220266</v>
      </c>
      <c r="K61" s="13">
        <f>(C61-E61)/C61*100</f>
        <v>27.326541850220266</v>
      </c>
      <c r="L61" s="13">
        <f>(C61-F61)/C61*100</f>
        <v>47.122797356828201</v>
      </c>
      <c r="M61" s="13">
        <f>(C61-G61)/C61*100</f>
        <v>47.122797356828201</v>
      </c>
    </row>
    <row r="62" spans="1:25" x14ac:dyDescent="0.3">
      <c r="A62">
        <v>9.1</v>
      </c>
      <c r="B62" t="s">
        <v>4</v>
      </c>
      <c r="C62">
        <v>100</v>
      </c>
      <c r="D62">
        <v>61.91</v>
      </c>
      <c r="E62">
        <v>32.79</v>
      </c>
      <c r="F62">
        <v>17.52</v>
      </c>
      <c r="G62">
        <v>12</v>
      </c>
      <c r="I62" s="13" t="s">
        <v>27</v>
      </c>
      <c r="J62" s="13">
        <f>(C62-D62)/C62*100</f>
        <v>38.090000000000003</v>
      </c>
      <c r="K62" s="13">
        <f>(C62-E62)/C62*100</f>
        <v>67.210000000000008</v>
      </c>
      <c r="L62" s="13">
        <f>(C62-F62)/C62*100</f>
        <v>82.48</v>
      </c>
      <c r="M62" s="13">
        <f>(C62-G62)/C62*100</f>
        <v>88</v>
      </c>
    </row>
    <row r="63" spans="1:25" x14ac:dyDescent="0.3">
      <c r="A63">
        <v>9.1</v>
      </c>
      <c r="B63" t="s">
        <v>5</v>
      </c>
      <c r="C63">
        <v>100</v>
      </c>
      <c r="D63">
        <v>57.3</v>
      </c>
      <c r="E63">
        <v>48.98</v>
      </c>
      <c r="F63">
        <v>23.4316</v>
      </c>
      <c r="G63">
        <v>8.7799999999999994</v>
      </c>
      <c r="I63" s="13" t="s">
        <v>28</v>
      </c>
      <c r="J63" s="13">
        <f>(C63-D63)/C63*100</f>
        <v>42.7</v>
      </c>
      <c r="K63" s="13">
        <f>(C63-E63)/C63*100</f>
        <v>51.019999999999996</v>
      </c>
      <c r="L63" s="13">
        <f>(C63-F63)/C63*100</f>
        <v>76.568399999999997</v>
      </c>
      <c r="M63" s="13">
        <f>(C63-G63)/C63*100</f>
        <v>91.22</v>
      </c>
    </row>
    <row r="64" spans="1:25" x14ac:dyDescent="0.3">
      <c r="I64" s="13" t="s">
        <v>31</v>
      </c>
      <c r="J64" s="13">
        <f>AVERAGE(J61:J63)</f>
        <v>36.03884728340676</v>
      </c>
      <c r="K64" s="13">
        <f t="shared" ref="K64:M64" si="17">AVERAGE(K61:K63)</f>
        <v>48.518847283406757</v>
      </c>
      <c r="L64" s="13">
        <f>AVERAGE(L61:L63)</f>
        <v>68.723732452276067</v>
      </c>
      <c r="M64" s="13">
        <f t="shared" si="17"/>
        <v>75.447599118942733</v>
      </c>
    </row>
    <row r="65" spans="1:25" x14ac:dyDescent="0.3">
      <c r="I65" s="13" t="s">
        <v>10</v>
      </c>
      <c r="J65" s="30">
        <f>STDEVA(J61:J63)</f>
        <v>7.8893107728652705</v>
      </c>
      <c r="K65" s="30">
        <f t="shared" ref="K65:M65" si="18">STDEVA(K61:K63)</f>
        <v>20.059022463223368</v>
      </c>
      <c r="L65" s="30">
        <f>STDEVA(L61:L63)</f>
        <v>18.93903512294948</v>
      </c>
      <c r="M65" s="30">
        <f t="shared" si="18"/>
        <v>24.582776412507144</v>
      </c>
    </row>
    <row r="66" spans="1:25" x14ac:dyDescent="0.3">
      <c r="A66" s="32">
        <v>9.6</v>
      </c>
      <c r="B66" s="32" t="s">
        <v>3</v>
      </c>
      <c r="C66" s="32">
        <v>100</v>
      </c>
      <c r="D66" s="32">
        <v>52.79</v>
      </c>
      <c r="E66" s="32">
        <v>45.02</v>
      </c>
      <c r="F66" s="32">
        <v>38.409999999999997</v>
      </c>
      <c r="G66" s="32">
        <v>38.409999999999997</v>
      </c>
      <c r="H66" s="32"/>
      <c r="I66" s="31" t="s">
        <v>29</v>
      </c>
      <c r="J66" s="26">
        <f>(C66-D66)/C66*100</f>
        <v>47.21</v>
      </c>
      <c r="K66" s="26">
        <f>(C66-E66)/C66*100</f>
        <v>54.98</v>
      </c>
      <c r="L66" s="26">
        <f>(C66-F66)/C66*100</f>
        <v>61.59</v>
      </c>
      <c r="M66" s="26">
        <f>(C66-G66)/C66*100</f>
        <v>61.59</v>
      </c>
    </row>
    <row r="67" spans="1:25" x14ac:dyDescent="0.3">
      <c r="A67" s="32">
        <v>9.6</v>
      </c>
      <c r="B67" s="32" t="s">
        <v>4</v>
      </c>
      <c r="C67" s="32">
        <v>100</v>
      </c>
      <c r="D67" s="32">
        <v>61.91</v>
      </c>
      <c r="E67" s="32">
        <v>61.91</v>
      </c>
      <c r="F67" s="32">
        <v>38.409999999999997</v>
      </c>
      <c r="G67" s="32">
        <v>38.01</v>
      </c>
      <c r="H67" s="32"/>
      <c r="I67" s="26" t="s">
        <v>27</v>
      </c>
      <c r="J67" s="26">
        <f>(C67-D67)/C67*100</f>
        <v>38.090000000000003</v>
      </c>
      <c r="K67" s="26">
        <f>(C67-E67)/C67*100</f>
        <v>38.090000000000003</v>
      </c>
      <c r="L67" s="26">
        <f>(C67-F67)/C67*100</f>
        <v>61.59</v>
      </c>
      <c r="M67" s="26">
        <f>(C67-G67)/C67*100</f>
        <v>61.99</v>
      </c>
      <c r="N67" s="10"/>
      <c r="O67" s="10"/>
      <c r="P67" s="10"/>
      <c r="Q67" s="10"/>
      <c r="R67" s="10"/>
      <c r="S67" s="10"/>
      <c r="T67" s="10"/>
      <c r="U67" s="10"/>
    </row>
    <row r="68" spans="1:25" x14ac:dyDescent="0.3">
      <c r="A68" s="32">
        <v>9.6</v>
      </c>
      <c r="B68" s="32" t="s">
        <v>5</v>
      </c>
      <c r="C68" s="32">
        <v>100</v>
      </c>
      <c r="D68" s="32">
        <v>44.35</v>
      </c>
      <c r="E68" s="32">
        <v>38.409999999999997</v>
      </c>
      <c r="F68" s="32">
        <v>30.3</v>
      </c>
      <c r="G68" s="32">
        <v>20.47</v>
      </c>
      <c r="H68" s="32"/>
      <c r="I68" s="26" t="s">
        <v>28</v>
      </c>
      <c r="J68" s="26">
        <f>(C68-D68)/C68*100</f>
        <v>55.65</v>
      </c>
      <c r="K68" s="26">
        <f>(C68-E68)/C68*100</f>
        <v>61.59</v>
      </c>
      <c r="L68" s="26">
        <f>((C68-F68)/C68)*100</f>
        <v>69.7</v>
      </c>
      <c r="M68" s="26">
        <f>(C68-G68)/C68*100</f>
        <v>79.53</v>
      </c>
      <c r="N68" s="10"/>
      <c r="O68" s="10"/>
      <c r="P68" s="10"/>
      <c r="Q68" s="10"/>
      <c r="R68" s="10"/>
      <c r="S68" s="10"/>
      <c r="T68" s="10"/>
      <c r="U68" s="10"/>
    </row>
    <row r="69" spans="1:25" x14ac:dyDescent="0.3">
      <c r="I69" s="26" t="s">
        <v>32</v>
      </c>
      <c r="J69" s="26">
        <f>AVERAGE(J66:J68)</f>
        <v>46.983333333333341</v>
      </c>
      <c r="K69" s="26">
        <f t="shared" ref="K69:M69" si="19">AVERAGE(K66:K68)</f>
        <v>51.553333333333335</v>
      </c>
      <c r="L69" s="26">
        <f t="shared" si="19"/>
        <v>64.293333333333337</v>
      </c>
      <c r="M69" s="26">
        <f t="shared" si="19"/>
        <v>67.703333333333333</v>
      </c>
      <c r="N69" s="10"/>
      <c r="O69" s="10"/>
      <c r="P69" s="10"/>
      <c r="Q69" s="10"/>
      <c r="R69" s="10"/>
      <c r="S69" s="10"/>
      <c r="T69" s="10"/>
      <c r="U69" s="10"/>
    </row>
    <row r="70" spans="1:25" x14ac:dyDescent="0.3">
      <c r="I70" s="26" t="s">
        <v>10</v>
      </c>
      <c r="J70" s="27">
        <f>STDEVA(J66:J68)</f>
        <v>8.7821941070174798</v>
      </c>
      <c r="K70" s="27">
        <f t="shared" ref="K70:M70" si="20">STDEVA(K66:K68)</f>
        <v>12.118953475169933</v>
      </c>
      <c r="L70" s="27">
        <f t="shared" si="20"/>
        <v>4.6823106831278647</v>
      </c>
      <c r="M70" s="27">
        <f t="shared" si="20"/>
        <v>10.24414629597478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x14ac:dyDescent="0.3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5" x14ac:dyDescent="0.3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5" x14ac:dyDescent="0.3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5" x14ac:dyDescent="0.3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5" x14ac:dyDescent="0.3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5" x14ac:dyDescent="0.3">
      <c r="C76" s="10"/>
      <c r="D76" s="10"/>
      <c r="E76" s="10"/>
      <c r="F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5" x14ac:dyDescent="0.3">
      <c r="C77" s="10"/>
      <c r="D77" s="10"/>
      <c r="E77" s="10"/>
      <c r="F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5" x14ac:dyDescent="0.3">
      <c r="C78" s="10"/>
      <c r="D78" s="10"/>
      <c r="E78" s="10"/>
      <c r="F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5" x14ac:dyDescent="0.3">
      <c r="C79" s="10"/>
      <c r="D79" s="10"/>
      <c r="E79" s="10"/>
      <c r="F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5" x14ac:dyDescent="0.3">
      <c r="C80" s="10"/>
      <c r="D80" s="10"/>
      <c r="E80" s="10"/>
      <c r="F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3:24" x14ac:dyDescent="0.3">
      <c r="C81" s="10"/>
      <c r="D81" s="10"/>
      <c r="E81" s="10"/>
      <c r="F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3:24" x14ac:dyDescent="0.3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3:24" x14ac:dyDescent="0.3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3:24" x14ac:dyDescent="0.3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3:24" x14ac:dyDescent="0.3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3:24" x14ac:dyDescent="0.3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3:24" x14ac:dyDescent="0.3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3:24" x14ac:dyDescent="0.3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3:24" x14ac:dyDescent="0.3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3:24" x14ac:dyDescent="0.3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3:24" x14ac:dyDescent="0.3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3:24" x14ac:dyDescent="0.3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3:24" x14ac:dyDescent="0.3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3:24" x14ac:dyDescent="0.3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3:24" x14ac:dyDescent="0.3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3:24" x14ac:dyDescent="0.3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3:24" x14ac:dyDescent="0.3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3:24" x14ac:dyDescent="0.3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3:24" x14ac:dyDescent="0.3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3:24" x14ac:dyDescent="0.3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3:24" x14ac:dyDescent="0.3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3:24" x14ac:dyDescent="0.3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3:24" x14ac:dyDescent="0.3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3:24" x14ac:dyDescent="0.3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3:24" x14ac:dyDescent="0.3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3:24" x14ac:dyDescent="0.3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3:24" x14ac:dyDescent="0.3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3:24" x14ac:dyDescent="0.3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</sheetData>
  <mergeCells count="4">
    <mergeCell ref="C53:G53"/>
    <mergeCell ref="I53:M53"/>
    <mergeCell ref="E3:I3"/>
    <mergeCell ref="J3:P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65AB-D815-424E-8ABD-7BE2442DC040}">
  <dimension ref="A2:P12"/>
  <sheetViews>
    <sheetView workbookViewId="0">
      <selection activeCell="G14" sqref="G14"/>
    </sheetView>
  </sheetViews>
  <sheetFormatPr defaultRowHeight="14.4" x14ac:dyDescent="0.3"/>
  <sheetData>
    <row r="2" spans="1:16" ht="18" x14ac:dyDescent="0.35">
      <c r="D2" s="4" t="s">
        <v>8</v>
      </c>
    </row>
    <row r="3" spans="1:16" ht="21" x14ac:dyDescent="0.4">
      <c r="C3" s="5" t="s">
        <v>1</v>
      </c>
      <c r="D3" s="5" t="s">
        <v>0</v>
      </c>
      <c r="I3" s="55" t="s">
        <v>8</v>
      </c>
      <c r="J3" s="55"/>
      <c r="K3" s="55"/>
      <c r="L3" s="55"/>
      <c r="M3" s="55"/>
      <c r="N3" s="55"/>
    </row>
    <row r="4" spans="1:16" ht="18" x14ac:dyDescent="0.35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6"/>
    </row>
    <row r="5" spans="1:16" ht="18" x14ac:dyDescent="0.35">
      <c r="A5" s="4">
        <v>0</v>
      </c>
      <c r="B5" s="4">
        <v>9.1</v>
      </c>
      <c r="C5" s="4">
        <v>9.5</v>
      </c>
      <c r="D5" s="4">
        <v>9.1999999999999993</v>
      </c>
      <c r="E5" s="8">
        <v>9.2666666666666675</v>
      </c>
      <c r="F5" s="4">
        <v>0.20816659994661352</v>
      </c>
      <c r="G5" s="4"/>
    </row>
    <row r="6" spans="1:16" ht="18" x14ac:dyDescent="0.35">
      <c r="A6" s="4">
        <v>5</v>
      </c>
      <c r="B6" s="4">
        <v>7.7</v>
      </c>
      <c r="C6" s="4">
        <v>7.8</v>
      </c>
      <c r="D6" s="4">
        <v>8.6999999999999993</v>
      </c>
      <c r="E6" s="8">
        <v>8.0666666666666664</v>
      </c>
      <c r="F6" s="4">
        <v>0.55075705472860981</v>
      </c>
      <c r="G6" s="4"/>
    </row>
    <row r="7" spans="1:16" ht="18" x14ac:dyDescent="0.35">
      <c r="A7" s="4">
        <v>10</v>
      </c>
      <c r="B7" s="4">
        <v>7.7</v>
      </c>
      <c r="C7" s="4">
        <v>7.8</v>
      </c>
      <c r="D7" s="4">
        <v>8.1999999999999993</v>
      </c>
      <c r="E7" s="8">
        <v>7.8999999999999995</v>
      </c>
      <c r="F7" s="4">
        <v>0.26457513110645864</v>
      </c>
      <c r="G7" s="4"/>
      <c r="I7" s="9"/>
    </row>
    <row r="8" spans="1:16" ht="18" x14ac:dyDescent="0.35">
      <c r="A8" s="4">
        <v>15</v>
      </c>
      <c r="B8" s="4">
        <v>7.8</v>
      </c>
      <c r="C8" s="4">
        <v>7.9</v>
      </c>
      <c r="D8" s="4">
        <v>8.1999999999999993</v>
      </c>
      <c r="E8" s="8">
        <v>7.85</v>
      </c>
      <c r="F8" s="4">
        <v>7.0710678118655126E-2</v>
      </c>
      <c r="G8" s="4"/>
    </row>
    <row r="9" spans="1:16" ht="18" x14ac:dyDescent="0.35">
      <c r="A9" s="4">
        <v>20</v>
      </c>
      <c r="B9" s="4">
        <v>7.9</v>
      </c>
      <c r="C9" s="4">
        <v>7.6</v>
      </c>
      <c r="D9" s="4">
        <v>8.4</v>
      </c>
      <c r="E9" s="8">
        <v>7.9666666666666659</v>
      </c>
      <c r="F9" s="4">
        <v>0.40414518843273839</v>
      </c>
      <c r="G9" s="4"/>
    </row>
    <row r="12" spans="1:16" x14ac:dyDescent="0.3">
      <c r="I12" s="45"/>
      <c r="J12" s="46"/>
      <c r="K12" s="46"/>
      <c r="L12" s="46"/>
      <c r="M12" s="46"/>
      <c r="N12" s="46"/>
      <c r="O12" s="46"/>
      <c r="P12" s="46"/>
    </row>
  </sheetData>
  <mergeCells count="2">
    <mergeCell ref="I3:N3"/>
    <mergeCell ref="I12:P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B7E3-B416-4F42-B74E-8C2C99139D12}">
  <dimension ref="A2:H11"/>
  <sheetViews>
    <sheetView topLeftCell="A4" zoomScale="122" zoomScaleNormal="122" workbookViewId="0">
      <selection activeCell="G16" sqref="G16"/>
    </sheetView>
  </sheetViews>
  <sheetFormatPr defaultColWidth="9" defaultRowHeight="14.4" x14ac:dyDescent="0.3"/>
  <sheetData>
    <row r="2" spans="1:8" x14ac:dyDescent="0.3">
      <c r="B2" s="47" t="s">
        <v>38</v>
      </c>
      <c r="C2" s="46"/>
      <c r="D2" s="46"/>
      <c r="E2" s="46"/>
      <c r="F2" s="46"/>
      <c r="G2" s="46"/>
      <c r="H2" s="46"/>
    </row>
    <row r="5" spans="1:8" ht="18" x14ac:dyDescent="0.35">
      <c r="F5" s="34" t="s">
        <v>36</v>
      </c>
    </row>
    <row r="6" spans="1:8" x14ac:dyDescent="0.3">
      <c r="C6" s="13" t="s">
        <v>2</v>
      </c>
      <c r="D6" s="13" t="s">
        <v>1</v>
      </c>
      <c r="E6" s="13" t="s">
        <v>1</v>
      </c>
      <c r="F6" s="13" t="s">
        <v>61</v>
      </c>
      <c r="G6" s="13" t="s">
        <v>13</v>
      </c>
      <c r="H6" s="13" t="s">
        <v>10</v>
      </c>
    </row>
    <row r="7" spans="1:8" x14ac:dyDescent="0.3">
      <c r="A7" t="s">
        <v>37</v>
      </c>
      <c r="C7">
        <v>0</v>
      </c>
      <c r="D7" s="3">
        <v>1.6099999999999999</v>
      </c>
      <c r="E7">
        <v>1.59</v>
      </c>
      <c r="F7">
        <v>1.63</v>
      </c>
      <c r="G7" s="3">
        <f>AVERAGE(D7:F7)</f>
        <v>1.61</v>
      </c>
      <c r="H7">
        <f>STDEVA(E7:F7)</f>
        <v>2.828427124746177E-2</v>
      </c>
    </row>
    <row r="8" spans="1:8" x14ac:dyDescent="0.3">
      <c r="C8">
        <v>5</v>
      </c>
      <c r="D8" s="3">
        <v>1.8305</v>
      </c>
      <c r="E8">
        <v>1.829</v>
      </c>
      <c r="F8">
        <v>1.8320000000000001</v>
      </c>
      <c r="G8">
        <f t="shared" ref="G8:G11" si="0">AVERAGE(E8:F8)</f>
        <v>1.8305</v>
      </c>
      <c r="H8">
        <f t="shared" ref="H8:H11" si="1">STDEVA(E8:F8)</f>
        <v>2.1213203435597231E-3</v>
      </c>
    </row>
    <row r="9" spans="1:8" x14ac:dyDescent="0.3">
      <c r="C9">
        <v>10</v>
      </c>
      <c r="D9" s="3">
        <v>1.871</v>
      </c>
      <c r="E9">
        <v>1.8759999999999999</v>
      </c>
      <c r="F9">
        <v>1.8660000000000001</v>
      </c>
      <c r="G9">
        <f t="shared" si="0"/>
        <v>1.871</v>
      </c>
      <c r="H9">
        <f t="shared" si="1"/>
        <v>7.0710678118653244E-3</v>
      </c>
    </row>
    <row r="10" spans="1:8" x14ac:dyDescent="0.3">
      <c r="C10">
        <v>15</v>
      </c>
      <c r="D10" s="3">
        <v>1.9755</v>
      </c>
      <c r="E10">
        <v>1.9830000000000001</v>
      </c>
      <c r="F10">
        <v>1.968</v>
      </c>
      <c r="G10">
        <f t="shared" si="0"/>
        <v>1.9755</v>
      </c>
      <c r="H10">
        <f t="shared" si="1"/>
        <v>1.06066017177983E-2</v>
      </c>
    </row>
    <row r="11" spans="1:8" x14ac:dyDescent="0.3">
      <c r="C11">
        <v>20</v>
      </c>
      <c r="D11" s="3">
        <v>2.0499999999999998</v>
      </c>
      <c r="E11">
        <v>2.0699999999999998</v>
      </c>
      <c r="F11">
        <v>2.0299999999999998</v>
      </c>
      <c r="G11">
        <f t="shared" si="0"/>
        <v>2.0499999999999998</v>
      </c>
      <c r="H11">
        <f t="shared" si="1"/>
        <v>2.8284271247461926E-2</v>
      </c>
    </row>
  </sheetData>
  <mergeCells count="1">
    <mergeCell ref="B2:H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195B-BDCF-4695-99D5-E5FF55B8CBC7}">
  <dimension ref="A3:O13"/>
  <sheetViews>
    <sheetView tabSelected="1" workbookViewId="0">
      <selection activeCell="O15" sqref="O15"/>
    </sheetView>
  </sheetViews>
  <sheetFormatPr defaultRowHeight="14.4" x14ac:dyDescent="0.3"/>
  <cols>
    <col min="6" max="6" width="17.6640625" customWidth="1"/>
  </cols>
  <sheetData>
    <row r="3" spans="1:15" ht="18" x14ac:dyDescent="0.35">
      <c r="B3" s="1"/>
      <c r="C3" s="1" t="s">
        <v>0</v>
      </c>
      <c r="D3" s="1" t="s">
        <v>1</v>
      </c>
      <c r="E3" s="1"/>
    </row>
    <row r="5" spans="1:15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56" t="s">
        <v>7</v>
      </c>
      <c r="G5" s="56"/>
    </row>
    <row r="6" spans="1:15" x14ac:dyDescent="0.3">
      <c r="A6">
        <v>0</v>
      </c>
      <c r="B6">
        <v>6.31</v>
      </c>
      <c r="C6">
        <v>6.46</v>
      </c>
      <c r="D6" s="3">
        <v>6.3849999999999998</v>
      </c>
      <c r="E6" s="3">
        <f>AVERAGE(B6:D6)</f>
        <v>6.3850000000000007</v>
      </c>
      <c r="F6" s="3">
        <f>STDEVA(B6:D6)</f>
        <v>7.5000000000000178E-2</v>
      </c>
    </row>
    <row r="7" spans="1:15" x14ac:dyDescent="0.3">
      <c r="A7">
        <v>5</v>
      </c>
      <c r="B7">
        <v>5.54</v>
      </c>
      <c r="C7">
        <v>6.23</v>
      </c>
      <c r="D7" s="3">
        <v>6.1</v>
      </c>
      <c r="E7" s="3">
        <f t="shared" ref="E7:E10" si="0">AVERAGE(B7:D7)</f>
        <v>5.9566666666666661</v>
      </c>
      <c r="F7" s="3">
        <f t="shared" ref="F7:F10" si="1">STDEVA(B7:D7)</f>
        <v>0.36665151483845443</v>
      </c>
    </row>
    <row r="8" spans="1:15" x14ac:dyDescent="0.3">
      <c r="A8">
        <v>10</v>
      </c>
      <c r="B8">
        <v>5.55</v>
      </c>
      <c r="C8">
        <v>5.9</v>
      </c>
      <c r="D8" s="3">
        <v>5.875</v>
      </c>
      <c r="E8" s="3">
        <f t="shared" si="0"/>
        <v>5.7749999999999995</v>
      </c>
      <c r="F8" s="3">
        <f t="shared" si="1"/>
        <v>0.19525624189766658</v>
      </c>
    </row>
    <row r="9" spans="1:15" x14ac:dyDescent="0.3">
      <c r="A9">
        <v>15</v>
      </c>
      <c r="B9">
        <v>5.57</v>
      </c>
      <c r="C9">
        <v>5.78</v>
      </c>
      <c r="D9" s="3">
        <v>5.6550000000000002</v>
      </c>
      <c r="E9" s="3">
        <f t="shared" si="0"/>
        <v>5.6683333333333339</v>
      </c>
      <c r="F9" s="3">
        <f t="shared" si="1"/>
        <v>0.10563301251660548</v>
      </c>
    </row>
    <row r="10" spans="1:15" x14ac:dyDescent="0.3">
      <c r="A10">
        <v>20</v>
      </c>
      <c r="B10">
        <v>5.51</v>
      </c>
      <c r="C10">
        <v>5.41</v>
      </c>
      <c r="D10" s="3">
        <v>5.6750000000000007</v>
      </c>
      <c r="E10" s="3">
        <f t="shared" si="0"/>
        <v>5.5316666666666663</v>
      </c>
      <c r="F10" s="3">
        <f t="shared" si="1"/>
        <v>0.13382202110763916</v>
      </c>
    </row>
    <row r="13" spans="1:15" ht="15.6" x14ac:dyDescent="0.3">
      <c r="I13" s="57"/>
      <c r="J13" s="46"/>
      <c r="K13" s="46"/>
      <c r="L13" s="46"/>
      <c r="M13" s="46"/>
      <c r="N13" s="46"/>
      <c r="O13" s="46"/>
    </row>
  </sheetData>
  <mergeCells count="2">
    <mergeCell ref="F5:G5"/>
    <mergeCell ref="I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Lactos</vt:lpstr>
      <vt:lpstr>ppm&amp;removal(Raman)</vt:lpstr>
      <vt:lpstr>Raman&amp;zone</vt:lpstr>
      <vt:lpstr>ppm&amp;%removal(zone)</vt:lpstr>
      <vt:lpstr>TSS</vt:lpstr>
      <vt:lpstr>viscosity</vt:lpstr>
      <vt:lpstr>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Yazdi</dc:creator>
  <cp:lastModifiedBy>Ara.soft</cp:lastModifiedBy>
  <dcterms:created xsi:type="dcterms:W3CDTF">2026-06-07T22:06:19Z</dcterms:created>
  <dcterms:modified xsi:type="dcterms:W3CDTF">2026-09-09T11:09:47Z</dcterms:modified>
</cp:coreProperties>
</file>