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CodexData\2026-09-06\qing\outputs\"/>
    </mc:Choice>
  </mc:AlternateContent>
  <bookViews>
    <workbookView windowWidth="24743" windowHeight="12095" firstSheet="2" activeTab="9"/>
  </bookViews>
  <sheets>
    <sheet name="Summary" sheetId="1" r:id="rId1"/>
    <sheet name="Price_Calculations" sheetId="2" r:id="rId2"/>
    <sheet name="Project_Data" sheetId="3" r:id="rId3"/>
    <sheet name="Source_Log" sheetId="4" r:id="rId4"/>
    <sheet name="Finance_Events" sheetId="5" r:id="rId5"/>
    <sheet name="Operational_Events" sheetId="6" r:id="rId6"/>
    <sheet name="Risk_Revised" sheetId="7" r:id="rId7"/>
    <sheet name="Risk_Original" sheetId="8" r:id="rId8"/>
    <sheet name="Project_Original" sheetId="9" r:id="rId9"/>
    <sheet name="Sources_Original" sheetId="10" r:id="rId10"/>
    <sheet name="Data_Dictionary" sheetId="11" r:id="rId11"/>
    <sheet name="Risk_Codebook" sheetId="12" r:id="rId12"/>
    <sheet name="Revision_Log" sheetId="13" r:id="rId13"/>
    <sheet name="ReadMe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<sst xmlns="http://schemas.openxmlformats.org/spreadsheetml/2006/main" count="7363" uniqueCount="1446">
  <si>
    <t>Supplementary Data 1</t>
  </si>
  <si>
    <t>Solar procurement and financing disclosure in Saudi Arabia and the UAE</t>
  </si>
  <si>
    <t>Award cohort</t>
  </si>
  <si>
    <t>Country</t>
  </si>
  <si>
    <t>n</t>
  </si>
  <si>
    <t>Mean</t>
  </si>
  <si>
    <t>Median</t>
  </si>
  <si>
    <t>Minimum</t>
  </si>
  <si>
    <t>Maximum</t>
  </si>
  <si>
    <t>Price units and interpretation</t>
  </si>
  <si>
    <t>2015–2025 sample</t>
  </si>
  <si>
    <t>Saudi Arabia</t>
  </si>
  <si>
    <t>US cents per kWh; unweighted available-case summaries.</t>
  </si>
  <si>
    <t>UAE</t>
  </si>
  <si>
    <t>Price bases include tariffs, LCOE and a weighted-average tariff.</t>
  </si>
  <si>
    <t>2018–2025 common window</t>
  </si>
  <si>
    <t>The restricted cohort uses the common observed award window.</t>
  </si>
  <si>
    <t>This comparison does not estimate an adjusted country effect.</t>
  </si>
  <si>
    <t>Mean price difference</t>
  </si>
  <si>
    <t>UAE minus Saudi Arabia</t>
  </si>
  <si>
    <t>Full sample</t>
  </si>
  <si>
    <t>Common window</t>
  </si>
  <si>
    <t>Field coverage</t>
  </si>
  <si>
    <t>Total</t>
  </si>
  <si>
    <t>Coverage</t>
  </si>
  <si>
    <t>PPA term (years)</t>
  </si>
  <si>
    <t>Projects</t>
  </si>
  <si>
    <t>Recorded capacity</t>
  </si>
  <si>
    <t>Reported price</t>
  </si>
  <si>
    <t>PPA duration</t>
  </si>
  <si>
    <t>Direct public equity</t>
  </si>
  <si>
    <t>PPA term missing</t>
  </si>
  <si>
    <t>Financial-close year</t>
  </si>
  <si>
    <t>Recorded cost</t>
  </si>
  <si>
    <t>Paired price–equity n</t>
  </si>
  <si>
    <t>Day-level event</t>
  </si>
  <si>
    <t>Submitted bid / proposal count</t>
  </si>
  <si>
    <t>Project local content</t>
  </si>
  <si>
    <t>Risk category</t>
  </si>
  <si>
    <t>Original non-UNKNOWN</t>
  </si>
  <si>
    <t>Revised non-UNKNOWN</t>
  </si>
  <si>
    <t>Revised UNKNOWN</t>
  </si>
  <si>
    <t>Withdrawn entries</t>
  </si>
  <si>
    <t>Records</t>
  </si>
  <si>
    <t>LAND</t>
  </si>
  <si>
    <t>GRID</t>
  </si>
  <si>
    <t>PAYMENT</t>
  </si>
  <si>
    <t>CURTAILMENT</t>
  </si>
  <si>
    <t>INDEXATION</t>
  </si>
  <si>
    <t>CHANGE_LAW</t>
  </si>
  <si>
    <t>TERMINATION</t>
  </si>
  <si>
    <t>UNKNOWN share</t>
  </si>
  <si>
    <t>Record inventory</t>
  </si>
  <si>
    <t>Count</t>
  </si>
  <si>
    <t>Project records</t>
  </si>
  <si>
    <t>Interpretation notes</t>
  </si>
  <si>
    <t>Revised source records</t>
  </si>
  <si>
    <t>Blank values denote information not established in the selected source records.</t>
  </si>
  <si>
    <t>Original source records</t>
  </si>
  <si>
    <t>UNKNOWN denotes insufficient evidence, not absence of contractual protection.</t>
  </si>
  <si>
    <t>Finance / local-content events</t>
  </si>
  <si>
    <t>Event precision, portfolio scope and conflicting dates are retained in the event tables.</t>
  </si>
  <si>
    <t>Operational events</t>
  </si>
  <si>
    <t>Sakaka local content is reported as &gt;30%; 0.30 stores its threshold, not an exact observation.</t>
  </si>
  <si>
    <t>Original risk records</t>
  </si>
  <si>
    <t>Revised risk records</t>
  </si>
  <si>
    <t>project_id</t>
  </si>
  <si>
    <t>country</t>
  </si>
  <si>
    <t>award_year</t>
  </si>
  <si>
    <t>reported_price_us_cent_kwh</t>
  </si>
  <si>
    <t>Saudi_all_awards</t>
  </si>
  <si>
    <t>UAE_all_awards</t>
  </si>
  <si>
    <t>Saudi_2018_2025</t>
  </si>
  <si>
    <t>UAE_2018_2025</t>
  </si>
  <si>
    <t>emirate_region</t>
  </si>
  <si>
    <t>project_name</t>
  </si>
  <si>
    <t>technology</t>
  </si>
  <si>
    <t>program_round</t>
  </si>
  <si>
    <t>procurement_authority</t>
  </si>
  <si>
    <t>offtaker</t>
  </si>
  <si>
    <t>procurement_model</t>
  </si>
  <si>
    <t>project_stage</t>
  </si>
  <si>
    <t>ppa_sign_year</t>
  </si>
  <si>
    <t>financial_close_year</t>
  </si>
  <si>
    <t>planned_cod_year</t>
  </si>
  <si>
    <t>actual_cod_date</t>
  </si>
  <si>
    <t>capacity_mw_ac</t>
  </si>
  <si>
    <t>capacity_mw_dc</t>
  </si>
  <si>
    <t>tariff_usd_cent_kwh</t>
  </si>
  <si>
    <t>tariff_basis</t>
  </si>
  <si>
    <t>ppa_term_years</t>
  </si>
  <si>
    <t>project_cost_local_mn</t>
  </si>
  <si>
    <t>local_currency</t>
  </si>
  <si>
    <t>project_cost_usd_mn</t>
  </si>
  <si>
    <t>public_equity_share_pct</t>
  </si>
  <si>
    <t>public_equity_entity</t>
  </si>
  <si>
    <t>developer_consortium</t>
  </si>
  <si>
    <t>project_company</t>
  </si>
  <si>
    <t>bid_count</t>
  </si>
  <si>
    <t>local_content_pct</t>
  </si>
  <si>
    <t>status</t>
  </si>
  <si>
    <t>source_id_primary</t>
  </si>
  <si>
    <t>source_url_primary</t>
  </si>
  <si>
    <t>source_id_secondary</t>
  </si>
  <si>
    <t>evidence_grade</t>
  </si>
  <si>
    <t>verification_status</t>
  </si>
  <si>
    <t>key_missing_fields</t>
  </si>
  <si>
    <t>notes</t>
  </si>
  <si>
    <t>SAU_SAKAKA</t>
  </si>
  <si>
    <t>Al Jouf</t>
  </si>
  <si>
    <t>Sakaka PV IPP</t>
  </si>
  <si>
    <t>Solar PV</t>
  </si>
  <si>
    <t>NREP Round 1</t>
  </si>
  <si>
    <t>REPDO / Ministry of Energy</t>
  </si>
  <si>
    <t>Saudi Power Procurement Company</t>
  </si>
  <si>
    <t>IPP-BOO</t>
  </si>
  <si>
    <t>Operational</t>
  </si>
  <si>
    <t>2020-06-30 00:00:00</t>
  </si>
  <si>
    <t>Award tariff</t>
  </si>
  <si>
    <t>SAR</t>
  </si>
  <si>
    <t>ACWA Power 70%; Saudi NextGen Infra 30%</t>
  </si>
  <si>
    <t>Sakaka Solar Energy Company</t>
  </si>
  <si>
    <t>S01</t>
  </si>
  <si>
    <t>https://www.acwapower.com/en/what-we-do/projects/sakaka-pv-ipp/</t>
  </si>
  <si>
    <t>S02</t>
  </si>
  <si>
    <t>A/B</t>
  </si>
  <si>
    <t>Core verified</t>
  </si>
  <si>
    <t>Financial close date; termination and indexation clauses</t>
  </si>
  <si>
    <t>Sakaka financial-close page confirms limited-recourse financing but does not expose a clear event date in page text. Revised financial-close year 2018 from ACWA corporate history, verified 6 September 2026 (S60).</t>
  </si>
  <si>
    <t>SAU_SUDAIR</t>
  </si>
  <si>
    <t>Riyadh</t>
  </si>
  <si>
    <t>Sudair Solar PV IPP</t>
  </si>
  <si>
    <t>PIF Renewable Program</t>
  </si>
  <si>
    <t>Ministry of Energy / SPPC</t>
  </si>
  <si>
    <t>Published tariff</t>
  </si>
  <si>
    <t>Badeel 35%; SAPCO 30%</t>
  </si>
  <si>
    <t>ACWA Power 35%; Badeel 35%; SAPCO 30%</t>
  </si>
  <si>
    <t>Sudair One Renewable Energy Company</t>
  </si>
  <si>
    <t>S19</t>
  </si>
  <si>
    <t>https://acwapower.com/en/media-center/latest-news/acwa-power-announces-financial-close-for-1500-mw-sudair-solar-plant-and-aramco-joining-the-consortium-under-pif-renewables-program/</t>
  </si>
  <si>
    <t>S20</t>
  </si>
  <si>
    <t>Final bid count; local content; detailed PPA risk clauses; exact COD day</t>
  </si>
  <si>
    <t>Full plant commercial operation reported in Jan 2024; tariff and USD cost from project page; public equity share is direct Badeel+SAPCO stake.</t>
  </si>
  <si>
    <t>SAU_SHUAIBAH1</t>
  </si>
  <si>
    <t>Makkah</t>
  </si>
  <si>
    <t>Al Shuaibah 1 Solar PV</t>
  </si>
  <si>
    <t>NREP Round 2 / Al Faisaliah</t>
  </si>
  <si>
    <t>2025-02-28 00:00:00</t>
  </si>
  <si>
    <t>Published LCOE (USD cents/kWh)</t>
  </si>
  <si>
    <t>Badeel 34.99%; SAPCO 30%</t>
  </si>
  <si>
    <t>ACWA Power 35.01%; Badeel 34.99%; SAPCO 30%</t>
  </si>
  <si>
    <t>Shuaibah Holding Company</t>
  </si>
  <si>
    <t>S03</t>
  </si>
  <si>
    <t>https://www.acwapower.com/en/what-we-do/projects/shuaibah-pv-ipp/</t>
  </si>
  <si>
    <t>S22;S43</t>
  </si>
  <si>
    <t>Core verified; cost aggregated</t>
  </si>
  <si>
    <t>Individual project cost; final bid count; local content; detailed PPA risk clauses</t>
  </si>
  <si>
    <t>Government Vision 2030 report identifies the 600 MW Shuaibah solar project at 1.04 USDc/kWh; financial close on 2023-08-20; combined investment USD 2.37bn; ownership and debt are group-level disclosures.</t>
  </si>
  <si>
    <t>SAU_SHUAIBAH2</t>
  </si>
  <si>
    <t>Al Shuaibah 2 Solar PV</t>
  </si>
  <si>
    <t>PIF Renewable Program Round 2</t>
  </si>
  <si>
    <t>PIF / SPPC</t>
  </si>
  <si>
    <t>2025-11-30 00:00:00</t>
  </si>
  <si>
    <t>Not consistently disclosed in selected official source</t>
  </si>
  <si>
    <t>S22</t>
  </si>
  <si>
    <t>B</t>
  </si>
  <si>
    <t>Capacity discrepancy across official pages; project tariff; individual project cost; final bid count; local content; detailed PPA risk clauses</t>
  </si>
  <si>
    <t>Financial-close release reports 2,031 MW; project page reports 2,060 MW. Preserve discrepancy in notes and use source-specific event rows.</t>
  </si>
  <si>
    <t>SAU_ALRASS1</t>
  </si>
  <si>
    <t>Al Qassim</t>
  </si>
  <si>
    <t>Al Rass 1 Solar PV</t>
  </si>
  <si>
    <t>NREP Round 3</t>
  </si>
  <si>
    <t>SPPC</t>
  </si>
  <si>
    <t>IPP</t>
  </si>
  <si>
    <t>2024-08-15 00:00:00</t>
  </si>
  <si>
    <t>Derived: 5.62342 halala/kWh at SAR3.75/USD peg</t>
  </si>
  <si>
    <t>Badeel 20%</t>
  </si>
  <si>
    <t>ACWA Power 40.1%; Badeel 20%; SPIC 39.9%</t>
  </si>
  <si>
    <t>AlRass Renewable Energy Company</t>
  </si>
  <si>
    <t>S05</t>
  </si>
  <si>
    <t>https://www.saudiexchange.sa/wps/portal/saudiexchange/newsandreports/issuer-news/issuer-announcements/issuer-announcements-details/?anCat=1&amp;anId=82115&amp;cs=2082&amp;locale=en</t>
  </si>
  <si>
    <t>S30;S40;S56</t>
  </si>
  <si>
    <t>Core verified; bid count verified</t>
  </si>
  <si>
    <t>Financing terms; local content; detailed PPA risk clauses</t>
  </si>
  <si>
    <t>PPA release reports 25-year term, SAR1.7bn/US$450m project value, Badeel 20% and expected FC Q4 2022; tariff is derived from the issuer-reported 5.62342 halala/kWh using the fixed SAR3.75/USD peg; official Round 3 shortlist reports three bids per project; investor disclosures place FC in Feb 2023.</t>
  </si>
  <si>
    <t>SAU_ARRASS2</t>
  </si>
  <si>
    <t>Central/Northern region</t>
  </si>
  <si>
    <t>Ar Rass 2 PV</t>
  </si>
  <si>
    <t>PIF/SPPC portfolio</t>
  </si>
  <si>
    <t>PPA-BOO</t>
  </si>
  <si>
    <t>Badeel</t>
  </si>
  <si>
    <t>ACWA Power; Badeel</t>
  </si>
  <si>
    <t>Nawwar Renewable Energy Company</t>
  </si>
  <si>
    <t>S06</t>
  </si>
  <si>
    <t>https://www.saudiexchange.sa/wps/portal/saudiexchange/newsandreports/issuer-news/issuer-announcements/issuer-announcements-details/?anCat=91&amp;anId=73802&amp;cs=2082&amp;locale=en</t>
  </si>
  <si>
    <t>S21;S42</t>
  </si>
  <si>
    <t>Core verified; aggregate cost</t>
  </si>
  <si>
    <t>Actual COD day; individual risk clauses; final bid count; local content</t>
  </si>
  <si>
    <t>SPPC reports LCOE 1.697 USDc/kWh; ACWA annual report gives SAR5,299m project cost; USD cost is derived at SAR3.75/USD; 2025 operation is recorded month-level in Execution_Outcomes; dispatch constraint remains observable.</t>
  </si>
  <si>
    <t>SAU_SAAD2</t>
  </si>
  <si>
    <t>Saad 2 PV</t>
  </si>
  <si>
    <t>2025-08-20 00:00:00</t>
  </si>
  <si>
    <t>Saad Two Renewable Energy Company</t>
  </si>
  <si>
    <t>S21;S27;S42</t>
  </si>
  <si>
    <t>Individual risk clauses; final bid count; local content</t>
  </si>
  <si>
    <t>SPPC reports LCOE 1.794 USDc/kWh; ACWA annual report gives SAR3,000m project cost; USD cost is derived at SAR3.75/USD; full operation certificate is 2025-08-20.</t>
  </si>
  <si>
    <t>SAU_ALKAHFAH</t>
  </si>
  <si>
    <t>Al Kahfah PV</t>
  </si>
  <si>
    <t>Ishaa Renewable Energy Company</t>
  </si>
  <si>
    <t>SPPC reports LCOE 1.769 USDc/kWh; ACWA annual report gives SAR3,900m project cost; USD cost is derived at SAR3.75/USD; PCOD is recorded month-level in Execution_Outcomes; dispatch constraint remains observable.</t>
  </si>
  <si>
    <t>SAU_HADEN</t>
  </si>
  <si>
    <t>Haden Solar PV</t>
  </si>
  <si>
    <t>Under construction</t>
  </si>
  <si>
    <t>Published LCOE/tariff</t>
  </si>
  <si>
    <t>Badeel 34.9%; SAPCO 30%</t>
  </si>
  <si>
    <t>ACWA Power 35.1%; Badeel 34.9%; SAPCO 30%</t>
  </si>
  <si>
    <t>Buraiq Renewable Energy Company</t>
  </si>
  <si>
    <t>S07</t>
  </si>
  <si>
    <t>https://www.spa.gov.sa/en/N2129631</t>
  </si>
  <si>
    <t>S35;S52</t>
  </si>
  <si>
    <t>A</t>
  </si>
  <si>
    <t>Core verified; aggregate cost; USD cost derived</t>
  </si>
  <si>
    <t>Actual COD; individual risk clauses; final bid count; local content</t>
  </si>
  <si>
    <t>ACWA annual report gives SAR4,375m project cost; USD cost is derived at the official SAR3.75/USD peg; financial close is 2024-09-29; public filings disclose ACWA 35.1% and Badeel 34.9%, with SAPCO 30% documented in Aramco report; operations planned Q1 2027.</t>
  </si>
  <si>
    <t>SAU_ALMUWAYH</t>
  </si>
  <si>
    <t>Al-Muwaih Solar PV</t>
  </si>
  <si>
    <t>Moya Renewable Energy Company</t>
  </si>
  <si>
    <t>ACWA annual report gives SAR4,427m project cost; USD cost is derived at the official SAR3.75/USD peg; financial close is 2024-09-29; public filings disclose ACWA 35.1% and Badeel 34.9%, with SAPCO 30% documented in Aramco report; operations planned Q1 2027.</t>
  </si>
  <si>
    <t>SAU_ALKHUSHAYBI</t>
  </si>
  <si>
    <t>Al-Khushaybi Solar PV</t>
  </si>
  <si>
    <t>Nabah Renewable Energy Company</t>
  </si>
  <si>
    <t>ACWA annual report gives SAR3,500m project cost; USD cost is derived at the official SAR3.75/USD peg; financial close is 2024-09-29; public filings disclose ACWA 35.1% and Badeel 34.9%, with SAPCO 30% documented in Aramco report; operations planned Q1 2027.</t>
  </si>
  <si>
    <t>SAU_R6_NAJRAN</t>
  </si>
  <si>
    <t>Najran</t>
  </si>
  <si>
    <t>Najran Solar PV IPP</t>
  </si>
  <si>
    <t>NREP Round 6</t>
  </si>
  <si>
    <t>Awarded / under development</t>
  </si>
  <si>
    <t>Published LCOE; 4.11307 halala/kWh</t>
  </si>
  <si>
    <t>Masdar-led consortium (full members not disclosed in selected source)</t>
  </si>
  <si>
    <t>S55</t>
  </si>
  <si>
    <t>https://www.spa.gov.sa/zh/N2430540</t>
  </si>
  <si>
    <t>Award and tariff verified</t>
  </si>
  <si>
    <t>PPA term; financing; COD; cost; public equity; bid count; local content; detailed risk clauses</t>
  </si>
  <si>
    <t>SPA award release reports 1,400 MW, Masdar participation and 1.09682 USDc/kWh; do not infer full consortium or PPA term from the short award notice.</t>
  </si>
  <si>
    <t>SAU_R6_SAMTAH</t>
  </si>
  <si>
    <t>Jizan</t>
  </si>
  <si>
    <t>Samtah Solar PV IPP</t>
  </si>
  <si>
    <t>Published LCOE; 5.57544 halala/kWh</t>
  </si>
  <si>
    <t>Saudi Electricity Company (SEC) 50.01%</t>
  </si>
  <si>
    <t>SEC 50.01%; EDF Power Solutions International</t>
  </si>
  <si>
    <t>S54</t>
  </si>
  <si>
    <t>https://www.saudiexchange.sa/wps/portal/saudiexchange/newsandreports/issuer-news/issuer-announcements/issuer-announcements-details/?anCat=91&amp;anId=90991&amp;cs=5110&amp;locale=en</t>
  </si>
  <si>
    <t>PPA, tariff, public equity and planned COD verified</t>
  </si>
  <si>
    <t>Financial close; actual COD; project cost; bid count; local content; detailed risk clauses</t>
  </si>
  <si>
    <t>SEC filing reports a 25-year PPA, SEC 50.01% share, SAR1,368.67m PPA contract value (not project cost) and PCOD expected Q1 2028; SPA confirms LCOE.</t>
  </si>
  <si>
    <t>SAU_R6_ADDARB</t>
  </si>
  <si>
    <t>Ad Darb Solar PV IPP</t>
  </si>
  <si>
    <t>Published LCOE; 5.10262 halala/kWh</t>
  </si>
  <si>
    <t>Masdar (full consortium details not disclosed in selected source)</t>
  </si>
  <si>
    <t>SPA award release reports 600 MW, Masdar and 1.36070 USDc/kWh; PPA contract details require a dedicated issuer disclosure.</t>
  </si>
  <si>
    <t>SAU_R6_ASSUFUN</t>
  </si>
  <si>
    <t>Hail</t>
  </si>
  <si>
    <t>As Sufun Solar PV IPP</t>
  </si>
  <si>
    <t>Published LCOE; 5.65074 halala/kWh</t>
  </si>
  <si>
    <t>Al Jomaih Energy &amp; Water Company and TotalEnergies Renewables</t>
  </si>
  <si>
    <t>SPA award release reports 400 MW, AEW/TotalEnergies and 1.50686 USDc/kWh; PPA contract details require a dedicated issuer disclosure.</t>
  </si>
  <si>
    <t>UAE_MBR_II</t>
  </si>
  <si>
    <t>United Arab Emirates</t>
  </si>
  <si>
    <t>Dubai</t>
  </si>
  <si>
    <t>MBR Solar Park Phase II</t>
  </si>
  <si>
    <t>DEWA Solar Park Phase II</t>
  </si>
  <si>
    <t>DEWA</t>
  </si>
  <si>
    <t>2017-03-20 00:00:00</t>
  </si>
  <si>
    <t>AED</t>
  </si>
  <si>
    <t>ACWA Power-led consortium</t>
  </si>
  <si>
    <t>Shuaa Energy 1</t>
  </si>
  <si>
    <t>S10</t>
  </si>
  <si>
    <t>https://www.dewa.gov.ae/en/about-us/strategic-initiatives/mbr-solar-park/phases-of-energy-production</t>
  </si>
  <si>
    <t>S31;S53</t>
  </si>
  <si>
    <t>Core verified; USD cost derived</t>
  </si>
  <si>
    <t>Financing terms; risk clauses; complete bid data</t>
  </si>
  <si>
    <t>DEWA confirms financial close in 2015, 25-year PPA and AED1.2bn investment; USD cost is derived at the official AED3.6725/USD peg; PPA award release also records 5.84c/kWh.</t>
  </si>
  <si>
    <t>UAE_MBR_III</t>
  </si>
  <si>
    <t>MBR Solar Park Phase III</t>
  </si>
  <si>
    <t>DEWA Solar Park Phase III</t>
  </si>
  <si>
    <t>2020-11-24 00:00:00</t>
  </si>
  <si>
    <t>Masdar / EDF (ownership evolved)</t>
  </si>
  <si>
    <t>Shuaa Energy 2</t>
  </si>
  <si>
    <t>S32;S39;S51;S53</t>
  </si>
  <si>
    <t>A/C</t>
  </si>
  <si>
    <t>Core verified; USD cost derived; bid count secondary</t>
  </si>
  <si>
    <t>DEWA records inauguration of the full 800 MW phase on 24 Nov 2020 and investment of AED3.47bn; USD cost is derived at the official AED3.6725/USD peg. The final bid count of five comes from the peer-reviewed tender-funnel reconstruction (S39), not a DEWA primary release; tranche-level COD remains in Execution_Outcomes.</t>
  </si>
  <si>
    <t>UAE_MBR_V</t>
  </si>
  <si>
    <t>MBR Solar Park Phase V</t>
  </si>
  <si>
    <t>DEWA Solar Park Phase V</t>
  </si>
  <si>
    <t>2023-06-18 00:00:00</t>
  </si>
  <si>
    <t>Lowest bid / published tariff</t>
  </si>
  <si>
    <t>ACWA Power; Gulf Investment Corporation</t>
  </si>
  <si>
    <t>Shuaa Energy 3</t>
  </si>
  <si>
    <t>S25;S45;S53</t>
  </si>
  <si>
    <t>Exact PPA signing; financing terms; risk clauses</t>
  </si>
  <si>
    <t>DEWA reports full-phase inauguration on 18 Jun 2023; USD cost is derived at the official AED3.6725/USD peg; staged operation from Q2 2021 retained in Execution_Outcomes.</t>
  </si>
  <si>
    <t>UAE_MBR_VI</t>
  </si>
  <si>
    <t>MBR Solar Park Phase VI</t>
  </si>
  <si>
    <t>DEWA Solar Park Phase VI</t>
  </si>
  <si>
    <t>Partly operational / under construction</t>
  </si>
  <si>
    <t>Published LCOE</t>
  </si>
  <si>
    <t>Masdar</t>
  </si>
  <si>
    <t>Shuaa Energy 4</t>
  </si>
  <si>
    <t>Partly operational</t>
  </si>
  <si>
    <t>S33;S53</t>
  </si>
  <si>
    <t>Tranche COD; risk clauses; final bid count; local content</t>
  </si>
  <si>
    <t>DEWA reports AED5.51bn cost, 23 expressions of interest, financial close Feb 2024 and 30-year PPA; USD cost is derived at the official AED3.6725/USD peg; staged operation 2024–2026.</t>
  </si>
  <si>
    <t>UAE_NOOR_AD</t>
  </si>
  <si>
    <t>Abu Dhabi</t>
  </si>
  <si>
    <t>Noor Abu Dhabi Solar PV</t>
  </si>
  <si>
    <t>ADWEC / Sweihan IPP</t>
  </si>
  <si>
    <t>ADWEC / EWEC</t>
  </si>
  <si>
    <t>EWEC</t>
  </si>
  <si>
    <t>2019-04-30 00:00:00</t>
  </si>
  <si>
    <t>Weighted average; non-peak tariff reported as 2.42</t>
  </si>
  <si>
    <t>TAQA</t>
  </si>
  <si>
    <t>TAQA 60%; Marubeni 20%; JinkoSolar 20%</t>
  </si>
  <si>
    <t>Sweihan PV Power Company</t>
  </si>
  <si>
    <t>S12</t>
  </si>
  <si>
    <t>https://www.ewec.ae/public/uploads/mediakit/0.77861900%201718970514/Noor%20Abu%20Dhabi%20Green%20Bond%20Framework.pdf</t>
  </si>
  <si>
    <t>S11</t>
  </si>
  <si>
    <t>Original PPA term; bid count; detailed risk clauses</t>
  </si>
  <si>
    <t>Green Bond Framework reports total project costs at PCOD of USD872m; keep AC and DC capacity separate. A later ADX/issuer review reports a five-year extension to 2049; retain that as an event rather than overwrite the original procurement term.</t>
  </si>
  <si>
    <t>UAE_ALDHAFRA</t>
  </si>
  <si>
    <t>Al Dhafra Solar PV</t>
  </si>
  <si>
    <t>EWEC Solar PV IPP</t>
  </si>
  <si>
    <t>2023-11-16 00:00:00</t>
  </si>
  <si>
    <t>Award LCOE; 4.97 fils/kWh (improved to 4.85 fils/kWh at financial close)</t>
  </si>
  <si>
    <t>TAQA 40%; Masdar 20%</t>
  </si>
  <si>
    <t>TAQA 40%; Masdar 20%; EDF Renewables 20%; JinkoPower 20%</t>
  </si>
  <si>
    <t>Al Dhafrah PV2 Energy Company</t>
  </si>
  <si>
    <t>S13</t>
  </si>
  <si>
    <t>https://ewec.ae/uploads/mediakit/0.48737800%201719320143/EWEC%20Decarbonisation%20Report%202023.pdf</t>
  </si>
  <si>
    <t>S14;S49</t>
  </si>
  <si>
    <t>Core verified; approximate cost</t>
  </si>
  <si>
    <t>Original debt terms; bid count; detailed risk clauses</t>
  </si>
  <si>
    <t>Abu Dhabi Media Office records inauguration on 16 Nov 2023; EDF reports approximately USD1bn project-finance transaction; preserve award tariff 1.35 and financing-close improvement to 1.32 as separate observations.</t>
  </si>
  <si>
    <t>UAE_ALAJBAN</t>
  </si>
  <si>
    <t>Al Ajban Solar PV</t>
  </si>
  <si>
    <t>Lowest LCOE; 5.1921 fils/kWh</t>
  </si>
  <si>
    <t>USD</t>
  </si>
  <si>
    <t>Masdar 60%</t>
  </si>
  <si>
    <t>Masdar 60%; EDF Renewables 20%; Korea Western Power (KOWEPO) 20%</t>
  </si>
  <si>
    <t>Al Ajban PV3 Energy LLC</t>
  </si>
  <si>
    <t>S46</t>
  </si>
  <si>
    <t>https://www.mediaoffice.abudhabi/en/energy/emirates-water-and-electricity-company-receives-4-bids-for-1500mw-al-ajban-solar-photovoltaic-independent-power-project/</t>
  </si>
  <si>
    <t>S47;S48</t>
  </si>
  <si>
    <t>B/C</t>
  </si>
  <si>
    <t>Core fields verified; selected financing data secondary</t>
  </si>
  <si>
    <t>Actual COD; local content; detailed PPA risk clauses</t>
  </si>
  <si>
    <t>Official Abu Dhabi release confirms four bids; public project/finance article reports 1.413 USDc/kWh, 30-year PPA, 17 Sep 2024 financial close, USD748m value and 60/20/20 sponsor shares; retain secondary-source flag.</t>
  </si>
  <si>
    <t>UAE_KHAZNA</t>
  </si>
  <si>
    <t>Khazna Solar PV</t>
  </si>
  <si>
    <t>Not publicly disclosed in selected award source</t>
  </si>
  <si>
    <t>Masdar (local shareholder; percentage not disclosed)</t>
  </si>
  <si>
    <t>ENGIE and Masdar</t>
  </si>
  <si>
    <t>Khazna Solar PV project company (name not disclosed)</t>
  </si>
  <si>
    <t>S58</t>
  </si>
  <si>
    <t>https://www.mediaoffice.abudhabi/en/energy/emirates-water-and-electricity-company-awards-engie-and-masdar-contract-to-develop-khazna-solar-photovoltaic-independent-power-project/</t>
  </si>
  <si>
    <t>S15;S16;S59</t>
  </si>
  <si>
    <t>Award, PPA term, financial close, consortium and net-energy payment design verified</t>
  </si>
  <si>
    <t>Tariff; project cost; public equity percentage; bid count; local content; detailed risk clauses; actual COD</t>
  </si>
  <si>
    <t>Abu Dhabi Media Office reports award/PPA signing on 10 Oct 2025 and net-energy payment; Masdar confirms financial close on 19 Jan 2026 with seven lenders and 2028 commercial operation; S16 also reports a 30-year PPA.</t>
  </si>
  <si>
    <t>source_id</t>
  </si>
  <si>
    <t>publisher</t>
  </si>
  <si>
    <t>source_title</t>
  </si>
  <si>
    <t>source_type</t>
  </si>
  <si>
    <t>publication_or_update_date</t>
  </si>
  <si>
    <t>official_or_multilateral</t>
  </si>
  <si>
    <t>url</t>
  </si>
  <si>
    <t>projects_supported</t>
  </si>
  <si>
    <t>fields_supported</t>
  </si>
  <si>
    <t>accessed_date</t>
  </si>
  <si>
    <t>revision_verification_note</t>
  </si>
  <si>
    <t>ACWA Power</t>
  </si>
  <si>
    <t>Sakaka PV IPP project page</t>
  </si>
  <si>
    <t>Developer project page</t>
  </si>
  <si>
    <t>Official company</t>
  </si>
  <si>
    <t>Capacity; cost; ownership; PPA term; COD; offtaker</t>
  </si>
  <si>
    <t>2026-08-30 00:00:00</t>
  </si>
  <si>
    <t>Use award release S02 for tariff.</t>
  </si>
  <si>
    <t/>
  </si>
  <si>
    <t>ACWA Power wins Sakaka PV IPP</t>
  </si>
  <si>
    <t>Developer award release</t>
  </si>
  <si>
    <t>https://acwapower.com/en/media-center/latest-news/acwa-power-wins-the-first-ever-utility-scale-renewable-energy-project-in-saudi-arabia/</t>
  </si>
  <si>
    <t>Award tariff; PPA term; bid count; investment value</t>
  </si>
  <si>
    <t>Contemporaneous award source.</t>
  </si>
  <si>
    <t>Shuaibah PV IPP project page</t>
  </si>
  <si>
    <t>SAU_SHUAIBAH1; SAU_SHUAIBAH2</t>
  </si>
  <si>
    <t>Capacity; combined cost; PPA term; ACWA share; COD; offtaker</t>
  </si>
  <si>
    <t>Combined figures must not be duplicated as project-specific totals.</t>
  </si>
  <si>
    <t>S04</t>
  </si>
  <si>
    <t>Financial close for Shuaibah 1 and 2</t>
  </si>
  <si>
    <t>Developer financing release</t>
  </si>
  <si>
    <t>https://acwapower.com/en/media-center/latest-news/consortium-of-acwa-power-pif-subsidiary-badeel-and-aramco-subsidiary-sapco-reach-financial-close-for-al-shuaibah-1-and-al-shuaibah-2-solar-pv-projects/</t>
  </si>
  <si>
    <t>Financial close; sponsor identities</t>
  </si>
  <si>
    <t>Extract lenders and debt amount in next pass.</t>
  </si>
  <si>
    <t>Saudi Exchange</t>
  </si>
  <si>
    <t>AlRass1 full commercial operation announcement</t>
  </si>
  <si>
    <t>Exchange filing</t>
  </si>
  <si>
    <t>2024-08-18</t>
  </si>
  <si>
    <t>Official exchange</t>
  </si>
  <si>
    <t>Capacity; COD; ACWA share</t>
  </si>
  <si>
    <t>High reliability for event date.</t>
  </si>
  <si>
    <t>PPAs for Ar Rass 2, Saad 2 and Alkahfah</t>
  </si>
  <si>
    <t>2023-05-21</t>
  </si>
  <si>
    <t>SAU_ARRASS2; SAU_SAAD2; SAU_ALKAHFAH</t>
  </si>
  <si>
    <t>Capacity; PPA term; aggregate value; public equity; expected COD</t>
  </si>
  <si>
    <t>Aggregate contract value cannot be allocated without another source.</t>
  </si>
  <si>
    <t>Saudi Press Agency</t>
  </si>
  <si>
    <t>SPPC signs PPAs for three 5.5GW solar projects</t>
  </si>
  <si>
    <t>Government news release</t>
  </si>
  <si>
    <t>2024-06-26</t>
  </si>
  <si>
    <t>Official government</t>
  </si>
  <si>
    <t>SAU_HADEN; SAU_ALMUWAYH; SAU_ALKHUSHAYBI</t>
  </si>
  <si>
    <t>Capacity; published LCOE/tariff; PPA event</t>
  </si>
  <si>
    <t>Use exchange filing S08 for contract duration/value.</t>
  </si>
  <si>
    <t>S08</t>
  </si>
  <si>
    <t>ACWA PPAs for Haden, Muwayh and Al Khushaybi</t>
  </si>
  <si>
    <t>2024-06-27</t>
  </si>
  <si>
    <t>https://www.saudiexchange.sa/wps/portal/saudiexchange/newsandreports/issuer-news/issuer-announcements/issuer-announcements-details/</t>
  </si>
  <si>
    <t>PPA term; aggregate value; ownership; expected COD</t>
  </si>
  <si>
    <t>Portal URL may require search by issuer/date; archive a PDF copy during collection.</t>
  </si>
  <si>
    <t>S09</t>
  </si>
  <si>
    <t>RFQ for NREP Round 6 projects</t>
  </si>
  <si>
    <t>Procurement document</t>
  </si>
  <si>
    <t>2024-09-24</t>
  </si>
  <si>
    <t>Official procurement</t>
  </si>
  <si>
    <t>https://powersaudiarabia.com.sa/web/attach/news/RFQ_round_6_solar_and_wind.pdf</t>
  </si>
  <si>
    <t>SAU_R6_NAJRAN; SAU_R6_SAMTAH; SAU_R6_ADDARB; SAU_R6_ASSUFUN</t>
  </si>
  <si>
    <t>Initial pipeline capacity, locations, and SPPC predevelopment/tendering responsibility</t>
  </si>
  <si>
    <t>Use S55 for subsequent award and tariff observations; do not mix RFQ-stage and award-stage records.</t>
  </si>
  <si>
    <t>MBR Solar Park phases of energy production</t>
  </si>
  <si>
    <t>Utility project page</t>
  </si>
  <si>
    <t>Official utility</t>
  </si>
  <si>
    <t>UAE_MBR_II; UAE_MBR_III; UAE_MBR_V; UAE_MBR_VI</t>
  </si>
  <si>
    <t>Capacity; tariff; project stage; selected cost/COD information</t>
  </si>
  <si>
    <t>Archive contemporaneous award releases for each phase.</t>
  </si>
  <si>
    <t>IRENA</t>
  </si>
  <si>
    <t>Renewable Energy Markets: GCC 2023</t>
  </si>
  <si>
    <t>Multilateral report</t>
  </si>
  <si>
    <t>2023-12-01</t>
  </si>
  <si>
    <t>Multilateral</t>
  </si>
  <si>
    <t>https://www.irena.org/-/media/Files/IRENA/Agency/Publication/2023/Dec/IRENA_Rnewable_energy_markets_GCC_2023.pdf</t>
  </si>
  <si>
    <t>Saudi and UAE portfolio</t>
  </si>
  <si>
    <t>Auction design; bid counts; seasonal tariff design; institutional context</t>
  </si>
  <si>
    <t>C</t>
  </si>
  <si>
    <t>Use to triangulate, not replace project-level official source.</t>
  </si>
  <si>
    <t>EWEC / Sweihan PV Power Company</t>
  </si>
  <si>
    <t>Noor Abu Dhabi Green Bond Framework</t>
  </si>
  <si>
    <t>Bond framework</t>
  </si>
  <si>
    <t>2024-01-01</t>
  </si>
  <si>
    <t>Official project/offtaker</t>
  </si>
  <si>
    <t>AC/DC capacity; COD; ownership; take-or-pay PPA; operating record</t>
  </si>
  <si>
    <t>Strong source for refinancing and operating-stage bankability.</t>
  </si>
  <si>
    <t>EWEC Decarbonisation Report 2023</t>
  </si>
  <si>
    <t>Utility report</t>
  </si>
  <si>
    <t>2023-01-01</t>
  </si>
  <si>
    <t>Tariff; capacity; commercial operation year</t>
  </si>
  <si>
    <t>Tariff reported in fils/kWh; conversion must be documented.</t>
  </si>
  <si>
    <t>S14</t>
  </si>
  <si>
    <t>Financial close for Al Dhafra solar plant</t>
  </si>
  <si>
    <t>Developer/owner release</t>
  </si>
  <si>
    <t>2020-12-01</t>
  </si>
  <si>
    <t>https://masdar.ae/en/news/newsroom/taqa-and-masdarled-consortium-announce-financial-closing-for-the-worlds-largest-solar-power-plant</t>
  </si>
  <si>
    <t>Financial close; consortium; capacity</t>
  </si>
  <si>
    <t>Add original financing amount/tenor if disclosed in full text.</t>
  </si>
  <si>
    <t>S15</t>
  </si>
  <si>
    <t>Under construction project portfolio</t>
  </si>
  <si>
    <t>https://ewec.ae/under-construction</t>
  </si>
  <si>
    <t>UAE_ALAJBAN; UAE_KHAZNA</t>
  </si>
  <si>
    <t>Capacity; stage; technology</t>
  </si>
  <si>
    <t>Not sufficient alone for tariff or PPA terms.</t>
  </si>
  <si>
    <t>S16</t>
  </si>
  <si>
    <t>Statistical Report 2024</t>
  </si>
  <si>
    <t>Utility statistical report</t>
  </si>
  <si>
    <t>2025-07-01</t>
  </si>
  <si>
    <t>https://www.ewec.ae/uploads/mediakit/0.91096900%201756961868/Statistical%20Report%202024.pdf</t>
  </si>
  <si>
    <t>UAE_NOOR_AD; UAE_ALDHAFRA; UAE_ALAJBAN; UAE_KHAZNA</t>
  </si>
  <si>
    <t>Capacity; PPA duration; PCOD; developer names</t>
  </si>
  <si>
    <t>OCR is difficult; verify values visually in the PDF.</t>
  </si>
  <si>
    <t>S17</t>
  </si>
  <si>
    <t>Renewable energy auctions: Design for risk allocation</t>
  </si>
  <si>
    <t>Multilateral methodology report</t>
  </si>
  <si>
    <t>2026-01-01</t>
  </si>
  <si>
    <t>https://www.irena.org/Publications/2026/Jan/Renewable-energy-auctions-Design-for-risk-allocation</t>
  </si>
  <si>
    <t>All</t>
  </si>
  <si>
    <t>Risk allocation concepts and coding framework</t>
  </si>
  <si>
    <t>Methodological source, not project fact source.</t>
  </si>
  <si>
    <t>S18</t>
  </si>
  <si>
    <t>ACWA Power and AlGihaz achieve financial closure for Sakaka PV IPP</t>
  </si>
  <si>
    <t>https://acwapower.com/en/media-center/latest-news/acwa-power-and-algihaz-achieve-financial-closure-for-sakaka-pv-ipp/</t>
  </si>
  <si>
    <t>Limited-recourse ring-fenced finance; Natixis debt underwriting; Arab National Bank equity bridge; 25-year PPA; tariff</t>
  </si>
  <si>
    <t>Page text confirms financing structure but does not expose a clear publication/event date; do not force a financial-close year.</t>
  </si>
  <si>
    <t>Financial close for Sudair Solar Plant</t>
  </si>
  <si>
    <t>2021-08-15</t>
  </si>
  <si>
    <t>Financial close; 1500 MW; SAR3.4bn investment; 25-year PPA; limited-recourse; 28-year soft mini-perm; lenders; equity bridge</t>
  </si>
  <si>
    <t>2026-08-30</t>
  </si>
  <si>
    <t>Direct sponsor and financing disclosure.</t>
  </si>
  <si>
    <t>Sudair PV IPP project page</t>
  </si>
  <si>
    <t>https://acwapower.com/en/what-we-do/projects/sudair-pv-ipp/</t>
  </si>
  <si>
    <t>Tariff USD1.239c/kWh; 1500 MW; project cost USD924m; 25-year PPA; BOO</t>
  </si>
  <si>
    <t>Project-level cost and tariff source.</t>
  </si>
  <si>
    <t>S21</t>
  </si>
  <si>
    <t>Senior loan drawdown for Ar Rass 2, Saad 2 and Al Kahfah</t>
  </si>
  <si>
    <t>2024-02-14</t>
  </si>
  <si>
    <t>https://www.saudiexchange.sa/wps/portal/saudiexchange/newsandreports/issuer-news/issuer-announcements/issuer-announcements-details/?anCat=64&amp;anId=78247&amp;cs=2082&amp;locale=en</t>
  </si>
  <si>
    <t>Aggregate USD3.4bn investment; USD2.3bn non-recourse debt; 27.75-year tenor; lender consortium; equity-bridge/standby/reserve guarantees</t>
  </si>
  <si>
    <t>Aggregate financing; individual allocation not reported.</t>
  </si>
  <si>
    <t>Financial close for Al Shuaibah 1 and 2</t>
  </si>
  <si>
    <t>2023-08-20</t>
  </si>
  <si>
    <t>Aggregate USD2.37bn investment; USD1.63bn senior debt; sponsor shares 35.01/34.99/30%; lenders; 600 MW and 2031 MW; 2025 operation</t>
  </si>
  <si>
    <t>Group-level figures should not be duplicated as project-specific amounts.</t>
  </si>
  <si>
    <t>S23</t>
  </si>
  <si>
    <t>Integrated Annual Report 2024 / financial review</t>
  </si>
  <si>
    <t>Annual report</t>
  </si>
  <si>
    <t>2025</t>
  </si>
  <si>
    <t>https://iar2024.acwapower.com/en/performance-review/financial-review</t>
  </si>
  <si>
    <t>SAU_ARRASS2; SAU_SAAD2; SAU_ALKAHFAH; SAU_HADEN; SAU_ALMUWAYH; SAU_ALKHUSHAYBI; SAU_SHUAIBAH1; SAU_SHUAIBAH2</t>
  </si>
  <si>
    <t>Financial-close table; project costs in SAR million; FC/PCOD milestones</t>
  </si>
  <si>
    <t>Use table values as reported; preserve aggregate-vs-individual scope.</t>
  </si>
  <si>
    <t>S24</t>
  </si>
  <si>
    <t>Financial close for Haden, Muwayh and Al Khushaybi</t>
  </si>
  <si>
    <t>2024-09-29</t>
  </si>
  <si>
    <t>https://acwapower.com/en/media-center/latest-news/acwa-power-pif-company-badeel-and-aramco-subsidiary-sapco-reach-financial-close-for-haden-muwayh-and-al-khushaybi-solar-pv-projects/</t>
  </si>
  <si>
    <t>Financial close; aggregate investment about USD3.2bn; capacities; SPPC; planned operations Q1 2027</t>
  </si>
  <si>
    <t>Aggregate investment; individual cost from S23.</t>
  </si>
  <si>
    <t>S25</t>
  </si>
  <si>
    <t>DEWA selects preferred bidder for 900MW solar PV project</t>
  </si>
  <si>
    <t>Utility procurement release</t>
  </si>
  <si>
    <t>2019-11-21</t>
  </si>
  <si>
    <t>https://www.dewa.gov.ae/en/about-us/media-publications/latest-news/2019/11/dewa-selects-preferred-bidder-for-900mw-solar-pv</t>
  </si>
  <si>
    <t>Tariff USD1.6953c/kWh; 60 RFQs; tender date; staged operation from Q2 2021</t>
  </si>
  <si>
    <t>60 is a prequalification/RFQ count, not final compliant bid count.</t>
  </si>
  <si>
    <t>S26</t>
  </si>
  <si>
    <t>ACWA investor report: 2025 commissioning and dispatch constraints</t>
  </si>
  <si>
    <t>Exchange/issuer report</t>
  </si>
  <si>
    <t>2026-05-10</t>
  </si>
  <si>
    <t>https://www.saudiexchange.sa/Resources/fsPdf/23875_2362_2026-05-10_03-00-27_en.pdf</t>
  </si>
  <si>
    <t>SAU_ARRASS2; SAU_ALKAHFAH</t>
  </si>
  <si>
    <t>Month-level ICOD/PCOD; dispatch limitation after commissioning</t>
  </si>
  <si>
    <t>Use month precision; do not impute exact day.</t>
  </si>
  <si>
    <t>Issuer report was not independently retrieved during the manuscript revision; event descriptions retain their inherited source attribution.</t>
  </si>
  <si>
    <t>S27</t>
  </si>
  <si>
    <t>Saad 2 commercial operation certificate</t>
  </si>
  <si>
    <t>2025-08-20</t>
  </si>
  <si>
    <t>https://www.saudiexchange.sa/wps/portal/saudiexchange/newsandreports/issuer-news/issuer-announcements/issuer-announcements-details?anCat=1&amp;anId=89707&amp;locale=en</t>
  </si>
  <si>
    <t>Remaining 365.7 MW certificate; full 1125 MW operation</t>
  </si>
  <si>
    <t>Strong event-date source.</t>
  </si>
  <si>
    <t>S28</t>
  </si>
  <si>
    <t>Annual report 2024 CFO message / Sudair operation</t>
  </si>
  <si>
    <t>https://iar2024.acwapower.com/en/performance-review/cfo-message</t>
  </si>
  <si>
    <t>Full commercial operation in January 2024; project delivery timeline</t>
  </si>
  <si>
    <t>Use for month/year operation confirmation.</t>
  </si>
  <si>
    <t>S29</t>
  </si>
  <si>
    <t>TAQA/EWEC/Masdar/EDF/Jinko green bond for Al Dhafra</t>
  </si>
  <si>
    <t>Offtaker refinancing release</t>
  </si>
  <si>
    <t>2026</t>
  </si>
  <si>
    <t>https://ewec.ae/blog/taqa-ewec-masdar-edf-power-solutions-and-jinko-power-complete-us-87075-million-green-bond-for-al-dhafra-solar-plant</t>
  </si>
  <si>
    <t>USD870.75m green bond; sponsor ownership; refinancing after operations</t>
  </si>
  <si>
    <t>Refinancing evidence, not original financial close.</t>
  </si>
  <si>
    <t>S30</t>
  </si>
  <si>
    <t>PPA for 700 MW Ar Rass solar PV project</t>
  </si>
  <si>
    <t>Developer PPA release</t>
  </si>
  <si>
    <t>2022-03-08</t>
  </si>
  <si>
    <t>https://acwapower.com/en/media-center/latest-news/acwa-power-inks-power-purchase-agreement-for-700-mw-ar-rass-solar-pv-project-in-saudi-arabia/</t>
  </si>
  <si>
    <t>25-year PPA; SAR1.7bn/US$450m project value; Badeel 20%; expected FC Q4 2022</t>
  </si>
  <si>
    <t>Investor report later records FC in Feb 2023; use event table for both expected and realized timing.</t>
  </si>
  <si>
    <t>S31</t>
  </si>
  <si>
    <t>DEWA Sustainability Report 2024: MBR Phase II</t>
  </si>
  <si>
    <t>Utility sustainability report</t>
  </si>
  <si>
    <t>https://dewa.gov.ae/-/media/Files/Sustainability_Report_Eng_2024_V4.ashx</t>
  </si>
  <si>
    <t>2015 financial close; 25-year PPA</t>
  </si>
  <si>
    <t>Portfolio summary source.</t>
  </si>
  <si>
    <t>S32</t>
  </si>
  <si>
    <t>Financial arrangements completed for MBR Phase III</t>
  </si>
  <si>
    <t>Utility financing release</t>
  </si>
  <si>
    <t>2017-06-15</t>
  </si>
  <si>
    <t>https://dewa.gov.ae/en/about-us/media-publications/latest-news/2017/06/800mw-third-phase-of-mohammed-bin-rashid-al-maktoum-solar-park-reaches-financial-close</t>
  </si>
  <si>
    <t>June 2017 financial close; lender list; 2.99c/kWh; staged completion</t>
  </si>
  <si>
    <t>Use S34 for PPA term.</t>
  </si>
  <si>
    <t>S33</t>
  </si>
  <si>
    <t>DEWA selects preferred bidder for MBR Phase VI</t>
  </si>
  <si>
    <t>2023-08-13</t>
  </si>
  <si>
    <t>https://dewa.gov.ae/en/about-us/media-publications/latest-news/2023/08/dewa-selects-preferred-bidder</t>
  </si>
  <si>
    <t>1,800 MW; AED5.51bn cost; 1.6215c/kWh; 23 EOI; staged operation</t>
  </si>
  <si>
    <t>23 is EOI count, not final bid count.</t>
  </si>
  <si>
    <t>S34</t>
  </si>
  <si>
    <t>DEWA Sustainability Report 2024: MBR phases</t>
  </si>
  <si>
    <t>Financial close years; 25-year/30-year PPA terms; operating/construction stage</t>
  </si>
  <si>
    <t>Portfolio summary; exact tranche COD remains separate.</t>
  </si>
  <si>
    <t>S35</t>
  </si>
  <si>
    <t>ACWA financing documents for Haden, Muwayh and Al Khushaybi</t>
  </si>
  <si>
    <t>2024-09-01</t>
  </si>
  <si>
    <t>https://www.saudiexchange.sa/wps/portal/saudiexchange/newsandreports/issuer-news/issuer-announcements/issuer-announcements-details/?anCat=64&amp;anId=82333&amp;cs=2082&amp;locale=en</t>
  </si>
  <si>
    <t>SAR9.7bn financing; 27.3-year duration; ACWA 35.1%; Badeel 34.9%; guarantees</t>
  </si>
  <si>
    <t>Use ACWA release S24 for financial close date and aggregate investment.</t>
  </si>
  <si>
    <t>S36</t>
  </si>
  <si>
    <t>Saudi Aramco / Saudi Exchange</t>
  </si>
  <si>
    <t>Aramco Q3 2024 interim report: Haden, Muwayh and Al-Khushaybi</t>
  </si>
  <si>
    <t>Issuer interim report</t>
  </si>
  <si>
    <t>2024-11-05</t>
  </si>
  <si>
    <t>Official issuer report</t>
  </si>
  <si>
    <t>https://www.saudiexchange.sa/Resources/fsPdf/11974_1541_2024-11-05_07-56-02_en.pdf</t>
  </si>
  <si>
    <t>SAPCO 30% share; SAR12.042bn estimated cost; SAR833m SAPCO equity-bridge share; guarantees</t>
  </si>
  <si>
    <t>Supports direct state-linked equity and guarantee coding.</t>
  </si>
  <si>
    <t>S37</t>
  </si>
  <si>
    <t>Abu Dhabi Securities Exchange / issuer review</t>
  </si>
  <si>
    <t>Noor Abu Dhabi operational review and green-bond refinancing</t>
  </si>
  <si>
    <t>Exchange issuer review</t>
  </si>
  <si>
    <t>2022</t>
  </si>
  <si>
    <t>https://apigateway.adx.ae/adx/cdn/1.0/content/download/2787198</t>
  </si>
  <si>
    <t>Five-year PPA extension to 2049; green senior secured bonds USD700.8m</t>
  </si>
  <si>
    <t>Accessible search result reports the extension; archive the PDF locally before treating it as a primary contract source.</t>
  </si>
  <si>
    <t>S38</t>
  </si>
  <si>
    <t>NREP Round 3 RFQ and local-content requirement</t>
  </si>
  <si>
    <t>Government procurement release</t>
  </si>
  <si>
    <t>2020-01-09</t>
  </si>
  <si>
    <t>https://www.spa.gov.sa/2020780</t>
  </si>
  <si>
    <t>Round-level minimum local content 17%; four-project 1,200 MW round</t>
  </si>
  <si>
    <t>Round-level rule; not achieved project content.</t>
  </si>
  <si>
    <t>S39</t>
  </si>
  <si>
    <t>Griffiths, S. / Energy Transitions</t>
  </si>
  <si>
    <t>Renewable energy policy trends and recommendations for GCC countries</t>
  </si>
  <si>
    <t>Peer-reviewed secondary article</t>
  </si>
  <si>
    <t>2017</t>
  </si>
  <si>
    <t>Peer-reviewed secondary</t>
  </si>
  <si>
    <t>https://link.springer.com/article/10.1007/s41825-017-0003-6</t>
  </si>
  <si>
    <t>EOI/prequalification/final proposal funnel (97/40/24/14/5)</t>
  </si>
  <si>
    <t>Use as secondary evidence only; verify with DEWA archival tender records if available. Bibliographic title and journal corrected against publisher page on 6 September 2026.</t>
  </si>
  <si>
    <t>Publication title and journal corrected against publisher metadata on 6 September 2026.</t>
  </si>
  <si>
    <t>S40</t>
  </si>
  <si>
    <t>ACWA Power / issuer disclosure mirror</t>
  </si>
  <si>
    <t>Ar Rass PV contract sign-off announcement</t>
  </si>
  <si>
    <t>Issuer disclosure mirror</t>
  </si>
  <si>
    <t>2022-03-07</t>
  </si>
  <si>
    <t>Issuer disclosure mirrored by EuroLandIR</t>
  </si>
  <si>
    <t>https://ksatools.eurolandir.com/tools/Pressreleases/GetPressRelease/?ID=4062055&amp;companycode=sa-acwa&amp;lang=en-GB&amp;v=</t>
  </si>
  <si>
    <t>Lowest bid 5.62342 halala/kWh; 25-year PPA; project value SAR1.7bn; 700 MW</t>
  </si>
  <si>
    <t>Use raw local-currency tariff and disclose the SAR3.75/USD conversion when deriving USD cents.</t>
  </si>
  <si>
    <t>S41</t>
  </si>
  <si>
    <t>Sakaka PV IPP connected to the national grid</t>
  </si>
  <si>
    <t>Developer commissioning release</t>
  </si>
  <si>
    <t>2019-11-25</t>
  </si>
  <si>
    <t>https://acwapower.com/en/media-center/latest-news/acwa-power-connects-the-first-renewable-energy-project-in-the-kingdom-sakaka-pv-ipp-to-the-national-electricity-grid-commencing-initial-production/</t>
  </si>
  <si>
    <t>Over 30% contractual local content during construction/development; local employment and initial production</t>
  </si>
  <si>
    <t>Observed achievement; do not treat as the tender minimum for all projects.</t>
  </si>
  <si>
    <t>S42</t>
  </si>
  <si>
    <t>Saudi Press Agency / SPPC</t>
  </si>
  <si>
    <t>PPAs for Ar Rass 2, Saad 2 and Al Kahfah</t>
  </si>
  <si>
    <t>Government PPA announcement</t>
  </si>
  <si>
    <t>https://www.spa.gov.sa/w1906426</t>
  </si>
  <si>
    <t>Project-specific LCOE 1.697/1.794/1.769 USDc/kWh; capacity; consortium; PPA signing</t>
  </si>
  <si>
    <t>Official SPPC/SPA source; PPA term and financing are separately sourced.</t>
  </si>
  <si>
    <t>S43</t>
  </si>
  <si>
    <t>Saudi Vision 2030</t>
  </si>
  <si>
    <t>Vision 2030 Annual Report 2021</t>
  </si>
  <si>
    <t>Government annual report</t>
  </si>
  <si>
    <t>2021</t>
  </si>
  <si>
    <t>https://www.vision2030.gov.sa/media/icrj1poh/annual-report-2021-en.pdf</t>
  </si>
  <si>
    <t>600 MW Shuaibah solar project record-low LCOE 1.04 USDc/kWh; SPPC principal buyer</t>
  </si>
  <si>
    <t>Round 2/Al-Faisaliah project is matched to Shuaibah 1 by capacity and project naming; retain source note.</t>
  </si>
  <si>
    <t>S44</t>
  </si>
  <si>
    <t>MBR Solar Park third phase progress</t>
  </si>
  <si>
    <t>Utility project release</t>
  </si>
  <si>
    <t>2019-03-01</t>
  </si>
  <si>
    <t>https://www.dewa.gov.ae/en/about-us/media-publications/latest-news/2019/03/mohammed-bin-rashid-al-maktoum-solar-park</t>
  </si>
  <si>
    <t>First 200 MW operational 1 May 2018; remaining 600 MW staged until 2020</t>
  </si>
  <si>
    <t>Exact day is reported only for the first 200 MW; later stages remain a range.</t>
  </si>
  <si>
    <t>S45</t>
  </si>
  <si>
    <t>MBR Solar Park Phase V inauguration</t>
  </si>
  <si>
    <t>Utility commissioning release</t>
  </si>
  <si>
    <t>2023-06-18</t>
  </si>
  <si>
    <t>https://www.dewa.gov.ae/en/about-us/media-publications/latest-news/2023/06/mohammed-bin-rashid-inaugurates-5th-phase-of-the-mohammed-bin-rashid-al-maktoum-solar-park</t>
  </si>
  <si>
    <t>900 MW full-phase completion in June 2023; 1.6953 USDc/kWh; ahead-of-schedule statement</t>
  </si>
  <si>
    <t>Use for completion timing; staged operation remains separately recorded from S25.</t>
  </si>
  <si>
    <t>Abu Dhabi Media Office / EWEC</t>
  </si>
  <si>
    <t>EWEC receives 4 bids for Al Ajban 1,500 MW Solar PV IPP</t>
  </si>
  <si>
    <t>Government/utility procurement release</t>
  </si>
  <si>
    <t>2023-07-10</t>
  </si>
  <si>
    <t>Official government/utility</t>
  </si>
  <si>
    <t>Four bid proposals; 1,500 MW; bidder identities</t>
  </si>
  <si>
    <t>Direct official evidence for final bid count.</t>
  </si>
  <si>
    <t>S47</t>
  </si>
  <si>
    <t>IJGlobal</t>
  </si>
  <si>
    <t>Al Ajban Solar PV Plant project-finance article</t>
  </si>
  <si>
    <t>Infrastructure finance trade publication</t>
  </si>
  <si>
    <t>2024-11-21</t>
  </si>
  <si>
    <t>Secondary trade publication</t>
  </si>
  <si>
    <t>https://www.ijglobal.com/Widget/Download/221418?home=1</t>
  </si>
  <si>
    <t>1.413 USDc/kWh; 30-year PPA; 17 Sep 2024 financial close; USD748m value; six lenders; USD598.4m debt; USD149.6m equity; 9 prequalified/4 bids; net-energy payment design</t>
  </si>
  <si>
    <t>Useful public secondary source; verify core financing and contract clauses against issuer/lender documents.</t>
  </si>
  <si>
    <t>S48</t>
  </si>
  <si>
    <t>Al Ajban financial close and ownership announcement</t>
  </si>
  <si>
    <t>Official utility social/issuer post</t>
  </si>
  <si>
    <t>2024-09-17</t>
  </si>
  <si>
    <t>https://www.linkedin.com/posts/ewecae_renewableenergy-todayfortomorrow-solarpower-activity-7241801020249436160-x3BQ</t>
  </si>
  <si>
    <t>Financial close; 30-year PPA; sponsor shares 60/20/20</t>
  </si>
  <si>
    <t>Official EWEC post; use as corroboration, not a substitute for the PPA.</t>
  </si>
  <si>
    <t>S49</t>
  </si>
  <si>
    <t>EDF Renewables / Abu Dhabi Media Office</t>
  </si>
  <si>
    <t>Al Dhafra financial close and inauguration disclosures</t>
  </si>
  <si>
    <t>Developer and government releases</t>
  </si>
  <si>
    <t>2020-12-22</t>
  </si>
  <si>
    <t>Official company/government</t>
  </si>
  <si>
    <t>https://www.edf.fr/en/the-edf-group/dedicated-sections/journalists/all-press-releases/edf-renewables-jinko-power-consortium-reaches-the-financial-closing-of-the-worlds-largest-solar-project-and-launches-its-construction</t>
  </si>
  <si>
    <t>Approx. USD1bn project-finance transaction; seven lenders; 16 Nov 2023 inauguration and TAQA grid-connection role corroborated by Abu Dhabi Media Office</t>
  </si>
  <si>
    <t>Use the linked EDF release for financing and the Abu Dhabi Media Office release for exact inauguration date.</t>
  </si>
  <si>
    <t>S50</t>
  </si>
  <si>
    <t>Abu Dhabi Media Office</t>
  </si>
  <si>
    <t>Hazza bin Zayed inaugurates Al Dhafra Solar PV project</t>
  </si>
  <si>
    <t>Government commissioning release</t>
  </si>
  <si>
    <t>2023-11-16</t>
  </si>
  <si>
    <t>https://www.mediaoffice.abudhabi/en/energy/hazza-bin-zayed-inaugurates-al-dhafra-solar-pv-project/</t>
  </si>
  <si>
    <t>2 GW inauguration date; TAQA grid-connection role; ownership</t>
  </si>
  <si>
    <t>Exact public inauguration date; not necessarily the contractual PCOD certificate date.</t>
  </si>
  <si>
    <t>S51</t>
  </si>
  <si>
    <t>Mohammed bin Rashid inaugurates DEWA Innovation Centre and 800MW third phase</t>
  </si>
  <si>
    <t>2020-11-24</t>
  </si>
  <si>
    <t>https://www.dewa.gov.ae/en/about-us/media-publications/latest-news/2020/11/mohammed-bin-rashid-inaugurates-dewa-innovation-centre</t>
  </si>
  <si>
    <t>24 Nov 2020 full-phase inauguration; AED3.47bn investment; consortium and IPP model</t>
  </si>
  <si>
    <t>Exact full-phase inauguration date; tranche-level operation remains separately coded.</t>
  </si>
  <si>
    <t>S52</t>
  </si>
  <si>
    <t>Saudi Central Bank (SAMA)</t>
  </si>
  <si>
    <t>Saudi riyal exchange-rate policy</t>
  </si>
  <si>
    <t>Central-bank policy page</t>
  </si>
  <si>
    <t>2023</t>
  </si>
  <si>
    <t>Official central bank</t>
  </si>
  <si>
    <t>https://www.sama.gov.sa/en-US/MediaCenter/News/Pages/news-557.aspx</t>
  </si>
  <si>
    <t>SAU_HADEN; SAU_ALMUWAYH; SAU_ALKHUSHAYBI; SAU_ARRASS2; SAU_SAAD2; SAU_ALKAHFAH</t>
  </si>
  <si>
    <t>Official SAR 3.75 per USD peg used for transparent conversion of reported SAR project costs</t>
  </si>
  <si>
    <t>Derived USD values are rounded to one decimal million; retain SAR input as the primary reported amount.</t>
  </si>
  <si>
    <t>S53</t>
  </si>
  <si>
    <t>UAE Government</t>
  </si>
  <si>
    <t>UAE fact sheet: currency</t>
  </si>
  <si>
    <t>Government fact sheet</t>
  </si>
  <si>
    <t>https://u.ae/en/about-the-uae/fact-sheet</t>
  </si>
  <si>
    <t>Official AED 3.6725 per USD exchange rate used for transparent conversion of reported AED project costs</t>
  </si>
  <si>
    <t>Derived USD values are rounded to one decimal million; retain AED input as the primary reported amount.</t>
  </si>
  <si>
    <t>Saudi Exchange / Saudi Electricity Company</t>
  </si>
  <si>
    <t>Samtah solar PV PPA announcement</t>
  </si>
  <si>
    <t>2025-10-27</t>
  </si>
  <si>
    <t>600 MW; 25-year PPA; SEC 50.01%; SAR1,368.67m PPA contract value; PCOD expected Q1 2028</t>
  </si>
  <si>
    <t>Contract value is not treated as project investment cost; no financial close disclosed.</t>
  </si>
  <si>
    <t>SPPC awards five renewable energy projects under Round 6</t>
  </si>
  <si>
    <t>Government award release</t>
  </si>
  <si>
    <t>2025-10-28</t>
  </si>
  <si>
    <t>Round 6 award status, consortium participation, capacity and LCOE for four solar projects</t>
  </si>
  <si>
    <t>Short award notice does not provide complete PPA, financing, bid-count or local-content terms for each project.</t>
  </si>
  <si>
    <t>S56</t>
  </si>
  <si>
    <t>Saudi Power Procurement Company / Ministry of Energy</t>
  </si>
  <si>
    <t>Round 3 shortlisted bidders</t>
  </si>
  <si>
    <t>Official procurement shortlist PDF</t>
  </si>
  <si>
    <t>2021-10-18</t>
  </si>
  <si>
    <t>https://powersaudiarabia.com.sa/web/attach/news/R3_SHORTLISTING_ENGLISH.pdf</t>
  </si>
  <si>
    <t>Three bids submitted for each Round 3 project; Ar Rass shortlisted LCOE values and bidder identities; 25-year PPA and local-content obligation</t>
  </si>
  <si>
    <t>Use for Ar Rass bid-count and procurement-rule evidence; do not treat the second shortlisted LCOE as the award tariff.</t>
  </si>
  <si>
    <t>S57</t>
  </si>
  <si>
    <t>Saudi Ministry of Energy / NREP</t>
  </si>
  <si>
    <t>Round 3 RFP press release</t>
  </si>
  <si>
    <t>Official procurement press release</t>
  </si>
  <si>
    <t>2020</t>
  </si>
  <si>
    <t>https://powersaudiarabia.com.sa/web/attach/news/Round%203%20RFP_Press%20release_EN.pdf</t>
  </si>
  <si>
    <t>18% minimum local-content requirement in the RFP; 25-year PPA; Ministry predevelopment and tendering role</t>
  </si>
  <si>
    <t>The initial RFQ source S38 reports 17%; preserve both stage-specific observations and document the revision.</t>
  </si>
  <si>
    <t>EWEC awards ENGIE and Masdar contract for Khazna Solar PV</t>
  </si>
  <si>
    <t>Government/utility award release</t>
  </si>
  <si>
    <t>2025-10-10</t>
  </si>
  <si>
    <t>1,500 MW; PPA signed; Masdar local shareholder; net-energy payment design; expected financial close end-Q4 2025</t>
  </si>
  <si>
    <t>No tariff, PPA duration, equity percentage or actual financial-close confirmation in the release.</t>
  </si>
  <si>
    <t>S59</t>
  </si>
  <si>
    <t>Masdar / ENGIE</t>
  </si>
  <si>
    <t>Financial close for Khazna Solar PV</t>
  </si>
  <si>
    <t>2026-01-19</t>
  </si>
  <si>
    <t>https://masdar.ae/en/news/newsroom/masdar-and-engie-achieve-financial-close</t>
  </si>
  <si>
    <t>1.5 GW; 30-year PPA; financial close 19 Jan 2026; seven lenders; planned operation 2028</t>
  </si>
  <si>
    <t>Public release discloses lenders but not debt amount, tenor or sponsor equity split.</t>
  </si>
  <si>
    <t>S60</t>
  </si>
  <si>
    <t>Our history</t>
  </si>
  <si>
    <t>Corporate history</t>
  </si>
  <si>
    <t>https://www.acwapower.com/en/who-we-are/our-history/</t>
  </si>
  <si>
    <t>Financial-close year 2018</t>
  </si>
  <si>
    <t>2026-09-06</t>
  </si>
  <si>
    <t>Additional verification during manuscript revision.</t>
  </si>
  <si>
    <t>Added on 6 September 2026 to establish Sakaka financial-close year 2018.</t>
  </si>
  <si>
    <t>event_type</t>
  </si>
  <si>
    <t>event_date_raw</t>
  </si>
  <si>
    <t>financing_type</t>
  </si>
  <si>
    <t>debt_amount_usd_mn</t>
  </si>
  <si>
    <t>debt_tenor_years</t>
  </si>
  <si>
    <t>lenders</t>
  </si>
  <si>
    <t>equity_bridge_or_guarantee</t>
  </si>
  <si>
    <t>total_investment_usd_mn</t>
  </si>
  <si>
    <t>total_investment_local_mn</t>
  </si>
  <si>
    <t>local_content_required_pct</t>
  </si>
  <si>
    <t>local_content_achieved_pct</t>
  </si>
  <si>
    <t>prequalification_count</t>
  </si>
  <si>
    <t>final_bid_count</t>
  </si>
  <si>
    <t>source_url</t>
  </si>
  <si>
    <t>Financial close</t>
  </si>
  <si>
    <t>Financial close announcement; page date not exposed</t>
  </si>
  <si>
    <t>Limited-recourse ring-fenced project finance</t>
  </si>
  <si>
    <t>Natixis</t>
  </si>
  <si>
    <t>Arab National Bank equity bridge</t>
  </si>
  <si>
    <t>Partially verified</t>
  </si>
  <si>
    <t>Debt amount, tenor and exact close date are not disclosed in the accessible page text.</t>
  </si>
  <si>
    <t>Construction-stage localization outcome</t>
  </si>
  <si>
    <t>Local-content / Saudisation outcome</t>
  </si>
  <si>
    <t>ACWA reports over 30% contractual local content during construction/development; store as achieved/observed, not a universal round rule.</t>
  </si>
  <si>
    <t>Limited-recourse; soft mini-perm; conventional and Islamic tranches</t>
  </si>
  <si>
    <t>Mizuho; Riyad Bank; KDB; APICORP; Al Rajhi Bank; Standard Chartered</t>
  </si>
  <si>
    <t>Bank Al Bilad; SABB; SMBC equity bridge</t>
  </si>
  <si>
    <t>Investment is reported in both USD924m project page and SAR3.4bn financing release; direct public equity is 65%.</t>
  </si>
  <si>
    <t>Financial close (group)</t>
  </si>
  <si>
    <t>Senior debt; non-recourse project finance</t>
  </si>
  <si>
    <t>Banque Saudi Fransi; FAB; Mizuho; Riyad Bank; SNB; Standard Chartered; Saudi Investment Bank</t>
  </si>
  <si>
    <t>Sponsor equity: ACWA 35.01%; Badeel 34.99%; SAPCO 30%</t>
  </si>
  <si>
    <t>Group-level values; do not sum investment or debt across the two project rows.</t>
  </si>
  <si>
    <t>Group-level values; capacity is 2031 MW in financial-close release vs 2060 MW in project page.</t>
  </si>
  <si>
    <t>Senior loan drawdown / financial close</t>
  </si>
  <si>
    <t>Non-recourse project debt</t>
  </si>
  <si>
    <t>Banque Saudi Fransi; Mizuho; Riyad Bank; SNB; Standard Chartered; Saudi Awwal Bank; HSBC</t>
  </si>
  <si>
    <t>ACWA pro-rata equity bridge; standby equity; reserve account</t>
  </si>
  <si>
    <t>Three-project aggregate; do not allocate USD3.4bn or USD2.3bn to individual projects.</t>
  </si>
  <si>
    <t>Three-project aggregate; individual debt allocation unavailable.</t>
  </si>
  <si>
    <t>Project finance; aggregate group disclosure</t>
  </si>
  <si>
    <t>Not reported in selected release</t>
  </si>
  <si>
    <t>Aggregate investment; individual costs are from S23.</t>
  </si>
  <si>
    <t>Banque Saudi Fransi; Emirates NBD; First Abu Dhabi Bank; HSBC; Mizuho; Riyad Bank; Saudi National Bank; Standard Chartered</t>
  </si>
  <si>
    <t>ACWA equity bridge and standby equity; Badeel 34.9%; SAPCO 30%</t>
  </si>
  <si>
    <t>S24;S35;S36</t>
  </si>
  <si>
    <t>Aggregate financing and investment; individual costs are from S23; S35 reports SAR9.7bn financing/27.3 years and S36 supports SAPCO 30% and guarantee details.</t>
  </si>
  <si>
    <t>2015</t>
  </si>
  <si>
    <t>IPP project finance</t>
  </si>
  <si>
    <t>Not reported in selected DEWA summary</t>
  </si>
  <si>
    <t>DEWA reports financial close in 2015 and operation under a 25-year PPA.</t>
  </si>
  <si>
    <t>June 2017</t>
  </si>
  <si>
    <t>Project finance with Islamic tranche</t>
  </si>
  <si>
    <t>Union National Bank; Islamic Development Bank; APICORP; Natixis; Siemens Bank; Korea Development Bank; EDC</t>
  </si>
  <si>
    <t>DEWA financing release lists seven institutions and 25-year PPA is confirmed in S34.</t>
  </si>
  <si>
    <t>DEWA reports financial close in 2020 and operation under a 25-year PPA.</t>
  </si>
  <si>
    <t>February 2024</t>
  </si>
  <si>
    <t>DEWA reports financial close in Feb 2024, 30-year PPA; 23 is expressions of interest, not final bids.</t>
  </si>
  <si>
    <t>RFQ/prequalification</t>
  </si>
  <si>
    <t>2019-02</t>
  </si>
  <si>
    <t>Procurement stage</t>
  </si>
  <si>
    <t>60 is an RFQ/prequalification count, not the number of final compliant bids.</t>
  </si>
  <si>
    <t>Tender funnel</t>
  </si>
  <si>
    <t>2023-06</t>
  </si>
  <si>
    <t>Not reported</t>
  </si>
  <si>
    <t>PPA/DBFO; public article reports net-energy payment design</t>
  </si>
  <si>
    <t>S47;S46</t>
  </si>
  <si>
    <t>Core counts; secondary financing details</t>
  </si>
  <si>
    <t>EWEC official release confirms 4 bids; IJGlobal reports 9 prequalified and 4 bids; use 4 as final bid count and retain source-quality flag.</t>
  </si>
  <si>
    <t>DBFO project finance; hard mini-perm</t>
  </si>
  <si>
    <t>BNP Paribas; Credit Agricole CIB; KEXIM; HSBC Middle East; Standard Chartered; Sumitomo Mitsui Banking Corporation</t>
  </si>
  <si>
    <t>USD149.6m sponsor equity package; 80:20 gearing</t>
  </si>
  <si>
    <t>Secondary source</t>
  </si>
  <si>
    <t>Public IJGlobal article reports six lenders, 7-year hard mini-perm, USD598.4m debt and USD149.6m equity; verify with lender/issuer filings before causal use.</t>
  </si>
  <si>
    <t>Expected financial close</t>
  </si>
  <si>
    <t>End Q4 2025</t>
  </si>
  <si>
    <t>Expected project finance milestone</t>
  </si>
  <si>
    <t>Not disclosed</t>
  </si>
  <si>
    <t>Historical expectation; superseded by the actual 19 Jan 2026 financial-close event recorded in the following row.</t>
  </si>
  <si>
    <t>Project finance</t>
  </si>
  <si>
    <t>Abu Dhabi Islamic Bank; Crédit Agricole CIB; KfW IPEX; BNP Paribas; HSBC; Sumitomo Mitsui Trust Bank; Emirates Development Bank</t>
  </si>
  <si>
    <t>Masdar confirms financial close on 19 Jan 2026 and seven lenders; amount, debt tenor and sponsor equity split are not disclosed in the public release.</t>
  </si>
  <si>
    <t>Operating-stage green bond framework</t>
  </si>
  <si>
    <t>2024-01</t>
  </si>
  <si>
    <t>Green bond / refinancing framework</t>
  </si>
  <si>
    <t>USD872m is total project cost at PCOD, not original debt amount.</t>
  </si>
  <si>
    <t>PPA extension (issuer review)</t>
  </si>
  <si>
    <t>Five-year extension to 2049</t>
  </si>
  <si>
    <t>PPA amendment / operating-stage refinancing</t>
  </si>
  <si>
    <t>Use only as a current-effective-term event; original procurement PPA term is not exposed in the accessible framework.</t>
  </si>
  <si>
    <t>Round 3 local-content rule</t>
  </si>
  <si>
    <t>Procurement rule</t>
  </si>
  <si>
    <t>17% is a round-level minimum local-content requirement, not project-achieved local content; do not copy into local_content_pct in Project_Master.</t>
  </si>
  <si>
    <t>Round 3 tender funnel</t>
  </si>
  <si>
    <t>2021-Q2</t>
  </si>
  <si>
    <t>Official shortlist reports three bids submitted for each Round 3 project; use as final-bid count for Ar Rass 700 MW, while preserving project-specific versus round-level scope.</t>
  </si>
  <si>
    <t>Round 3 RFP local-content revision</t>
  </si>
  <si>
    <t>2020-RFP</t>
  </si>
  <si>
    <t>Later RFP press release states an 18% minimum requirement; retain the earlier 17% RFQ observation as a stage-specific value rather than silently overwriting it.</t>
  </si>
  <si>
    <t>Tender funnel (secondary academic reconstruction)</t>
  </si>
  <si>
    <t>Reported funnel: 97 EOI; 40 invited to request prequalification; 24 responses; 14 prequalified; 5 final proposals. Cross-check against DEWA archive before causal use.</t>
  </si>
  <si>
    <t>Operating-stage refinancing</t>
  </si>
  <si>
    <t>Green bond refinancing</t>
  </si>
  <si>
    <t>Refinancing amount after operations; not original financial close debt.</t>
  </si>
  <si>
    <t>BNP Paribas; Bank of China; Crédit Agricole; HSBC; MUFG; Sumitomo Mitsui Banking Corporation; Standard Chartered</t>
  </si>
  <si>
    <t>Sponsor consortium: TAQA 40%; Masdar 20%; EDF 20%; JinkoPower 20%</t>
  </si>
  <si>
    <t>Core verified; approximate transaction value</t>
  </si>
  <si>
    <t>EDF reports approximately USD1bn project-finance transaction and seven mandated lenders; original debt amount is not separately disclosed.</t>
  </si>
  <si>
    <t>event_date_precision</t>
  </si>
  <si>
    <t>capacity_mw_at_event</t>
  </si>
  <si>
    <t>stage</t>
  </si>
  <si>
    <t>status_or_constraint</t>
  </si>
  <si>
    <t>PCOD</t>
  </si>
  <si>
    <t>2020-06-30</t>
  </si>
  <si>
    <t>day</t>
  </si>
  <si>
    <t>Exact date used in Project_Master.</t>
  </si>
  <si>
    <t>Full commercial operation certificate</t>
  </si>
  <si>
    <t>Jan 2024</t>
  </si>
  <si>
    <t>month</t>
  </si>
  <si>
    <t>Month-level operation confirmation; exact certificate day not imputed.</t>
  </si>
  <si>
    <t>COD reported in project page</t>
  </si>
  <si>
    <t>2025-02-28</t>
  </si>
  <si>
    <t>Cross-checked</t>
  </si>
  <si>
    <t>Project page date; group financing release only states operation in 2025.</t>
  </si>
  <si>
    <t>COD in investor table</t>
  </si>
  <si>
    <t>Nov 2024</t>
  </si>
  <si>
    <t>Disputed</t>
  </si>
  <si>
    <t>Conflicts with S03; preserve both observations until primary event filing is archived.</t>
  </si>
  <si>
    <t>PCOD reported in project page</t>
  </si>
  <si>
    <t>2025-11-30</t>
  </si>
  <si>
    <t>Capacity at event uses 2031 MW from financial-close release; project page reports 2060 MW.</t>
  </si>
  <si>
    <t>2024-08-15</t>
  </si>
  <si>
    <t>Exchange announcement.</t>
  </si>
  <si>
    <t>ICOD</t>
  </si>
  <si>
    <t>Aug 2025</t>
  </si>
  <si>
    <t>Initial operation</t>
  </si>
  <si>
    <t>Dispatch limitation reported after commissioning</t>
  </si>
  <si>
    <t>Month-level event; do not convert to exact day.</t>
  </si>
  <si>
    <t>PCOD / full capacity</t>
  </si>
  <si>
    <t>Sep 2025</t>
  </si>
  <si>
    <t>Full operation</t>
  </si>
  <si>
    <t>Month-level event; 2026 report describes dispatch limitation.</t>
  </si>
  <si>
    <t>Full operation certificate</t>
  </si>
  <si>
    <t>Remaining 365.7 MW certificate; full 1125 MW operation.</t>
  </si>
  <si>
    <t>Nov 2025</t>
  </si>
  <si>
    <t>Month-level event.</t>
  </si>
  <si>
    <t>Planned commercial operation</t>
  </si>
  <si>
    <t>Q1 2028</t>
  </si>
  <si>
    <t>quarter</t>
  </si>
  <si>
    <t>Planned COD</t>
  </si>
  <si>
    <t>SEC filing reports PCOD expected in Q1 2028; no actual COD yet.</t>
  </si>
  <si>
    <t>COD</t>
  </si>
  <si>
    <t>2017-03-20</t>
  </si>
  <si>
    <t>Phase-level exact date.</t>
  </si>
  <si>
    <t>Stage A operation</t>
  </si>
  <si>
    <t>2018-05-01</t>
  </si>
  <si>
    <t>Staged COD</t>
  </si>
  <si>
    <t>DEWA reports the first 200 MW became operational on 1 May 2018.</t>
  </si>
  <si>
    <t>Stages B/C operation</t>
  </si>
  <si>
    <t>2019-2020</t>
  </si>
  <si>
    <t>range</t>
  </si>
  <si>
    <t>DEWA reports the remaining 600 MW were implemented in stages until 2020; exact tranche dates remain to be archived.</t>
  </si>
  <si>
    <t>Staged operation</t>
  </si>
  <si>
    <t>Q2 2021 onward</t>
  </si>
  <si>
    <t>DEWA expected staged operation from Q2 2021; no exact full COD day imputed.</t>
  </si>
  <si>
    <t>Full phase inauguration</t>
  </si>
  <si>
    <t>DEWA reports the 900 MW fifth phase was completed ahead of schedule in June 2023.</t>
  </si>
  <si>
    <t>Q3 2026</t>
  </si>
  <si>
    <t>Public article reports planned Q3 2026 operation; replace with EWEC/issuer certificate when available.</t>
  </si>
  <si>
    <t>Planned staged operation</t>
  </si>
  <si>
    <t>2024-2026</t>
  </si>
  <si>
    <t>Staged construction/operation</t>
  </si>
  <si>
    <t>Under construction / staged</t>
  </si>
  <si>
    <t>Tranche-level dates required.</t>
  </si>
  <si>
    <t>2019-04-30</t>
  </si>
  <si>
    <t>881 MWac sold to EWEC under long-term take-or-pay PPA.</t>
  </si>
  <si>
    <t>Commissioned/inaugurated</t>
  </si>
  <si>
    <t>year</t>
  </si>
  <si>
    <t>Year-level commissioning evidence; exact day not used.</t>
  </si>
  <si>
    <t>Inauguration / full plant operation</t>
  </si>
  <si>
    <t>Abu Dhabi Media Office records the 2 GW plant inauguration on 16 November 2023.</t>
  </si>
  <si>
    <t>risk_category</t>
  </si>
  <si>
    <t>allocation_code</t>
  </si>
  <si>
    <t>evidence_summary</t>
  </si>
  <si>
    <t>coder</t>
  </si>
  <si>
    <t>original_allocation_code</t>
  </si>
  <si>
    <t>evidence_scope</t>
  </si>
  <si>
    <t>UNKNOWN</t>
  </si>
  <si>
    <t>Not coded</t>
  </si>
  <si>
    <t>project summary</t>
  </si>
  <si>
    <t>PUB</t>
  </si>
  <si>
    <t>Ministry selected site and carried out engineering/preliminary studies</t>
  </si>
  <si>
    <t>Single-coded</t>
  </si>
  <si>
    <t>Public summary evidence only; verify against full PPA if obtained.</t>
  </si>
  <si>
    <t>Round 3 RFP states the Ministry pre-developed and tendered the project sites; project-specific clearance scope remains undisclosed</t>
  </si>
  <si>
    <t>program or round-level predevelopment; not full land-risk transfer</t>
  </si>
  <si>
    <t>SPPC is responsible for project predevelopment and tendering; site-specific clearance scope remains undisclosed</t>
  </si>
  <si>
    <t>TAKE_OR_PAY</t>
  </si>
  <si>
    <t>EWEC is the exclusive purchaser under a long-term take-or-pay PPA</t>
  </si>
  <si>
    <t>881 MWac output sold exclusively to EWEC on a long-term take-or-pay PPA</t>
  </si>
  <si>
    <t>Public summary evidence only; verify against full PPA if obtained. Revision: payment wording does not establish curtailment compensation; retain mechanism evidence but withdraw directional allocation.</t>
  </si>
  <si>
    <t>OFFTAKER</t>
  </si>
  <si>
    <t>TAQA states it is the provider of the grid connections for the project</t>
  </si>
  <si>
    <t>Public project article states EWEC pays only for net electrical energy supplied; treat as a proxy for developer-side output/curtailment exposure pending the PPA</t>
  </si>
  <si>
    <t>DEVELOPER</t>
  </si>
  <si>
    <t>Official award release states EWEC pays only for net electrical energy supplied; code as project-side volume exposure while preserving that PPA exceptions are not disclosed</t>
  </si>
  <si>
    <t>Sakaka financial-close page confirms limited-recourse financing but does not expose a clear event date in page text.</t>
  </si>
  <si>
    <t>Springer / Energy Systems</t>
  </si>
  <si>
    <t>The Mohammed bin Rashid Al Maktoum Solar Park: auction design and tender funnel</t>
  </si>
  <si>
    <t>Use as secondary evidence only; verify with DEWA archival tender records if available.</t>
  </si>
  <si>
    <t>variable</t>
  </si>
  <si>
    <t>sheet</t>
  </si>
  <si>
    <t>definition</t>
  </si>
  <si>
    <t>type</t>
  </si>
  <si>
    <t>unit_or_allowed_values</t>
  </si>
  <si>
    <t>priority</t>
  </si>
  <si>
    <t>required_for</t>
  </si>
  <si>
    <t>missing_value_rule</t>
  </si>
  <si>
    <t>preferred_source</t>
  </si>
  <si>
    <t>quality_check</t>
  </si>
  <si>
    <t>Project_Master</t>
  </si>
  <si>
    <t>Stable unique project/lot identifier</t>
  </si>
  <si>
    <t>Text</t>
  </si>
  <si>
    <t>ISO3_shortname</t>
  </si>
  <si>
    <t>Critical</t>
  </si>
  <si>
    <t>All joins</t>
  </si>
  <si>
    <t>Never blank</t>
  </si>
  <si>
    <t>Author-generated</t>
  </si>
  <si>
    <t>Unique; no whitespace</t>
  </si>
  <si>
    <t>Project country</t>
  </si>
  <si>
    <t>Category</t>
  </si>
  <si>
    <t>Saudi Arabia / United Arab Emirates</t>
  </si>
  <si>
    <t>Country comparison</t>
  </si>
  <si>
    <t>Official project source</t>
  </si>
  <si>
    <t>Allowed values only</t>
  </si>
  <si>
    <t>Province or emirate/site region</t>
  </si>
  <si>
    <t>Name</t>
  </si>
  <si>
    <t>Important</t>
  </si>
  <si>
    <t>Location controls</t>
  </si>
  <si>
    <t>Blank if unreported</t>
  </si>
  <si>
    <t>Official source</t>
  </si>
  <si>
    <t>Standardize spelling</t>
  </si>
  <si>
    <t>Official project name</t>
  </si>
  <si>
    <t>Observation label</t>
  </si>
  <si>
    <t>Procurement authority</t>
  </si>
  <si>
    <t>Check near-duplicates</t>
  </si>
  <si>
    <t>Generation technology</t>
  </si>
  <si>
    <t>Sample filter</t>
  </si>
  <si>
    <t>Exclude CSP-only assets</t>
  </si>
  <si>
    <t>Procurement program and round</t>
  </si>
  <si>
    <t>Institutional comparison</t>
  </si>
  <si>
    <t>Blank if not applicable</t>
  </si>
  <si>
    <t>Use contemporaneous name</t>
  </si>
  <si>
    <t>Entity managing tender</t>
  </si>
  <si>
    <t>Entity</t>
  </si>
  <si>
    <t>Procurement design</t>
  </si>
  <si>
    <t>Official tender documents</t>
  </si>
  <si>
    <t>Separate from offtaker</t>
  </si>
  <si>
    <t>PPA purchaser</t>
  </si>
  <si>
    <t>Credit/risk analysis</t>
  </si>
  <si>
    <t>Blank only before award</t>
  </si>
  <si>
    <t>PPA/issuer disclosure</t>
  </si>
  <si>
    <t>Do not infer</t>
  </si>
  <si>
    <t>IPP/BOO/other model</t>
  </si>
  <si>
    <t>IPP; BOO; BOT</t>
  </si>
  <si>
    <t>Business model</t>
  </si>
  <si>
    <t>Use contract wording</t>
  </si>
  <si>
    <t>Most advanced verified stage</t>
  </si>
  <si>
    <t>RFQ to operational</t>
  </si>
  <si>
    <t>Delivery analysis</t>
  </si>
  <si>
    <t>Latest official source</t>
  </si>
  <si>
    <t>Timestamp source</t>
  </si>
  <si>
    <t>Preferred bidder/award year</t>
  </si>
  <si>
    <t>Integer</t>
  </si>
  <si>
    <t>YYYY</t>
  </si>
  <si>
    <t>Tariff trend</t>
  </si>
  <si>
    <t>Blank before award</t>
  </si>
  <si>
    <t>Award notice</t>
  </si>
  <si>
    <t>Range 2010-2030</t>
  </si>
  <si>
    <t>PPA signing year</t>
  </si>
  <si>
    <t>Execution timeline</t>
  </si>
  <si>
    <t>Blank if unsigned/unreported</t>
  </si>
  <si>
    <t>PPA announcement</t>
  </si>
  <si>
    <t>Must not precede award implausibly</t>
  </si>
  <si>
    <t>Verified financing close year</t>
  </si>
  <si>
    <t>Bankability outcome</t>
  </si>
  <si>
    <t>Blank means unknown, not failure</t>
  </si>
  <si>
    <t>Lender/issuer filing</t>
  </si>
  <si>
    <t>Cross-check with at least one official source</t>
  </si>
  <si>
    <t>Planned commercial operation year</t>
  </si>
  <si>
    <t>Delay metric</t>
  </si>
  <si>
    <t>Blank if absent</t>
  </si>
  <si>
    <t>Award/PPA filing</t>
  </si>
  <si>
    <t>Preserve original plan vintage</t>
  </si>
  <si>
    <t>Actual full commercial operations date</t>
  </si>
  <si>
    <t>Date</t>
  </si>
  <si>
    <t>YYYY-MM-DD</t>
  </si>
  <si>
    <t>Delivery outcome</t>
  </si>
  <si>
    <t>Blank if not operational/unverified</t>
  </si>
  <si>
    <t>Offtaker/issuer filing</t>
  </si>
  <si>
    <t>Differentiate partial COD</t>
  </si>
  <si>
    <t>Contracted/export AC capacity</t>
  </si>
  <si>
    <t>Number</t>
  </si>
  <si>
    <t>MWac</t>
  </si>
  <si>
    <t>Scale control</t>
  </si>
  <si>
    <t>Blank only if source gives DC only</t>
  </si>
  <si>
    <t>Do not mix AC and DC</t>
  </si>
  <si>
    <t>Module-side DC capacity</t>
  </si>
  <si>
    <t>MWdc</t>
  </si>
  <si>
    <t>Technology comparison</t>
  </si>
  <si>
    <t>Blank if not disclosed</t>
  </si>
  <si>
    <t>Do not substitute for AC</t>
  </si>
  <si>
    <t>Published bid/PPA tariff normalized to USD cents/kWh</t>
  </si>
  <si>
    <t>US cents/kWh</t>
  </si>
  <si>
    <t>Price outcome</t>
  </si>
  <si>
    <t>Blank if not officially disclosed</t>
  </si>
  <si>
    <t>Award notice/IRENA</t>
  </si>
  <si>
    <t>Record basis and FX date</t>
  </si>
  <si>
    <t>Whether bid, weighted average, LCOE, seasonal or indexed</t>
  </si>
  <si>
    <t>Description</t>
  </si>
  <si>
    <t>Tariff comparability</t>
  </si>
  <si>
    <t>Never blank when tariff populated</t>
  </si>
  <si>
    <t>Same source as tariff</t>
  </si>
  <si>
    <t>Flag non-comparable tariff</t>
  </si>
  <si>
    <t>Contract/offtake term</t>
  </si>
  <si>
    <t>Years</t>
  </si>
  <si>
    <t>Bankability</t>
  </si>
  <si>
    <t>PPA/issuer filing</t>
  </si>
  <si>
    <t>Check start date definition</t>
  </si>
  <si>
    <t>Public project cost in local currency</t>
  </si>
  <si>
    <t>Local currency million</t>
  </si>
  <si>
    <t>Cost benchmarking</t>
  </si>
  <si>
    <t>Blank if only aggregate portfolio value</t>
  </si>
  <si>
    <t>Issuer/developer</t>
  </si>
  <si>
    <t>No allocation without evidence</t>
  </si>
  <si>
    <t>Currency of local project cost</t>
  </si>
  <si>
    <t>SAR/AED</t>
  </si>
  <si>
    <t>Currency conversion</t>
  </si>
  <si>
    <t>Blank when local cost blank</t>
  </si>
  <si>
    <t>Same source</t>
  </si>
  <si>
    <t>Allowed values</t>
  </si>
  <si>
    <t>Public project cost in USD</t>
  </si>
  <si>
    <t>USD million</t>
  </si>
  <si>
    <t>Blank if not project-specific</t>
  </si>
  <si>
    <t>Keep reported vs derived flag</t>
  </si>
  <si>
    <t>Direct government/SOE equity in project company</t>
  </si>
  <si>
    <t>0-100% stored as decimal</t>
  </si>
  <si>
    <t>State-business mechanism</t>
  </si>
  <si>
    <t>Blank if exact share unavailable</t>
  </si>
  <si>
    <t>Shareholder disclosure</t>
  </si>
  <si>
    <t>Do not use parent-level state ownership</t>
  </si>
  <si>
    <t>Government/SOE shareholders</t>
  </si>
  <si>
    <t>Entity list</t>
  </si>
  <si>
    <t>Governance analysis</t>
  </si>
  <si>
    <t>Blank if none/unknown</t>
  </si>
  <si>
    <t>Issuer filing</t>
  </si>
  <si>
    <t>Separate direct and indirect</t>
  </si>
  <si>
    <t>Private/public sponsor consortium</t>
  </si>
  <si>
    <t>Competition/concentration</t>
  </si>
  <si>
    <t>Normalize entity names</t>
  </si>
  <si>
    <t>Special purpose vehicle</t>
  </si>
  <si>
    <t>Legal entity</t>
  </si>
  <si>
    <t>Document joins</t>
  </si>
  <si>
    <t>Blank if undisclosed</t>
  </si>
  <si>
    <t>Preserve legal spelling</t>
  </si>
  <si>
    <t>Number of compliant final bids</t>
  </si>
  <si>
    <t>Competition</t>
  </si>
  <si>
    <t>Procurement report</t>
  </si>
  <si>
    <t>Do not use prequalified count</t>
  </si>
  <si>
    <t>Mandatory or achieved local content</t>
  </si>
  <si>
    <t>Industrial-policy trade-off</t>
  </si>
  <si>
    <t>Blank if not applicable/unreported</t>
  </si>
  <si>
    <t>Tender/completion report</t>
  </si>
  <si>
    <t>Separate required vs achieved</t>
  </si>
  <si>
    <t>Simplified analytical status</t>
  </si>
  <si>
    <t>Tender; awarded; construction; operational</t>
  </si>
  <si>
    <t>Outcome classification</t>
  </si>
  <si>
    <t>Derived from latest official stage</t>
  </si>
  <si>
    <t>Record access date</t>
  </si>
  <si>
    <t>URL supporting core row values</t>
  </si>
  <si>
    <t>URL</t>
  </si>
  <si>
    <t>Plain text URL</t>
  </si>
  <si>
    <t>Reproducibility</t>
  </si>
  <si>
    <t>URL resolves</t>
  </si>
  <si>
    <t>Best source quality for the row</t>
  </si>
  <si>
    <t>A-D</t>
  </si>
  <si>
    <t>Evidence weighting</t>
  </si>
  <si>
    <t>Codebook</t>
  </si>
  <si>
    <t>Follow hierarchy</t>
  </si>
  <si>
    <t>Current completeness state</t>
  </si>
  <si>
    <t>Verified/partial/needs check</t>
  </si>
  <si>
    <t>Workflow QA</t>
  </si>
  <si>
    <t>Research team</t>
  </si>
  <si>
    <t>Update after audit</t>
  </si>
  <si>
    <t>land_allocation</t>
  </si>
  <si>
    <t>Risk_Coding</t>
  </si>
  <si>
    <t>Who supplies/clears land risk</t>
  </si>
  <si>
    <t>PUB/DEV/SHARED/UNKNOWN</t>
  </si>
  <si>
    <t>Risk allocation</t>
  </si>
  <si>
    <t>UNKNOWN if not disclosed</t>
  </si>
  <si>
    <t>Tender/PPA summary</t>
  </si>
  <si>
    <t>Require source</t>
  </si>
  <si>
    <t>grid_connection</t>
  </si>
  <si>
    <t>Who builds/pays connection assets</t>
  </si>
  <si>
    <t>payment_security</t>
  </si>
  <si>
    <t>Observable payment support structure</t>
  </si>
  <si>
    <t>SOE_CREDIT/GOV_GUARANTEE/LC_ESCROW/NONE_DISCLOSED/UNKNOWN</t>
  </si>
  <si>
    <t>UNKNOWN is distinct from NONE_DISCLOSED</t>
  </si>
  <si>
    <t>PPA/support agreement</t>
  </si>
  <si>
    <t>Require exact wording</t>
  </si>
  <si>
    <t>curtailment_risk</t>
  </si>
  <si>
    <t>Revenue treatment of curtailment</t>
  </si>
  <si>
    <t>OFFTAKER/DEVELOPER/SHARED/UNKNOWN</t>
  </si>
  <si>
    <t>Revenue risk</t>
  </si>
  <si>
    <t>PPA summary</t>
  </si>
  <si>
    <t>Do not infer from take-or-pay alone</t>
  </si>
  <si>
    <t>tariff_indexation</t>
  </si>
  <si>
    <t>Inflation/FX indexation design</t>
  </si>
  <si>
    <t>FIXED/CPI/FX/MIXED/UNKNOWN</t>
  </si>
  <si>
    <t>Real tariff comparison</t>
  </si>
  <si>
    <t>PPA/award</t>
  </si>
  <si>
    <t>Record indexed components</t>
  </si>
  <si>
    <t>change_in_law</t>
  </si>
  <si>
    <t>Allocation of legal change costs</t>
  </si>
  <si>
    <t>Political risk</t>
  </si>
  <si>
    <t>Record qualifying thresholds</t>
  </si>
  <si>
    <t>termination_payment</t>
  </si>
  <si>
    <t>Observable termination compensation</t>
  </si>
  <si>
    <t>DEBT_EQUITY/DEBT_ONLY/FORMULA/NOT_DISCLOSED/UNKNOWN</t>
  </si>
  <si>
    <t>Lender protection</t>
  </si>
  <si>
    <t>UNKNOWN if source inaccessible</t>
  </si>
  <si>
    <t>PPA/support docs</t>
  </si>
  <si>
    <t>Separate default party</t>
  </si>
  <si>
    <t>Future_Finance</t>
  </si>
  <si>
    <t>Project lenders</t>
  </si>
  <si>
    <t>Blank before/without disclosure</t>
  </si>
  <si>
    <t>Lender release</t>
  </si>
  <si>
    <t>Normalize names</t>
  </si>
  <si>
    <t>Committed project debt</t>
  </si>
  <si>
    <t>Leverage/cost</t>
  </si>
  <si>
    <t>Blank if aggregate or unreported</t>
  </si>
  <si>
    <t>Financing release</t>
  </si>
  <si>
    <t>Debt maturity/tenor</t>
  </si>
  <si>
    <t>Optional</t>
  </si>
  <si>
    <t>Loan/bond document</t>
  </si>
  <si>
    <t>Clarify from close vs COD</t>
  </si>
  <si>
    <t>interest_rate_pct</t>
  </si>
  <si>
    <t>Debt coupon/margin/all-in rate</t>
  </si>
  <si>
    <t>Percent</t>
  </si>
  <si>
    <t>Cost of capital</t>
  </si>
  <si>
    <t>Specify nominal/real and base rate</t>
  </si>
  <si>
    <t>wacc_pct</t>
  </si>
  <si>
    <t>Observed or scenario WACC</t>
  </si>
  <si>
    <t>LCOE sensitivity</t>
  </si>
  <si>
    <t>Must label reported vs assumed</t>
  </si>
  <si>
    <t>Model assumptions</t>
  </si>
  <si>
    <t>Never present assumed as observed</t>
  </si>
  <si>
    <t>Finance_LocalContent / Execution_Outcomes</t>
  </si>
  <si>
    <t>原始事件日期或日期范围，不强行补齐精度</t>
  </si>
  <si>
    <t>YYYY-MM-DD / month / quarter / year / range</t>
  </si>
  <si>
    <t>Event sequencing</t>
  </si>
  <si>
    <t>Never overwrite with imputed day</t>
  </si>
  <si>
    <t>Issuer/offtaker filing</t>
  </si>
  <si>
    <t>Use event_date_precision alongside raw value</t>
  </si>
  <si>
    <t>Execution_Outcomes</t>
  </si>
  <si>
    <t>日期精度</t>
  </si>
  <si>
    <t>day/month/quarter/year/range</t>
  </si>
  <si>
    <t>COD and delay metrics</t>
  </si>
  <si>
    <t>Never blank for event rows</t>
  </si>
  <si>
    <t>Source document</t>
  </si>
  <si>
    <t>Do not compare month/year as exact days</t>
  </si>
  <si>
    <t>Finance_LocalContent</t>
  </si>
  <si>
    <t>公开披露的项目债务承诺额</t>
  </si>
  <si>
    <t>Leverage and bankability</t>
  </si>
  <si>
    <t>Blank if aggregate/unreported</t>
  </si>
  <si>
    <t>Keep aggregate scope in notes</t>
  </si>
  <si>
    <t>债务期限或软mini-perm期限</t>
  </si>
  <si>
    <t>Debt bankability</t>
  </si>
  <si>
    <t>Clarify tenor start/end convention</t>
  </si>
  <si>
    <t>股权桥、备用股权、储备账户或其他公开增信安排</t>
  </si>
  <si>
    <t>Do not equate with sovereign guarantee</t>
  </si>
  <si>
    <t>RFQ/资格预审数量</t>
  </si>
  <si>
    <t>Competition funnel</t>
  </si>
  <si>
    <t>Procurement release</t>
  </si>
  <si>
    <t>Not the final bid count</t>
  </si>
  <si>
    <t>Finance_LocalContent / Project_Master</t>
  </si>
  <si>
    <t>合规最终报价数量</t>
  </si>
  <si>
    <t>Competition intensity</t>
  </si>
  <si>
    <t>Tender report</t>
  </si>
  <si>
    <t>Never substitute RFQ count</t>
  </si>
  <si>
    <t>项目实际披露的本地化比例</t>
  </si>
  <si>
    <t>Industrial policy</t>
  </si>
  <si>
    <t>Completion/contract report</t>
  </si>
  <si>
    <t>Separate required and achieved</t>
  </si>
  <si>
    <t>research_question</t>
  </si>
  <si>
    <t>allowed_code</t>
  </si>
  <si>
    <t>meaning</t>
  </si>
  <si>
    <t>preferred_evidence</t>
  </si>
  <si>
    <t>minimum_evidence_grade</t>
  </si>
  <si>
    <t>do_not_infer</t>
  </si>
  <si>
    <t>Who provides site and bears acquisition/clearance risk?</t>
  </si>
  <si>
    <t>Public authority/offtaker supplies cleared site</t>
  </si>
  <si>
    <t>RFQ/RFP/PPA summary</t>
  </si>
  <si>
    <t>Do not infer from public land ownership</t>
  </si>
  <si>
    <t>DEV</t>
  </si>
  <si>
    <t>Developer bears site acquisition/clearance</t>
  </si>
  <si>
    <t>Do not infer from developer construction duties</t>
  </si>
  <si>
    <t>SHARED</t>
  </si>
  <si>
    <t>Responsibilities split</t>
  </si>
  <si>
    <t>Record each component</t>
  </si>
  <si>
    <t>Who funds/builds connection and bears delay risk?</t>
  </si>
  <si>
    <t>Grid/offtaker bears principal obligation</t>
  </si>
  <si>
    <t>Grid connection agreement summary</t>
  </si>
  <si>
    <t>Do not infer from substation ownership alone</t>
  </si>
  <si>
    <t>Project company bears principal obligation</t>
  </si>
  <si>
    <t>RFP/PPA/ESIA</t>
  </si>
  <si>
    <t>Record handover point</t>
  </si>
  <si>
    <t>Split assets or split delay risk</t>
  </si>
  <si>
    <t>RFP/PPA summary</t>
  </si>
  <si>
    <t>Record scope boundary</t>
  </si>
  <si>
    <t>What supports off-taker payments?</t>
  </si>
  <si>
    <t>SOE_CREDIT</t>
  </si>
  <si>
    <t>Relies on off-taker/utility credit</t>
  </si>
  <si>
    <t>PPA/issuer document</t>
  </si>
  <si>
    <t>Not equivalent to sovereign guarantee</t>
  </si>
  <si>
    <t>Take-or-pay/deemed-energy payment obligation is publicly stated</t>
  </si>
  <si>
    <t>Not equivalent to sovereign guarantee; check exceptions and caps</t>
  </si>
  <si>
    <t>GOV_GUARANTEE</t>
  </si>
  <si>
    <t>Explicit government guarantee/support</t>
  </si>
  <si>
    <t>Government support agreement</t>
  </si>
  <si>
    <t>Require explicit wording</t>
  </si>
  <si>
    <t>LC_ESCROW</t>
  </si>
  <si>
    <t>Letter of credit or escrow is disclosed</t>
  </si>
  <si>
    <t>PPA summary/finance doc</t>
  </si>
  <si>
    <t>Record amount/duration if available</t>
  </si>
  <si>
    <t>NONE_DISCLOSED</t>
  </si>
  <si>
    <t>Reviewed public source states no additional support</t>
  </si>
  <si>
    <t>Author-coded source set</t>
  </si>
  <si>
    <t>Different from source silence</t>
  </si>
  <si>
    <t>Who bears uncompensated curtailment?</t>
  </si>
  <si>
    <t>Deemed energy/take-or-pay protects revenue</t>
  </si>
  <si>
    <t>Check exceptions and caps</t>
  </si>
  <si>
    <t>Project bears material curtailment risk</t>
  </si>
  <si>
    <t>Do not infer from merchant exposure unless stated</t>
  </si>
  <si>
    <t>Compensation conditional/capped</t>
  </si>
  <si>
    <t>Record threshold</t>
  </si>
  <si>
    <t>How is tariff adjusted?</t>
  </si>
  <si>
    <t>FIXED</t>
  </si>
  <si>
    <t>Nominal fixed tariff</t>
  </si>
  <si>
    <t>Award/PPA summary</t>
  </si>
  <si>
    <t>Check seasonal components</t>
  </si>
  <si>
    <t>CPI</t>
  </si>
  <si>
    <t>Inflation-linked component</t>
  </si>
  <si>
    <t>Record index and share</t>
  </si>
  <si>
    <t>FX</t>
  </si>
  <si>
    <t>FX-linked component</t>
  </si>
  <si>
    <t>Record reference currency</t>
  </si>
  <si>
    <t>MIXED</t>
  </si>
  <si>
    <t>Multiple adjustment components</t>
  </si>
  <si>
    <t>Preserve formula summary</t>
  </si>
  <si>
    <t>Who bears qualifying legal-change costs?</t>
  </si>
  <si>
    <t>Offtaker/public side compensates</t>
  </si>
  <si>
    <t>Record qualifying change</t>
  </si>
  <si>
    <t>Project retains risk</t>
  </si>
  <si>
    <t>Record exclusions</t>
  </si>
  <si>
    <t>Threshold/cap/split applies</t>
  </si>
  <si>
    <t>Record mechanics</t>
  </si>
  <si>
    <t>What is publicly visible termination compensation?</t>
  </si>
  <si>
    <t>DEBT_EQUITY</t>
  </si>
  <si>
    <t>Debt and defined equity compensation</t>
  </si>
  <si>
    <t>PPA/support document</t>
  </si>
  <si>
    <t>Differentiate defaulting party</t>
  </si>
  <si>
    <t>DEBT_ONLY</t>
  </si>
  <si>
    <t>Debt-focused protection</t>
  </si>
  <si>
    <t>Do not assume equity loss</t>
  </si>
  <si>
    <t>FORMULA</t>
  </si>
  <si>
    <t>Formula is described but not reducible to prior codes</t>
  </si>
  <si>
    <t>Summarize, do not copy long clauses</t>
  </si>
  <si>
    <t>ALL</t>
  </si>
  <si>
    <t>No reliable public evidence</t>
  </si>
  <si>
    <t>Not observable from reviewed sources</t>
  </si>
  <si>
    <t>Source audit</t>
  </si>
  <si>
    <t>Any</t>
  </si>
  <si>
    <t>Never recode UNKNOWN as developer risk</t>
  </si>
  <si>
    <t>record_type</t>
  </si>
  <si>
    <t>record_id</t>
  </si>
  <si>
    <t>field</t>
  </si>
  <si>
    <t>original_value</t>
  </si>
  <si>
    <t>revised_value</t>
  </si>
  <si>
    <t>reason</t>
  </si>
  <si>
    <t>Project</t>
  </si>
  <si>
    <t>Year established from ACWA corporate history; no exact month/day is inferred. The original finance-event record is preserved unchanged.</t>
  </si>
  <si>
    <t>Source</t>
  </si>
  <si>
    <t>bibliographic metadata</t>
  </si>
  <si>
    <t>Corrected publication title and journal. Original metadata remain in Sources_Original.</t>
  </si>
  <si>
    <t>new source</t>
  </si>
  <si>
    <t>ACWA Power corporate history</t>
  </si>
  <si>
    <t>One new record added to the 59-source compilation.</t>
  </si>
  <si>
    <t>Risk</t>
  </si>
  <si>
    <t>UAE_NOOR_AD/CURTAILMENT</t>
  </si>
  <si>
    <t>Payment wording alone does not establish curtailment allocation; original evidence text retained.</t>
  </si>
  <si>
    <t>UAE_ALAJBAN/CURTAILMENT</t>
  </si>
  <si>
    <t>UAE_KHAZNA/CURTAILMENT</t>
  </si>
  <si>
    <t>Risk scope</t>
  </si>
  <si>
    <t>Five programme or round-level land entries</t>
  </si>
  <si>
    <t>Programme or round-level support</t>
  </si>
  <si>
    <t>Scope annotations distinguish predevelopment support from complete project-specific land-risk transfer.</t>
  </si>
  <si>
    <t>Topic</t>
  </si>
  <si>
    <t>Manuscript</t>
  </si>
  <si>
    <t>Low solar tariffs coexist with public participation and uneven disclosure in Saudi Arabia and the United Arab Emirates</t>
  </si>
  <si>
    <t>Authors</t>
  </si>
  <si>
    <t>Yanbo Gao; Renyuan Sun; Guobao Zhang</t>
  </si>
  <si>
    <t>Corresponding author</t>
  </si>
  <si>
    <t>Renyuan Sun; sunrenyuan@hust.edu.cn</t>
  </si>
  <si>
    <t>Data snapshot</t>
  </si>
  <si>
    <t>Original source-log access dates: 30 August 2026. Targeted corrections: 6 September 2026. Workbook packaged 7 September 2026; no systematic status refresh was performed.</t>
  </si>
  <si>
    <t>Observation unit</t>
  </si>
  <si>
    <t>One project or separately identified procurement lot. The purposive sample contains 15 Saudi projects and eight UAE projects with awards during 2015–2025.</t>
  </si>
  <si>
    <t>Missing data</t>
  </si>
  <si>
    <t>Blank cells remain missing. Zero is a recorded numeric value. Blank ownership never means private-only ownership.</t>
  </si>
  <si>
    <t>Prices</t>
  </si>
  <si>
    <t>US cents/kWh. Source-specific tariffs, LCOEs and weighted-average tariffs are retained without harmonising inflation, indexation, contract stages or technology.</t>
  </si>
  <si>
    <t>Ownership and local content</t>
  </si>
  <si>
    <t>Fields ending in _pct store fractions and display as percentages. Direct public shares do not trace ultimate ownership. Sakaka 0.30 represents &gt;30%, as qualified in the event record.</t>
  </si>
  <si>
    <t>Capacities and costs</t>
  </si>
  <si>
    <t>MW AC and MW DC are separate fields. Monetary values retain recorded scope. Portfolio totals must not be summed or divided among projects without an explicit allocation source.</t>
  </si>
  <si>
    <t>Dates</t>
  </si>
  <si>
    <t>Raw date and event-date fields remain source strings, preserving day, month, quarter, year or narrative precision. Dates are not imputed. Award and financial-close years are numeric.</t>
  </si>
  <si>
    <t>Events</t>
  </si>
  <si>
    <t>Finance_Events preserves all 31 financial, procurement and local-content records. Operational_Events preserves all 21 execution records. These are heterogeneous event records, not 52 independent projects.</t>
  </si>
  <si>
    <t>Sakaka financing correction</t>
  </si>
  <si>
    <t>Project_Data records financial-close year 2018 using S60. The inherited finance-event record remains unchanged in Finance_Events; the correction is documented in Revision_Log.</t>
  </si>
  <si>
    <t>Risk coding</t>
  </si>
  <si>
    <t>Risk_Original preserves 161 source records. Risk_Revised includes original_allocation_code and evidence_scope. Three curtailment allocations are withdrawn, leaving eight retained support/mechanism entries and 153 UNKNOWN entries.</t>
  </si>
  <si>
    <t>Risk-codebook scope</t>
  </si>
  <si>
    <t>Risk_Codebook is the inherited codebook. The conservative revision described in Revision_Log and the manuscript governs interpretation of the revised codes. PUB and TAKE_OR_PAY describe different evidence types.</t>
  </si>
  <si>
    <t>Source grades</t>
  </si>
  <si>
    <t>Inherited letter grades and verification labels are preserved as metadata. They are not a calibrated quality score or proof that every cited source was independently rechecked.</t>
  </si>
  <si>
    <t>S26 verification limitation</t>
  </si>
  <si>
    <t>The issuer report linked to dispatch-constraint events was not independently retrieved during the manuscript revision. The inherited attribution and event qualifications are preserved without adding quantified losses.</t>
  </si>
  <si>
    <t>Original versus revised records</t>
  </si>
  <si>
    <t>Project_Original and Sources_Original preserve the original values. Project_Data includes the Sakaka correction. Source_Log contains 59 inherited source identifiers plus S60 and corrected S39 publication metadata.</t>
  </si>
  <si>
    <t>Calculations</t>
  </si>
  <si>
    <t>Price_Calculations selects available observations into four predefined cohorts. Summary uses COUNT, AVERAGE, MEDIAN, MIN and MAX, with all summaries unweighted by capacity. Formula cells retain full stored precision.</t>
  </si>
  <si>
    <t>Cohort sensitivity</t>
  </si>
  <si>
    <t>The common window 2018–2025 retains 14 Saudi and four UAE prices. It is a sample-composition check, not an adjusted country effect or causal estimate.</t>
  </si>
  <si>
    <t>Nonmissing project-field counts use n=23. Day-level operational dates include inauguration and conflicting records and are not a harmonised contractual COD series.</t>
  </si>
  <si>
    <t>Source joins</t>
  </si>
  <si>
    <t>Use project_id across project and event tables. The risk key is project_id plus risk_category. Source identifiers refer to Source_Log; multiple identifiers may occur in a single source field.</t>
  </si>
  <si>
    <t>Reproducibility files</t>
  </si>
  <si>
    <t>The accompanying Supplementary_Data_1_Submission_Package.zip includes this workbook, original and revised CSV files, workbook.json and prepare_figures.py. The Python script reproduces the descriptive price summaries and Figures 2–5.</t>
  </si>
  <si>
    <t>Software</t>
  </si>
  <si>
    <t>Figure reproduction used Python 3.12 and Matplotlib 3.11.1, with NumPy. Spreadsheet calculations use standard Excel formulas.</t>
  </si>
  <si>
    <t>Access</t>
  </si>
  <si>
    <t>No full PPAs, loan agreements, confidential project records or human-participant data are included. Public-source URLs and access dates are retained in Source_Log.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</si>
</sst>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"/>
    <numFmt numFmtId="177" formatCode="0.000"/>
    <numFmt numFmtId="178" formatCode="0.0000"/>
    <numFmt numFmtId="179" formatCode="\+0.000;\-0.000;0.000"/>
    <numFmt numFmtId="180" formatCode="0.0%"/>
  </numFmts>
  <fonts count="24">
    <font>
      <sz val="11"/>
      <name val="Carlito"/>
      <charset val="134"/>
    </font>
    <font>
      <b/>
      <sz val="10"/>
      <color rgb="FFFFFFFF"/>
      <name val="Arial"/>
      <charset val="134"/>
    </font>
    <font>
      <sz val="10"/>
      <color rgb="FF172B3A"/>
      <name val="Arial"/>
      <charset val="134"/>
    </font>
    <font>
      <b/>
      <sz val="16"/>
      <color rgb="FF172B3A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244D68"/>
        <bgColor indexed="64"/>
      </patternFill>
    </fill>
    <fill>
      <patternFill patternType="solid">
        <fgColor rgb="FFEDF3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NumberFormat="1" applyFont="1" applyFill="1" applyBorder="1" applyAlignment="1">
      <alignment horizontal="center" vertical="center" wrapText="1"/>
    </xf>
    <xf numFmtId="0" fontId="2" fillId="0" borderId="0" xfId="49" applyNumberFormat="1" applyFont="1" applyFill="1" applyBorder="1" applyAlignment="1">
      <alignment vertical="center" wrapText="1"/>
    </xf>
    <xf numFmtId="0" fontId="2" fillId="3" borderId="0" xfId="49" applyNumberFormat="1" applyFont="1" applyFill="1" applyBorder="1" applyAlignment="1">
      <alignment vertical="center" wrapText="1"/>
    </xf>
    <xf numFmtId="1" fontId="2" fillId="0" borderId="0" xfId="49" applyNumberFormat="1" applyFont="1" applyFill="1" applyBorder="1" applyAlignment="1">
      <alignment vertical="center" wrapText="1"/>
    </xf>
    <xf numFmtId="4" fontId="2" fillId="0" borderId="0" xfId="49" applyNumberFormat="1" applyFont="1" applyFill="1" applyBorder="1" applyAlignment="1">
      <alignment vertical="center" wrapText="1"/>
    </xf>
    <xf numFmtId="176" fontId="2" fillId="0" borderId="0" xfId="49" applyNumberFormat="1" applyFont="1" applyFill="1" applyBorder="1" applyAlignment="1">
      <alignment vertical="center" wrapText="1"/>
    </xf>
    <xf numFmtId="10" fontId="2" fillId="0" borderId="0" xfId="49" applyNumberFormat="1" applyFont="1" applyFill="1" applyBorder="1" applyAlignment="1">
      <alignment vertical="center" wrapText="1"/>
    </xf>
    <xf numFmtId="1" fontId="2" fillId="3" borderId="0" xfId="49" applyNumberFormat="1" applyFont="1" applyFill="1" applyBorder="1" applyAlignment="1">
      <alignment vertical="center" wrapText="1"/>
    </xf>
    <xf numFmtId="4" fontId="2" fillId="3" borderId="0" xfId="49" applyNumberFormat="1" applyFont="1" applyFill="1" applyBorder="1" applyAlignment="1">
      <alignment vertical="center" wrapText="1"/>
    </xf>
    <xf numFmtId="176" fontId="2" fillId="3" borderId="0" xfId="49" applyNumberFormat="1" applyFont="1" applyFill="1" applyBorder="1" applyAlignment="1">
      <alignment vertical="center" wrapText="1"/>
    </xf>
    <xf numFmtId="10" fontId="2" fillId="3" borderId="0" xfId="49" applyNumberFormat="1" applyFont="1" applyFill="1" applyBorder="1" applyAlignment="1">
      <alignment vertical="center" wrapText="1"/>
    </xf>
    <xf numFmtId="0" fontId="2" fillId="0" borderId="0" xfId="49" applyNumberFormat="1" applyFont="1" applyFill="1" applyBorder="1" applyAlignment="1">
      <alignment vertical="center"/>
    </xf>
    <xf numFmtId="0" fontId="3" fillId="0" borderId="0" xfId="49" applyNumberFormat="1" applyFont="1" applyFill="1" applyBorder="1" applyAlignment="1">
      <alignment vertical="center"/>
    </xf>
    <xf numFmtId="177" fontId="2" fillId="0" borderId="0" xfId="49" applyNumberFormat="1" applyFont="1" applyFill="1" applyBorder="1" applyAlignment="1">
      <alignment vertical="center"/>
    </xf>
    <xf numFmtId="178" fontId="2" fillId="0" borderId="0" xfId="49" applyNumberFormat="1" applyFont="1" applyFill="1" applyBorder="1" applyAlignment="1">
      <alignment vertical="center"/>
    </xf>
    <xf numFmtId="179" fontId="2" fillId="0" borderId="0" xfId="49" applyNumberFormat="1" applyFont="1" applyFill="1" applyBorder="1" applyAlignment="1">
      <alignment vertical="center"/>
    </xf>
    <xf numFmtId="180" fontId="2" fillId="0" borderId="0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1" name="T_Price_Calculations" displayName="T_Price_Calculations" ref="A1:H24" totalsRowShown="0">
  <autoFilter xmlns:etc="http://www.wps.cn/officeDocument/2017/etCustomData" ref="A1:H24" etc:filterBottomFollowUsedRange="0"/>
  <tableColumns count="8">
    <tableColumn id="1" name="project_id"/>
    <tableColumn id="2" name="country"/>
    <tableColumn id="3" name="award_year"/>
    <tableColumn id="4" name="reported_price_us_cent_kwh"/>
    <tableColumn id="5" name="Saudi_all_awards"/>
    <tableColumn id="6" name="UAE_all_awards"/>
    <tableColumn id="7" name="Saudi_2018_2025"/>
    <tableColumn id="8" name="UAE_2018_20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_Project_Data" displayName="T_Project_Data" ref="A1:AK24" totalsRowShown="0">
  <autoFilter xmlns:etc="http://www.wps.cn/officeDocument/2017/etCustomData" ref="A1:AK24" etc:filterBottomFollowUsedRange="0"/>
  <tableColumns count="37">
    <tableColumn id="1" name="project_id"/>
    <tableColumn id="2" name="country"/>
    <tableColumn id="3" name="emirate_region"/>
    <tableColumn id="4" name="project_name"/>
    <tableColumn id="5" name="technology"/>
    <tableColumn id="6" name="program_round"/>
    <tableColumn id="7" name="procurement_authority"/>
    <tableColumn id="8" name="offtaker"/>
    <tableColumn id="9" name="procurement_model"/>
    <tableColumn id="10" name="project_stage"/>
    <tableColumn id="11" name="award_year"/>
    <tableColumn id="12" name="ppa_sign_year"/>
    <tableColumn id="13" name="financial_close_year"/>
    <tableColumn id="14" name="planned_cod_year"/>
    <tableColumn id="15" name="actual_cod_date"/>
    <tableColumn id="16" name="capacity_mw_ac"/>
    <tableColumn id="17" name="capacity_mw_dc"/>
    <tableColumn id="18" name="tariff_usd_cent_kwh"/>
    <tableColumn id="19" name="tariff_basis"/>
    <tableColumn id="20" name="ppa_term_years"/>
    <tableColumn id="21" name="project_cost_local_mn"/>
    <tableColumn id="22" name="local_currency"/>
    <tableColumn id="23" name="project_cost_usd_mn"/>
    <tableColumn id="24" name="public_equity_share_pct"/>
    <tableColumn id="25" name="public_equity_entity"/>
    <tableColumn id="26" name="developer_consortium"/>
    <tableColumn id="27" name="project_company"/>
    <tableColumn id="28" name="bid_count"/>
    <tableColumn id="29" name="local_content_pct"/>
    <tableColumn id="30" name="status"/>
    <tableColumn id="31" name="source_id_primary"/>
    <tableColumn id="32" name="source_url_primary"/>
    <tableColumn id="33" name="source_id_secondary"/>
    <tableColumn id="34" name="evidence_grade"/>
    <tableColumn id="35" name="verification_status"/>
    <tableColumn id="36" name="key_missing_fields"/>
    <tableColumn id="37" name="no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_Source_Log" displayName="T_Source_Log" ref="A1:M61" totalsRowShown="0">
  <autoFilter xmlns:etc="http://www.wps.cn/officeDocument/2017/etCustomData" ref="A1:M61" etc:filterBottomFollowUsedRange="0"/>
  <tableColumns count="13">
    <tableColumn id="1" name="source_id"/>
    <tableColumn id="2" name="publisher"/>
    <tableColumn id="3" name="source_title"/>
    <tableColumn id="4" name="source_type"/>
    <tableColumn id="5" name="publication_or_update_date"/>
    <tableColumn id="6" name="official_or_multilateral"/>
    <tableColumn id="7" name="url"/>
    <tableColumn id="8" name="projects_supported"/>
    <tableColumn id="9" name="fields_supported"/>
    <tableColumn id="10" name="evidence_grade"/>
    <tableColumn id="11" name="accessed_date"/>
    <tableColumn id="12" name="notes"/>
    <tableColumn id="13" name="revision_verification_not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_Finance_Events" displayName="T_Finance_Events" ref="A1:U32" totalsRowShown="0">
  <autoFilter xmlns:etc="http://www.wps.cn/officeDocument/2017/etCustomData" ref="A1:U32" etc:filterBottomFollowUsedRange="0"/>
  <tableColumns count="21">
    <tableColumn id="1" name="project_id"/>
    <tableColumn id="2" name="event_type"/>
    <tableColumn id="3" name="event_date_raw"/>
    <tableColumn id="4" name="financial_close_year"/>
    <tableColumn id="5" name="financing_type"/>
    <tableColumn id="6" name="debt_amount_usd_mn"/>
    <tableColumn id="7" name="debt_tenor_years"/>
    <tableColumn id="8" name="lenders"/>
    <tableColumn id="9" name="equity_bridge_or_guarantee"/>
    <tableColumn id="10" name="total_investment_usd_mn"/>
    <tableColumn id="11" name="total_investment_local_mn"/>
    <tableColumn id="12" name="local_currency"/>
    <tableColumn id="13" name="local_content_required_pct"/>
    <tableColumn id="14" name="local_content_achieved_pct"/>
    <tableColumn id="15" name="prequalification_count"/>
    <tableColumn id="16" name="final_bid_count"/>
    <tableColumn id="17" name="source_id"/>
    <tableColumn id="18" name="source_url"/>
    <tableColumn id="19" name="evidence_grade"/>
    <tableColumn id="20" name="verification_status"/>
    <tableColumn id="21" name="note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4" name="T_Operational_Events" displayName="T_Operational_Events" ref="A1:L22" totalsRowShown="0">
  <autoFilter xmlns:etc="http://www.wps.cn/officeDocument/2017/etCustomData" ref="A1:L22" etc:filterBottomFollowUsedRange="0"/>
  <tableColumns count="12">
    <tableColumn id="1" name="project_id"/>
    <tableColumn id="2" name="event_type"/>
    <tableColumn id="3" name="event_date_raw"/>
    <tableColumn id="4" name="event_date_precision"/>
    <tableColumn id="5" name="capacity_mw_at_event"/>
    <tableColumn id="6" name="stage"/>
    <tableColumn id="7" name="status_or_constraint"/>
    <tableColumn id="8" name="source_id"/>
    <tableColumn id="9" name="source_url"/>
    <tableColumn id="10" name="evidence_grade"/>
    <tableColumn id="11" name="verification_status"/>
    <tableColumn id="12" name="note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5" name="T_Risk_Revised" displayName="T_Risk_Revised" ref="A1:K162" totalsRowShown="0">
  <autoFilter xmlns:etc="http://www.wps.cn/officeDocument/2017/etCustomData" ref="A1:K162" etc:filterBottomFollowUsedRange="0"/>
  <tableColumns count="11">
    <tableColumn id="1" name="project_id"/>
    <tableColumn id="2" name="risk_category"/>
    <tableColumn id="3" name="allocation_code"/>
    <tableColumn id="4" name="evidence_summary"/>
    <tableColumn id="5" name="source_id"/>
    <tableColumn id="6" name="evidence_grade"/>
    <tableColumn id="7" name="coder"/>
    <tableColumn id="8" name="verification_status"/>
    <tableColumn id="9" name="notes"/>
    <tableColumn id="10" name="original_allocation_code"/>
    <tableColumn id="11" name="evidence_scop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6" name="T_Risk_Original" displayName="T_Risk_Original" ref="A1:I162" totalsRowShown="0">
  <autoFilter xmlns:etc="http://www.wps.cn/officeDocument/2017/etCustomData" ref="A1:I162" etc:filterBottomFollowUsedRange="0"/>
  <tableColumns count="9">
    <tableColumn id="1" name="project_id"/>
    <tableColumn id="2" name="risk_category"/>
    <tableColumn id="3" name="allocation_code"/>
    <tableColumn id="4" name="evidence_summary"/>
    <tableColumn id="5" name="source_id"/>
    <tableColumn id="6" name="evidence_grade"/>
    <tableColumn id="7" name="coder"/>
    <tableColumn id="8" name="verification_status"/>
    <tableColumn id="9" name="notes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T_Project_Original" displayName="T_Project_Original" ref="A1:AK24" totalsRowShown="0">
  <autoFilter xmlns:etc="http://www.wps.cn/officeDocument/2017/etCustomData" ref="A1:AK24" etc:filterBottomFollowUsedRange="0"/>
  <tableColumns count="37">
    <tableColumn id="1" name="project_id"/>
    <tableColumn id="2" name="country"/>
    <tableColumn id="3" name="emirate_region"/>
    <tableColumn id="4" name="project_name"/>
    <tableColumn id="5" name="technology"/>
    <tableColumn id="6" name="program_round"/>
    <tableColumn id="7" name="procurement_authority"/>
    <tableColumn id="8" name="offtaker"/>
    <tableColumn id="9" name="procurement_model"/>
    <tableColumn id="10" name="project_stage"/>
    <tableColumn id="11" name="award_year"/>
    <tableColumn id="12" name="ppa_sign_year"/>
    <tableColumn id="13" name="financial_close_year"/>
    <tableColumn id="14" name="planned_cod_year"/>
    <tableColumn id="15" name="actual_cod_date"/>
    <tableColumn id="16" name="capacity_mw_ac"/>
    <tableColumn id="17" name="capacity_mw_dc"/>
    <tableColumn id="18" name="tariff_usd_cent_kwh"/>
    <tableColumn id="19" name="tariff_basis"/>
    <tableColumn id="20" name="ppa_term_years"/>
    <tableColumn id="21" name="project_cost_local_mn"/>
    <tableColumn id="22" name="local_currency"/>
    <tableColumn id="23" name="project_cost_usd_mn"/>
    <tableColumn id="24" name="public_equity_share_pct"/>
    <tableColumn id="25" name="public_equity_entity"/>
    <tableColumn id="26" name="developer_consortium"/>
    <tableColumn id="27" name="project_company"/>
    <tableColumn id="28" name="bid_count"/>
    <tableColumn id="29" name="local_content_pct"/>
    <tableColumn id="30" name="status"/>
    <tableColumn id="31" name="source_id_primary"/>
    <tableColumn id="32" name="source_url_primary"/>
    <tableColumn id="33" name="source_id_secondary"/>
    <tableColumn id="34" name="evidence_grade"/>
    <tableColumn id="35" name="verification_status"/>
    <tableColumn id="36" name="key_missing_fields"/>
    <tableColumn id="37" name="notes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8" name="T_Sources_Original" displayName="T_Sources_Original" ref="A1:L60" totalsRowShown="0">
  <autoFilter xmlns:etc="http://www.wps.cn/officeDocument/2017/etCustomData" ref="A1:L60" etc:filterBottomFollowUsedRange="0"/>
  <tableColumns count="12">
    <tableColumn id="1" name="source_id"/>
    <tableColumn id="2" name="publisher"/>
    <tableColumn id="3" name="source_title"/>
    <tableColumn id="4" name="source_type"/>
    <tableColumn id="5" name="publication_or_update_date"/>
    <tableColumn id="6" name="official_or_multilateral"/>
    <tableColumn id="7" name="url"/>
    <tableColumn id="8" name="projects_supported"/>
    <tableColumn id="9" name="fields_supported"/>
    <tableColumn id="10" name="evidence_grade"/>
    <tableColumn id="11" name="accessed_date"/>
    <tableColumn id="12" name="notes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9" name="T_Data_Dictionary" displayName="T_Data_Dictionary" ref="A1:J54" totalsRowShown="0">
  <autoFilter xmlns:etc="http://www.wps.cn/officeDocument/2017/etCustomData" ref="A1:J54" etc:filterBottomFollowUsedRange="0"/>
  <tableColumns count="10">
    <tableColumn id="1" name="variable"/>
    <tableColumn id="2" name="sheet"/>
    <tableColumn id="3" name="definition"/>
    <tableColumn id="4" name="type"/>
    <tableColumn id="5" name="unit_or_allowed_values"/>
    <tableColumn id="6" name="priority"/>
    <tableColumn id="7" name="required_for"/>
    <tableColumn id="8" name="missing_value_rule"/>
    <tableColumn id="9" name="preferred_source"/>
    <tableColumn id="10" name="quality_check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0" name="T_Risk_Codebook" displayName="T_Risk_Codebook" ref="A1:G26" totalsRowShown="0">
  <autoFilter xmlns:etc="http://www.wps.cn/officeDocument/2017/etCustomData" ref="A1:G26" etc:filterBottomFollowUsedRange="0"/>
  <tableColumns count="7">
    <tableColumn id="1" name="risk_category"/>
    <tableColumn id="2" name="research_question"/>
    <tableColumn id="3" name="allowed_code"/>
    <tableColumn id="4" name="meaning"/>
    <tableColumn id="5" name="preferred_evidence"/>
    <tableColumn id="6" name="minimum_evidence_grade"/>
    <tableColumn id="7" name="do_not_infer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_Revision_Log" displayName="T_Revision_Log" ref="A1:G8" totalsRowShown="0">
  <autoFilter xmlns:etc="http://www.wps.cn/officeDocument/2017/etCustomData" ref="A1:G8" etc:filterBottomFollowUsedRange="0"/>
  <tableColumns count="7">
    <tableColumn id="1" name="record_type"/>
    <tableColumn id="2" name="record_id"/>
    <tableColumn id="3" name="field"/>
    <tableColumn id="4" name="original_value"/>
    <tableColumn id="5" name="revised_value"/>
    <tableColumn id="6" name="source_id"/>
    <tableColumn id="7" name="reason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_ReadMe" displayName="T_ReadMe" ref="A1:B25" totalsRowShown="0">
  <autoFilter xmlns:etc="http://www.wps.cn/officeDocument/2017/etCustomData" ref="A1:B25" etc:filterBottomFollowUsedRange="0"/>
  <tableColumns count="2">
    <tableColumn id="1" name="Topic"/>
    <tableColumn id="2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244D68"/>
  </sheetPr>
  <dimension ref="A1:H55"/>
  <sheetViews>
    <sheetView showGridLines="0" workbookViewId="0">
      <selection activeCell="A1" sqref="A1"/>
    </sheetView>
  </sheetViews>
  <sheetFormatPr defaultColWidth="9" defaultRowHeight="13.8" outlineLevelCol="7"/>
  <cols>
    <col min="1" max="1" width="32" customWidth="1"/>
    <col min="2" max="2" width="27" customWidth="1"/>
    <col min="3" max="3" width="12" customWidth="1"/>
    <col min="4" max="5" width="14" customWidth="1"/>
    <col min="6" max="7" width="16" customWidth="1"/>
    <col min="8" max="8" width="48" customWidth="1"/>
  </cols>
  <sheetData>
    <row r="1" ht="25" customHeight="1" spans="1:8">
      <c r="A1" s="12"/>
      <c r="B1" s="12"/>
      <c r="C1" s="12"/>
      <c r="D1" s="12"/>
      <c r="E1" s="12"/>
      <c r="F1" s="12"/>
      <c r="G1" s="12"/>
      <c r="H1" s="12"/>
    </row>
    <row r="2" ht="25" customHeight="1" spans="1:8">
      <c r="A2" s="13" t="s">
        <v>0</v>
      </c>
      <c r="B2" s="12"/>
      <c r="C2" s="12"/>
      <c r="D2" s="12"/>
      <c r="E2" s="12"/>
      <c r="F2" s="12"/>
      <c r="G2" s="12"/>
      <c r="H2" s="12"/>
    </row>
    <row r="3" ht="25" customHeight="1" spans="1:8">
      <c r="A3" s="12" t="s">
        <v>1</v>
      </c>
      <c r="B3" s="12"/>
      <c r="C3" s="12"/>
      <c r="D3" s="12"/>
      <c r="E3" s="12"/>
      <c r="F3" s="12"/>
      <c r="G3" s="12"/>
      <c r="H3" s="12"/>
    </row>
    <row r="4" ht="25" customHeight="1" spans="1:8">
      <c r="A4" s="12"/>
      <c r="B4" s="12"/>
      <c r="C4" s="12"/>
      <c r="D4" s="12"/>
      <c r="E4" s="12"/>
      <c r="F4" s="12"/>
      <c r="G4" s="12"/>
      <c r="H4" s="12"/>
    </row>
    <row r="5" ht="34" customHeight="1" spans="1:8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2" t="s">
        <v>9</v>
      </c>
    </row>
    <row r="6" ht="44" customHeight="1" spans="1:8">
      <c r="A6" s="12" t="s">
        <v>10</v>
      </c>
      <c r="B6" s="12" t="s">
        <v>11</v>
      </c>
      <c r="C6" s="12">
        <f>COUNT(Price_Calculations!E2:E24)</f>
        <v>14</v>
      </c>
      <c r="D6" s="14">
        <f>AVERAGE(Price_Calculations!E2:E24)</f>
        <v>1.55003357142857</v>
      </c>
      <c r="E6" s="14">
        <f>MEDIAN(Price_Calculations!E2:E24)</f>
        <v>1.54724</v>
      </c>
      <c r="F6" s="15">
        <f>MIN(Price_Calculations!E2:E24)</f>
        <v>1.04</v>
      </c>
      <c r="G6" s="15">
        <f>MAX(Price_Calculations!E2:E24)</f>
        <v>2.3417</v>
      </c>
      <c r="H6" s="2" t="s">
        <v>12</v>
      </c>
    </row>
    <row r="7" ht="44" customHeight="1" spans="1:8">
      <c r="A7" s="12" t="s">
        <v>10</v>
      </c>
      <c r="B7" s="12" t="s">
        <v>13</v>
      </c>
      <c r="C7" s="12">
        <f>COUNT(Price_Calculations!F2:F24)</f>
        <v>7</v>
      </c>
      <c r="D7" s="14">
        <f>AVERAGE(Price_Calculations!F2:F24)</f>
        <v>2.54997142857143</v>
      </c>
      <c r="E7" s="14">
        <f>MEDIAN(Price_Calculations!F2:F24)</f>
        <v>1.6953</v>
      </c>
      <c r="F7" s="15">
        <f>MIN(Price_Calculations!F2:F24)</f>
        <v>1.35</v>
      </c>
      <c r="G7" s="15">
        <f>MAX(Price_Calculations!F2:F24)</f>
        <v>5.84</v>
      </c>
      <c r="H7" s="2" t="s">
        <v>14</v>
      </c>
    </row>
    <row r="8" ht="44" customHeight="1" spans="1:8">
      <c r="A8" s="12" t="s">
        <v>15</v>
      </c>
      <c r="B8" s="12" t="s">
        <v>11</v>
      </c>
      <c r="C8" s="12">
        <f>COUNT(Price_Calculations!G2:G24)</f>
        <v>14</v>
      </c>
      <c r="D8" s="14">
        <f>AVERAGE(Price_Calculations!G2:G24)</f>
        <v>1.55003357142857</v>
      </c>
      <c r="E8" s="14">
        <f>MEDIAN(Price_Calculations!G2:G24)</f>
        <v>1.54724</v>
      </c>
      <c r="F8" s="15">
        <f>MIN(Price_Calculations!G2:G24)</f>
        <v>1.04</v>
      </c>
      <c r="G8" s="15">
        <f>MAX(Price_Calculations!G2:G24)</f>
        <v>2.3417</v>
      </c>
      <c r="H8" s="2" t="s">
        <v>16</v>
      </c>
    </row>
    <row r="9" ht="44" customHeight="1" spans="1:8">
      <c r="A9" s="12" t="s">
        <v>15</v>
      </c>
      <c r="B9" s="12" t="s">
        <v>13</v>
      </c>
      <c r="C9" s="12">
        <f>COUNT(Price_Calculations!H2:H24)</f>
        <v>4</v>
      </c>
      <c r="D9" s="14">
        <f>AVERAGE(Price_Calculations!H2:H24)</f>
        <v>1.51995</v>
      </c>
      <c r="E9" s="14">
        <f>MEDIAN(Price_Calculations!H2:H24)</f>
        <v>1.51725</v>
      </c>
      <c r="F9" s="15">
        <f>MIN(Price_Calculations!H2:H24)</f>
        <v>1.35</v>
      </c>
      <c r="G9" s="15">
        <f>MAX(Price_Calculations!H2:H24)</f>
        <v>1.6953</v>
      </c>
      <c r="H9" s="2" t="s">
        <v>17</v>
      </c>
    </row>
    <row r="10" ht="25" customHeight="1" spans="1:8">
      <c r="A10" s="12"/>
      <c r="B10" s="12"/>
      <c r="C10" s="12"/>
      <c r="D10" s="12"/>
      <c r="E10" s="12"/>
      <c r="F10" s="12"/>
      <c r="G10" s="12"/>
      <c r="H10" s="12"/>
    </row>
    <row r="11" ht="25" customHeight="1" spans="1:8">
      <c r="A11" s="12" t="s">
        <v>18</v>
      </c>
      <c r="B11" s="12" t="s">
        <v>19</v>
      </c>
      <c r="C11" s="12"/>
      <c r="D11" s="16">
        <f>D7-D6</f>
        <v>0.999937857142857</v>
      </c>
      <c r="E11" s="16">
        <f>D9-D8</f>
        <v>-0.0300835714285714</v>
      </c>
      <c r="F11" s="12"/>
      <c r="G11" s="12"/>
      <c r="H11" s="12"/>
    </row>
    <row r="12" ht="25" customHeight="1" spans="1:8">
      <c r="A12" s="12"/>
      <c r="B12" s="12"/>
      <c r="C12" s="12"/>
      <c r="D12" s="12" t="s">
        <v>20</v>
      </c>
      <c r="E12" s="12" t="s">
        <v>21</v>
      </c>
      <c r="F12" s="12"/>
      <c r="G12" s="12"/>
      <c r="H12" s="12"/>
    </row>
    <row r="13" ht="25" customHeight="1" spans="1:8">
      <c r="A13" s="12"/>
      <c r="B13" s="12"/>
      <c r="C13" s="12"/>
      <c r="D13" s="12"/>
      <c r="E13" s="12"/>
      <c r="F13" s="12"/>
      <c r="G13" s="12"/>
      <c r="H13" s="12"/>
    </row>
    <row r="14" ht="34" customHeight="1" spans="1:8">
      <c r="A14" s="1" t="s">
        <v>22</v>
      </c>
      <c r="B14" s="1" t="s">
        <v>11</v>
      </c>
      <c r="C14" s="1" t="s">
        <v>13</v>
      </c>
      <c r="D14" s="1" t="s">
        <v>23</v>
      </c>
      <c r="E14" s="1" t="s">
        <v>24</v>
      </c>
      <c r="F14" s="12"/>
      <c r="G14" s="2" t="s">
        <v>25</v>
      </c>
      <c r="H14" s="12" t="s">
        <v>26</v>
      </c>
    </row>
    <row r="15" ht="25" customHeight="1" spans="1:8">
      <c r="A15" s="2" t="s">
        <v>27</v>
      </c>
      <c r="B15" s="12">
        <f>COUNTIFS(Project_Data!$B$2:$B$24,"Saudi Arabia",Project_Data!$P$2:$P$24,"&lt;&gt;")</f>
        <v>15</v>
      </c>
      <c r="C15" s="12">
        <f>COUNTIFS(Project_Data!$B$2:$B$24,"United Arab Emirates",Project_Data!$P$2:$P$24,"&lt;&gt;")</f>
        <v>8</v>
      </c>
      <c r="D15" s="12">
        <f>COUNT(Project_Data!$P$2:$P$24)</f>
        <v>23</v>
      </c>
      <c r="E15" s="17">
        <f>D15/COUNTA(Project_Data!A2:A24)</f>
        <v>1</v>
      </c>
      <c r="F15" s="12"/>
      <c r="G15" s="2">
        <v>25</v>
      </c>
      <c r="H15" s="12">
        <f>COUNTIF(Project_Data!$T$2:$T$24,G15)</f>
        <v>10</v>
      </c>
    </row>
    <row r="16" ht="25" customHeight="1" spans="1:8">
      <c r="A16" s="2" t="s">
        <v>28</v>
      </c>
      <c r="B16" s="12">
        <f>COUNTIFS(Project_Data!$B$2:$B$24,"Saudi Arabia",Project_Data!$R$2:$R$24,"&lt;&gt;")</f>
        <v>14</v>
      </c>
      <c r="C16" s="12">
        <f>COUNTIFS(Project_Data!$B$2:$B$24,"United Arab Emirates",Project_Data!$R$2:$R$24,"&lt;&gt;")</f>
        <v>7</v>
      </c>
      <c r="D16" s="12">
        <f>COUNT(Project_Data!$R$2:$R$24)</f>
        <v>21</v>
      </c>
      <c r="E16" s="17">
        <f>D16/COUNTA(Project_Data!A2:A24)</f>
        <v>0.91304347826087</v>
      </c>
      <c r="F16" s="12"/>
      <c r="G16" s="2">
        <v>30</v>
      </c>
      <c r="H16" s="12">
        <f>COUNTIF(Project_Data!$T$2:$T$24,G16)</f>
        <v>4</v>
      </c>
    </row>
    <row r="17" ht="25" customHeight="1" spans="1:8">
      <c r="A17" s="2" t="s">
        <v>29</v>
      </c>
      <c r="B17" s="12">
        <f>COUNTIFS(Project_Data!$B$2:$B$24,"Saudi Arabia",Project_Data!$T$2:$T$24,"&lt;&gt;")</f>
        <v>12</v>
      </c>
      <c r="C17" s="12">
        <f>COUNTIFS(Project_Data!$B$2:$B$24,"United Arab Emirates",Project_Data!$T$2:$T$24,"&lt;&gt;")</f>
        <v>7</v>
      </c>
      <c r="D17" s="12">
        <f>COUNT(Project_Data!$T$2:$T$24)</f>
        <v>19</v>
      </c>
      <c r="E17" s="17">
        <f>D17/COUNTA(Project_Data!A2:A24)</f>
        <v>0.826086956521739</v>
      </c>
      <c r="F17" s="12"/>
      <c r="G17" s="2">
        <v>35</v>
      </c>
      <c r="H17" s="12">
        <f>COUNTIF(Project_Data!$T$2:$T$24,G17)</f>
        <v>5</v>
      </c>
    </row>
    <row r="18" ht="25" customHeight="1" spans="1:8">
      <c r="A18" s="2" t="s">
        <v>30</v>
      </c>
      <c r="B18" s="12">
        <f>COUNTIFS(Project_Data!$B$2:$B$24,"Saudi Arabia",Project_Data!$X$2:$X$24,"&lt;&gt;")</f>
        <v>11</v>
      </c>
      <c r="C18" s="12">
        <f>COUNTIFS(Project_Data!$B$2:$B$24,"United Arab Emirates",Project_Data!$X$2:$X$24,"&lt;&gt;")</f>
        <v>7</v>
      </c>
      <c r="D18" s="12">
        <f>COUNT(Project_Data!$X$2:$X$24)</f>
        <v>18</v>
      </c>
      <c r="E18" s="17">
        <f>D18/COUNTA(Project_Data!A2:A24)</f>
        <v>0.782608695652174</v>
      </c>
      <c r="F18" s="12"/>
      <c r="G18" s="2" t="s">
        <v>31</v>
      </c>
      <c r="H18" s="12">
        <f>COUNTBLANK(Project_Data!$T$2:$T$24)</f>
        <v>4</v>
      </c>
    </row>
    <row r="19" ht="25" customHeight="1" spans="1:8">
      <c r="A19" s="2" t="s">
        <v>32</v>
      </c>
      <c r="B19" s="12">
        <f>COUNTIFS(Project_Data!$B$2:$B$24,"Saudi Arabia",Project_Data!$M$2:$M$24,"&lt;&gt;")</f>
        <v>11</v>
      </c>
      <c r="C19" s="12">
        <f>COUNTIFS(Project_Data!$B$2:$B$24,"United Arab Emirates",Project_Data!$M$2:$M$24,"&lt;&gt;")</f>
        <v>7</v>
      </c>
      <c r="D19" s="12">
        <f>COUNT(Project_Data!$M$2:$M$24)</f>
        <v>18</v>
      </c>
      <c r="E19" s="17">
        <f>D19/COUNTA(Project_Data!A2:A24)</f>
        <v>0.782608695652174</v>
      </c>
      <c r="F19" s="12"/>
      <c r="G19" s="2"/>
      <c r="H19" s="12"/>
    </row>
    <row r="20" ht="40" customHeight="1" spans="1:8">
      <c r="A20" s="2" t="s">
        <v>33</v>
      </c>
      <c r="B20" s="12">
        <f>COUNTIFS(Project_Data!$B$2:$B$24,"Saudi Arabia",Project_Data!$W$2:$W$24,"&lt;&gt;")</f>
        <v>9</v>
      </c>
      <c r="C20" s="12">
        <f>COUNTIFS(Project_Data!$B$2:$B$24,"United Arab Emirates",Project_Data!$W$2:$W$24,"&lt;&gt;")</f>
        <v>7</v>
      </c>
      <c r="D20" s="12">
        <f>COUNT(Project_Data!$W$2:$W$24)</f>
        <v>16</v>
      </c>
      <c r="E20" s="17">
        <f>D20/COUNTA(Project_Data!A2:A24)</f>
        <v>0.695652173913043</v>
      </c>
      <c r="F20" s="12"/>
      <c r="G20" s="2" t="s">
        <v>34</v>
      </c>
      <c r="H20" s="12">
        <f>COUNTIFS(Project_Data!$R$2:$R$24,"&lt;&gt;",Project_Data!$X$2:$X$24,"&lt;&gt;")</f>
        <v>17</v>
      </c>
    </row>
    <row r="21" ht="25" customHeight="1" spans="1:8">
      <c r="A21" s="2" t="s">
        <v>35</v>
      </c>
      <c r="B21" s="12">
        <f>COUNTIFS(Project_Data!$B$2:$B$24,"Saudi Arabia",Project_Data!$O$2:$O$24,"&lt;&gt;")</f>
        <v>5</v>
      </c>
      <c r="C21" s="12">
        <f>COUNTIFS(Project_Data!$B$2:$B$24,"United Arab Emirates",Project_Data!$O$2:$O$24,"&lt;&gt;")</f>
        <v>5</v>
      </c>
      <c r="D21" s="12">
        <f>COUNTA(Project_Data!$O$2:$O$24)</f>
        <v>10</v>
      </c>
      <c r="E21" s="17">
        <f>D21/COUNTA(Project_Data!A2:A24)</f>
        <v>0.434782608695652</v>
      </c>
      <c r="F21" s="12"/>
      <c r="G21" s="12"/>
      <c r="H21" s="12"/>
    </row>
    <row r="22" ht="40" customHeight="1" spans="1:8">
      <c r="A22" s="2" t="s">
        <v>36</v>
      </c>
      <c r="B22" s="12">
        <f>COUNTIFS(Project_Data!$B$2:$B$24,"Saudi Arabia",Project_Data!$AB$2:$AB$24,"&lt;&gt;")</f>
        <v>2</v>
      </c>
      <c r="C22" s="12">
        <f>COUNTIFS(Project_Data!$B$2:$B$24,"United Arab Emirates",Project_Data!$AB$2:$AB$24,"&lt;&gt;")</f>
        <v>2</v>
      </c>
      <c r="D22" s="12">
        <f>COUNT(Project_Data!$AB$2:$AB$24)</f>
        <v>4</v>
      </c>
      <c r="E22" s="17">
        <f>D22/COUNTA(Project_Data!A2:A24)</f>
        <v>0.173913043478261</v>
      </c>
      <c r="F22" s="12"/>
      <c r="G22" s="12"/>
      <c r="H22" s="12"/>
    </row>
    <row r="23" ht="25" customHeight="1" spans="1:8">
      <c r="A23" s="2" t="s">
        <v>37</v>
      </c>
      <c r="B23" s="12">
        <f>COUNTIFS(Project_Data!$B$2:$B$24,"Saudi Arabia",Project_Data!$AC$2:$AC$24,"&lt;&gt;")</f>
        <v>1</v>
      </c>
      <c r="C23" s="12">
        <f>COUNTIFS(Project_Data!$B$2:$B$24,"United Arab Emirates",Project_Data!$AC$2:$AC$24,"&lt;&gt;")</f>
        <v>0</v>
      </c>
      <c r="D23" s="12">
        <f>COUNT(Project_Data!$AC$2:$AC$24)</f>
        <v>1</v>
      </c>
      <c r="E23" s="17">
        <f>D23/COUNTA(Project_Data!A2:A24)</f>
        <v>0.0434782608695652</v>
      </c>
      <c r="F23" s="12"/>
      <c r="G23" s="12"/>
      <c r="H23" s="12"/>
    </row>
    <row r="24" ht="25" customHeight="1" spans="1:8">
      <c r="A24" s="12"/>
      <c r="B24" s="12"/>
      <c r="C24" s="12"/>
      <c r="D24" s="12"/>
      <c r="E24" s="12"/>
      <c r="F24" s="12"/>
      <c r="G24" s="12"/>
      <c r="H24" s="12"/>
    </row>
    <row r="25" ht="25" customHeight="1" spans="1:8">
      <c r="A25" s="12"/>
      <c r="B25" s="12"/>
      <c r="C25" s="12"/>
      <c r="D25" s="12"/>
      <c r="E25" s="12"/>
      <c r="F25" s="12"/>
      <c r="G25" s="12"/>
      <c r="H25" s="12"/>
    </row>
    <row r="26" ht="46" customHeight="1" spans="1:8">
      <c r="A26" s="1" t="s">
        <v>38</v>
      </c>
      <c r="B26" s="1" t="s">
        <v>39</v>
      </c>
      <c r="C26" s="1" t="s">
        <v>40</v>
      </c>
      <c r="D26" s="1" t="s">
        <v>41</v>
      </c>
      <c r="E26" s="1" t="s">
        <v>42</v>
      </c>
      <c r="F26" s="1" t="s">
        <v>43</v>
      </c>
      <c r="G26" s="12"/>
      <c r="H26" s="12"/>
    </row>
    <row r="27" ht="25" customHeight="1" spans="1:8">
      <c r="A27" s="12" t="s">
        <v>44</v>
      </c>
      <c r="B27" s="12">
        <f>COUNTIFS(Risk_Original!B2:B162,A27,Risk_Original!C2:C162,"&lt;&gt;UNKNOWN")</f>
        <v>6</v>
      </c>
      <c r="C27" s="12">
        <f>COUNTIFS(Risk_Revised!B2:B162,A27,Risk_Revised!C2:C162,"&lt;&gt;UNKNOWN")</f>
        <v>6</v>
      </c>
      <c r="D27" s="12">
        <f>COUNTIFS(Risk_Revised!B2:B162,A27,Risk_Revised!C2:C162,"UNKNOWN")</f>
        <v>17</v>
      </c>
      <c r="E27" s="12">
        <f t="shared" ref="E27:E33" si="0">B27-C27</f>
        <v>0</v>
      </c>
      <c r="F27" s="12">
        <f t="shared" ref="F27:F33" si="1">C27+D27</f>
        <v>23</v>
      </c>
      <c r="G27" s="12"/>
      <c r="H27" s="12"/>
    </row>
    <row r="28" ht="25" customHeight="1" spans="1:8">
      <c r="A28" s="12" t="s">
        <v>45</v>
      </c>
      <c r="B28" s="12">
        <f>COUNTIFS(Risk_Original!B2:B162,A28,Risk_Original!C2:C162,"&lt;&gt;UNKNOWN")</f>
        <v>1</v>
      </c>
      <c r="C28" s="12">
        <f>COUNTIFS(Risk_Revised!B2:B162,A28,Risk_Revised!C2:C162,"&lt;&gt;UNKNOWN")</f>
        <v>1</v>
      </c>
      <c r="D28" s="12">
        <f>COUNTIFS(Risk_Revised!B2:B162,A28,Risk_Revised!C2:C162,"UNKNOWN")</f>
        <v>22</v>
      </c>
      <c r="E28" s="12">
        <f t="shared" si="0"/>
        <v>0</v>
      </c>
      <c r="F28" s="12">
        <f t="shared" si="1"/>
        <v>23</v>
      </c>
      <c r="G28" s="12"/>
      <c r="H28" s="12"/>
    </row>
    <row r="29" ht="25" customHeight="1" spans="1:8">
      <c r="A29" s="12" t="s">
        <v>46</v>
      </c>
      <c r="B29" s="12">
        <f>COUNTIFS(Risk_Original!B2:B162,A29,Risk_Original!C2:C162,"&lt;&gt;UNKNOWN")</f>
        <v>1</v>
      </c>
      <c r="C29" s="12">
        <f>COUNTIFS(Risk_Revised!B2:B162,A29,Risk_Revised!C2:C162,"&lt;&gt;UNKNOWN")</f>
        <v>1</v>
      </c>
      <c r="D29" s="12">
        <f>COUNTIFS(Risk_Revised!B2:B162,A29,Risk_Revised!C2:C162,"UNKNOWN")</f>
        <v>22</v>
      </c>
      <c r="E29" s="12">
        <f t="shared" si="0"/>
        <v>0</v>
      </c>
      <c r="F29" s="12">
        <f t="shared" si="1"/>
        <v>23</v>
      </c>
      <c r="G29" s="12"/>
      <c r="H29" s="12"/>
    </row>
    <row r="30" ht="25" customHeight="1" spans="1:8">
      <c r="A30" s="12" t="s">
        <v>47</v>
      </c>
      <c r="B30" s="12">
        <f>COUNTIFS(Risk_Original!B2:B162,A30,Risk_Original!C2:C162,"&lt;&gt;UNKNOWN")</f>
        <v>3</v>
      </c>
      <c r="C30" s="12">
        <f>COUNTIFS(Risk_Revised!B2:B162,A30,Risk_Revised!C2:C162,"&lt;&gt;UNKNOWN")</f>
        <v>0</v>
      </c>
      <c r="D30" s="12">
        <f>COUNTIFS(Risk_Revised!B2:B162,A30,Risk_Revised!C2:C162,"UNKNOWN")</f>
        <v>23</v>
      </c>
      <c r="E30" s="12">
        <f t="shared" si="0"/>
        <v>3</v>
      </c>
      <c r="F30" s="12">
        <f t="shared" si="1"/>
        <v>23</v>
      </c>
      <c r="G30" s="12"/>
      <c r="H30" s="12"/>
    </row>
    <row r="31" ht="25" customHeight="1" spans="1:8">
      <c r="A31" s="12" t="s">
        <v>48</v>
      </c>
      <c r="B31" s="12">
        <f>COUNTIFS(Risk_Original!B2:B162,A31,Risk_Original!C2:C162,"&lt;&gt;UNKNOWN")</f>
        <v>0</v>
      </c>
      <c r="C31" s="12">
        <f>COUNTIFS(Risk_Revised!B2:B162,A31,Risk_Revised!C2:C162,"&lt;&gt;UNKNOWN")</f>
        <v>0</v>
      </c>
      <c r="D31" s="12">
        <f>COUNTIFS(Risk_Revised!B2:B162,A31,Risk_Revised!C2:C162,"UNKNOWN")</f>
        <v>23</v>
      </c>
      <c r="E31" s="12">
        <f t="shared" si="0"/>
        <v>0</v>
      </c>
      <c r="F31" s="12">
        <f t="shared" si="1"/>
        <v>23</v>
      </c>
      <c r="G31" s="12"/>
      <c r="H31" s="12"/>
    </row>
    <row r="32" ht="25" customHeight="1" spans="1:8">
      <c r="A32" s="12" t="s">
        <v>49</v>
      </c>
      <c r="B32" s="12">
        <f>COUNTIFS(Risk_Original!B2:B162,A32,Risk_Original!C2:C162,"&lt;&gt;UNKNOWN")</f>
        <v>0</v>
      </c>
      <c r="C32" s="12">
        <f>COUNTIFS(Risk_Revised!B2:B162,A32,Risk_Revised!C2:C162,"&lt;&gt;UNKNOWN")</f>
        <v>0</v>
      </c>
      <c r="D32" s="12">
        <f>COUNTIFS(Risk_Revised!B2:B162,A32,Risk_Revised!C2:C162,"UNKNOWN")</f>
        <v>23</v>
      </c>
      <c r="E32" s="12">
        <f t="shared" si="0"/>
        <v>0</v>
      </c>
      <c r="F32" s="12">
        <f t="shared" si="1"/>
        <v>23</v>
      </c>
      <c r="G32" s="12"/>
      <c r="H32" s="12"/>
    </row>
    <row r="33" ht="25" customHeight="1" spans="1:8">
      <c r="A33" s="12" t="s">
        <v>50</v>
      </c>
      <c r="B33" s="12">
        <f>COUNTIFS(Risk_Original!B2:B162,A33,Risk_Original!C2:C162,"&lt;&gt;UNKNOWN")</f>
        <v>0</v>
      </c>
      <c r="C33" s="12">
        <f>COUNTIFS(Risk_Revised!B2:B162,A33,Risk_Revised!C2:C162,"&lt;&gt;UNKNOWN")</f>
        <v>0</v>
      </c>
      <c r="D33" s="12">
        <f>COUNTIFS(Risk_Revised!B2:B162,A33,Risk_Revised!C2:C162,"UNKNOWN")</f>
        <v>23</v>
      </c>
      <c r="E33" s="12">
        <f t="shared" si="0"/>
        <v>0</v>
      </c>
      <c r="F33" s="12">
        <f t="shared" si="1"/>
        <v>23</v>
      </c>
      <c r="G33" s="12"/>
      <c r="H33" s="12"/>
    </row>
    <row r="34" ht="25" customHeight="1" spans="1:8">
      <c r="A34" s="12" t="s">
        <v>23</v>
      </c>
      <c r="B34" s="12">
        <f>SUM(B27:B33)</f>
        <v>11</v>
      </c>
      <c r="C34" s="12">
        <f>SUM(C27:C33)</f>
        <v>8</v>
      </c>
      <c r="D34" s="12">
        <f>SUM(D27:D33)</f>
        <v>153</v>
      </c>
      <c r="E34" s="12">
        <f>SUM(E27:E33)</f>
        <v>3</v>
      </c>
      <c r="F34" s="12">
        <f>SUM(F27:F33)</f>
        <v>161</v>
      </c>
      <c r="G34" s="12" t="s">
        <v>51</v>
      </c>
      <c r="H34" s="17">
        <f>D34/F34</f>
        <v>0.950310559006211</v>
      </c>
    </row>
    <row r="35" ht="25" customHeight="1" spans="1:8">
      <c r="A35" s="12"/>
      <c r="B35" s="12"/>
      <c r="C35" s="12"/>
      <c r="D35" s="12"/>
      <c r="E35" s="12"/>
      <c r="F35" s="12"/>
      <c r="G35" s="12"/>
      <c r="H35" s="12"/>
    </row>
    <row r="36" ht="25" customHeight="1" spans="1:8">
      <c r="A36" s="12"/>
      <c r="B36" s="12"/>
      <c r="C36" s="12"/>
      <c r="D36" s="12"/>
      <c r="E36" s="12"/>
      <c r="F36" s="12"/>
      <c r="G36" s="12"/>
      <c r="H36" s="12"/>
    </row>
    <row r="37" ht="34" customHeight="1" spans="1:8">
      <c r="A37" s="1" t="s">
        <v>52</v>
      </c>
      <c r="B37" s="1" t="s">
        <v>53</v>
      </c>
      <c r="C37" s="12"/>
      <c r="D37" s="12"/>
      <c r="E37" s="12"/>
      <c r="F37" s="12"/>
      <c r="G37" s="12"/>
      <c r="H37" s="12"/>
    </row>
    <row r="38" ht="32" customHeight="1" spans="1:8">
      <c r="A38" s="2" t="s">
        <v>54</v>
      </c>
      <c r="B38" s="12">
        <f>COUNTA(Project_Data!A2:A24)</f>
        <v>23</v>
      </c>
      <c r="C38" s="12"/>
      <c r="D38" s="12" t="s">
        <v>55</v>
      </c>
      <c r="E38" s="12"/>
      <c r="F38" s="12"/>
      <c r="G38" s="12"/>
      <c r="H38" s="12"/>
    </row>
    <row r="39" ht="32" customHeight="1" spans="1:8">
      <c r="A39" s="2" t="s">
        <v>56</v>
      </c>
      <c r="B39" s="12">
        <f>COUNTA(Source_Log!A2:A61)</f>
        <v>60</v>
      </c>
      <c r="C39" s="12"/>
      <c r="D39" s="12" t="s">
        <v>57</v>
      </c>
      <c r="E39" s="12"/>
      <c r="F39" s="12"/>
      <c r="G39" s="12"/>
      <c r="H39" s="12"/>
    </row>
    <row r="40" ht="32" customHeight="1" spans="1:8">
      <c r="A40" s="2" t="s">
        <v>58</v>
      </c>
      <c r="B40" s="12">
        <f>COUNTA(Sources_Original!A2:A61)</f>
        <v>59</v>
      </c>
      <c r="C40" s="12"/>
      <c r="D40" s="12" t="s">
        <v>59</v>
      </c>
      <c r="E40" s="12"/>
      <c r="F40" s="12"/>
      <c r="G40" s="12"/>
      <c r="H40" s="12"/>
    </row>
    <row r="41" ht="32" customHeight="1" spans="1:8">
      <c r="A41" s="2" t="s">
        <v>60</v>
      </c>
      <c r="B41" s="12">
        <f>COUNTA(Finance_Events!A2:A32)</f>
        <v>31</v>
      </c>
      <c r="C41" s="12"/>
      <c r="D41" s="12" t="s">
        <v>61</v>
      </c>
      <c r="E41" s="12"/>
      <c r="F41" s="12"/>
      <c r="G41" s="12"/>
      <c r="H41" s="12"/>
    </row>
    <row r="42" ht="32" customHeight="1" spans="1:8">
      <c r="A42" s="2" t="s">
        <v>62</v>
      </c>
      <c r="B42" s="12">
        <f>COUNTA(Operational_Events!A2:A22)</f>
        <v>21</v>
      </c>
      <c r="C42" s="12"/>
      <c r="D42" s="12" t="s">
        <v>63</v>
      </c>
      <c r="E42" s="12"/>
      <c r="F42" s="12"/>
      <c r="G42" s="12"/>
      <c r="H42" s="12"/>
    </row>
    <row r="43" ht="32" customHeight="1" spans="1:8">
      <c r="A43" s="2" t="s">
        <v>64</v>
      </c>
      <c r="B43" s="12">
        <f>COUNTA(Risk_Original!A2:A162)</f>
        <v>161</v>
      </c>
      <c r="C43" s="12"/>
      <c r="D43" s="12"/>
      <c r="E43" s="12"/>
      <c r="F43" s="12"/>
      <c r="G43" s="12"/>
      <c r="H43" s="12"/>
    </row>
    <row r="44" ht="32" customHeight="1" spans="1:8">
      <c r="A44" s="2" t="s">
        <v>65</v>
      </c>
      <c r="B44" s="12">
        <f>COUNTA(Risk_Revised!A2:A162)</f>
        <v>161</v>
      </c>
      <c r="C44" s="12"/>
      <c r="D44" s="12"/>
      <c r="E44" s="12"/>
      <c r="F44" s="12"/>
      <c r="G44" s="12"/>
      <c r="H44" s="12"/>
    </row>
    <row r="45" ht="25" customHeight="1" spans="1:8">
      <c r="A45" s="12"/>
      <c r="B45" s="12"/>
      <c r="C45" s="12"/>
      <c r="D45" s="12"/>
      <c r="E45" s="12"/>
      <c r="F45" s="12"/>
      <c r="G45" s="12"/>
      <c r="H45" s="12"/>
    </row>
    <row r="46" ht="25" customHeight="1" spans="1:8">
      <c r="A46" s="12"/>
      <c r="B46" s="12"/>
      <c r="C46" s="12"/>
      <c r="D46" s="12"/>
      <c r="E46" s="12"/>
      <c r="F46" s="12"/>
      <c r="G46" s="12"/>
      <c r="H46" s="12"/>
    </row>
    <row r="47" ht="25" customHeight="1" spans="1:8">
      <c r="A47" s="12"/>
      <c r="B47" s="12"/>
      <c r="C47" s="12"/>
      <c r="D47" s="12"/>
      <c r="E47" s="12"/>
      <c r="F47" s="12"/>
      <c r="G47" s="12"/>
      <c r="H47" s="12"/>
    </row>
    <row r="48" ht="25" customHeight="1" spans="1:8">
      <c r="A48" s="12"/>
      <c r="B48" s="12"/>
      <c r="C48" s="12"/>
      <c r="D48" s="12"/>
      <c r="E48" s="12"/>
      <c r="F48" s="12"/>
      <c r="G48" s="12"/>
      <c r="H48" s="12"/>
    </row>
    <row r="49" ht="25" customHeight="1" spans="1:8">
      <c r="A49" s="12"/>
      <c r="B49" s="12"/>
      <c r="C49" s="12"/>
      <c r="D49" s="12"/>
      <c r="E49" s="12"/>
      <c r="F49" s="12"/>
      <c r="G49" s="12"/>
      <c r="H49" s="12"/>
    </row>
    <row r="50" ht="25" customHeight="1" spans="1:8">
      <c r="A50" s="12"/>
      <c r="B50" s="12"/>
      <c r="C50" s="12"/>
      <c r="D50" s="12"/>
      <c r="E50" s="12"/>
      <c r="F50" s="12"/>
      <c r="G50" s="12"/>
      <c r="H50" s="12"/>
    </row>
    <row r="51" ht="25" customHeight="1" spans="1:8">
      <c r="A51" s="12"/>
      <c r="B51" s="12"/>
      <c r="C51" s="12"/>
      <c r="D51" s="12"/>
      <c r="E51" s="12"/>
      <c r="F51" s="12"/>
      <c r="G51" s="12"/>
      <c r="H51" s="12"/>
    </row>
    <row r="52" ht="25" customHeight="1" spans="1:8">
      <c r="A52" s="12"/>
      <c r="B52" s="12"/>
      <c r="C52" s="12"/>
      <c r="D52" s="12"/>
      <c r="E52" s="12"/>
      <c r="F52" s="12"/>
      <c r="G52" s="12"/>
      <c r="H52" s="12"/>
    </row>
    <row r="53" ht="25" customHeight="1" spans="1:8">
      <c r="A53" s="12"/>
      <c r="B53" s="12"/>
      <c r="C53" s="12"/>
      <c r="D53" s="12"/>
      <c r="E53" s="12"/>
      <c r="F53" s="12"/>
      <c r="G53" s="12"/>
      <c r="H53" s="12"/>
    </row>
    <row r="54" ht="25" customHeight="1" spans="1:8">
      <c r="A54" s="12"/>
      <c r="B54" s="12"/>
      <c r="C54" s="12"/>
      <c r="D54" s="12"/>
      <c r="E54" s="12"/>
      <c r="F54" s="12"/>
      <c r="G54" s="12"/>
      <c r="H54" s="12"/>
    </row>
    <row r="55" ht="25" customHeight="1" spans="1:8">
      <c r="A55" s="12"/>
      <c r="B55" s="12"/>
      <c r="C55" s="12"/>
      <c r="D55" s="12"/>
      <c r="E55" s="12"/>
      <c r="F55" s="12"/>
      <c r="G55" s="12"/>
      <c r="H55" s="12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showGridLines="0" workbookViewId="0">
      <pane xSplit="2" ySplit="1" topLeftCell="C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8" outlineLevelCol="7"/>
  <cols>
    <col min="1" max="1" width="27" customWidth="1"/>
    <col min="2" max="3" width="19" customWidth="1"/>
    <col min="4" max="8" width="25" customWidth="1"/>
  </cols>
  <sheetData>
    <row r="1" ht="48" customHeight="1" spans="1:8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</row>
    <row r="2" ht="25" customHeight="1" spans="1:8">
      <c r="A2" s="2" t="str">
        <f>Project_Data!A2</f>
        <v>SAU_SAKAKA</v>
      </c>
      <c r="B2" s="4" t="str">
        <f>Project_Data!B2</f>
        <v>Saudi Arabia</v>
      </c>
      <c r="C2" s="4">
        <f>Project_Data!K2</f>
        <v>2018</v>
      </c>
      <c r="D2" s="6">
        <f>IF(ISNUMBER(Project_Data!R2),Project_Data!R2,"")</f>
        <v>2.3417</v>
      </c>
      <c r="E2" s="6">
        <f t="shared" ref="E2:E24" si="0">IF(AND(B2="Saudi Arabia",ISNUMBER(D2)),D2,"")</f>
        <v>2.3417</v>
      </c>
      <c r="F2" s="6" t="str">
        <f t="shared" ref="F2:F24" si="1">IF(AND(B2="United Arab Emirates",ISNUMBER(D2)),D2,"")</f>
        <v/>
      </c>
      <c r="G2" s="6">
        <f t="shared" ref="G2:G24" si="2">IF(AND(B2="Saudi Arabia",C2&gt;=2018,C2&lt;=2025,ISNUMBER(D2)),D2,"")</f>
        <v>2.3417</v>
      </c>
      <c r="H2" s="6" t="str">
        <f t="shared" ref="H2:H24" si="3">IF(AND(B2="United Arab Emirates",C2&gt;=2018,C2&lt;=2025,ISNUMBER(D2)),D2,"")</f>
        <v/>
      </c>
    </row>
    <row r="3" ht="25" customHeight="1" spans="1:8">
      <c r="A3" s="3" t="str">
        <f>Project_Data!A3</f>
        <v>SAU_SUDAIR</v>
      </c>
      <c r="B3" s="8" t="str">
        <f>Project_Data!B3</f>
        <v>Saudi Arabia</v>
      </c>
      <c r="C3" s="8">
        <f>Project_Data!K3</f>
        <v>2021</v>
      </c>
      <c r="D3" s="10">
        <f>IF(ISNUMBER(Project_Data!R3),Project_Data!R3,"")</f>
        <v>1.239</v>
      </c>
      <c r="E3" s="10">
        <f t="shared" si="0"/>
        <v>1.239</v>
      </c>
      <c r="F3" s="10" t="str">
        <f t="shared" si="1"/>
        <v/>
      </c>
      <c r="G3" s="10">
        <f t="shared" si="2"/>
        <v>1.239</v>
      </c>
      <c r="H3" s="10" t="str">
        <f t="shared" si="3"/>
        <v/>
      </c>
    </row>
    <row r="4" ht="25" customHeight="1" spans="1:8">
      <c r="A4" s="2" t="str">
        <f>Project_Data!A4</f>
        <v>SAU_SHUAIBAH1</v>
      </c>
      <c r="B4" s="4" t="str">
        <f>Project_Data!B4</f>
        <v>Saudi Arabia</v>
      </c>
      <c r="C4" s="4">
        <f>Project_Data!K4</f>
        <v>2021</v>
      </c>
      <c r="D4" s="6">
        <f>IF(ISNUMBER(Project_Data!R4),Project_Data!R4,"")</f>
        <v>1.04</v>
      </c>
      <c r="E4" s="6">
        <f t="shared" si="0"/>
        <v>1.04</v>
      </c>
      <c r="F4" s="6" t="str">
        <f t="shared" si="1"/>
        <v/>
      </c>
      <c r="G4" s="6">
        <f t="shared" si="2"/>
        <v>1.04</v>
      </c>
      <c r="H4" s="6" t="str">
        <f t="shared" si="3"/>
        <v/>
      </c>
    </row>
    <row r="5" ht="25" customHeight="1" spans="1:8">
      <c r="A5" s="3" t="str">
        <f>Project_Data!A5</f>
        <v>SAU_SHUAIBAH2</v>
      </c>
      <c r="B5" s="8" t="str">
        <f>Project_Data!B5</f>
        <v>Saudi Arabia</v>
      </c>
      <c r="C5" s="8">
        <f>Project_Data!K5</f>
        <v>2022</v>
      </c>
      <c r="D5" s="10" t="str">
        <f>IF(ISNUMBER(Project_Data!R5),Project_Data!R5,"")</f>
        <v/>
      </c>
      <c r="E5" s="10" t="str">
        <f t="shared" si="0"/>
        <v/>
      </c>
      <c r="F5" s="10" t="str">
        <f t="shared" si="1"/>
        <v/>
      </c>
      <c r="G5" s="10" t="str">
        <f t="shared" si="2"/>
        <v/>
      </c>
      <c r="H5" s="10" t="str">
        <f t="shared" si="3"/>
        <v/>
      </c>
    </row>
    <row r="6" ht="25" customHeight="1" spans="1:8">
      <c r="A6" s="2" t="str">
        <f>Project_Data!A6</f>
        <v>SAU_ALRASS1</v>
      </c>
      <c r="B6" s="4" t="str">
        <f>Project_Data!B6</f>
        <v>Saudi Arabia</v>
      </c>
      <c r="C6" s="4">
        <f>Project_Data!K6</f>
        <v>2022</v>
      </c>
      <c r="D6" s="6">
        <f>IF(ISNUMBER(Project_Data!R6),Project_Data!R6,"")</f>
        <v>1.49958</v>
      </c>
      <c r="E6" s="6">
        <f t="shared" si="0"/>
        <v>1.49958</v>
      </c>
      <c r="F6" s="6" t="str">
        <f t="shared" si="1"/>
        <v/>
      </c>
      <c r="G6" s="6">
        <f t="shared" si="2"/>
        <v>1.49958</v>
      </c>
      <c r="H6" s="6" t="str">
        <f t="shared" si="3"/>
        <v/>
      </c>
    </row>
    <row r="7" ht="25" customHeight="1" spans="1:8">
      <c r="A7" s="3" t="str">
        <f>Project_Data!A7</f>
        <v>SAU_ARRASS2</v>
      </c>
      <c r="B7" s="8" t="str">
        <f>Project_Data!B7</f>
        <v>Saudi Arabia</v>
      </c>
      <c r="C7" s="8">
        <f>Project_Data!K7</f>
        <v>2023</v>
      </c>
      <c r="D7" s="10">
        <f>IF(ISNUMBER(Project_Data!R7),Project_Data!R7,"")</f>
        <v>1.697</v>
      </c>
      <c r="E7" s="10">
        <f t="shared" si="0"/>
        <v>1.697</v>
      </c>
      <c r="F7" s="10" t="str">
        <f t="shared" si="1"/>
        <v/>
      </c>
      <c r="G7" s="10">
        <f t="shared" si="2"/>
        <v>1.697</v>
      </c>
      <c r="H7" s="10" t="str">
        <f t="shared" si="3"/>
        <v/>
      </c>
    </row>
    <row r="8" ht="25" customHeight="1" spans="1:8">
      <c r="A8" s="2" t="str">
        <f>Project_Data!A8</f>
        <v>SAU_SAAD2</v>
      </c>
      <c r="B8" s="4" t="str">
        <f>Project_Data!B8</f>
        <v>Saudi Arabia</v>
      </c>
      <c r="C8" s="4">
        <f>Project_Data!K8</f>
        <v>2023</v>
      </c>
      <c r="D8" s="6">
        <f>IF(ISNUMBER(Project_Data!R8),Project_Data!R8,"")</f>
        <v>1.794</v>
      </c>
      <c r="E8" s="6">
        <f t="shared" si="0"/>
        <v>1.794</v>
      </c>
      <c r="F8" s="6" t="str">
        <f t="shared" si="1"/>
        <v/>
      </c>
      <c r="G8" s="6">
        <f t="shared" si="2"/>
        <v>1.794</v>
      </c>
      <c r="H8" s="6" t="str">
        <f t="shared" si="3"/>
        <v/>
      </c>
    </row>
    <row r="9" ht="25" customHeight="1" spans="1:8">
      <c r="A9" s="3" t="str">
        <f>Project_Data!A9</f>
        <v>SAU_ALKAHFAH</v>
      </c>
      <c r="B9" s="8" t="str">
        <f>Project_Data!B9</f>
        <v>Saudi Arabia</v>
      </c>
      <c r="C9" s="8">
        <f>Project_Data!K9</f>
        <v>2023</v>
      </c>
      <c r="D9" s="10">
        <f>IF(ISNUMBER(Project_Data!R9),Project_Data!R9,"")</f>
        <v>1.769</v>
      </c>
      <c r="E9" s="10">
        <f t="shared" si="0"/>
        <v>1.769</v>
      </c>
      <c r="F9" s="10" t="str">
        <f t="shared" si="1"/>
        <v/>
      </c>
      <c r="G9" s="10">
        <f t="shared" si="2"/>
        <v>1.769</v>
      </c>
      <c r="H9" s="10" t="str">
        <f t="shared" si="3"/>
        <v/>
      </c>
    </row>
    <row r="10" ht="25" customHeight="1" spans="1:8">
      <c r="A10" s="2" t="str">
        <f>Project_Data!A10</f>
        <v>SAU_HADEN</v>
      </c>
      <c r="B10" s="4" t="str">
        <f>Project_Data!B10</f>
        <v>Saudi Arabia</v>
      </c>
      <c r="C10" s="4">
        <f>Project_Data!K10</f>
        <v>2024</v>
      </c>
      <c r="D10" s="6">
        <f>IF(ISNUMBER(Project_Data!R10),Project_Data!R10,"")</f>
        <v>1.58762</v>
      </c>
      <c r="E10" s="6">
        <f t="shared" si="0"/>
        <v>1.58762</v>
      </c>
      <c r="F10" s="6" t="str">
        <f t="shared" si="1"/>
        <v/>
      </c>
      <c r="G10" s="6">
        <f t="shared" si="2"/>
        <v>1.58762</v>
      </c>
      <c r="H10" s="6" t="str">
        <f t="shared" si="3"/>
        <v/>
      </c>
    </row>
    <row r="11" ht="25" customHeight="1" spans="1:8">
      <c r="A11" s="3" t="str">
        <f>Project_Data!A11</f>
        <v>SAU_ALMUWAYH</v>
      </c>
      <c r="B11" s="8" t="str">
        <f>Project_Data!B11</f>
        <v>Saudi Arabia</v>
      </c>
      <c r="C11" s="8">
        <f>Project_Data!K11</f>
        <v>2024</v>
      </c>
      <c r="D11" s="10">
        <f>IF(ISNUMBER(Project_Data!R11),Project_Data!R11,"")</f>
        <v>1.60852</v>
      </c>
      <c r="E11" s="10">
        <f t="shared" si="0"/>
        <v>1.60852</v>
      </c>
      <c r="F11" s="10" t="str">
        <f t="shared" si="1"/>
        <v/>
      </c>
      <c r="G11" s="10">
        <f t="shared" si="2"/>
        <v>1.60852</v>
      </c>
      <c r="H11" s="10" t="str">
        <f t="shared" si="3"/>
        <v/>
      </c>
    </row>
    <row r="12" ht="25" customHeight="1" spans="1:8">
      <c r="A12" s="2" t="str">
        <f>Project_Data!A12</f>
        <v>SAU_ALKHUSHAYBI</v>
      </c>
      <c r="B12" s="4" t="str">
        <f>Project_Data!B12</f>
        <v>Saudi Arabia</v>
      </c>
      <c r="C12" s="4">
        <f>Project_Data!K12</f>
        <v>2024</v>
      </c>
      <c r="D12" s="6">
        <f>IF(ISNUMBER(Project_Data!R12),Project_Data!R12,"")</f>
        <v>1.67289</v>
      </c>
      <c r="E12" s="6">
        <f t="shared" si="0"/>
        <v>1.67289</v>
      </c>
      <c r="F12" s="6" t="str">
        <f t="shared" si="1"/>
        <v/>
      </c>
      <c r="G12" s="6">
        <f t="shared" si="2"/>
        <v>1.67289</v>
      </c>
      <c r="H12" s="6" t="str">
        <f t="shared" si="3"/>
        <v/>
      </c>
    </row>
    <row r="13" ht="25" customHeight="1" spans="1:8">
      <c r="A13" s="3" t="str">
        <f>Project_Data!A13</f>
        <v>SAU_R6_NAJRAN</v>
      </c>
      <c r="B13" s="8" t="str">
        <f>Project_Data!B13</f>
        <v>Saudi Arabia</v>
      </c>
      <c r="C13" s="8">
        <f>Project_Data!K13</f>
        <v>2025</v>
      </c>
      <c r="D13" s="10">
        <f>IF(ISNUMBER(Project_Data!R13),Project_Data!R13,"")</f>
        <v>1.09682</v>
      </c>
      <c r="E13" s="10">
        <f t="shared" si="0"/>
        <v>1.09682</v>
      </c>
      <c r="F13" s="10" t="str">
        <f t="shared" si="1"/>
        <v/>
      </c>
      <c r="G13" s="10">
        <f t="shared" si="2"/>
        <v>1.09682</v>
      </c>
      <c r="H13" s="10" t="str">
        <f t="shared" si="3"/>
        <v/>
      </c>
    </row>
    <row r="14" ht="25" customHeight="1" spans="1:8">
      <c r="A14" s="2" t="str">
        <f>Project_Data!A14</f>
        <v>SAU_R6_SAMTAH</v>
      </c>
      <c r="B14" s="4" t="str">
        <f>Project_Data!B14</f>
        <v>Saudi Arabia</v>
      </c>
      <c r="C14" s="4">
        <f>Project_Data!K14</f>
        <v>2025</v>
      </c>
      <c r="D14" s="6">
        <f>IF(ISNUMBER(Project_Data!R14),Project_Data!R14,"")</f>
        <v>1.48678</v>
      </c>
      <c r="E14" s="6">
        <f t="shared" si="0"/>
        <v>1.48678</v>
      </c>
      <c r="F14" s="6" t="str">
        <f t="shared" si="1"/>
        <v/>
      </c>
      <c r="G14" s="6">
        <f t="shared" si="2"/>
        <v>1.48678</v>
      </c>
      <c r="H14" s="6" t="str">
        <f t="shared" si="3"/>
        <v/>
      </c>
    </row>
    <row r="15" ht="25" customHeight="1" spans="1:8">
      <c r="A15" s="3" t="str">
        <f>Project_Data!A15</f>
        <v>SAU_R6_ADDARB</v>
      </c>
      <c r="B15" s="8" t="str">
        <f>Project_Data!B15</f>
        <v>Saudi Arabia</v>
      </c>
      <c r="C15" s="8">
        <f>Project_Data!K15</f>
        <v>2025</v>
      </c>
      <c r="D15" s="10">
        <f>IF(ISNUMBER(Project_Data!R15),Project_Data!R15,"")</f>
        <v>1.3607</v>
      </c>
      <c r="E15" s="10">
        <f t="shared" si="0"/>
        <v>1.3607</v>
      </c>
      <c r="F15" s="10" t="str">
        <f t="shared" si="1"/>
        <v/>
      </c>
      <c r="G15" s="10">
        <f t="shared" si="2"/>
        <v>1.3607</v>
      </c>
      <c r="H15" s="10" t="str">
        <f t="shared" si="3"/>
        <v/>
      </c>
    </row>
    <row r="16" ht="25" customHeight="1" spans="1:8">
      <c r="A16" s="2" t="str">
        <f>Project_Data!A16</f>
        <v>SAU_R6_ASSUFUN</v>
      </c>
      <c r="B16" s="4" t="str">
        <f>Project_Data!B16</f>
        <v>Saudi Arabia</v>
      </c>
      <c r="C16" s="4">
        <f>Project_Data!K16</f>
        <v>2025</v>
      </c>
      <c r="D16" s="6">
        <f>IF(ISNUMBER(Project_Data!R16),Project_Data!R16,"")</f>
        <v>1.50686</v>
      </c>
      <c r="E16" s="6">
        <f t="shared" si="0"/>
        <v>1.50686</v>
      </c>
      <c r="F16" s="6" t="str">
        <f t="shared" si="1"/>
        <v/>
      </c>
      <c r="G16" s="6">
        <f t="shared" si="2"/>
        <v>1.50686</v>
      </c>
      <c r="H16" s="6" t="str">
        <f t="shared" si="3"/>
        <v/>
      </c>
    </row>
    <row r="17" ht="34" customHeight="1" spans="1:8">
      <c r="A17" s="3" t="str">
        <f>Project_Data!A17</f>
        <v>UAE_MBR_II</v>
      </c>
      <c r="B17" s="8" t="str">
        <f>Project_Data!B17</f>
        <v>United Arab Emirates</v>
      </c>
      <c r="C17" s="8">
        <f>Project_Data!K17</f>
        <v>2015</v>
      </c>
      <c r="D17" s="10">
        <f>IF(ISNUMBER(Project_Data!R17),Project_Data!R17,"")</f>
        <v>5.84</v>
      </c>
      <c r="E17" s="10" t="str">
        <f t="shared" si="0"/>
        <v/>
      </c>
      <c r="F17" s="10">
        <f t="shared" si="1"/>
        <v>5.84</v>
      </c>
      <c r="G17" s="10" t="str">
        <f t="shared" si="2"/>
        <v/>
      </c>
      <c r="H17" s="10" t="str">
        <f t="shared" si="3"/>
        <v/>
      </c>
    </row>
    <row r="18" ht="34" customHeight="1" spans="1:8">
      <c r="A18" s="2" t="str">
        <f>Project_Data!A18</f>
        <v>UAE_MBR_III</v>
      </c>
      <c r="B18" s="4" t="str">
        <f>Project_Data!B18</f>
        <v>United Arab Emirates</v>
      </c>
      <c r="C18" s="4">
        <f>Project_Data!K18</f>
        <v>2016</v>
      </c>
      <c r="D18" s="6">
        <f>IF(ISNUMBER(Project_Data!R18),Project_Data!R18,"")</f>
        <v>2.99</v>
      </c>
      <c r="E18" s="6" t="str">
        <f t="shared" si="0"/>
        <v/>
      </c>
      <c r="F18" s="6">
        <f t="shared" si="1"/>
        <v>2.99</v>
      </c>
      <c r="G18" s="6" t="str">
        <f t="shared" si="2"/>
        <v/>
      </c>
      <c r="H18" s="6" t="str">
        <f t="shared" si="3"/>
        <v/>
      </c>
    </row>
    <row r="19" ht="34" customHeight="1" spans="1:8">
      <c r="A19" s="3" t="str">
        <f>Project_Data!A19</f>
        <v>UAE_MBR_V</v>
      </c>
      <c r="B19" s="8" t="str">
        <f>Project_Data!B19</f>
        <v>United Arab Emirates</v>
      </c>
      <c r="C19" s="8">
        <f>Project_Data!K19</f>
        <v>2019</v>
      </c>
      <c r="D19" s="10">
        <f>IF(ISNUMBER(Project_Data!R19),Project_Data!R19,"")</f>
        <v>1.6953</v>
      </c>
      <c r="E19" s="10" t="str">
        <f t="shared" si="0"/>
        <v/>
      </c>
      <c r="F19" s="10">
        <f t="shared" si="1"/>
        <v>1.6953</v>
      </c>
      <c r="G19" s="10" t="str">
        <f t="shared" si="2"/>
        <v/>
      </c>
      <c r="H19" s="10">
        <f t="shared" si="3"/>
        <v>1.6953</v>
      </c>
    </row>
    <row r="20" ht="34" customHeight="1" spans="1:8">
      <c r="A20" s="2" t="str">
        <f>Project_Data!A20</f>
        <v>UAE_MBR_VI</v>
      </c>
      <c r="B20" s="4" t="str">
        <f>Project_Data!B20</f>
        <v>United Arab Emirates</v>
      </c>
      <c r="C20" s="4">
        <f>Project_Data!K20</f>
        <v>2023</v>
      </c>
      <c r="D20" s="6">
        <f>IF(ISNUMBER(Project_Data!R20),Project_Data!R20,"")</f>
        <v>1.6215</v>
      </c>
      <c r="E20" s="6" t="str">
        <f t="shared" si="0"/>
        <v/>
      </c>
      <c r="F20" s="6">
        <f t="shared" si="1"/>
        <v>1.6215</v>
      </c>
      <c r="G20" s="6" t="str">
        <f t="shared" si="2"/>
        <v/>
      </c>
      <c r="H20" s="6">
        <f t="shared" si="3"/>
        <v>1.6215</v>
      </c>
    </row>
    <row r="21" ht="34" customHeight="1" spans="1:8">
      <c r="A21" s="3" t="str">
        <f>Project_Data!A21</f>
        <v>UAE_NOOR_AD</v>
      </c>
      <c r="B21" s="8" t="str">
        <f>Project_Data!B21</f>
        <v>United Arab Emirates</v>
      </c>
      <c r="C21" s="8">
        <f>Project_Data!K21</f>
        <v>2016</v>
      </c>
      <c r="D21" s="10">
        <f>IF(ISNUMBER(Project_Data!R21),Project_Data!R21,"")</f>
        <v>2.94</v>
      </c>
      <c r="E21" s="10" t="str">
        <f t="shared" si="0"/>
        <v/>
      </c>
      <c r="F21" s="10">
        <f t="shared" si="1"/>
        <v>2.94</v>
      </c>
      <c r="G21" s="10" t="str">
        <f t="shared" si="2"/>
        <v/>
      </c>
      <c r="H21" s="10" t="str">
        <f t="shared" si="3"/>
        <v/>
      </c>
    </row>
    <row r="22" ht="34" customHeight="1" spans="1:8">
      <c r="A22" s="2" t="str">
        <f>Project_Data!A22</f>
        <v>UAE_ALDHAFRA</v>
      </c>
      <c r="B22" s="4" t="str">
        <f>Project_Data!B22</f>
        <v>United Arab Emirates</v>
      </c>
      <c r="C22" s="4">
        <f>Project_Data!K22</f>
        <v>2020</v>
      </c>
      <c r="D22" s="6">
        <f>IF(ISNUMBER(Project_Data!R22),Project_Data!R22,"")</f>
        <v>1.35</v>
      </c>
      <c r="E22" s="6" t="str">
        <f t="shared" si="0"/>
        <v/>
      </c>
      <c r="F22" s="6">
        <f t="shared" si="1"/>
        <v>1.35</v>
      </c>
      <c r="G22" s="6" t="str">
        <f t="shared" si="2"/>
        <v/>
      </c>
      <c r="H22" s="6">
        <f t="shared" si="3"/>
        <v>1.35</v>
      </c>
    </row>
    <row r="23" ht="34" customHeight="1" spans="1:8">
      <c r="A23" s="3" t="str">
        <f>Project_Data!A23</f>
        <v>UAE_ALAJBAN</v>
      </c>
      <c r="B23" s="8" t="str">
        <f>Project_Data!B23</f>
        <v>United Arab Emirates</v>
      </c>
      <c r="C23" s="8">
        <f>Project_Data!K23</f>
        <v>2024</v>
      </c>
      <c r="D23" s="10">
        <f>IF(ISNUMBER(Project_Data!R23),Project_Data!R23,"")</f>
        <v>1.413</v>
      </c>
      <c r="E23" s="10" t="str">
        <f t="shared" si="0"/>
        <v/>
      </c>
      <c r="F23" s="10">
        <f t="shared" si="1"/>
        <v>1.413</v>
      </c>
      <c r="G23" s="10" t="str">
        <f t="shared" si="2"/>
        <v/>
      </c>
      <c r="H23" s="10">
        <f t="shared" si="3"/>
        <v>1.413</v>
      </c>
    </row>
    <row r="24" ht="34" customHeight="1" spans="1:8">
      <c r="A24" s="2" t="str">
        <f>Project_Data!A24</f>
        <v>UAE_KHAZNA</v>
      </c>
      <c r="B24" s="4" t="str">
        <f>Project_Data!B24</f>
        <v>United Arab Emirates</v>
      </c>
      <c r="C24" s="4">
        <f>Project_Data!K24</f>
        <v>2025</v>
      </c>
      <c r="D24" s="6" t="str">
        <f>IF(ISNUMBER(Project_Data!R24),Project_Data!R24,"")</f>
        <v/>
      </c>
      <c r="E24" s="6" t="str">
        <f t="shared" si="0"/>
        <v/>
      </c>
      <c r="F24" s="6" t="str">
        <f t="shared" si="1"/>
        <v/>
      </c>
      <c r="G24" s="6" t="str">
        <f t="shared" si="2"/>
        <v/>
      </c>
      <c r="H24" s="6" t="str">
        <f t="shared" si="3"/>
        <v/>
      </c>
    </row>
  </sheetData>
  <pageMargins left="0.7" right="0.7" top="0.75" bottom="0.75" header="0.3" footer="0.3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4"/>
  <sheetViews>
    <sheetView showGridLines="0" workbookViewId="0">
      <pane xSplit="2" ySplit="1" topLeftCell="C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8"/>
  <cols>
    <col min="1" max="1" width="27" customWidth="1"/>
    <col min="2" max="2" width="19" customWidth="1"/>
    <col min="3" max="3" width="27" customWidth="1"/>
    <col min="4" max="4" width="36" customWidth="1"/>
    <col min="5" max="10" width="27" customWidth="1"/>
    <col min="11" max="14" width="19" customWidth="1"/>
    <col min="15" max="15" width="27" customWidth="1"/>
    <col min="16" max="17" width="19" customWidth="1"/>
    <col min="18" max="19" width="27" customWidth="1"/>
    <col min="20" max="21" width="19" customWidth="1"/>
    <col min="22" max="22" width="27" customWidth="1"/>
    <col min="23" max="24" width="19" customWidth="1"/>
    <col min="25" max="26" width="36" customWidth="1"/>
    <col min="27" max="27" width="27" customWidth="1"/>
    <col min="28" max="29" width="19" customWidth="1"/>
    <col min="30" max="30" width="27" customWidth="1"/>
    <col min="31" max="31" width="36" customWidth="1"/>
    <col min="32" max="32" width="65" customWidth="1"/>
    <col min="33" max="33" width="36" customWidth="1"/>
    <col min="34" max="35" width="27" customWidth="1"/>
    <col min="36" max="36" width="36" customWidth="1"/>
    <col min="37" max="37" width="62" customWidth="1"/>
  </cols>
  <sheetData>
    <row r="1" ht="48" customHeight="1" spans="1:37">
      <c r="A1" s="1" t="s">
        <v>66</v>
      </c>
      <c r="B1" s="1" t="s">
        <v>67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81</v>
      </c>
      <c r="K1" s="1" t="s">
        <v>68</v>
      </c>
      <c r="L1" s="1" t="s">
        <v>82</v>
      </c>
      <c r="M1" s="1" t="s">
        <v>83</v>
      </c>
      <c r="N1" s="1" t="s">
        <v>84</v>
      </c>
      <c r="O1" s="1" t="s">
        <v>85</v>
      </c>
      <c r="P1" s="1" t="s">
        <v>86</v>
      </c>
      <c r="Q1" s="1" t="s">
        <v>87</v>
      </c>
      <c r="R1" s="1" t="s">
        <v>88</v>
      </c>
      <c r="S1" s="1" t="s">
        <v>89</v>
      </c>
      <c r="T1" s="1" t="s">
        <v>90</v>
      </c>
      <c r="U1" s="1" t="s">
        <v>91</v>
      </c>
      <c r="V1" s="1" t="s">
        <v>92</v>
      </c>
      <c r="W1" s="1" t="s">
        <v>93</v>
      </c>
      <c r="X1" s="1" t="s">
        <v>94</v>
      </c>
      <c r="Y1" s="1" t="s">
        <v>95</v>
      </c>
      <c r="Z1" s="1" t="s">
        <v>96</v>
      </c>
      <c r="AA1" s="1" t="s">
        <v>97</v>
      </c>
      <c r="AB1" s="1" t="s">
        <v>98</v>
      </c>
      <c r="AC1" s="1" t="s">
        <v>99</v>
      </c>
      <c r="AD1" s="1" t="s">
        <v>100</v>
      </c>
      <c r="AE1" s="1" t="s">
        <v>101</v>
      </c>
      <c r="AF1" s="1" t="s">
        <v>102</v>
      </c>
      <c r="AG1" s="1" t="s">
        <v>103</v>
      </c>
      <c r="AH1" s="1" t="s">
        <v>104</v>
      </c>
      <c r="AI1" s="1" t="s">
        <v>105</v>
      </c>
      <c r="AJ1" s="1" t="s">
        <v>106</v>
      </c>
      <c r="AK1" s="1" t="s">
        <v>107</v>
      </c>
    </row>
    <row r="2" ht="60" customHeight="1" spans="1:37">
      <c r="A2" s="2" t="s">
        <v>108</v>
      </c>
      <c r="B2" s="4" t="s">
        <v>11</v>
      </c>
      <c r="C2" s="2" t="s">
        <v>109</v>
      </c>
      <c r="D2" s="2" t="s">
        <v>110</v>
      </c>
      <c r="E2" s="2" t="s">
        <v>111</v>
      </c>
      <c r="F2" s="2" t="s">
        <v>112</v>
      </c>
      <c r="G2" s="2" t="s">
        <v>113</v>
      </c>
      <c r="H2" s="2" t="s">
        <v>114</v>
      </c>
      <c r="I2" s="2" t="s">
        <v>115</v>
      </c>
      <c r="J2" s="2" t="s">
        <v>116</v>
      </c>
      <c r="K2" s="4">
        <v>2018</v>
      </c>
      <c r="L2" s="4">
        <v>2018</v>
      </c>
      <c r="M2" s="4">
        <v>2018</v>
      </c>
      <c r="N2" s="4">
        <v>2020</v>
      </c>
      <c r="O2" s="2" t="s">
        <v>117</v>
      </c>
      <c r="P2" s="5">
        <v>300</v>
      </c>
      <c r="Q2" s="5"/>
      <c r="R2" s="6">
        <v>2.3417</v>
      </c>
      <c r="S2" s="2" t="s">
        <v>118</v>
      </c>
      <c r="T2" s="4">
        <v>25</v>
      </c>
      <c r="U2" s="5">
        <v>1200</v>
      </c>
      <c r="V2" s="2" t="s">
        <v>119</v>
      </c>
      <c r="W2" s="5">
        <v>308</v>
      </c>
      <c r="X2" s="7"/>
      <c r="Y2" s="2"/>
      <c r="Z2" s="2" t="s">
        <v>120</v>
      </c>
      <c r="AA2" s="2" t="s">
        <v>121</v>
      </c>
      <c r="AB2" s="4">
        <v>8</v>
      </c>
      <c r="AC2" s="7">
        <v>0.3</v>
      </c>
      <c r="AD2" s="2" t="s">
        <v>116</v>
      </c>
      <c r="AE2" s="2" t="s">
        <v>122</v>
      </c>
      <c r="AF2" s="2" t="s">
        <v>123</v>
      </c>
      <c r="AG2" s="2" t="s">
        <v>124</v>
      </c>
      <c r="AH2" s="2" t="s">
        <v>125</v>
      </c>
      <c r="AI2" s="2" t="s">
        <v>126</v>
      </c>
      <c r="AJ2" s="2" t="s">
        <v>127</v>
      </c>
      <c r="AK2" s="2" t="s">
        <v>128</v>
      </c>
    </row>
    <row r="3" ht="47" customHeight="1" spans="1:37">
      <c r="A3" s="3" t="s">
        <v>129</v>
      </c>
      <c r="B3" s="8" t="s">
        <v>11</v>
      </c>
      <c r="C3" s="3" t="s">
        <v>130</v>
      </c>
      <c r="D3" s="3" t="s">
        <v>131</v>
      </c>
      <c r="E3" s="3" t="s">
        <v>111</v>
      </c>
      <c r="F3" s="3" t="s">
        <v>132</v>
      </c>
      <c r="G3" s="3" t="s">
        <v>133</v>
      </c>
      <c r="H3" s="3" t="s">
        <v>114</v>
      </c>
      <c r="I3" s="3" t="s">
        <v>115</v>
      </c>
      <c r="J3" s="3" t="s">
        <v>116</v>
      </c>
      <c r="K3" s="8">
        <v>2021</v>
      </c>
      <c r="L3" s="8">
        <v>2021</v>
      </c>
      <c r="M3" s="8">
        <v>2021</v>
      </c>
      <c r="N3" s="8">
        <v>2024</v>
      </c>
      <c r="O3" s="3"/>
      <c r="P3" s="9">
        <v>1500</v>
      </c>
      <c r="Q3" s="9"/>
      <c r="R3" s="10">
        <v>1.239</v>
      </c>
      <c r="S3" s="3" t="s">
        <v>134</v>
      </c>
      <c r="T3" s="8">
        <v>25</v>
      </c>
      <c r="U3" s="9">
        <v>3400</v>
      </c>
      <c r="V3" s="3" t="s">
        <v>119</v>
      </c>
      <c r="W3" s="9">
        <v>924</v>
      </c>
      <c r="X3" s="11">
        <v>0.65</v>
      </c>
      <c r="Y3" s="3" t="s">
        <v>135</v>
      </c>
      <c r="Z3" s="3" t="s">
        <v>136</v>
      </c>
      <c r="AA3" s="3" t="s">
        <v>137</v>
      </c>
      <c r="AB3" s="8"/>
      <c r="AC3" s="11"/>
      <c r="AD3" s="3" t="s">
        <v>116</v>
      </c>
      <c r="AE3" s="3" t="s">
        <v>138</v>
      </c>
      <c r="AF3" s="3" t="s">
        <v>139</v>
      </c>
      <c r="AG3" s="3" t="s">
        <v>140</v>
      </c>
      <c r="AH3" s="3" t="s">
        <v>125</v>
      </c>
      <c r="AI3" s="3" t="s">
        <v>126</v>
      </c>
      <c r="AJ3" s="3" t="s">
        <v>141</v>
      </c>
      <c r="AK3" s="3" t="s">
        <v>142</v>
      </c>
    </row>
    <row r="4" ht="60" customHeight="1" spans="1:37">
      <c r="A4" s="2" t="s">
        <v>143</v>
      </c>
      <c r="B4" s="4" t="s">
        <v>11</v>
      </c>
      <c r="C4" s="2" t="s">
        <v>144</v>
      </c>
      <c r="D4" s="2" t="s">
        <v>145</v>
      </c>
      <c r="E4" s="2" t="s">
        <v>111</v>
      </c>
      <c r="F4" s="2" t="s">
        <v>146</v>
      </c>
      <c r="G4" s="2" t="s">
        <v>133</v>
      </c>
      <c r="H4" s="2" t="s">
        <v>114</v>
      </c>
      <c r="I4" s="2" t="s">
        <v>115</v>
      </c>
      <c r="J4" s="2" t="s">
        <v>116</v>
      </c>
      <c r="K4" s="4">
        <v>2021</v>
      </c>
      <c r="L4" s="4">
        <v>2021</v>
      </c>
      <c r="M4" s="4">
        <v>2023</v>
      </c>
      <c r="N4" s="4">
        <v>2025</v>
      </c>
      <c r="O4" s="2" t="s">
        <v>147</v>
      </c>
      <c r="P4" s="5">
        <v>600</v>
      </c>
      <c r="Q4" s="5"/>
      <c r="R4" s="6">
        <v>1.04</v>
      </c>
      <c r="S4" s="2" t="s">
        <v>148</v>
      </c>
      <c r="T4" s="4">
        <v>35</v>
      </c>
      <c r="U4" s="5"/>
      <c r="V4" s="2"/>
      <c r="W4" s="5"/>
      <c r="X4" s="7">
        <v>0.6499</v>
      </c>
      <c r="Y4" s="2" t="s">
        <v>149</v>
      </c>
      <c r="Z4" s="2" t="s">
        <v>150</v>
      </c>
      <c r="AA4" s="2" t="s">
        <v>151</v>
      </c>
      <c r="AB4" s="4"/>
      <c r="AC4" s="7"/>
      <c r="AD4" s="2" t="s">
        <v>116</v>
      </c>
      <c r="AE4" s="2" t="s">
        <v>152</v>
      </c>
      <c r="AF4" s="2" t="s">
        <v>153</v>
      </c>
      <c r="AG4" s="2" t="s">
        <v>154</v>
      </c>
      <c r="AH4" s="2" t="s">
        <v>125</v>
      </c>
      <c r="AI4" s="2" t="s">
        <v>155</v>
      </c>
      <c r="AJ4" s="2" t="s">
        <v>156</v>
      </c>
      <c r="AK4" s="2" t="s">
        <v>157</v>
      </c>
    </row>
    <row r="5" ht="73" customHeight="1" spans="1:37">
      <c r="A5" s="3" t="s">
        <v>158</v>
      </c>
      <c r="B5" s="8" t="s">
        <v>11</v>
      </c>
      <c r="C5" s="3" t="s">
        <v>144</v>
      </c>
      <c r="D5" s="3" t="s">
        <v>159</v>
      </c>
      <c r="E5" s="3" t="s">
        <v>111</v>
      </c>
      <c r="F5" s="3" t="s">
        <v>160</v>
      </c>
      <c r="G5" s="3" t="s">
        <v>161</v>
      </c>
      <c r="H5" s="3" t="s">
        <v>114</v>
      </c>
      <c r="I5" s="3" t="s">
        <v>115</v>
      </c>
      <c r="J5" s="3" t="s">
        <v>116</v>
      </c>
      <c r="K5" s="8">
        <v>2022</v>
      </c>
      <c r="L5" s="8">
        <v>2022</v>
      </c>
      <c r="M5" s="8">
        <v>2023</v>
      </c>
      <c r="N5" s="8">
        <v>2025</v>
      </c>
      <c r="O5" s="3" t="s">
        <v>162</v>
      </c>
      <c r="P5" s="9">
        <v>2031</v>
      </c>
      <c r="Q5" s="9"/>
      <c r="R5" s="10"/>
      <c r="S5" s="3" t="s">
        <v>163</v>
      </c>
      <c r="T5" s="8">
        <v>35</v>
      </c>
      <c r="U5" s="9"/>
      <c r="V5" s="3"/>
      <c r="W5" s="9"/>
      <c r="X5" s="11">
        <v>0.6499</v>
      </c>
      <c r="Y5" s="3" t="s">
        <v>149</v>
      </c>
      <c r="Z5" s="3" t="s">
        <v>150</v>
      </c>
      <c r="AA5" s="3" t="s">
        <v>151</v>
      </c>
      <c r="AB5" s="8"/>
      <c r="AC5" s="11"/>
      <c r="AD5" s="3" t="s">
        <v>116</v>
      </c>
      <c r="AE5" s="3" t="s">
        <v>152</v>
      </c>
      <c r="AF5" s="3" t="s">
        <v>153</v>
      </c>
      <c r="AG5" s="3" t="s">
        <v>164</v>
      </c>
      <c r="AH5" s="3" t="s">
        <v>165</v>
      </c>
      <c r="AI5" s="3" t="s">
        <v>155</v>
      </c>
      <c r="AJ5" s="3" t="s">
        <v>166</v>
      </c>
      <c r="AK5" s="3" t="s">
        <v>167</v>
      </c>
    </row>
    <row r="6" ht="86" customHeight="1" spans="1:37">
      <c r="A6" s="2" t="s">
        <v>168</v>
      </c>
      <c r="B6" s="4" t="s">
        <v>11</v>
      </c>
      <c r="C6" s="2" t="s">
        <v>169</v>
      </c>
      <c r="D6" s="2" t="s">
        <v>170</v>
      </c>
      <c r="E6" s="2" t="s">
        <v>111</v>
      </c>
      <c r="F6" s="2" t="s">
        <v>171</v>
      </c>
      <c r="G6" s="2" t="s">
        <v>172</v>
      </c>
      <c r="H6" s="2" t="s">
        <v>114</v>
      </c>
      <c r="I6" s="2" t="s">
        <v>173</v>
      </c>
      <c r="J6" s="2" t="s">
        <v>116</v>
      </c>
      <c r="K6" s="4">
        <v>2022</v>
      </c>
      <c r="L6" s="4">
        <v>2022</v>
      </c>
      <c r="M6" s="4">
        <v>2023</v>
      </c>
      <c r="N6" s="4">
        <v>2024</v>
      </c>
      <c r="O6" s="2" t="s">
        <v>174</v>
      </c>
      <c r="P6" s="5">
        <v>700</v>
      </c>
      <c r="Q6" s="5"/>
      <c r="R6" s="6">
        <v>1.49958</v>
      </c>
      <c r="S6" s="2" t="s">
        <v>175</v>
      </c>
      <c r="T6" s="4">
        <v>25</v>
      </c>
      <c r="U6" s="5">
        <v>1700</v>
      </c>
      <c r="V6" s="2" t="s">
        <v>119</v>
      </c>
      <c r="W6" s="5">
        <v>450</v>
      </c>
      <c r="X6" s="7">
        <v>0.2</v>
      </c>
      <c r="Y6" s="2" t="s">
        <v>176</v>
      </c>
      <c r="Z6" s="2" t="s">
        <v>177</v>
      </c>
      <c r="AA6" s="2" t="s">
        <v>178</v>
      </c>
      <c r="AB6" s="4">
        <v>3</v>
      </c>
      <c r="AC6" s="7"/>
      <c r="AD6" s="2" t="s">
        <v>116</v>
      </c>
      <c r="AE6" s="2" t="s">
        <v>179</v>
      </c>
      <c r="AF6" s="2" t="s">
        <v>180</v>
      </c>
      <c r="AG6" s="2" t="s">
        <v>181</v>
      </c>
      <c r="AH6" s="2" t="s">
        <v>125</v>
      </c>
      <c r="AI6" s="2" t="s">
        <v>182</v>
      </c>
      <c r="AJ6" s="2" t="s">
        <v>183</v>
      </c>
      <c r="AK6" s="2" t="s">
        <v>184</v>
      </c>
    </row>
    <row r="7" ht="60" customHeight="1" spans="1:37">
      <c r="A7" s="3" t="s">
        <v>185</v>
      </c>
      <c r="B7" s="8" t="s">
        <v>11</v>
      </c>
      <c r="C7" s="3" t="s">
        <v>186</v>
      </c>
      <c r="D7" s="3" t="s">
        <v>187</v>
      </c>
      <c r="E7" s="3" t="s">
        <v>111</v>
      </c>
      <c r="F7" s="3" t="s">
        <v>188</v>
      </c>
      <c r="G7" s="3" t="s">
        <v>172</v>
      </c>
      <c r="H7" s="3" t="s">
        <v>114</v>
      </c>
      <c r="I7" s="3" t="s">
        <v>189</v>
      </c>
      <c r="J7" s="3" t="s">
        <v>116</v>
      </c>
      <c r="K7" s="8">
        <v>2023</v>
      </c>
      <c r="L7" s="8">
        <v>2023</v>
      </c>
      <c r="M7" s="8">
        <v>2023</v>
      </c>
      <c r="N7" s="8">
        <v>2025</v>
      </c>
      <c r="O7" s="3"/>
      <c r="P7" s="9">
        <v>2000</v>
      </c>
      <c r="Q7" s="9"/>
      <c r="R7" s="10">
        <v>1.697</v>
      </c>
      <c r="S7" s="3" t="s">
        <v>148</v>
      </c>
      <c r="T7" s="8">
        <v>35</v>
      </c>
      <c r="U7" s="9">
        <v>5299</v>
      </c>
      <c r="V7" s="3" t="s">
        <v>119</v>
      </c>
      <c r="W7" s="9">
        <v>1413.1</v>
      </c>
      <c r="X7" s="11">
        <v>0.499</v>
      </c>
      <c r="Y7" s="3" t="s">
        <v>190</v>
      </c>
      <c r="Z7" s="3" t="s">
        <v>191</v>
      </c>
      <c r="AA7" s="3" t="s">
        <v>192</v>
      </c>
      <c r="AB7" s="8"/>
      <c r="AC7" s="11"/>
      <c r="AD7" s="3" t="s">
        <v>116</v>
      </c>
      <c r="AE7" s="3" t="s">
        <v>193</v>
      </c>
      <c r="AF7" s="3" t="s">
        <v>194</v>
      </c>
      <c r="AG7" s="3" t="s">
        <v>195</v>
      </c>
      <c r="AH7" s="3" t="s">
        <v>125</v>
      </c>
      <c r="AI7" s="3" t="s">
        <v>196</v>
      </c>
      <c r="AJ7" s="3" t="s">
        <v>197</v>
      </c>
      <c r="AK7" s="3" t="s">
        <v>198</v>
      </c>
    </row>
    <row r="8" ht="47" customHeight="1" spans="1:37">
      <c r="A8" s="2" t="s">
        <v>199</v>
      </c>
      <c r="B8" s="4" t="s">
        <v>11</v>
      </c>
      <c r="C8" s="2" t="s">
        <v>186</v>
      </c>
      <c r="D8" s="2" t="s">
        <v>200</v>
      </c>
      <c r="E8" s="2" t="s">
        <v>111</v>
      </c>
      <c r="F8" s="2" t="s">
        <v>188</v>
      </c>
      <c r="G8" s="2" t="s">
        <v>172</v>
      </c>
      <c r="H8" s="2" t="s">
        <v>114</v>
      </c>
      <c r="I8" s="2" t="s">
        <v>189</v>
      </c>
      <c r="J8" s="2" t="s">
        <v>116</v>
      </c>
      <c r="K8" s="4">
        <v>2023</v>
      </c>
      <c r="L8" s="4">
        <v>2023</v>
      </c>
      <c r="M8" s="4">
        <v>2023</v>
      </c>
      <c r="N8" s="4">
        <v>2025</v>
      </c>
      <c r="O8" s="2" t="s">
        <v>201</v>
      </c>
      <c r="P8" s="5">
        <v>1125</v>
      </c>
      <c r="Q8" s="5"/>
      <c r="R8" s="6">
        <v>1.794</v>
      </c>
      <c r="S8" s="2" t="s">
        <v>148</v>
      </c>
      <c r="T8" s="4">
        <v>35</v>
      </c>
      <c r="U8" s="5">
        <v>3000</v>
      </c>
      <c r="V8" s="2" t="s">
        <v>119</v>
      </c>
      <c r="W8" s="5">
        <v>800</v>
      </c>
      <c r="X8" s="7">
        <v>0.499</v>
      </c>
      <c r="Y8" s="2" t="s">
        <v>190</v>
      </c>
      <c r="Z8" s="2" t="s">
        <v>191</v>
      </c>
      <c r="AA8" s="2" t="s">
        <v>202</v>
      </c>
      <c r="AB8" s="4"/>
      <c r="AC8" s="7"/>
      <c r="AD8" s="2" t="s">
        <v>116</v>
      </c>
      <c r="AE8" s="2" t="s">
        <v>193</v>
      </c>
      <c r="AF8" s="2" t="s">
        <v>194</v>
      </c>
      <c r="AG8" s="2" t="s">
        <v>203</v>
      </c>
      <c r="AH8" s="2" t="s">
        <v>125</v>
      </c>
      <c r="AI8" s="2" t="s">
        <v>196</v>
      </c>
      <c r="AJ8" s="2" t="s">
        <v>204</v>
      </c>
      <c r="AK8" s="2" t="s">
        <v>205</v>
      </c>
    </row>
    <row r="9" ht="60" customHeight="1" spans="1:37">
      <c r="A9" s="3" t="s">
        <v>206</v>
      </c>
      <c r="B9" s="8" t="s">
        <v>11</v>
      </c>
      <c r="C9" s="3" t="s">
        <v>186</v>
      </c>
      <c r="D9" s="3" t="s">
        <v>207</v>
      </c>
      <c r="E9" s="3" t="s">
        <v>111</v>
      </c>
      <c r="F9" s="3" t="s">
        <v>188</v>
      </c>
      <c r="G9" s="3" t="s">
        <v>172</v>
      </c>
      <c r="H9" s="3" t="s">
        <v>114</v>
      </c>
      <c r="I9" s="3" t="s">
        <v>189</v>
      </c>
      <c r="J9" s="3" t="s">
        <v>116</v>
      </c>
      <c r="K9" s="8">
        <v>2023</v>
      </c>
      <c r="L9" s="8">
        <v>2023</v>
      </c>
      <c r="M9" s="8">
        <v>2023</v>
      </c>
      <c r="N9" s="8">
        <v>2025</v>
      </c>
      <c r="O9" s="3"/>
      <c r="P9" s="9">
        <v>1425</v>
      </c>
      <c r="Q9" s="9"/>
      <c r="R9" s="10">
        <v>1.769</v>
      </c>
      <c r="S9" s="3" t="s">
        <v>148</v>
      </c>
      <c r="T9" s="8">
        <v>35</v>
      </c>
      <c r="U9" s="9">
        <v>3900</v>
      </c>
      <c r="V9" s="3" t="s">
        <v>119</v>
      </c>
      <c r="W9" s="9">
        <v>1040</v>
      </c>
      <c r="X9" s="11">
        <v>0.499</v>
      </c>
      <c r="Y9" s="3" t="s">
        <v>190</v>
      </c>
      <c r="Z9" s="3" t="s">
        <v>191</v>
      </c>
      <c r="AA9" s="3" t="s">
        <v>208</v>
      </c>
      <c r="AB9" s="8"/>
      <c r="AC9" s="11"/>
      <c r="AD9" s="3" t="s">
        <v>116</v>
      </c>
      <c r="AE9" s="3" t="s">
        <v>193</v>
      </c>
      <c r="AF9" s="3" t="s">
        <v>194</v>
      </c>
      <c r="AG9" s="3" t="s">
        <v>195</v>
      </c>
      <c r="AH9" s="3" t="s">
        <v>125</v>
      </c>
      <c r="AI9" s="3" t="s">
        <v>196</v>
      </c>
      <c r="AJ9" s="3" t="s">
        <v>197</v>
      </c>
      <c r="AK9" s="3" t="s">
        <v>209</v>
      </c>
    </row>
    <row r="10" ht="73" customHeight="1" spans="1:37">
      <c r="A10" s="2" t="s">
        <v>210</v>
      </c>
      <c r="B10" s="4" t="s">
        <v>11</v>
      </c>
      <c r="C10" s="2" t="s">
        <v>144</v>
      </c>
      <c r="D10" s="2" t="s">
        <v>211</v>
      </c>
      <c r="E10" s="2" t="s">
        <v>111</v>
      </c>
      <c r="F10" s="2" t="s">
        <v>132</v>
      </c>
      <c r="G10" s="2" t="s">
        <v>172</v>
      </c>
      <c r="H10" s="2" t="s">
        <v>114</v>
      </c>
      <c r="I10" s="2" t="s">
        <v>189</v>
      </c>
      <c r="J10" s="2" t="s">
        <v>212</v>
      </c>
      <c r="K10" s="4">
        <v>2024</v>
      </c>
      <c r="L10" s="4">
        <v>2024</v>
      </c>
      <c r="M10" s="4">
        <v>2024</v>
      </c>
      <c r="N10" s="4">
        <v>2027</v>
      </c>
      <c r="O10" s="2"/>
      <c r="P10" s="5">
        <v>2000</v>
      </c>
      <c r="Q10" s="5"/>
      <c r="R10" s="6">
        <v>1.58762</v>
      </c>
      <c r="S10" s="2" t="s">
        <v>213</v>
      </c>
      <c r="T10" s="4">
        <v>25</v>
      </c>
      <c r="U10" s="5">
        <v>4375</v>
      </c>
      <c r="V10" s="2" t="s">
        <v>119</v>
      </c>
      <c r="W10" s="5">
        <v>1166.7</v>
      </c>
      <c r="X10" s="7">
        <v>0.649</v>
      </c>
      <c r="Y10" s="2" t="s">
        <v>214</v>
      </c>
      <c r="Z10" s="2" t="s">
        <v>215</v>
      </c>
      <c r="AA10" s="2" t="s">
        <v>216</v>
      </c>
      <c r="AB10" s="4"/>
      <c r="AC10" s="7"/>
      <c r="AD10" s="2" t="s">
        <v>212</v>
      </c>
      <c r="AE10" s="2" t="s">
        <v>217</v>
      </c>
      <c r="AF10" s="2" t="s">
        <v>218</v>
      </c>
      <c r="AG10" s="2" t="s">
        <v>219</v>
      </c>
      <c r="AH10" s="2" t="s">
        <v>220</v>
      </c>
      <c r="AI10" s="2" t="s">
        <v>221</v>
      </c>
      <c r="AJ10" s="2" t="s">
        <v>222</v>
      </c>
      <c r="AK10" s="2" t="s">
        <v>223</v>
      </c>
    </row>
    <row r="11" ht="73" customHeight="1" spans="1:37">
      <c r="A11" s="3" t="s">
        <v>224</v>
      </c>
      <c r="B11" s="8" t="s">
        <v>11</v>
      </c>
      <c r="C11" s="3" t="s">
        <v>144</v>
      </c>
      <c r="D11" s="3" t="s">
        <v>225</v>
      </c>
      <c r="E11" s="3" t="s">
        <v>111</v>
      </c>
      <c r="F11" s="3" t="s">
        <v>132</v>
      </c>
      <c r="G11" s="3" t="s">
        <v>172</v>
      </c>
      <c r="H11" s="3" t="s">
        <v>114</v>
      </c>
      <c r="I11" s="3" t="s">
        <v>189</v>
      </c>
      <c r="J11" s="3" t="s">
        <v>212</v>
      </c>
      <c r="K11" s="8">
        <v>2024</v>
      </c>
      <c r="L11" s="8">
        <v>2024</v>
      </c>
      <c r="M11" s="8">
        <v>2024</v>
      </c>
      <c r="N11" s="8">
        <v>2027</v>
      </c>
      <c r="O11" s="3"/>
      <c r="P11" s="9">
        <v>2000</v>
      </c>
      <c r="Q11" s="9"/>
      <c r="R11" s="10">
        <v>1.60852</v>
      </c>
      <c r="S11" s="3" t="s">
        <v>213</v>
      </c>
      <c r="T11" s="8">
        <v>25</v>
      </c>
      <c r="U11" s="9">
        <v>4427</v>
      </c>
      <c r="V11" s="3" t="s">
        <v>119</v>
      </c>
      <c r="W11" s="9">
        <v>1180.5</v>
      </c>
      <c r="X11" s="11">
        <v>0.649</v>
      </c>
      <c r="Y11" s="3" t="s">
        <v>214</v>
      </c>
      <c r="Z11" s="3" t="s">
        <v>215</v>
      </c>
      <c r="AA11" s="3" t="s">
        <v>226</v>
      </c>
      <c r="AB11" s="8"/>
      <c r="AC11" s="11"/>
      <c r="AD11" s="3" t="s">
        <v>212</v>
      </c>
      <c r="AE11" s="3" t="s">
        <v>217</v>
      </c>
      <c r="AF11" s="3" t="s">
        <v>218</v>
      </c>
      <c r="AG11" s="3" t="s">
        <v>219</v>
      </c>
      <c r="AH11" s="3" t="s">
        <v>220</v>
      </c>
      <c r="AI11" s="3" t="s">
        <v>221</v>
      </c>
      <c r="AJ11" s="3" t="s">
        <v>222</v>
      </c>
      <c r="AK11" s="3" t="s">
        <v>227</v>
      </c>
    </row>
    <row r="12" ht="73" customHeight="1" spans="1:37">
      <c r="A12" s="2" t="s">
        <v>228</v>
      </c>
      <c r="B12" s="4" t="s">
        <v>11</v>
      </c>
      <c r="C12" s="2" t="s">
        <v>169</v>
      </c>
      <c r="D12" s="2" t="s">
        <v>229</v>
      </c>
      <c r="E12" s="2" t="s">
        <v>111</v>
      </c>
      <c r="F12" s="2" t="s">
        <v>132</v>
      </c>
      <c r="G12" s="2" t="s">
        <v>172</v>
      </c>
      <c r="H12" s="2" t="s">
        <v>114</v>
      </c>
      <c r="I12" s="2" t="s">
        <v>189</v>
      </c>
      <c r="J12" s="2" t="s">
        <v>212</v>
      </c>
      <c r="K12" s="4">
        <v>2024</v>
      </c>
      <c r="L12" s="4">
        <v>2024</v>
      </c>
      <c r="M12" s="4">
        <v>2024</v>
      </c>
      <c r="N12" s="4">
        <v>2027</v>
      </c>
      <c r="O12" s="2"/>
      <c r="P12" s="5">
        <v>1500</v>
      </c>
      <c r="Q12" s="5"/>
      <c r="R12" s="6">
        <v>1.67289</v>
      </c>
      <c r="S12" s="2" t="s">
        <v>213</v>
      </c>
      <c r="T12" s="4">
        <v>25</v>
      </c>
      <c r="U12" s="5">
        <v>3500</v>
      </c>
      <c r="V12" s="2" t="s">
        <v>119</v>
      </c>
      <c r="W12" s="5">
        <v>933.3</v>
      </c>
      <c r="X12" s="7">
        <v>0.649</v>
      </c>
      <c r="Y12" s="2" t="s">
        <v>214</v>
      </c>
      <c r="Z12" s="2" t="s">
        <v>215</v>
      </c>
      <c r="AA12" s="2" t="s">
        <v>230</v>
      </c>
      <c r="AB12" s="4"/>
      <c r="AC12" s="7"/>
      <c r="AD12" s="2" t="s">
        <v>212</v>
      </c>
      <c r="AE12" s="2" t="s">
        <v>217</v>
      </c>
      <c r="AF12" s="2" t="s">
        <v>218</v>
      </c>
      <c r="AG12" s="2" t="s">
        <v>219</v>
      </c>
      <c r="AH12" s="2" t="s">
        <v>220</v>
      </c>
      <c r="AI12" s="2" t="s">
        <v>221</v>
      </c>
      <c r="AJ12" s="2" t="s">
        <v>222</v>
      </c>
      <c r="AK12" s="2" t="s">
        <v>231</v>
      </c>
    </row>
    <row r="13" ht="47" customHeight="1" spans="1:37">
      <c r="A13" s="3" t="s">
        <v>232</v>
      </c>
      <c r="B13" s="8" t="s">
        <v>11</v>
      </c>
      <c r="C13" s="3" t="s">
        <v>233</v>
      </c>
      <c r="D13" s="3" t="s">
        <v>234</v>
      </c>
      <c r="E13" s="3" t="s">
        <v>111</v>
      </c>
      <c r="F13" s="3" t="s">
        <v>235</v>
      </c>
      <c r="G13" s="3" t="s">
        <v>172</v>
      </c>
      <c r="H13" s="3" t="s">
        <v>114</v>
      </c>
      <c r="I13" s="3" t="s">
        <v>115</v>
      </c>
      <c r="J13" s="3" t="s">
        <v>236</v>
      </c>
      <c r="K13" s="8">
        <v>2025</v>
      </c>
      <c r="L13" s="8">
        <v>2025</v>
      </c>
      <c r="M13" s="8"/>
      <c r="N13" s="8"/>
      <c r="O13" s="3"/>
      <c r="P13" s="9">
        <v>1400</v>
      </c>
      <c r="Q13" s="9"/>
      <c r="R13" s="10">
        <v>1.09682</v>
      </c>
      <c r="S13" s="3" t="s">
        <v>237</v>
      </c>
      <c r="T13" s="8"/>
      <c r="U13" s="9"/>
      <c r="V13" s="3"/>
      <c r="W13" s="9"/>
      <c r="X13" s="11"/>
      <c r="Y13" s="3"/>
      <c r="Z13" s="3" t="s">
        <v>238</v>
      </c>
      <c r="AA13" s="3"/>
      <c r="AB13" s="8"/>
      <c r="AC13" s="11"/>
      <c r="AD13" s="3" t="s">
        <v>236</v>
      </c>
      <c r="AE13" s="3" t="s">
        <v>239</v>
      </c>
      <c r="AF13" s="3" t="s">
        <v>240</v>
      </c>
      <c r="AG13" s="3"/>
      <c r="AH13" s="3" t="s">
        <v>220</v>
      </c>
      <c r="AI13" s="3" t="s">
        <v>241</v>
      </c>
      <c r="AJ13" s="3" t="s">
        <v>242</v>
      </c>
      <c r="AK13" s="3" t="s">
        <v>243</v>
      </c>
    </row>
    <row r="14" ht="47" customHeight="1" spans="1:37">
      <c r="A14" s="2" t="s">
        <v>244</v>
      </c>
      <c r="B14" s="4" t="s">
        <v>11</v>
      </c>
      <c r="C14" s="2" t="s">
        <v>245</v>
      </c>
      <c r="D14" s="2" t="s">
        <v>246</v>
      </c>
      <c r="E14" s="2" t="s">
        <v>111</v>
      </c>
      <c r="F14" s="2" t="s">
        <v>235</v>
      </c>
      <c r="G14" s="2" t="s">
        <v>172</v>
      </c>
      <c r="H14" s="2" t="s">
        <v>114</v>
      </c>
      <c r="I14" s="2" t="s">
        <v>115</v>
      </c>
      <c r="J14" s="2" t="s">
        <v>236</v>
      </c>
      <c r="K14" s="4">
        <v>2025</v>
      </c>
      <c r="L14" s="4">
        <v>2025</v>
      </c>
      <c r="M14" s="4"/>
      <c r="N14" s="4">
        <v>2028</v>
      </c>
      <c r="O14" s="2"/>
      <c r="P14" s="5">
        <v>600</v>
      </c>
      <c r="Q14" s="5"/>
      <c r="R14" s="6">
        <v>1.48678</v>
      </c>
      <c r="S14" s="2" t="s">
        <v>247</v>
      </c>
      <c r="T14" s="4">
        <v>25</v>
      </c>
      <c r="U14" s="5"/>
      <c r="V14" s="2"/>
      <c r="W14" s="5"/>
      <c r="X14" s="7">
        <v>0.5001</v>
      </c>
      <c r="Y14" s="2" t="s">
        <v>248</v>
      </c>
      <c r="Z14" s="2" t="s">
        <v>249</v>
      </c>
      <c r="AA14" s="2"/>
      <c r="AB14" s="4"/>
      <c r="AC14" s="7"/>
      <c r="AD14" s="2" t="s">
        <v>236</v>
      </c>
      <c r="AE14" s="2" t="s">
        <v>250</v>
      </c>
      <c r="AF14" s="2" t="s">
        <v>251</v>
      </c>
      <c r="AG14" s="2" t="s">
        <v>239</v>
      </c>
      <c r="AH14" s="2" t="s">
        <v>220</v>
      </c>
      <c r="AI14" s="2" t="s">
        <v>252</v>
      </c>
      <c r="AJ14" s="2" t="s">
        <v>253</v>
      </c>
      <c r="AK14" s="2" t="s">
        <v>254</v>
      </c>
    </row>
    <row r="15" ht="47" customHeight="1" spans="1:37">
      <c r="A15" s="3" t="s">
        <v>255</v>
      </c>
      <c r="B15" s="8" t="s">
        <v>11</v>
      </c>
      <c r="C15" s="3" t="s">
        <v>245</v>
      </c>
      <c r="D15" s="3" t="s">
        <v>256</v>
      </c>
      <c r="E15" s="3" t="s">
        <v>111</v>
      </c>
      <c r="F15" s="3" t="s">
        <v>235</v>
      </c>
      <c r="G15" s="3" t="s">
        <v>172</v>
      </c>
      <c r="H15" s="3" t="s">
        <v>114</v>
      </c>
      <c r="I15" s="3" t="s">
        <v>115</v>
      </c>
      <c r="J15" s="3" t="s">
        <v>236</v>
      </c>
      <c r="K15" s="8">
        <v>2025</v>
      </c>
      <c r="L15" s="8">
        <v>2025</v>
      </c>
      <c r="M15" s="8"/>
      <c r="N15" s="8"/>
      <c r="O15" s="3"/>
      <c r="P15" s="9">
        <v>600</v>
      </c>
      <c r="Q15" s="9"/>
      <c r="R15" s="10">
        <v>1.3607</v>
      </c>
      <c r="S15" s="3" t="s">
        <v>257</v>
      </c>
      <c r="T15" s="8"/>
      <c r="U15" s="9"/>
      <c r="V15" s="3"/>
      <c r="W15" s="9"/>
      <c r="X15" s="11"/>
      <c r="Y15" s="3"/>
      <c r="Z15" s="3" t="s">
        <v>258</v>
      </c>
      <c r="AA15" s="3"/>
      <c r="AB15" s="8"/>
      <c r="AC15" s="11"/>
      <c r="AD15" s="3" t="s">
        <v>236</v>
      </c>
      <c r="AE15" s="3" t="s">
        <v>239</v>
      </c>
      <c r="AF15" s="3" t="s">
        <v>240</v>
      </c>
      <c r="AG15" s="3"/>
      <c r="AH15" s="3" t="s">
        <v>220</v>
      </c>
      <c r="AI15" s="3" t="s">
        <v>241</v>
      </c>
      <c r="AJ15" s="3" t="s">
        <v>242</v>
      </c>
      <c r="AK15" s="3" t="s">
        <v>259</v>
      </c>
    </row>
    <row r="16" ht="47" customHeight="1" spans="1:37">
      <c r="A16" s="2" t="s">
        <v>260</v>
      </c>
      <c r="B16" s="4" t="s">
        <v>11</v>
      </c>
      <c r="C16" s="2" t="s">
        <v>261</v>
      </c>
      <c r="D16" s="2" t="s">
        <v>262</v>
      </c>
      <c r="E16" s="2" t="s">
        <v>111</v>
      </c>
      <c r="F16" s="2" t="s">
        <v>235</v>
      </c>
      <c r="G16" s="2" t="s">
        <v>172</v>
      </c>
      <c r="H16" s="2" t="s">
        <v>114</v>
      </c>
      <c r="I16" s="2" t="s">
        <v>115</v>
      </c>
      <c r="J16" s="2" t="s">
        <v>236</v>
      </c>
      <c r="K16" s="4">
        <v>2025</v>
      </c>
      <c r="L16" s="4">
        <v>2025</v>
      </c>
      <c r="M16" s="4"/>
      <c r="N16" s="4"/>
      <c r="O16" s="2"/>
      <c r="P16" s="5">
        <v>400</v>
      </c>
      <c r="Q16" s="5"/>
      <c r="R16" s="6">
        <v>1.50686</v>
      </c>
      <c r="S16" s="2" t="s">
        <v>263</v>
      </c>
      <c r="T16" s="4"/>
      <c r="U16" s="5"/>
      <c r="V16" s="2"/>
      <c r="W16" s="5"/>
      <c r="X16" s="7"/>
      <c r="Y16" s="2"/>
      <c r="Z16" s="2" t="s">
        <v>264</v>
      </c>
      <c r="AA16" s="2"/>
      <c r="AB16" s="4"/>
      <c r="AC16" s="7"/>
      <c r="AD16" s="2" t="s">
        <v>236</v>
      </c>
      <c r="AE16" s="2" t="s">
        <v>239</v>
      </c>
      <c r="AF16" s="2" t="s">
        <v>240</v>
      </c>
      <c r="AG16" s="2"/>
      <c r="AH16" s="2" t="s">
        <v>220</v>
      </c>
      <c r="AI16" s="2" t="s">
        <v>241</v>
      </c>
      <c r="AJ16" s="2" t="s">
        <v>242</v>
      </c>
      <c r="AK16" s="2" t="s">
        <v>265</v>
      </c>
    </row>
    <row r="17" ht="47" customHeight="1" spans="1:37">
      <c r="A17" s="3" t="s">
        <v>266</v>
      </c>
      <c r="B17" s="8" t="s">
        <v>267</v>
      </c>
      <c r="C17" s="3" t="s">
        <v>268</v>
      </c>
      <c r="D17" s="3" t="s">
        <v>269</v>
      </c>
      <c r="E17" s="3" t="s">
        <v>111</v>
      </c>
      <c r="F17" s="3" t="s">
        <v>270</v>
      </c>
      <c r="G17" s="3" t="s">
        <v>271</v>
      </c>
      <c r="H17" s="3" t="s">
        <v>271</v>
      </c>
      <c r="I17" s="3" t="s">
        <v>173</v>
      </c>
      <c r="J17" s="3" t="s">
        <v>116</v>
      </c>
      <c r="K17" s="8">
        <v>2015</v>
      </c>
      <c r="L17" s="8">
        <v>2015</v>
      </c>
      <c r="M17" s="8">
        <v>2015</v>
      </c>
      <c r="N17" s="8">
        <v>2017</v>
      </c>
      <c r="O17" s="3" t="s">
        <v>272</v>
      </c>
      <c r="P17" s="9">
        <v>200</v>
      </c>
      <c r="Q17" s="9"/>
      <c r="R17" s="10">
        <v>5.84</v>
      </c>
      <c r="S17" s="3" t="s">
        <v>118</v>
      </c>
      <c r="T17" s="8">
        <v>25</v>
      </c>
      <c r="U17" s="9">
        <v>1200</v>
      </c>
      <c r="V17" s="3" t="s">
        <v>273</v>
      </c>
      <c r="W17" s="9">
        <v>326.9</v>
      </c>
      <c r="X17" s="11">
        <v>0.6</v>
      </c>
      <c r="Y17" s="3" t="s">
        <v>271</v>
      </c>
      <c r="Z17" s="3" t="s">
        <v>274</v>
      </c>
      <c r="AA17" s="3" t="s">
        <v>275</v>
      </c>
      <c r="AB17" s="8"/>
      <c r="AC17" s="11"/>
      <c r="AD17" s="3" t="s">
        <v>116</v>
      </c>
      <c r="AE17" s="3" t="s">
        <v>276</v>
      </c>
      <c r="AF17" s="3" t="s">
        <v>277</v>
      </c>
      <c r="AG17" s="3" t="s">
        <v>278</v>
      </c>
      <c r="AH17" s="3" t="s">
        <v>220</v>
      </c>
      <c r="AI17" s="3" t="s">
        <v>279</v>
      </c>
      <c r="AJ17" s="3" t="s">
        <v>280</v>
      </c>
      <c r="AK17" s="3" t="s">
        <v>281</v>
      </c>
    </row>
    <row r="18" ht="86" customHeight="1" spans="1:37">
      <c r="A18" s="2" t="s">
        <v>282</v>
      </c>
      <c r="B18" s="4" t="s">
        <v>267</v>
      </c>
      <c r="C18" s="2" t="s">
        <v>268</v>
      </c>
      <c r="D18" s="2" t="s">
        <v>283</v>
      </c>
      <c r="E18" s="2" t="s">
        <v>111</v>
      </c>
      <c r="F18" s="2" t="s">
        <v>284</v>
      </c>
      <c r="G18" s="2" t="s">
        <v>271</v>
      </c>
      <c r="H18" s="2" t="s">
        <v>271</v>
      </c>
      <c r="I18" s="2" t="s">
        <v>173</v>
      </c>
      <c r="J18" s="2" t="s">
        <v>116</v>
      </c>
      <c r="K18" s="4">
        <v>2016</v>
      </c>
      <c r="L18" s="4">
        <v>2017</v>
      </c>
      <c r="M18" s="4">
        <v>2017</v>
      </c>
      <c r="N18" s="4">
        <v>2020</v>
      </c>
      <c r="O18" s="2" t="s">
        <v>285</v>
      </c>
      <c r="P18" s="5">
        <v>800</v>
      </c>
      <c r="Q18" s="5"/>
      <c r="R18" s="6">
        <v>2.99</v>
      </c>
      <c r="S18" s="2" t="s">
        <v>118</v>
      </c>
      <c r="T18" s="4">
        <v>25</v>
      </c>
      <c r="U18" s="5">
        <v>3470</v>
      </c>
      <c r="V18" s="2" t="s">
        <v>273</v>
      </c>
      <c r="W18" s="5">
        <v>944.2</v>
      </c>
      <c r="X18" s="7">
        <v>0.6</v>
      </c>
      <c r="Y18" s="2" t="s">
        <v>271</v>
      </c>
      <c r="Z18" s="2" t="s">
        <v>286</v>
      </c>
      <c r="AA18" s="2" t="s">
        <v>287</v>
      </c>
      <c r="AB18" s="4">
        <v>5</v>
      </c>
      <c r="AC18" s="7"/>
      <c r="AD18" s="2" t="s">
        <v>116</v>
      </c>
      <c r="AE18" s="2" t="s">
        <v>276</v>
      </c>
      <c r="AF18" s="2" t="s">
        <v>277</v>
      </c>
      <c r="AG18" s="2" t="s">
        <v>288</v>
      </c>
      <c r="AH18" s="2" t="s">
        <v>289</v>
      </c>
      <c r="AI18" s="2" t="s">
        <v>290</v>
      </c>
      <c r="AJ18" s="2" t="s">
        <v>280</v>
      </c>
      <c r="AK18" s="2" t="s">
        <v>291</v>
      </c>
    </row>
    <row r="19" ht="47" customHeight="1" spans="1:37">
      <c r="A19" s="3" t="s">
        <v>292</v>
      </c>
      <c r="B19" s="8" t="s">
        <v>267</v>
      </c>
      <c r="C19" s="3" t="s">
        <v>268</v>
      </c>
      <c r="D19" s="3" t="s">
        <v>293</v>
      </c>
      <c r="E19" s="3" t="s">
        <v>111</v>
      </c>
      <c r="F19" s="3" t="s">
        <v>294</v>
      </c>
      <c r="G19" s="3" t="s">
        <v>271</v>
      </c>
      <c r="H19" s="3" t="s">
        <v>271</v>
      </c>
      <c r="I19" s="3" t="s">
        <v>173</v>
      </c>
      <c r="J19" s="3" t="s">
        <v>116</v>
      </c>
      <c r="K19" s="8">
        <v>2019</v>
      </c>
      <c r="L19" s="8">
        <v>2020</v>
      </c>
      <c r="M19" s="8">
        <v>2020</v>
      </c>
      <c r="N19" s="8">
        <v>2023</v>
      </c>
      <c r="O19" s="3" t="s">
        <v>295</v>
      </c>
      <c r="P19" s="9">
        <v>900</v>
      </c>
      <c r="Q19" s="9"/>
      <c r="R19" s="10">
        <v>1.6953</v>
      </c>
      <c r="S19" s="3" t="s">
        <v>296</v>
      </c>
      <c r="T19" s="8">
        <v>25</v>
      </c>
      <c r="U19" s="9">
        <v>2000</v>
      </c>
      <c r="V19" s="3" t="s">
        <v>273</v>
      </c>
      <c r="W19" s="9">
        <v>544.6</v>
      </c>
      <c r="X19" s="11">
        <v>0.6</v>
      </c>
      <c r="Y19" s="3" t="s">
        <v>271</v>
      </c>
      <c r="Z19" s="3" t="s">
        <v>297</v>
      </c>
      <c r="AA19" s="3" t="s">
        <v>298</v>
      </c>
      <c r="AB19" s="8"/>
      <c r="AC19" s="11"/>
      <c r="AD19" s="3" t="s">
        <v>116</v>
      </c>
      <c r="AE19" s="3" t="s">
        <v>276</v>
      </c>
      <c r="AF19" s="3" t="s">
        <v>277</v>
      </c>
      <c r="AG19" s="3" t="s">
        <v>299</v>
      </c>
      <c r="AH19" s="3" t="s">
        <v>220</v>
      </c>
      <c r="AI19" s="3" t="s">
        <v>279</v>
      </c>
      <c r="AJ19" s="3" t="s">
        <v>300</v>
      </c>
      <c r="AK19" s="3" t="s">
        <v>301</v>
      </c>
    </row>
    <row r="20" ht="60" customHeight="1" spans="1:37">
      <c r="A20" s="2" t="s">
        <v>302</v>
      </c>
      <c r="B20" s="4" t="s">
        <v>267</v>
      </c>
      <c r="C20" s="2" t="s">
        <v>268</v>
      </c>
      <c r="D20" s="2" t="s">
        <v>303</v>
      </c>
      <c r="E20" s="2" t="s">
        <v>111</v>
      </c>
      <c r="F20" s="2" t="s">
        <v>304</v>
      </c>
      <c r="G20" s="2" t="s">
        <v>271</v>
      </c>
      <c r="H20" s="2" t="s">
        <v>271</v>
      </c>
      <c r="I20" s="2" t="s">
        <v>173</v>
      </c>
      <c r="J20" s="2" t="s">
        <v>305</v>
      </c>
      <c r="K20" s="4">
        <v>2023</v>
      </c>
      <c r="L20" s="4">
        <v>2023</v>
      </c>
      <c r="M20" s="4">
        <v>2024</v>
      </c>
      <c r="N20" s="4">
        <v>2026</v>
      </c>
      <c r="O20" s="2"/>
      <c r="P20" s="5">
        <v>1800</v>
      </c>
      <c r="Q20" s="5"/>
      <c r="R20" s="6">
        <v>1.6215</v>
      </c>
      <c r="S20" s="2" t="s">
        <v>306</v>
      </c>
      <c r="T20" s="4">
        <v>30</v>
      </c>
      <c r="U20" s="5">
        <v>5510</v>
      </c>
      <c r="V20" s="2" t="s">
        <v>273</v>
      </c>
      <c r="W20" s="5">
        <v>1500.3</v>
      </c>
      <c r="X20" s="7">
        <v>0.6</v>
      </c>
      <c r="Y20" s="2" t="s">
        <v>271</v>
      </c>
      <c r="Z20" s="2" t="s">
        <v>307</v>
      </c>
      <c r="AA20" s="2" t="s">
        <v>308</v>
      </c>
      <c r="AB20" s="4"/>
      <c r="AC20" s="7"/>
      <c r="AD20" s="2" t="s">
        <v>309</v>
      </c>
      <c r="AE20" s="2" t="s">
        <v>276</v>
      </c>
      <c r="AF20" s="2" t="s">
        <v>277</v>
      </c>
      <c r="AG20" s="2" t="s">
        <v>310</v>
      </c>
      <c r="AH20" s="2" t="s">
        <v>220</v>
      </c>
      <c r="AI20" s="2" t="s">
        <v>279</v>
      </c>
      <c r="AJ20" s="2" t="s">
        <v>311</v>
      </c>
      <c r="AK20" s="2" t="s">
        <v>312</v>
      </c>
    </row>
    <row r="21" ht="73" customHeight="1" spans="1:37">
      <c r="A21" s="3" t="s">
        <v>313</v>
      </c>
      <c r="B21" s="8" t="s">
        <v>267</v>
      </c>
      <c r="C21" s="3" t="s">
        <v>314</v>
      </c>
      <c r="D21" s="3" t="s">
        <v>315</v>
      </c>
      <c r="E21" s="3" t="s">
        <v>111</v>
      </c>
      <c r="F21" s="3" t="s">
        <v>316</v>
      </c>
      <c r="G21" s="3" t="s">
        <v>317</v>
      </c>
      <c r="H21" s="3" t="s">
        <v>318</v>
      </c>
      <c r="I21" s="3" t="s">
        <v>173</v>
      </c>
      <c r="J21" s="3" t="s">
        <v>116</v>
      </c>
      <c r="K21" s="8">
        <v>2016</v>
      </c>
      <c r="L21" s="8">
        <v>2017</v>
      </c>
      <c r="M21" s="8"/>
      <c r="N21" s="8">
        <v>2019</v>
      </c>
      <c r="O21" s="3" t="s">
        <v>319</v>
      </c>
      <c r="P21" s="9">
        <v>881</v>
      </c>
      <c r="Q21" s="9">
        <v>1177</v>
      </c>
      <c r="R21" s="10">
        <v>2.94</v>
      </c>
      <c r="S21" s="3" t="s">
        <v>320</v>
      </c>
      <c r="T21" s="8"/>
      <c r="U21" s="9"/>
      <c r="V21" s="3" t="s">
        <v>273</v>
      </c>
      <c r="W21" s="9">
        <v>872</v>
      </c>
      <c r="X21" s="11">
        <v>0.6</v>
      </c>
      <c r="Y21" s="3" t="s">
        <v>321</v>
      </c>
      <c r="Z21" s="3" t="s">
        <v>322</v>
      </c>
      <c r="AA21" s="3" t="s">
        <v>323</v>
      </c>
      <c r="AB21" s="8"/>
      <c r="AC21" s="11"/>
      <c r="AD21" s="3" t="s">
        <v>116</v>
      </c>
      <c r="AE21" s="3" t="s">
        <v>324</v>
      </c>
      <c r="AF21" s="3" t="s">
        <v>325</v>
      </c>
      <c r="AG21" s="3" t="s">
        <v>326</v>
      </c>
      <c r="AH21" s="3" t="s">
        <v>289</v>
      </c>
      <c r="AI21" s="3" t="s">
        <v>126</v>
      </c>
      <c r="AJ21" s="3" t="s">
        <v>327</v>
      </c>
      <c r="AK21" s="3" t="s">
        <v>328</v>
      </c>
    </row>
    <row r="22" ht="60" customHeight="1" spans="1:37">
      <c r="A22" s="2" t="s">
        <v>329</v>
      </c>
      <c r="B22" s="4" t="s">
        <v>267</v>
      </c>
      <c r="C22" s="2" t="s">
        <v>314</v>
      </c>
      <c r="D22" s="2" t="s">
        <v>330</v>
      </c>
      <c r="E22" s="2" t="s">
        <v>111</v>
      </c>
      <c r="F22" s="2" t="s">
        <v>331</v>
      </c>
      <c r="G22" s="2" t="s">
        <v>318</v>
      </c>
      <c r="H22" s="2" t="s">
        <v>318</v>
      </c>
      <c r="I22" s="2" t="s">
        <v>173</v>
      </c>
      <c r="J22" s="2" t="s">
        <v>116</v>
      </c>
      <c r="K22" s="4">
        <v>2020</v>
      </c>
      <c r="L22" s="4">
        <v>2020</v>
      </c>
      <c r="M22" s="4">
        <v>2020</v>
      </c>
      <c r="N22" s="4">
        <v>2023</v>
      </c>
      <c r="O22" s="2" t="s">
        <v>332</v>
      </c>
      <c r="P22" s="5">
        <v>1500</v>
      </c>
      <c r="Q22" s="5">
        <v>2100</v>
      </c>
      <c r="R22" s="6">
        <v>1.35</v>
      </c>
      <c r="S22" s="2" t="s">
        <v>333</v>
      </c>
      <c r="T22" s="4">
        <v>30</v>
      </c>
      <c r="U22" s="5"/>
      <c r="V22" s="2" t="s">
        <v>273</v>
      </c>
      <c r="W22" s="5">
        <v>1000</v>
      </c>
      <c r="X22" s="7">
        <v>0.6</v>
      </c>
      <c r="Y22" s="2" t="s">
        <v>334</v>
      </c>
      <c r="Z22" s="2" t="s">
        <v>335</v>
      </c>
      <c r="AA22" s="2" t="s">
        <v>336</v>
      </c>
      <c r="AB22" s="4"/>
      <c r="AC22" s="7"/>
      <c r="AD22" s="2" t="s">
        <v>116</v>
      </c>
      <c r="AE22" s="2" t="s">
        <v>337</v>
      </c>
      <c r="AF22" s="2" t="s">
        <v>338</v>
      </c>
      <c r="AG22" s="2" t="s">
        <v>339</v>
      </c>
      <c r="AH22" s="2" t="s">
        <v>125</v>
      </c>
      <c r="AI22" s="2" t="s">
        <v>340</v>
      </c>
      <c r="AJ22" s="2" t="s">
        <v>341</v>
      </c>
      <c r="AK22" s="2" t="s">
        <v>342</v>
      </c>
    </row>
    <row r="23" ht="60" customHeight="1" spans="1:37">
      <c r="A23" s="3" t="s">
        <v>343</v>
      </c>
      <c r="B23" s="8" t="s">
        <v>267</v>
      </c>
      <c r="C23" s="3" t="s">
        <v>314</v>
      </c>
      <c r="D23" s="3" t="s">
        <v>344</v>
      </c>
      <c r="E23" s="3" t="s">
        <v>111</v>
      </c>
      <c r="F23" s="3" t="s">
        <v>331</v>
      </c>
      <c r="G23" s="3" t="s">
        <v>318</v>
      </c>
      <c r="H23" s="3" t="s">
        <v>318</v>
      </c>
      <c r="I23" s="3" t="s">
        <v>173</v>
      </c>
      <c r="J23" s="3" t="s">
        <v>212</v>
      </c>
      <c r="K23" s="8">
        <v>2024</v>
      </c>
      <c r="L23" s="8">
        <v>2024</v>
      </c>
      <c r="M23" s="8">
        <v>2024</v>
      </c>
      <c r="N23" s="8">
        <v>2026</v>
      </c>
      <c r="O23" s="3"/>
      <c r="P23" s="9">
        <v>1500</v>
      </c>
      <c r="Q23" s="9"/>
      <c r="R23" s="10">
        <v>1.413</v>
      </c>
      <c r="S23" s="3" t="s">
        <v>345</v>
      </c>
      <c r="T23" s="8">
        <v>30</v>
      </c>
      <c r="U23" s="9"/>
      <c r="V23" s="3" t="s">
        <v>346</v>
      </c>
      <c r="W23" s="9">
        <v>748</v>
      </c>
      <c r="X23" s="11">
        <v>0.6</v>
      </c>
      <c r="Y23" s="3" t="s">
        <v>347</v>
      </c>
      <c r="Z23" s="3" t="s">
        <v>348</v>
      </c>
      <c r="AA23" s="3" t="s">
        <v>349</v>
      </c>
      <c r="AB23" s="8">
        <v>4</v>
      </c>
      <c r="AC23" s="11"/>
      <c r="AD23" s="3" t="s">
        <v>212</v>
      </c>
      <c r="AE23" s="3" t="s">
        <v>350</v>
      </c>
      <c r="AF23" s="3" t="s">
        <v>351</v>
      </c>
      <c r="AG23" s="3" t="s">
        <v>352</v>
      </c>
      <c r="AH23" s="3" t="s">
        <v>353</v>
      </c>
      <c r="AI23" s="3" t="s">
        <v>354</v>
      </c>
      <c r="AJ23" s="3" t="s">
        <v>355</v>
      </c>
      <c r="AK23" s="3" t="s">
        <v>356</v>
      </c>
    </row>
    <row r="24" ht="60" customHeight="1" spans="1:37">
      <c r="A24" s="2" t="s">
        <v>357</v>
      </c>
      <c r="B24" s="4" t="s">
        <v>267</v>
      </c>
      <c r="C24" s="2" t="s">
        <v>314</v>
      </c>
      <c r="D24" s="2" t="s">
        <v>358</v>
      </c>
      <c r="E24" s="2" t="s">
        <v>111</v>
      </c>
      <c r="F24" s="2" t="s">
        <v>331</v>
      </c>
      <c r="G24" s="2" t="s">
        <v>318</v>
      </c>
      <c r="H24" s="2" t="s">
        <v>318</v>
      </c>
      <c r="I24" s="2" t="s">
        <v>115</v>
      </c>
      <c r="J24" s="2" t="s">
        <v>212</v>
      </c>
      <c r="K24" s="4">
        <v>2025</v>
      </c>
      <c r="L24" s="4">
        <v>2025</v>
      </c>
      <c r="M24" s="4">
        <v>2026</v>
      </c>
      <c r="N24" s="4">
        <v>2028</v>
      </c>
      <c r="O24" s="2"/>
      <c r="P24" s="5">
        <v>1500</v>
      </c>
      <c r="Q24" s="5"/>
      <c r="R24" s="6"/>
      <c r="S24" s="2" t="s">
        <v>359</v>
      </c>
      <c r="T24" s="4">
        <v>30</v>
      </c>
      <c r="U24" s="5"/>
      <c r="V24" s="2"/>
      <c r="W24" s="5"/>
      <c r="X24" s="7"/>
      <c r="Y24" s="2" t="s">
        <v>360</v>
      </c>
      <c r="Z24" s="2" t="s">
        <v>361</v>
      </c>
      <c r="AA24" s="2" t="s">
        <v>362</v>
      </c>
      <c r="AB24" s="4"/>
      <c r="AC24" s="7"/>
      <c r="AD24" s="2" t="s">
        <v>212</v>
      </c>
      <c r="AE24" s="2" t="s">
        <v>363</v>
      </c>
      <c r="AF24" s="2" t="s">
        <v>364</v>
      </c>
      <c r="AG24" s="2" t="s">
        <v>365</v>
      </c>
      <c r="AH24" s="2" t="s">
        <v>220</v>
      </c>
      <c r="AI24" s="2" t="s">
        <v>366</v>
      </c>
      <c r="AJ24" s="2" t="s">
        <v>367</v>
      </c>
      <c r="AK24" s="2" t="s">
        <v>368</v>
      </c>
    </row>
  </sheetData>
  <pageMargins left="0.7" right="0.7" top="0.75" bottom="0.75" header="0.3" footer="0.3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"/>
  <sheetViews>
    <sheetView showGridLines="0" workbookViewId="0">
      <pane xSplit="2" ySplit="1" topLeftCell="C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8"/>
  <cols>
    <col min="1" max="4" width="36" customWidth="1"/>
    <col min="5" max="6" width="27" customWidth="1"/>
    <col min="7" max="7" width="65" customWidth="1"/>
    <col min="8" max="9" width="36" customWidth="1"/>
    <col min="10" max="11" width="27" customWidth="1"/>
    <col min="12" max="12" width="62" customWidth="1"/>
    <col min="13" max="13" width="27" customWidth="1"/>
  </cols>
  <sheetData>
    <row r="1" ht="48" customHeight="1" spans="1:13">
      <c r="A1" s="1" t="s">
        <v>369</v>
      </c>
      <c r="B1" s="1" t="s">
        <v>370</v>
      </c>
      <c r="C1" s="1" t="s">
        <v>371</v>
      </c>
      <c r="D1" s="1" t="s">
        <v>372</v>
      </c>
      <c r="E1" s="1" t="s">
        <v>373</v>
      </c>
      <c r="F1" s="1" t="s">
        <v>374</v>
      </c>
      <c r="G1" s="1" t="s">
        <v>375</v>
      </c>
      <c r="H1" s="1" t="s">
        <v>376</v>
      </c>
      <c r="I1" s="1" t="s">
        <v>377</v>
      </c>
      <c r="J1" s="1" t="s">
        <v>104</v>
      </c>
      <c r="K1" s="1" t="s">
        <v>378</v>
      </c>
      <c r="L1" s="1" t="s">
        <v>107</v>
      </c>
      <c r="M1" s="1" t="s">
        <v>379</v>
      </c>
    </row>
    <row r="2" ht="34" customHeight="1" spans="1:13">
      <c r="A2" s="2" t="s">
        <v>122</v>
      </c>
      <c r="B2" s="2" t="s">
        <v>380</v>
      </c>
      <c r="C2" s="2" t="s">
        <v>381</v>
      </c>
      <c r="D2" s="2" t="s">
        <v>382</v>
      </c>
      <c r="E2" s="2"/>
      <c r="F2" s="2" t="s">
        <v>383</v>
      </c>
      <c r="G2" s="2" t="s">
        <v>123</v>
      </c>
      <c r="H2" s="2" t="s">
        <v>108</v>
      </c>
      <c r="I2" s="2" t="s">
        <v>384</v>
      </c>
      <c r="J2" s="2" t="s">
        <v>165</v>
      </c>
      <c r="K2" s="2" t="s">
        <v>385</v>
      </c>
      <c r="L2" s="2" t="s">
        <v>386</v>
      </c>
      <c r="M2" s="2" t="s">
        <v>387</v>
      </c>
    </row>
    <row r="3" ht="47" customHeight="1" spans="1:13">
      <c r="A3" s="3" t="s">
        <v>124</v>
      </c>
      <c r="B3" s="3" t="s">
        <v>380</v>
      </c>
      <c r="C3" s="3" t="s">
        <v>388</v>
      </c>
      <c r="D3" s="3" t="s">
        <v>389</v>
      </c>
      <c r="E3" s="3"/>
      <c r="F3" s="3" t="s">
        <v>383</v>
      </c>
      <c r="G3" s="3" t="s">
        <v>390</v>
      </c>
      <c r="H3" s="3" t="s">
        <v>108</v>
      </c>
      <c r="I3" s="3" t="s">
        <v>391</v>
      </c>
      <c r="J3" s="3" t="s">
        <v>165</v>
      </c>
      <c r="K3" s="3" t="s">
        <v>385</v>
      </c>
      <c r="L3" s="3" t="s">
        <v>392</v>
      </c>
      <c r="M3" s="3" t="s">
        <v>387</v>
      </c>
    </row>
    <row r="4" ht="34" customHeight="1" spans="1:13">
      <c r="A4" s="2" t="s">
        <v>152</v>
      </c>
      <c r="B4" s="2" t="s">
        <v>380</v>
      </c>
      <c r="C4" s="2" t="s">
        <v>393</v>
      </c>
      <c r="D4" s="2" t="s">
        <v>382</v>
      </c>
      <c r="E4" s="2"/>
      <c r="F4" s="2" t="s">
        <v>383</v>
      </c>
      <c r="G4" s="2" t="s">
        <v>153</v>
      </c>
      <c r="H4" s="2" t="s">
        <v>394</v>
      </c>
      <c r="I4" s="2" t="s">
        <v>395</v>
      </c>
      <c r="J4" s="2" t="s">
        <v>165</v>
      </c>
      <c r="K4" s="2" t="s">
        <v>385</v>
      </c>
      <c r="L4" s="2" t="s">
        <v>396</v>
      </c>
      <c r="M4" s="2" t="s">
        <v>387</v>
      </c>
    </row>
    <row r="5" ht="60" customHeight="1" spans="1:13">
      <c r="A5" s="3" t="s">
        <v>397</v>
      </c>
      <c r="B5" s="3" t="s">
        <v>380</v>
      </c>
      <c r="C5" s="3" t="s">
        <v>398</v>
      </c>
      <c r="D5" s="3" t="s">
        <v>399</v>
      </c>
      <c r="E5" s="3"/>
      <c r="F5" s="3" t="s">
        <v>383</v>
      </c>
      <c r="G5" s="3" t="s">
        <v>400</v>
      </c>
      <c r="H5" s="3" t="s">
        <v>394</v>
      </c>
      <c r="I5" s="3" t="s">
        <v>401</v>
      </c>
      <c r="J5" s="3" t="s">
        <v>165</v>
      </c>
      <c r="K5" s="3" t="s">
        <v>385</v>
      </c>
      <c r="L5" s="3" t="s">
        <v>402</v>
      </c>
      <c r="M5" s="3" t="s">
        <v>387</v>
      </c>
    </row>
    <row r="6" ht="47" customHeight="1" spans="1:13">
      <c r="A6" s="2" t="s">
        <v>179</v>
      </c>
      <c r="B6" s="2" t="s">
        <v>403</v>
      </c>
      <c r="C6" s="2" t="s">
        <v>404</v>
      </c>
      <c r="D6" s="2" t="s">
        <v>405</v>
      </c>
      <c r="E6" s="2" t="s">
        <v>406</v>
      </c>
      <c r="F6" s="2" t="s">
        <v>407</v>
      </c>
      <c r="G6" s="2" t="s">
        <v>180</v>
      </c>
      <c r="H6" s="2" t="s">
        <v>168</v>
      </c>
      <c r="I6" s="2" t="s">
        <v>408</v>
      </c>
      <c r="J6" s="2" t="s">
        <v>165</v>
      </c>
      <c r="K6" s="2" t="s">
        <v>385</v>
      </c>
      <c r="L6" s="2" t="s">
        <v>409</v>
      </c>
      <c r="M6" s="2" t="s">
        <v>387</v>
      </c>
    </row>
    <row r="7" ht="47" customHeight="1" spans="1:13">
      <c r="A7" s="3" t="s">
        <v>193</v>
      </c>
      <c r="B7" s="3" t="s">
        <v>403</v>
      </c>
      <c r="C7" s="3" t="s">
        <v>410</v>
      </c>
      <c r="D7" s="3" t="s">
        <v>405</v>
      </c>
      <c r="E7" s="3" t="s">
        <v>411</v>
      </c>
      <c r="F7" s="3" t="s">
        <v>407</v>
      </c>
      <c r="G7" s="3" t="s">
        <v>194</v>
      </c>
      <c r="H7" s="3" t="s">
        <v>412</v>
      </c>
      <c r="I7" s="3" t="s">
        <v>413</v>
      </c>
      <c r="J7" s="3" t="s">
        <v>165</v>
      </c>
      <c r="K7" s="3" t="s">
        <v>385</v>
      </c>
      <c r="L7" s="3" t="s">
        <v>414</v>
      </c>
      <c r="M7" s="3" t="s">
        <v>387</v>
      </c>
    </row>
    <row r="8" ht="34" customHeight="1" spans="1:13">
      <c r="A8" s="2" t="s">
        <v>217</v>
      </c>
      <c r="B8" s="2" t="s">
        <v>415</v>
      </c>
      <c r="C8" s="2" t="s">
        <v>416</v>
      </c>
      <c r="D8" s="2" t="s">
        <v>417</v>
      </c>
      <c r="E8" s="2" t="s">
        <v>418</v>
      </c>
      <c r="F8" s="2" t="s">
        <v>419</v>
      </c>
      <c r="G8" s="2" t="s">
        <v>218</v>
      </c>
      <c r="H8" s="2" t="s">
        <v>420</v>
      </c>
      <c r="I8" s="2" t="s">
        <v>421</v>
      </c>
      <c r="J8" s="2" t="s">
        <v>220</v>
      </c>
      <c r="K8" s="2" t="s">
        <v>385</v>
      </c>
      <c r="L8" s="2" t="s">
        <v>422</v>
      </c>
      <c r="M8" s="2" t="s">
        <v>387</v>
      </c>
    </row>
    <row r="9" ht="47" customHeight="1" spans="1:13">
      <c r="A9" s="3" t="s">
        <v>423</v>
      </c>
      <c r="B9" s="3" t="s">
        <v>403</v>
      </c>
      <c r="C9" s="3" t="s">
        <v>424</v>
      </c>
      <c r="D9" s="3" t="s">
        <v>405</v>
      </c>
      <c r="E9" s="3" t="s">
        <v>425</v>
      </c>
      <c r="F9" s="3" t="s">
        <v>407</v>
      </c>
      <c r="G9" s="3" t="s">
        <v>426</v>
      </c>
      <c r="H9" s="3" t="s">
        <v>420</v>
      </c>
      <c r="I9" s="3" t="s">
        <v>427</v>
      </c>
      <c r="J9" s="3" t="s">
        <v>165</v>
      </c>
      <c r="K9" s="3" t="s">
        <v>385</v>
      </c>
      <c r="L9" s="3" t="s">
        <v>428</v>
      </c>
      <c r="M9" s="3" t="s">
        <v>387</v>
      </c>
    </row>
    <row r="10" ht="47" customHeight="1" spans="1:13">
      <c r="A10" s="2" t="s">
        <v>429</v>
      </c>
      <c r="B10" s="2" t="s">
        <v>114</v>
      </c>
      <c r="C10" s="2" t="s">
        <v>430</v>
      </c>
      <c r="D10" s="2" t="s">
        <v>431</v>
      </c>
      <c r="E10" s="2" t="s">
        <v>432</v>
      </c>
      <c r="F10" s="2" t="s">
        <v>433</v>
      </c>
      <c r="G10" s="2" t="s">
        <v>434</v>
      </c>
      <c r="H10" s="2" t="s">
        <v>435</v>
      </c>
      <c r="I10" s="2" t="s">
        <v>436</v>
      </c>
      <c r="J10" s="2" t="s">
        <v>220</v>
      </c>
      <c r="K10" s="2" t="s">
        <v>385</v>
      </c>
      <c r="L10" s="2" t="s">
        <v>437</v>
      </c>
      <c r="M10" s="2" t="s">
        <v>387</v>
      </c>
    </row>
    <row r="11" ht="34" customHeight="1" spans="1:13">
      <c r="A11" s="3" t="s">
        <v>276</v>
      </c>
      <c r="B11" s="3" t="s">
        <v>271</v>
      </c>
      <c r="C11" s="3" t="s">
        <v>438</v>
      </c>
      <c r="D11" s="3" t="s">
        <v>439</v>
      </c>
      <c r="E11" s="3"/>
      <c r="F11" s="3" t="s">
        <v>440</v>
      </c>
      <c r="G11" s="3" t="s">
        <v>277</v>
      </c>
      <c r="H11" s="3" t="s">
        <v>441</v>
      </c>
      <c r="I11" s="3" t="s">
        <v>442</v>
      </c>
      <c r="J11" s="3" t="s">
        <v>220</v>
      </c>
      <c r="K11" s="3" t="s">
        <v>385</v>
      </c>
      <c r="L11" s="3" t="s">
        <v>443</v>
      </c>
      <c r="M11" s="3" t="s">
        <v>387</v>
      </c>
    </row>
    <row r="12" ht="47" customHeight="1" spans="1:13">
      <c r="A12" s="2" t="s">
        <v>326</v>
      </c>
      <c r="B12" s="2" t="s">
        <v>444</v>
      </c>
      <c r="C12" s="2" t="s">
        <v>445</v>
      </c>
      <c r="D12" s="2" t="s">
        <v>446</v>
      </c>
      <c r="E12" s="2" t="s">
        <v>447</v>
      </c>
      <c r="F12" s="2" t="s">
        <v>448</v>
      </c>
      <c r="G12" s="2" t="s">
        <v>449</v>
      </c>
      <c r="H12" s="2" t="s">
        <v>450</v>
      </c>
      <c r="I12" s="2" t="s">
        <v>451</v>
      </c>
      <c r="J12" s="2" t="s">
        <v>452</v>
      </c>
      <c r="K12" s="2" t="s">
        <v>385</v>
      </c>
      <c r="L12" s="2" t="s">
        <v>453</v>
      </c>
      <c r="M12" s="2" t="s">
        <v>387</v>
      </c>
    </row>
    <row r="13" ht="34" customHeight="1" spans="1:13">
      <c r="A13" s="3" t="s">
        <v>324</v>
      </c>
      <c r="B13" s="3" t="s">
        <v>454</v>
      </c>
      <c r="C13" s="3" t="s">
        <v>455</v>
      </c>
      <c r="D13" s="3" t="s">
        <v>456</v>
      </c>
      <c r="E13" s="3" t="s">
        <v>457</v>
      </c>
      <c r="F13" s="3" t="s">
        <v>458</v>
      </c>
      <c r="G13" s="3" t="s">
        <v>325</v>
      </c>
      <c r="H13" s="3" t="s">
        <v>313</v>
      </c>
      <c r="I13" s="3" t="s">
        <v>459</v>
      </c>
      <c r="J13" s="3" t="s">
        <v>220</v>
      </c>
      <c r="K13" s="3" t="s">
        <v>385</v>
      </c>
      <c r="L13" s="3" t="s">
        <v>460</v>
      </c>
      <c r="M13" s="3" t="s">
        <v>387</v>
      </c>
    </row>
    <row r="14" ht="34" customHeight="1" spans="1:13">
      <c r="A14" s="2" t="s">
        <v>337</v>
      </c>
      <c r="B14" s="2" t="s">
        <v>318</v>
      </c>
      <c r="C14" s="2" t="s">
        <v>461</v>
      </c>
      <c r="D14" s="2" t="s">
        <v>462</v>
      </c>
      <c r="E14" s="2" t="s">
        <v>463</v>
      </c>
      <c r="F14" s="2" t="s">
        <v>440</v>
      </c>
      <c r="G14" s="2" t="s">
        <v>338</v>
      </c>
      <c r="H14" s="2" t="s">
        <v>329</v>
      </c>
      <c r="I14" s="2" t="s">
        <v>464</v>
      </c>
      <c r="J14" s="2" t="s">
        <v>220</v>
      </c>
      <c r="K14" s="2" t="s">
        <v>385</v>
      </c>
      <c r="L14" s="2" t="s">
        <v>465</v>
      </c>
      <c r="M14" s="2" t="s">
        <v>387</v>
      </c>
    </row>
    <row r="15" ht="47" customHeight="1" spans="1:13">
      <c r="A15" s="3" t="s">
        <v>466</v>
      </c>
      <c r="B15" s="3" t="s">
        <v>307</v>
      </c>
      <c r="C15" s="3" t="s">
        <v>467</v>
      </c>
      <c r="D15" s="3" t="s">
        <v>468</v>
      </c>
      <c r="E15" s="3" t="s">
        <v>469</v>
      </c>
      <c r="F15" s="3" t="s">
        <v>383</v>
      </c>
      <c r="G15" s="3" t="s">
        <v>470</v>
      </c>
      <c r="H15" s="3" t="s">
        <v>329</v>
      </c>
      <c r="I15" s="3" t="s">
        <v>471</v>
      </c>
      <c r="J15" s="3" t="s">
        <v>165</v>
      </c>
      <c r="K15" s="3" t="s">
        <v>385</v>
      </c>
      <c r="L15" s="3" t="s">
        <v>472</v>
      </c>
      <c r="M15" s="3" t="s">
        <v>387</v>
      </c>
    </row>
    <row r="16" ht="34" customHeight="1" spans="1:13">
      <c r="A16" s="2" t="s">
        <v>473</v>
      </c>
      <c r="B16" s="2" t="s">
        <v>318</v>
      </c>
      <c r="C16" s="2" t="s">
        <v>474</v>
      </c>
      <c r="D16" s="2" t="s">
        <v>439</v>
      </c>
      <c r="E16" s="2"/>
      <c r="F16" s="2" t="s">
        <v>440</v>
      </c>
      <c r="G16" s="2" t="s">
        <v>475</v>
      </c>
      <c r="H16" s="2" t="s">
        <v>476</v>
      </c>
      <c r="I16" s="2" t="s">
        <v>477</v>
      </c>
      <c r="J16" s="2" t="s">
        <v>220</v>
      </c>
      <c r="K16" s="2" t="s">
        <v>385</v>
      </c>
      <c r="L16" s="2" t="s">
        <v>478</v>
      </c>
      <c r="M16" s="2" t="s">
        <v>387</v>
      </c>
    </row>
    <row r="17" ht="34" customHeight="1" spans="1:13">
      <c r="A17" s="3" t="s">
        <v>479</v>
      </c>
      <c r="B17" s="3" t="s">
        <v>318</v>
      </c>
      <c r="C17" s="3" t="s">
        <v>480</v>
      </c>
      <c r="D17" s="3" t="s">
        <v>481</v>
      </c>
      <c r="E17" s="3" t="s">
        <v>482</v>
      </c>
      <c r="F17" s="3" t="s">
        <v>440</v>
      </c>
      <c r="G17" s="3" t="s">
        <v>483</v>
      </c>
      <c r="H17" s="3" t="s">
        <v>484</v>
      </c>
      <c r="I17" s="3" t="s">
        <v>485</v>
      </c>
      <c r="J17" s="3" t="s">
        <v>220</v>
      </c>
      <c r="K17" s="3" t="s">
        <v>385</v>
      </c>
      <c r="L17" s="3" t="s">
        <v>486</v>
      </c>
      <c r="M17" s="3" t="s">
        <v>387</v>
      </c>
    </row>
    <row r="18" ht="34" customHeight="1" spans="1:13">
      <c r="A18" s="2" t="s">
        <v>487</v>
      </c>
      <c r="B18" s="2" t="s">
        <v>444</v>
      </c>
      <c r="C18" s="2" t="s">
        <v>488</v>
      </c>
      <c r="D18" s="2" t="s">
        <v>489</v>
      </c>
      <c r="E18" s="2" t="s">
        <v>490</v>
      </c>
      <c r="F18" s="2" t="s">
        <v>448</v>
      </c>
      <c r="G18" s="2" t="s">
        <v>491</v>
      </c>
      <c r="H18" s="2" t="s">
        <v>492</v>
      </c>
      <c r="I18" s="2" t="s">
        <v>493</v>
      </c>
      <c r="J18" s="2" t="s">
        <v>452</v>
      </c>
      <c r="K18" s="2" t="s">
        <v>385</v>
      </c>
      <c r="L18" s="2" t="s">
        <v>494</v>
      </c>
      <c r="M18" s="2" t="s">
        <v>387</v>
      </c>
    </row>
    <row r="19" ht="60" customHeight="1" spans="1:13">
      <c r="A19" s="3" t="s">
        <v>495</v>
      </c>
      <c r="B19" s="3" t="s">
        <v>380</v>
      </c>
      <c r="C19" s="3" t="s">
        <v>496</v>
      </c>
      <c r="D19" s="3" t="s">
        <v>399</v>
      </c>
      <c r="E19" s="3"/>
      <c r="F19" s="3" t="s">
        <v>383</v>
      </c>
      <c r="G19" s="3" t="s">
        <v>497</v>
      </c>
      <c r="H19" s="3" t="s">
        <v>108</v>
      </c>
      <c r="I19" s="3" t="s">
        <v>498</v>
      </c>
      <c r="J19" s="3" t="s">
        <v>220</v>
      </c>
      <c r="K19" s="3" t="s">
        <v>385</v>
      </c>
      <c r="L19" s="3" t="s">
        <v>499</v>
      </c>
      <c r="M19" s="3" t="s">
        <v>387</v>
      </c>
    </row>
    <row r="20" ht="60" customHeight="1" spans="1:13">
      <c r="A20" s="2" t="s">
        <v>138</v>
      </c>
      <c r="B20" s="2" t="s">
        <v>380</v>
      </c>
      <c r="C20" s="2" t="s">
        <v>500</v>
      </c>
      <c r="D20" s="2" t="s">
        <v>399</v>
      </c>
      <c r="E20" s="2" t="s">
        <v>501</v>
      </c>
      <c r="F20" s="2" t="s">
        <v>383</v>
      </c>
      <c r="G20" s="2" t="s">
        <v>139</v>
      </c>
      <c r="H20" s="2" t="s">
        <v>129</v>
      </c>
      <c r="I20" s="2" t="s">
        <v>502</v>
      </c>
      <c r="J20" s="2" t="s">
        <v>220</v>
      </c>
      <c r="K20" s="2" t="s">
        <v>503</v>
      </c>
      <c r="L20" s="2" t="s">
        <v>504</v>
      </c>
      <c r="M20" s="2" t="s">
        <v>387</v>
      </c>
    </row>
    <row r="21" ht="47" customHeight="1" spans="1:13">
      <c r="A21" s="3" t="s">
        <v>140</v>
      </c>
      <c r="B21" s="3" t="s">
        <v>380</v>
      </c>
      <c r="C21" s="3" t="s">
        <v>505</v>
      </c>
      <c r="D21" s="3" t="s">
        <v>382</v>
      </c>
      <c r="E21" s="3"/>
      <c r="F21" s="3" t="s">
        <v>383</v>
      </c>
      <c r="G21" s="3" t="s">
        <v>506</v>
      </c>
      <c r="H21" s="3" t="s">
        <v>129</v>
      </c>
      <c r="I21" s="3" t="s">
        <v>507</v>
      </c>
      <c r="J21" s="3" t="s">
        <v>165</v>
      </c>
      <c r="K21" s="3" t="s">
        <v>503</v>
      </c>
      <c r="L21" s="3" t="s">
        <v>508</v>
      </c>
      <c r="M21" s="3" t="s">
        <v>387</v>
      </c>
    </row>
    <row r="22" ht="73" customHeight="1" spans="1:13">
      <c r="A22" s="2" t="s">
        <v>509</v>
      </c>
      <c r="B22" s="2" t="s">
        <v>403</v>
      </c>
      <c r="C22" s="2" t="s">
        <v>510</v>
      </c>
      <c r="D22" s="2" t="s">
        <v>405</v>
      </c>
      <c r="E22" s="2" t="s">
        <v>511</v>
      </c>
      <c r="F22" s="2" t="s">
        <v>407</v>
      </c>
      <c r="G22" s="2" t="s">
        <v>512</v>
      </c>
      <c r="H22" s="2" t="s">
        <v>412</v>
      </c>
      <c r="I22" s="2" t="s">
        <v>513</v>
      </c>
      <c r="J22" s="2" t="s">
        <v>220</v>
      </c>
      <c r="K22" s="2" t="s">
        <v>503</v>
      </c>
      <c r="L22" s="2" t="s">
        <v>514</v>
      </c>
      <c r="M22" s="2" t="s">
        <v>387</v>
      </c>
    </row>
    <row r="23" ht="60" customHeight="1" spans="1:13">
      <c r="A23" s="3" t="s">
        <v>164</v>
      </c>
      <c r="B23" s="3" t="s">
        <v>380</v>
      </c>
      <c r="C23" s="3" t="s">
        <v>515</v>
      </c>
      <c r="D23" s="3" t="s">
        <v>399</v>
      </c>
      <c r="E23" s="3" t="s">
        <v>516</v>
      </c>
      <c r="F23" s="3" t="s">
        <v>383</v>
      </c>
      <c r="G23" s="3" t="s">
        <v>400</v>
      </c>
      <c r="H23" s="3" t="s">
        <v>394</v>
      </c>
      <c r="I23" s="3" t="s">
        <v>517</v>
      </c>
      <c r="J23" s="3" t="s">
        <v>220</v>
      </c>
      <c r="K23" s="3" t="s">
        <v>503</v>
      </c>
      <c r="L23" s="3" t="s">
        <v>518</v>
      </c>
      <c r="M23" s="3" t="s">
        <v>387</v>
      </c>
    </row>
    <row r="24" ht="60" customHeight="1" spans="1:13">
      <c r="A24" s="2" t="s">
        <v>519</v>
      </c>
      <c r="B24" s="2" t="s">
        <v>380</v>
      </c>
      <c r="C24" s="2" t="s">
        <v>520</v>
      </c>
      <c r="D24" s="2" t="s">
        <v>521</v>
      </c>
      <c r="E24" s="2" t="s">
        <v>522</v>
      </c>
      <c r="F24" s="2" t="s">
        <v>383</v>
      </c>
      <c r="G24" s="2" t="s">
        <v>523</v>
      </c>
      <c r="H24" s="2" t="s">
        <v>524</v>
      </c>
      <c r="I24" s="2" t="s">
        <v>525</v>
      </c>
      <c r="J24" s="2" t="s">
        <v>220</v>
      </c>
      <c r="K24" s="2" t="s">
        <v>503</v>
      </c>
      <c r="L24" s="2" t="s">
        <v>526</v>
      </c>
      <c r="M24" s="2" t="s">
        <v>387</v>
      </c>
    </row>
    <row r="25" ht="60" customHeight="1" spans="1:13">
      <c r="A25" s="3" t="s">
        <v>527</v>
      </c>
      <c r="B25" s="3" t="s">
        <v>380</v>
      </c>
      <c r="C25" s="3" t="s">
        <v>528</v>
      </c>
      <c r="D25" s="3" t="s">
        <v>399</v>
      </c>
      <c r="E25" s="3" t="s">
        <v>529</v>
      </c>
      <c r="F25" s="3" t="s">
        <v>383</v>
      </c>
      <c r="G25" s="3" t="s">
        <v>530</v>
      </c>
      <c r="H25" s="3" t="s">
        <v>420</v>
      </c>
      <c r="I25" s="3" t="s">
        <v>531</v>
      </c>
      <c r="J25" s="3" t="s">
        <v>220</v>
      </c>
      <c r="K25" s="3" t="s">
        <v>503</v>
      </c>
      <c r="L25" s="3" t="s">
        <v>532</v>
      </c>
      <c r="M25" s="3" t="s">
        <v>387</v>
      </c>
    </row>
    <row r="26" ht="47" customHeight="1" spans="1:13">
      <c r="A26" s="2" t="s">
        <v>533</v>
      </c>
      <c r="B26" s="2" t="s">
        <v>271</v>
      </c>
      <c r="C26" s="2" t="s">
        <v>534</v>
      </c>
      <c r="D26" s="2" t="s">
        <v>535</v>
      </c>
      <c r="E26" s="2" t="s">
        <v>536</v>
      </c>
      <c r="F26" s="2" t="s">
        <v>440</v>
      </c>
      <c r="G26" s="2" t="s">
        <v>537</v>
      </c>
      <c r="H26" s="2" t="s">
        <v>292</v>
      </c>
      <c r="I26" s="2" t="s">
        <v>538</v>
      </c>
      <c r="J26" s="2" t="s">
        <v>220</v>
      </c>
      <c r="K26" s="2" t="s">
        <v>503</v>
      </c>
      <c r="L26" s="2" t="s">
        <v>539</v>
      </c>
      <c r="M26" s="2" t="s">
        <v>387</v>
      </c>
    </row>
    <row r="27" ht="86" customHeight="1" spans="1:13">
      <c r="A27" s="3" t="s">
        <v>540</v>
      </c>
      <c r="B27" s="3" t="s">
        <v>403</v>
      </c>
      <c r="C27" s="3" t="s">
        <v>541</v>
      </c>
      <c r="D27" s="3" t="s">
        <v>542</v>
      </c>
      <c r="E27" s="3" t="s">
        <v>543</v>
      </c>
      <c r="F27" s="3" t="s">
        <v>407</v>
      </c>
      <c r="G27" s="3" t="s">
        <v>544</v>
      </c>
      <c r="H27" s="3" t="s">
        <v>545</v>
      </c>
      <c r="I27" s="3" t="s">
        <v>546</v>
      </c>
      <c r="J27" s="3" t="s">
        <v>220</v>
      </c>
      <c r="K27" s="3" t="s">
        <v>503</v>
      </c>
      <c r="L27" s="3" t="s">
        <v>547</v>
      </c>
      <c r="M27" s="3" t="s">
        <v>548</v>
      </c>
    </row>
    <row r="28" ht="47" customHeight="1" spans="1:13">
      <c r="A28" s="2" t="s">
        <v>549</v>
      </c>
      <c r="B28" s="2" t="s">
        <v>403</v>
      </c>
      <c r="C28" s="2" t="s">
        <v>550</v>
      </c>
      <c r="D28" s="2" t="s">
        <v>405</v>
      </c>
      <c r="E28" s="2" t="s">
        <v>551</v>
      </c>
      <c r="F28" s="2" t="s">
        <v>407</v>
      </c>
      <c r="G28" s="2" t="s">
        <v>552</v>
      </c>
      <c r="H28" s="2" t="s">
        <v>199</v>
      </c>
      <c r="I28" s="2" t="s">
        <v>553</v>
      </c>
      <c r="J28" s="2" t="s">
        <v>220</v>
      </c>
      <c r="K28" s="2" t="s">
        <v>503</v>
      </c>
      <c r="L28" s="2" t="s">
        <v>554</v>
      </c>
      <c r="M28" s="2" t="s">
        <v>387</v>
      </c>
    </row>
    <row r="29" ht="47" customHeight="1" spans="1:13">
      <c r="A29" s="3" t="s">
        <v>555</v>
      </c>
      <c r="B29" s="3" t="s">
        <v>380</v>
      </c>
      <c r="C29" s="3" t="s">
        <v>556</v>
      </c>
      <c r="D29" s="3" t="s">
        <v>521</v>
      </c>
      <c r="E29" s="3" t="s">
        <v>522</v>
      </c>
      <c r="F29" s="3" t="s">
        <v>383</v>
      </c>
      <c r="G29" s="3" t="s">
        <v>557</v>
      </c>
      <c r="H29" s="3" t="s">
        <v>129</v>
      </c>
      <c r="I29" s="3" t="s">
        <v>558</v>
      </c>
      <c r="J29" s="3" t="s">
        <v>220</v>
      </c>
      <c r="K29" s="3" t="s">
        <v>503</v>
      </c>
      <c r="L29" s="3" t="s">
        <v>559</v>
      </c>
      <c r="M29" s="3" t="s">
        <v>387</v>
      </c>
    </row>
    <row r="30" ht="47" customHeight="1" spans="1:13">
      <c r="A30" s="2" t="s">
        <v>560</v>
      </c>
      <c r="B30" s="2" t="s">
        <v>318</v>
      </c>
      <c r="C30" s="2" t="s">
        <v>561</v>
      </c>
      <c r="D30" s="2" t="s">
        <v>562</v>
      </c>
      <c r="E30" s="2" t="s">
        <v>563</v>
      </c>
      <c r="F30" s="2" t="s">
        <v>440</v>
      </c>
      <c r="G30" s="2" t="s">
        <v>564</v>
      </c>
      <c r="H30" s="2" t="s">
        <v>329</v>
      </c>
      <c r="I30" s="2" t="s">
        <v>565</v>
      </c>
      <c r="J30" s="2" t="s">
        <v>220</v>
      </c>
      <c r="K30" s="2" t="s">
        <v>503</v>
      </c>
      <c r="L30" s="2" t="s">
        <v>566</v>
      </c>
      <c r="M30" s="2" t="s">
        <v>387</v>
      </c>
    </row>
    <row r="31" ht="47" customHeight="1" spans="1:13">
      <c r="A31" s="3" t="s">
        <v>567</v>
      </c>
      <c r="B31" s="3" t="s">
        <v>380</v>
      </c>
      <c r="C31" s="3" t="s">
        <v>568</v>
      </c>
      <c r="D31" s="3" t="s">
        <v>569</v>
      </c>
      <c r="E31" s="3" t="s">
        <v>570</v>
      </c>
      <c r="F31" s="3" t="s">
        <v>383</v>
      </c>
      <c r="G31" s="3" t="s">
        <v>571</v>
      </c>
      <c r="H31" s="3" t="s">
        <v>168</v>
      </c>
      <c r="I31" s="3" t="s">
        <v>572</v>
      </c>
      <c r="J31" s="3" t="s">
        <v>220</v>
      </c>
      <c r="K31" s="3" t="s">
        <v>503</v>
      </c>
      <c r="L31" s="3" t="s">
        <v>573</v>
      </c>
      <c r="M31" s="3" t="s">
        <v>387</v>
      </c>
    </row>
    <row r="32" ht="34" customHeight="1" spans="1:13">
      <c r="A32" s="2" t="s">
        <v>574</v>
      </c>
      <c r="B32" s="2" t="s">
        <v>271</v>
      </c>
      <c r="C32" s="2" t="s">
        <v>575</v>
      </c>
      <c r="D32" s="2" t="s">
        <v>576</v>
      </c>
      <c r="E32" s="2" t="s">
        <v>522</v>
      </c>
      <c r="F32" s="2" t="s">
        <v>440</v>
      </c>
      <c r="G32" s="2" t="s">
        <v>577</v>
      </c>
      <c r="H32" s="2" t="s">
        <v>266</v>
      </c>
      <c r="I32" s="2" t="s">
        <v>578</v>
      </c>
      <c r="J32" s="2" t="s">
        <v>220</v>
      </c>
      <c r="K32" s="2" t="s">
        <v>503</v>
      </c>
      <c r="L32" s="2" t="s">
        <v>579</v>
      </c>
      <c r="M32" s="2" t="s">
        <v>387</v>
      </c>
    </row>
    <row r="33" ht="47" customHeight="1" spans="1:13">
      <c r="A33" s="3" t="s">
        <v>580</v>
      </c>
      <c r="B33" s="3" t="s">
        <v>271</v>
      </c>
      <c r="C33" s="3" t="s">
        <v>581</v>
      </c>
      <c r="D33" s="3" t="s">
        <v>582</v>
      </c>
      <c r="E33" s="3" t="s">
        <v>583</v>
      </c>
      <c r="F33" s="3" t="s">
        <v>440</v>
      </c>
      <c r="G33" s="3" t="s">
        <v>584</v>
      </c>
      <c r="H33" s="3" t="s">
        <v>282</v>
      </c>
      <c r="I33" s="3" t="s">
        <v>585</v>
      </c>
      <c r="J33" s="3" t="s">
        <v>220</v>
      </c>
      <c r="K33" s="3" t="s">
        <v>503</v>
      </c>
      <c r="L33" s="3" t="s">
        <v>586</v>
      </c>
      <c r="M33" s="3" t="s">
        <v>387</v>
      </c>
    </row>
    <row r="34" ht="34" customHeight="1" spans="1:13">
      <c r="A34" s="2" t="s">
        <v>587</v>
      </c>
      <c r="B34" s="2" t="s">
        <v>271</v>
      </c>
      <c r="C34" s="2" t="s">
        <v>588</v>
      </c>
      <c r="D34" s="2" t="s">
        <v>535</v>
      </c>
      <c r="E34" s="2" t="s">
        <v>589</v>
      </c>
      <c r="F34" s="2" t="s">
        <v>440</v>
      </c>
      <c r="G34" s="2" t="s">
        <v>590</v>
      </c>
      <c r="H34" s="2" t="s">
        <v>302</v>
      </c>
      <c r="I34" s="2" t="s">
        <v>591</v>
      </c>
      <c r="J34" s="2" t="s">
        <v>220</v>
      </c>
      <c r="K34" s="2" t="s">
        <v>503</v>
      </c>
      <c r="L34" s="2" t="s">
        <v>592</v>
      </c>
      <c r="M34" s="2" t="s">
        <v>387</v>
      </c>
    </row>
    <row r="35" ht="47" customHeight="1" spans="1:13">
      <c r="A35" s="3" t="s">
        <v>593</v>
      </c>
      <c r="B35" s="3" t="s">
        <v>271</v>
      </c>
      <c r="C35" s="3" t="s">
        <v>594</v>
      </c>
      <c r="D35" s="3" t="s">
        <v>576</v>
      </c>
      <c r="E35" s="3" t="s">
        <v>522</v>
      </c>
      <c r="F35" s="3" t="s">
        <v>440</v>
      </c>
      <c r="G35" s="3" t="s">
        <v>577</v>
      </c>
      <c r="H35" s="3" t="s">
        <v>441</v>
      </c>
      <c r="I35" s="3" t="s">
        <v>595</v>
      </c>
      <c r="J35" s="3" t="s">
        <v>220</v>
      </c>
      <c r="K35" s="3" t="s">
        <v>503</v>
      </c>
      <c r="L35" s="3" t="s">
        <v>596</v>
      </c>
      <c r="M35" s="3" t="s">
        <v>387</v>
      </c>
    </row>
    <row r="36" ht="47" customHeight="1" spans="1:13">
      <c r="A36" s="2" t="s">
        <v>597</v>
      </c>
      <c r="B36" s="2" t="s">
        <v>403</v>
      </c>
      <c r="C36" s="2" t="s">
        <v>598</v>
      </c>
      <c r="D36" s="2" t="s">
        <v>405</v>
      </c>
      <c r="E36" s="2" t="s">
        <v>599</v>
      </c>
      <c r="F36" s="2" t="s">
        <v>407</v>
      </c>
      <c r="G36" s="2" t="s">
        <v>600</v>
      </c>
      <c r="H36" s="2" t="s">
        <v>420</v>
      </c>
      <c r="I36" s="2" t="s">
        <v>601</v>
      </c>
      <c r="J36" s="2" t="s">
        <v>220</v>
      </c>
      <c r="K36" s="2" t="s">
        <v>503</v>
      </c>
      <c r="L36" s="2" t="s">
        <v>602</v>
      </c>
      <c r="M36" s="2" t="s">
        <v>387</v>
      </c>
    </row>
    <row r="37" ht="47" customHeight="1" spans="1:13">
      <c r="A37" s="3" t="s">
        <v>603</v>
      </c>
      <c r="B37" s="3" t="s">
        <v>604</v>
      </c>
      <c r="C37" s="3" t="s">
        <v>605</v>
      </c>
      <c r="D37" s="3" t="s">
        <v>606</v>
      </c>
      <c r="E37" s="3" t="s">
        <v>607</v>
      </c>
      <c r="F37" s="3" t="s">
        <v>608</v>
      </c>
      <c r="G37" s="3" t="s">
        <v>609</v>
      </c>
      <c r="H37" s="3" t="s">
        <v>420</v>
      </c>
      <c r="I37" s="3" t="s">
        <v>610</v>
      </c>
      <c r="J37" s="3" t="s">
        <v>220</v>
      </c>
      <c r="K37" s="3" t="s">
        <v>503</v>
      </c>
      <c r="L37" s="3" t="s">
        <v>611</v>
      </c>
      <c r="M37" s="3" t="s">
        <v>387</v>
      </c>
    </row>
    <row r="38" ht="47" customHeight="1" spans="1:13">
      <c r="A38" s="2" t="s">
        <v>612</v>
      </c>
      <c r="B38" s="2" t="s">
        <v>613</v>
      </c>
      <c r="C38" s="2" t="s">
        <v>614</v>
      </c>
      <c r="D38" s="2" t="s">
        <v>615</v>
      </c>
      <c r="E38" s="2" t="s">
        <v>616</v>
      </c>
      <c r="F38" s="2" t="s">
        <v>407</v>
      </c>
      <c r="G38" s="2" t="s">
        <v>617</v>
      </c>
      <c r="H38" s="2" t="s">
        <v>313</v>
      </c>
      <c r="I38" s="2" t="s">
        <v>618</v>
      </c>
      <c r="J38" s="2" t="s">
        <v>165</v>
      </c>
      <c r="K38" s="2" t="s">
        <v>385</v>
      </c>
      <c r="L38" s="2" t="s">
        <v>619</v>
      </c>
      <c r="M38" s="2" t="s">
        <v>387</v>
      </c>
    </row>
    <row r="39" ht="34" customHeight="1" spans="1:13">
      <c r="A39" s="3" t="s">
        <v>620</v>
      </c>
      <c r="B39" s="3" t="s">
        <v>415</v>
      </c>
      <c r="C39" s="3" t="s">
        <v>621</v>
      </c>
      <c r="D39" s="3" t="s">
        <v>622</v>
      </c>
      <c r="E39" s="3" t="s">
        <v>623</v>
      </c>
      <c r="F39" s="3" t="s">
        <v>419</v>
      </c>
      <c r="G39" s="3" t="s">
        <v>624</v>
      </c>
      <c r="H39" s="3" t="s">
        <v>168</v>
      </c>
      <c r="I39" s="3" t="s">
        <v>625</v>
      </c>
      <c r="J39" s="3" t="s">
        <v>220</v>
      </c>
      <c r="K39" s="3" t="s">
        <v>385</v>
      </c>
      <c r="L39" s="3" t="s">
        <v>626</v>
      </c>
      <c r="M39" s="3" t="s">
        <v>387</v>
      </c>
    </row>
    <row r="40" ht="60" customHeight="1" spans="1:13">
      <c r="A40" s="2" t="s">
        <v>627</v>
      </c>
      <c r="B40" s="2" t="s">
        <v>628</v>
      </c>
      <c r="C40" s="2" t="s">
        <v>629</v>
      </c>
      <c r="D40" s="2" t="s">
        <v>630</v>
      </c>
      <c r="E40" s="2" t="s">
        <v>631</v>
      </c>
      <c r="F40" s="2" t="s">
        <v>632</v>
      </c>
      <c r="G40" s="2" t="s">
        <v>633</v>
      </c>
      <c r="H40" s="2" t="s">
        <v>282</v>
      </c>
      <c r="I40" s="2" t="s">
        <v>634</v>
      </c>
      <c r="J40" s="2" t="s">
        <v>452</v>
      </c>
      <c r="K40" s="2" t="s">
        <v>385</v>
      </c>
      <c r="L40" s="2" t="s">
        <v>635</v>
      </c>
      <c r="M40" s="2" t="s">
        <v>636</v>
      </c>
    </row>
    <row r="41" ht="47" customHeight="1" spans="1:13">
      <c r="A41" s="3" t="s">
        <v>637</v>
      </c>
      <c r="B41" s="3" t="s">
        <v>638</v>
      </c>
      <c r="C41" s="3" t="s">
        <v>639</v>
      </c>
      <c r="D41" s="3" t="s">
        <v>640</v>
      </c>
      <c r="E41" s="3" t="s">
        <v>641</v>
      </c>
      <c r="F41" s="3" t="s">
        <v>642</v>
      </c>
      <c r="G41" s="3" t="s">
        <v>643</v>
      </c>
      <c r="H41" s="3" t="s">
        <v>168</v>
      </c>
      <c r="I41" s="3" t="s">
        <v>644</v>
      </c>
      <c r="J41" s="3" t="s">
        <v>165</v>
      </c>
      <c r="K41" s="3" t="s">
        <v>503</v>
      </c>
      <c r="L41" s="3" t="s">
        <v>645</v>
      </c>
      <c r="M41" s="3" t="s">
        <v>387</v>
      </c>
    </row>
    <row r="42" ht="60" customHeight="1" spans="1:13">
      <c r="A42" s="2" t="s">
        <v>646</v>
      </c>
      <c r="B42" s="2" t="s">
        <v>380</v>
      </c>
      <c r="C42" s="2" t="s">
        <v>647</v>
      </c>
      <c r="D42" s="2" t="s">
        <v>648</v>
      </c>
      <c r="E42" s="2" t="s">
        <v>649</v>
      </c>
      <c r="F42" s="2" t="s">
        <v>383</v>
      </c>
      <c r="G42" s="2" t="s">
        <v>650</v>
      </c>
      <c r="H42" s="2" t="s">
        <v>108</v>
      </c>
      <c r="I42" s="2" t="s">
        <v>651</v>
      </c>
      <c r="J42" s="2" t="s">
        <v>220</v>
      </c>
      <c r="K42" s="2" t="s">
        <v>503</v>
      </c>
      <c r="L42" s="2" t="s">
        <v>652</v>
      </c>
      <c r="M42" s="2" t="s">
        <v>387</v>
      </c>
    </row>
    <row r="43" ht="47" customHeight="1" spans="1:13">
      <c r="A43" s="3" t="s">
        <v>653</v>
      </c>
      <c r="B43" s="3" t="s">
        <v>654</v>
      </c>
      <c r="C43" s="3" t="s">
        <v>655</v>
      </c>
      <c r="D43" s="3" t="s">
        <v>656</v>
      </c>
      <c r="E43" s="3" t="s">
        <v>411</v>
      </c>
      <c r="F43" s="3" t="s">
        <v>419</v>
      </c>
      <c r="G43" s="3" t="s">
        <v>657</v>
      </c>
      <c r="H43" s="3" t="s">
        <v>412</v>
      </c>
      <c r="I43" s="3" t="s">
        <v>658</v>
      </c>
      <c r="J43" s="3" t="s">
        <v>220</v>
      </c>
      <c r="K43" s="3" t="s">
        <v>503</v>
      </c>
      <c r="L43" s="3" t="s">
        <v>659</v>
      </c>
      <c r="M43" s="3" t="s">
        <v>387</v>
      </c>
    </row>
    <row r="44" ht="47" customHeight="1" spans="1:13">
      <c r="A44" s="2" t="s">
        <v>660</v>
      </c>
      <c r="B44" s="2" t="s">
        <v>661</v>
      </c>
      <c r="C44" s="2" t="s">
        <v>662</v>
      </c>
      <c r="D44" s="2" t="s">
        <v>663</v>
      </c>
      <c r="E44" s="2" t="s">
        <v>664</v>
      </c>
      <c r="F44" s="2" t="s">
        <v>419</v>
      </c>
      <c r="G44" s="2" t="s">
        <v>665</v>
      </c>
      <c r="H44" s="2" t="s">
        <v>143</v>
      </c>
      <c r="I44" s="2" t="s">
        <v>666</v>
      </c>
      <c r="J44" s="2" t="s">
        <v>220</v>
      </c>
      <c r="K44" s="2" t="s">
        <v>503</v>
      </c>
      <c r="L44" s="2" t="s">
        <v>667</v>
      </c>
      <c r="M44" s="2" t="s">
        <v>387</v>
      </c>
    </row>
    <row r="45" ht="47" customHeight="1" spans="1:13">
      <c r="A45" s="3" t="s">
        <v>668</v>
      </c>
      <c r="B45" s="3" t="s">
        <v>271</v>
      </c>
      <c r="C45" s="3" t="s">
        <v>669</v>
      </c>
      <c r="D45" s="3" t="s">
        <v>670</v>
      </c>
      <c r="E45" s="3" t="s">
        <v>671</v>
      </c>
      <c r="F45" s="3" t="s">
        <v>440</v>
      </c>
      <c r="G45" s="3" t="s">
        <v>672</v>
      </c>
      <c r="H45" s="3" t="s">
        <v>282</v>
      </c>
      <c r="I45" s="3" t="s">
        <v>673</v>
      </c>
      <c r="J45" s="3" t="s">
        <v>220</v>
      </c>
      <c r="K45" s="3" t="s">
        <v>503</v>
      </c>
      <c r="L45" s="3" t="s">
        <v>674</v>
      </c>
      <c r="M45" s="3" t="s">
        <v>387</v>
      </c>
    </row>
    <row r="46" ht="47" customHeight="1" spans="1:13">
      <c r="A46" s="2" t="s">
        <v>675</v>
      </c>
      <c r="B46" s="2" t="s">
        <v>271</v>
      </c>
      <c r="C46" s="2" t="s">
        <v>676</v>
      </c>
      <c r="D46" s="2" t="s">
        <v>677</v>
      </c>
      <c r="E46" s="2" t="s">
        <v>678</v>
      </c>
      <c r="F46" s="2" t="s">
        <v>440</v>
      </c>
      <c r="G46" s="2" t="s">
        <v>679</v>
      </c>
      <c r="H46" s="2" t="s">
        <v>292</v>
      </c>
      <c r="I46" s="2" t="s">
        <v>680</v>
      </c>
      <c r="J46" s="2" t="s">
        <v>220</v>
      </c>
      <c r="K46" s="2" t="s">
        <v>503</v>
      </c>
      <c r="L46" s="2" t="s">
        <v>681</v>
      </c>
      <c r="M46" s="2" t="s">
        <v>387</v>
      </c>
    </row>
    <row r="47" ht="47" customHeight="1" spans="1:13">
      <c r="A47" s="3" t="s">
        <v>350</v>
      </c>
      <c r="B47" s="3" t="s">
        <v>682</v>
      </c>
      <c r="C47" s="3" t="s">
        <v>683</v>
      </c>
      <c r="D47" s="3" t="s">
        <v>684</v>
      </c>
      <c r="E47" s="3" t="s">
        <v>685</v>
      </c>
      <c r="F47" s="3" t="s">
        <v>686</v>
      </c>
      <c r="G47" s="3" t="s">
        <v>351</v>
      </c>
      <c r="H47" s="3" t="s">
        <v>343</v>
      </c>
      <c r="I47" s="3" t="s">
        <v>687</v>
      </c>
      <c r="J47" s="3" t="s">
        <v>220</v>
      </c>
      <c r="K47" s="3" t="s">
        <v>503</v>
      </c>
      <c r="L47" s="3" t="s">
        <v>688</v>
      </c>
      <c r="M47" s="3" t="s">
        <v>387</v>
      </c>
    </row>
    <row r="48" ht="86" customHeight="1" spans="1:13">
      <c r="A48" s="2" t="s">
        <v>689</v>
      </c>
      <c r="B48" s="2" t="s">
        <v>690</v>
      </c>
      <c r="C48" s="2" t="s">
        <v>691</v>
      </c>
      <c r="D48" s="2" t="s">
        <v>692</v>
      </c>
      <c r="E48" s="2" t="s">
        <v>693</v>
      </c>
      <c r="F48" s="2" t="s">
        <v>694</v>
      </c>
      <c r="G48" s="2" t="s">
        <v>695</v>
      </c>
      <c r="H48" s="2" t="s">
        <v>343</v>
      </c>
      <c r="I48" s="2" t="s">
        <v>696</v>
      </c>
      <c r="J48" s="2" t="s">
        <v>452</v>
      </c>
      <c r="K48" s="2" t="s">
        <v>503</v>
      </c>
      <c r="L48" s="2" t="s">
        <v>697</v>
      </c>
      <c r="M48" s="2" t="s">
        <v>387</v>
      </c>
    </row>
    <row r="49" ht="34" customHeight="1" spans="1:13">
      <c r="A49" s="3" t="s">
        <v>698</v>
      </c>
      <c r="B49" s="3" t="s">
        <v>318</v>
      </c>
      <c r="C49" s="3" t="s">
        <v>699</v>
      </c>
      <c r="D49" s="3" t="s">
        <v>700</v>
      </c>
      <c r="E49" s="3" t="s">
        <v>701</v>
      </c>
      <c r="F49" s="3" t="s">
        <v>440</v>
      </c>
      <c r="G49" s="3" t="s">
        <v>702</v>
      </c>
      <c r="H49" s="3" t="s">
        <v>343</v>
      </c>
      <c r="I49" s="3" t="s">
        <v>703</v>
      </c>
      <c r="J49" s="3" t="s">
        <v>165</v>
      </c>
      <c r="K49" s="3" t="s">
        <v>503</v>
      </c>
      <c r="L49" s="3" t="s">
        <v>704</v>
      </c>
      <c r="M49" s="3" t="s">
        <v>387</v>
      </c>
    </row>
    <row r="50" ht="73" customHeight="1" spans="1:13">
      <c r="A50" s="2" t="s">
        <v>705</v>
      </c>
      <c r="B50" s="2" t="s">
        <v>706</v>
      </c>
      <c r="C50" s="2" t="s">
        <v>707</v>
      </c>
      <c r="D50" s="2" t="s">
        <v>708</v>
      </c>
      <c r="E50" s="2" t="s">
        <v>709</v>
      </c>
      <c r="F50" s="2" t="s">
        <v>710</v>
      </c>
      <c r="G50" s="2" t="s">
        <v>711</v>
      </c>
      <c r="H50" s="2" t="s">
        <v>329</v>
      </c>
      <c r="I50" s="2" t="s">
        <v>712</v>
      </c>
      <c r="J50" s="2" t="s">
        <v>220</v>
      </c>
      <c r="K50" s="2" t="s">
        <v>503</v>
      </c>
      <c r="L50" s="2" t="s">
        <v>713</v>
      </c>
      <c r="M50" s="2" t="s">
        <v>387</v>
      </c>
    </row>
    <row r="51" ht="34" customHeight="1" spans="1:13">
      <c r="A51" s="3" t="s">
        <v>714</v>
      </c>
      <c r="B51" s="3" t="s">
        <v>715</v>
      </c>
      <c r="C51" s="3" t="s">
        <v>716</v>
      </c>
      <c r="D51" s="3" t="s">
        <v>717</v>
      </c>
      <c r="E51" s="3" t="s">
        <v>718</v>
      </c>
      <c r="F51" s="3" t="s">
        <v>419</v>
      </c>
      <c r="G51" s="3" t="s">
        <v>719</v>
      </c>
      <c r="H51" s="3" t="s">
        <v>329</v>
      </c>
      <c r="I51" s="3" t="s">
        <v>720</v>
      </c>
      <c r="J51" s="3" t="s">
        <v>220</v>
      </c>
      <c r="K51" s="3" t="s">
        <v>503</v>
      </c>
      <c r="L51" s="3" t="s">
        <v>721</v>
      </c>
      <c r="M51" s="3" t="s">
        <v>387</v>
      </c>
    </row>
    <row r="52" ht="47" customHeight="1" spans="1:13">
      <c r="A52" s="2" t="s">
        <v>722</v>
      </c>
      <c r="B52" s="2" t="s">
        <v>271</v>
      </c>
      <c r="C52" s="2" t="s">
        <v>723</v>
      </c>
      <c r="D52" s="2" t="s">
        <v>677</v>
      </c>
      <c r="E52" s="2" t="s">
        <v>724</v>
      </c>
      <c r="F52" s="2" t="s">
        <v>440</v>
      </c>
      <c r="G52" s="2" t="s">
        <v>725</v>
      </c>
      <c r="H52" s="2" t="s">
        <v>282</v>
      </c>
      <c r="I52" s="2" t="s">
        <v>726</v>
      </c>
      <c r="J52" s="2" t="s">
        <v>220</v>
      </c>
      <c r="K52" s="2" t="s">
        <v>503</v>
      </c>
      <c r="L52" s="2" t="s">
        <v>727</v>
      </c>
      <c r="M52" s="2" t="s">
        <v>387</v>
      </c>
    </row>
    <row r="53" ht="47" customHeight="1" spans="1:13">
      <c r="A53" s="3" t="s">
        <v>728</v>
      </c>
      <c r="B53" s="3" t="s">
        <v>729</v>
      </c>
      <c r="C53" s="3" t="s">
        <v>730</v>
      </c>
      <c r="D53" s="3" t="s">
        <v>731</v>
      </c>
      <c r="E53" s="3" t="s">
        <v>732</v>
      </c>
      <c r="F53" s="3" t="s">
        <v>733</v>
      </c>
      <c r="G53" s="3" t="s">
        <v>734</v>
      </c>
      <c r="H53" s="3" t="s">
        <v>735</v>
      </c>
      <c r="I53" s="3" t="s">
        <v>736</v>
      </c>
      <c r="J53" s="3" t="s">
        <v>220</v>
      </c>
      <c r="K53" s="3" t="s">
        <v>503</v>
      </c>
      <c r="L53" s="3" t="s">
        <v>737</v>
      </c>
      <c r="M53" s="3" t="s">
        <v>387</v>
      </c>
    </row>
    <row r="54" ht="60" customHeight="1" spans="1:13">
      <c r="A54" s="2" t="s">
        <v>738</v>
      </c>
      <c r="B54" s="2" t="s">
        <v>739</v>
      </c>
      <c r="C54" s="2" t="s">
        <v>740</v>
      </c>
      <c r="D54" s="2" t="s">
        <v>741</v>
      </c>
      <c r="E54" s="2" t="s">
        <v>563</v>
      </c>
      <c r="F54" s="2" t="s">
        <v>419</v>
      </c>
      <c r="G54" s="2" t="s">
        <v>742</v>
      </c>
      <c r="H54" s="2" t="s">
        <v>441</v>
      </c>
      <c r="I54" s="2" t="s">
        <v>743</v>
      </c>
      <c r="J54" s="2" t="s">
        <v>220</v>
      </c>
      <c r="K54" s="2" t="s">
        <v>503</v>
      </c>
      <c r="L54" s="2" t="s">
        <v>744</v>
      </c>
      <c r="M54" s="2" t="s">
        <v>387</v>
      </c>
    </row>
    <row r="55" ht="47" customHeight="1" spans="1:13">
      <c r="A55" s="3" t="s">
        <v>250</v>
      </c>
      <c r="B55" s="3" t="s">
        <v>745</v>
      </c>
      <c r="C55" s="3" t="s">
        <v>746</v>
      </c>
      <c r="D55" s="3" t="s">
        <v>405</v>
      </c>
      <c r="E55" s="3" t="s">
        <v>747</v>
      </c>
      <c r="F55" s="3" t="s">
        <v>407</v>
      </c>
      <c r="G55" s="3" t="s">
        <v>251</v>
      </c>
      <c r="H55" s="3" t="s">
        <v>244</v>
      </c>
      <c r="I55" s="3" t="s">
        <v>748</v>
      </c>
      <c r="J55" s="3" t="s">
        <v>220</v>
      </c>
      <c r="K55" s="3" t="s">
        <v>503</v>
      </c>
      <c r="L55" s="3" t="s">
        <v>749</v>
      </c>
      <c r="M55" s="3" t="s">
        <v>387</v>
      </c>
    </row>
    <row r="56" ht="47" customHeight="1" spans="1:13">
      <c r="A56" s="2" t="s">
        <v>239</v>
      </c>
      <c r="B56" s="2" t="s">
        <v>654</v>
      </c>
      <c r="C56" s="2" t="s">
        <v>750</v>
      </c>
      <c r="D56" s="2" t="s">
        <v>751</v>
      </c>
      <c r="E56" s="2" t="s">
        <v>752</v>
      </c>
      <c r="F56" s="2" t="s">
        <v>419</v>
      </c>
      <c r="G56" s="2" t="s">
        <v>240</v>
      </c>
      <c r="H56" s="2" t="s">
        <v>435</v>
      </c>
      <c r="I56" s="2" t="s">
        <v>753</v>
      </c>
      <c r="J56" s="2" t="s">
        <v>220</v>
      </c>
      <c r="K56" s="2" t="s">
        <v>503</v>
      </c>
      <c r="L56" s="2" t="s">
        <v>754</v>
      </c>
      <c r="M56" s="2" t="s">
        <v>387</v>
      </c>
    </row>
    <row r="57" ht="73" customHeight="1" spans="1:13">
      <c r="A57" s="3" t="s">
        <v>755</v>
      </c>
      <c r="B57" s="3" t="s">
        <v>756</v>
      </c>
      <c r="C57" s="3" t="s">
        <v>757</v>
      </c>
      <c r="D57" s="3" t="s">
        <v>758</v>
      </c>
      <c r="E57" s="3" t="s">
        <v>759</v>
      </c>
      <c r="F57" s="3" t="s">
        <v>433</v>
      </c>
      <c r="G57" s="3" t="s">
        <v>760</v>
      </c>
      <c r="H57" s="3" t="s">
        <v>168</v>
      </c>
      <c r="I57" s="3" t="s">
        <v>761</v>
      </c>
      <c r="J57" s="3" t="s">
        <v>220</v>
      </c>
      <c r="K57" s="3" t="s">
        <v>503</v>
      </c>
      <c r="L57" s="3" t="s">
        <v>762</v>
      </c>
      <c r="M57" s="3" t="s">
        <v>387</v>
      </c>
    </row>
    <row r="58" ht="60" customHeight="1" spans="1:13">
      <c r="A58" s="2" t="s">
        <v>763</v>
      </c>
      <c r="B58" s="2" t="s">
        <v>764</v>
      </c>
      <c r="C58" s="2" t="s">
        <v>765</v>
      </c>
      <c r="D58" s="2" t="s">
        <v>766</v>
      </c>
      <c r="E58" s="2" t="s">
        <v>767</v>
      </c>
      <c r="F58" s="2" t="s">
        <v>433</v>
      </c>
      <c r="G58" s="2" t="s">
        <v>768</v>
      </c>
      <c r="H58" s="2" t="s">
        <v>168</v>
      </c>
      <c r="I58" s="2" t="s">
        <v>769</v>
      </c>
      <c r="J58" s="2" t="s">
        <v>220</v>
      </c>
      <c r="K58" s="2" t="s">
        <v>503</v>
      </c>
      <c r="L58" s="2" t="s">
        <v>770</v>
      </c>
      <c r="M58" s="2" t="s">
        <v>387</v>
      </c>
    </row>
    <row r="59" ht="60" customHeight="1" spans="1:13">
      <c r="A59" s="3" t="s">
        <v>363</v>
      </c>
      <c r="B59" s="3" t="s">
        <v>682</v>
      </c>
      <c r="C59" s="3" t="s">
        <v>771</v>
      </c>
      <c r="D59" s="3" t="s">
        <v>772</v>
      </c>
      <c r="E59" s="3" t="s">
        <v>773</v>
      </c>
      <c r="F59" s="3" t="s">
        <v>686</v>
      </c>
      <c r="G59" s="3" t="s">
        <v>364</v>
      </c>
      <c r="H59" s="3" t="s">
        <v>357</v>
      </c>
      <c r="I59" s="3" t="s">
        <v>774</v>
      </c>
      <c r="J59" s="3" t="s">
        <v>220</v>
      </c>
      <c r="K59" s="3" t="s">
        <v>503</v>
      </c>
      <c r="L59" s="3" t="s">
        <v>775</v>
      </c>
      <c r="M59" s="3" t="s">
        <v>387</v>
      </c>
    </row>
    <row r="60" ht="47" customHeight="1" spans="1:13">
      <c r="A60" s="2" t="s">
        <v>776</v>
      </c>
      <c r="B60" s="2" t="s">
        <v>777</v>
      </c>
      <c r="C60" s="2" t="s">
        <v>778</v>
      </c>
      <c r="D60" s="2" t="s">
        <v>399</v>
      </c>
      <c r="E60" s="2" t="s">
        <v>779</v>
      </c>
      <c r="F60" s="2" t="s">
        <v>383</v>
      </c>
      <c r="G60" s="2" t="s">
        <v>780</v>
      </c>
      <c r="H60" s="2" t="s">
        <v>357</v>
      </c>
      <c r="I60" s="2" t="s">
        <v>781</v>
      </c>
      <c r="J60" s="2" t="s">
        <v>220</v>
      </c>
      <c r="K60" s="2" t="s">
        <v>503</v>
      </c>
      <c r="L60" s="2" t="s">
        <v>782</v>
      </c>
      <c r="M60" s="2" t="s">
        <v>387</v>
      </c>
    </row>
    <row r="61" ht="47" customHeight="1" spans="1:13">
      <c r="A61" s="3" t="s">
        <v>783</v>
      </c>
      <c r="B61" s="3" t="s">
        <v>380</v>
      </c>
      <c r="C61" s="3" t="s">
        <v>784</v>
      </c>
      <c r="D61" s="3" t="s">
        <v>785</v>
      </c>
      <c r="E61" s="3"/>
      <c r="F61" s="3" t="s">
        <v>383</v>
      </c>
      <c r="G61" s="3" t="s">
        <v>786</v>
      </c>
      <c r="H61" s="3" t="s">
        <v>108</v>
      </c>
      <c r="I61" s="3" t="s">
        <v>787</v>
      </c>
      <c r="J61" s="3" t="s">
        <v>165</v>
      </c>
      <c r="K61" s="3" t="s">
        <v>788</v>
      </c>
      <c r="L61" s="3" t="s">
        <v>789</v>
      </c>
      <c r="M61" s="3" t="s">
        <v>790</v>
      </c>
    </row>
  </sheetData>
  <pageMargins left="0.7" right="0.7" top="0.75" bottom="0.75" header="0.3" footer="0.3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"/>
  <sheetViews>
    <sheetView showGridLines="0" workbookViewId="0">
      <pane xSplit="2" ySplit="1" topLeftCell="C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8"/>
  <cols>
    <col min="1" max="3" width="27" customWidth="1"/>
    <col min="4" max="4" width="19" customWidth="1"/>
    <col min="5" max="5" width="27" customWidth="1"/>
    <col min="6" max="7" width="19" customWidth="1"/>
    <col min="8" max="8" width="36" customWidth="1"/>
    <col min="9" max="9" width="27" customWidth="1"/>
    <col min="10" max="11" width="19" customWidth="1"/>
    <col min="12" max="12" width="27" customWidth="1"/>
    <col min="13" max="16" width="19" customWidth="1"/>
    <col min="17" max="17" width="36" customWidth="1"/>
    <col min="18" max="18" width="65" customWidth="1"/>
    <col min="19" max="20" width="27" customWidth="1"/>
    <col min="21" max="21" width="62" customWidth="1"/>
  </cols>
  <sheetData>
    <row r="1" ht="48" customHeight="1" spans="1:21">
      <c r="A1" s="1" t="s">
        <v>66</v>
      </c>
      <c r="B1" s="1" t="s">
        <v>791</v>
      </c>
      <c r="C1" s="1" t="s">
        <v>792</v>
      </c>
      <c r="D1" s="1" t="s">
        <v>83</v>
      </c>
      <c r="E1" s="1" t="s">
        <v>793</v>
      </c>
      <c r="F1" s="1" t="s">
        <v>794</v>
      </c>
      <c r="G1" s="1" t="s">
        <v>795</v>
      </c>
      <c r="H1" s="1" t="s">
        <v>796</v>
      </c>
      <c r="I1" s="1" t="s">
        <v>797</v>
      </c>
      <c r="J1" s="1" t="s">
        <v>798</v>
      </c>
      <c r="K1" s="1" t="s">
        <v>799</v>
      </c>
      <c r="L1" s="1" t="s">
        <v>92</v>
      </c>
      <c r="M1" s="1" t="s">
        <v>800</v>
      </c>
      <c r="N1" s="1" t="s">
        <v>801</v>
      </c>
      <c r="O1" s="1" t="s">
        <v>802</v>
      </c>
      <c r="P1" s="1" t="s">
        <v>803</v>
      </c>
      <c r="Q1" s="1" t="s">
        <v>369</v>
      </c>
      <c r="R1" s="1" t="s">
        <v>804</v>
      </c>
      <c r="S1" s="1" t="s">
        <v>104</v>
      </c>
      <c r="T1" s="1" t="s">
        <v>105</v>
      </c>
      <c r="U1" s="1" t="s">
        <v>107</v>
      </c>
    </row>
    <row r="2" ht="47" customHeight="1" spans="1:21">
      <c r="A2" s="2" t="s">
        <v>108</v>
      </c>
      <c r="B2" s="2" t="s">
        <v>805</v>
      </c>
      <c r="C2" s="2" t="s">
        <v>806</v>
      </c>
      <c r="D2" s="4"/>
      <c r="E2" s="2" t="s">
        <v>807</v>
      </c>
      <c r="F2" s="5"/>
      <c r="G2" s="4"/>
      <c r="H2" s="2" t="s">
        <v>808</v>
      </c>
      <c r="I2" s="2" t="s">
        <v>809</v>
      </c>
      <c r="J2" s="5">
        <v>308</v>
      </c>
      <c r="K2" s="5">
        <v>1200</v>
      </c>
      <c r="L2" s="2" t="s">
        <v>119</v>
      </c>
      <c r="M2" s="7"/>
      <c r="N2" s="7">
        <v>0.3</v>
      </c>
      <c r="O2" s="4"/>
      <c r="P2" s="4"/>
      <c r="Q2" s="2" t="s">
        <v>495</v>
      </c>
      <c r="R2" s="2" t="s">
        <v>497</v>
      </c>
      <c r="S2" s="2" t="s">
        <v>220</v>
      </c>
      <c r="T2" s="2" t="s">
        <v>810</v>
      </c>
      <c r="U2" s="2" t="s">
        <v>811</v>
      </c>
    </row>
    <row r="3" ht="60" customHeight="1" spans="1:21">
      <c r="A3" s="3" t="s">
        <v>108</v>
      </c>
      <c r="B3" s="3" t="s">
        <v>812</v>
      </c>
      <c r="C3" s="3" t="s">
        <v>649</v>
      </c>
      <c r="D3" s="8"/>
      <c r="E3" s="3" t="s">
        <v>813</v>
      </c>
      <c r="F3" s="9"/>
      <c r="G3" s="8"/>
      <c r="H3" s="3"/>
      <c r="I3" s="3"/>
      <c r="J3" s="9"/>
      <c r="K3" s="9"/>
      <c r="L3" s="3" t="s">
        <v>119</v>
      </c>
      <c r="M3" s="11">
        <v>0.3</v>
      </c>
      <c r="N3" s="11">
        <v>0.3</v>
      </c>
      <c r="O3" s="8"/>
      <c r="P3" s="8"/>
      <c r="Q3" s="3" t="s">
        <v>646</v>
      </c>
      <c r="R3" s="3" t="s">
        <v>650</v>
      </c>
      <c r="S3" s="3" t="s">
        <v>220</v>
      </c>
      <c r="T3" s="3" t="s">
        <v>126</v>
      </c>
      <c r="U3" s="3" t="s">
        <v>814</v>
      </c>
    </row>
    <row r="4" ht="47" customHeight="1" spans="1:21">
      <c r="A4" s="2" t="s">
        <v>129</v>
      </c>
      <c r="B4" s="2" t="s">
        <v>805</v>
      </c>
      <c r="C4" s="2" t="s">
        <v>501</v>
      </c>
      <c r="D4" s="4">
        <v>2021</v>
      </c>
      <c r="E4" s="2" t="s">
        <v>815</v>
      </c>
      <c r="F4" s="5"/>
      <c r="G4" s="4">
        <v>28</v>
      </c>
      <c r="H4" s="2" t="s">
        <v>816</v>
      </c>
      <c r="I4" s="2" t="s">
        <v>817</v>
      </c>
      <c r="J4" s="5">
        <v>924</v>
      </c>
      <c r="K4" s="5">
        <v>3400</v>
      </c>
      <c r="L4" s="2" t="s">
        <v>119</v>
      </c>
      <c r="M4" s="7"/>
      <c r="N4" s="7"/>
      <c r="O4" s="4"/>
      <c r="P4" s="4"/>
      <c r="Q4" s="2" t="s">
        <v>138</v>
      </c>
      <c r="R4" s="2" t="s">
        <v>139</v>
      </c>
      <c r="S4" s="2" t="s">
        <v>220</v>
      </c>
      <c r="T4" s="2" t="s">
        <v>126</v>
      </c>
      <c r="U4" s="2" t="s">
        <v>818</v>
      </c>
    </row>
    <row r="5" ht="60" customHeight="1" spans="1:21">
      <c r="A5" s="3" t="s">
        <v>143</v>
      </c>
      <c r="B5" s="3" t="s">
        <v>819</v>
      </c>
      <c r="C5" s="3" t="s">
        <v>516</v>
      </c>
      <c r="D5" s="8">
        <v>2023</v>
      </c>
      <c r="E5" s="3" t="s">
        <v>820</v>
      </c>
      <c r="F5" s="9">
        <v>1630</v>
      </c>
      <c r="G5" s="8"/>
      <c r="H5" s="3" t="s">
        <v>821</v>
      </c>
      <c r="I5" s="3" t="s">
        <v>822</v>
      </c>
      <c r="J5" s="9">
        <v>2370</v>
      </c>
      <c r="K5" s="9"/>
      <c r="L5" s="3"/>
      <c r="M5" s="11"/>
      <c r="N5" s="11"/>
      <c r="O5" s="8"/>
      <c r="P5" s="8"/>
      <c r="Q5" s="3" t="s">
        <v>164</v>
      </c>
      <c r="R5" s="3" t="s">
        <v>400</v>
      </c>
      <c r="S5" s="3" t="s">
        <v>220</v>
      </c>
      <c r="T5" s="3" t="s">
        <v>126</v>
      </c>
      <c r="U5" s="3" t="s">
        <v>823</v>
      </c>
    </row>
    <row r="6" ht="60" customHeight="1" spans="1:21">
      <c r="A6" s="2" t="s">
        <v>158</v>
      </c>
      <c r="B6" s="2" t="s">
        <v>819</v>
      </c>
      <c r="C6" s="2" t="s">
        <v>516</v>
      </c>
      <c r="D6" s="4">
        <v>2023</v>
      </c>
      <c r="E6" s="2" t="s">
        <v>820</v>
      </c>
      <c r="F6" s="5">
        <v>1630</v>
      </c>
      <c r="G6" s="4"/>
      <c r="H6" s="2" t="s">
        <v>821</v>
      </c>
      <c r="I6" s="2" t="s">
        <v>822</v>
      </c>
      <c r="J6" s="5">
        <v>2370</v>
      </c>
      <c r="K6" s="5"/>
      <c r="L6" s="2"/>
      <c r="M6" s="7"/>
      <c r="N6" s="7"/>
      <c r="O6" s="4"/>
      <c r="P6" s="4"/>
      <c r="Q6" s="2" t="s">
        <v>164</v>
      </c>
      <c r="R6" s="2" t="s">
        <v>400</v>
      </c>
      <c r="S6" s="2" t="s">
        <v>220</v>
      </c>
      <c r="T6" s="2" t="s">
        <v>126</v>
      </c>
      <c r="U6" s="2" t="s">
        <v>824</v>
      </c>
    </row>
    <row r="7" ht="47" customHeight="1" spans="1:21">
      <c r="A7" s="3" t="s">
        <v>185</v>
      </c>
      <c r="B7" s="3" t="s">
        <v>825</v>
      </c>
      <c r="C7" s="3" t="s">
        <v>511</v>
      </c>
      <c r="D7" s="8">
        <v>2023</v>
      </c>
      <c r="E7" s="3" t="s">
        <v>826</v>
      </c>
      <c r="F7" s="9">
        <v>2300</v>
      </c>
      <c r="G7" s="8">
        <v>27.75</v>
      </c>
      <c r="H7" s="3" t="s">
        <v>827</v>
      </c>
      <c r="I7" s="3" t="s">
        <v>828</v>
      </c>
      <c r="J7" s="9">
        <v>3400</v>
      </c>
      <c r="K7" s="9">
        <v>12800</v>
      </c>
      <c r="L7" s="3" t="s">
        <v>119</v>
      </c>
      <c r="M7" s="11"/>
      <c r="N7" s="11"/>
      <c r="O7" s="8"/>
      <c r="P7" s="8"/>
      <c r="Q7" s="3" t="s">
        <v>509</v>
      </c>
      <c r="R7" s="3" t="s">
        <v>512</v>
      </c>
      <c r="S7" s="3" t="s">
        <v>220</v>
      </c>
      <c r="T7" s="3" t="s">
        <v>126</v>
      </c>
      <c r="U7" s="3" t="s">
        <v>829</v>
      </c>
    </row>
    <row r="8" ht="47" customHeight="1" spans="1:21">
      <c r="A8" s="2" t="s">
        <v>199</v>
      </c>
      <c r="B8" s="2" t="s">
        <v>825</v>
      </c>
      <c r="C8" s="2" t="s">
        <v>511</v>
      </c>
      <c r="D8" s="4">
        <v>2023</v>
      </c>
      <c r="E8" s="2" t="s">
        <v>826</v>
      </c>
      <c r="F8" s="5">
        <v>2300</v>
      </c>
      <c r="G8" s="4">
        <v>27.75</v>
      </c>
      <c r="H8" s="2" t="s">
        <v>827</v>
      </c>
      <c r="I8" s="2" t="s">
        <v>828</v>
      </c>
      <c r="J8" s="5">
        <v>3400</v>
      </c>
      <c r="K8" s="5">
        <v>12800</v>
      </c>
      <c r="L8" s="2" t="s">
        <v>119</v>
      </c>
      <c r="M8" s="7"/>
      <c r="N8" s="7"/>
      <c r="O8" s="4"/>
      <c r="P8" s="4"/>
      <c r="Q8" s="2" t="s">
        <v>509</v>
      </c>
      <c r="R8" s="2" t="s">
        <v>512</v>
      </c>
      <c r="S8" s="2" t="s">
        <v>220</v>
      </c>
      <c r="T8" s="2" t="s">
        <v>126</v>
      </c>
      <c r="U8" s="2" t="s">
        <v>830</v>
      </c>
    </row>
    <row r="9" ht="47" customHeight="1" spans="1:21">
      <c r="A9" s="3" t="s">
        <v>206</v>
      </c>
      <c r="B9" s="3" t="s">
        <v>825</v>
      </c>
      <c r="C9" s="3" t="s">
        <v>511</v>
      </c>
      <c r="D9" s="8">
        <v>2023</v>
      </c>
      <c r="E9" s="3" t="s">
        <v>826</v>
      </c>
      <c r="F9" s="9">
        <v>2300</v>
      </c>
      <c r="G9" s="8">
        <v>27.75</v>
      </c>
      <c r="H9" s="3" t="s">
        <v>827</v>
      </c>
      <c r="I9" s="3" t="s">
        <v>828</v>
      </c>
      <c r="J9" s="9">
        <v>3400</v>
      </c>
      <c r="K9" s="9">
        <v>12800</v>
      </c>
      <c r="L9" s="3" t="s">
        <v>119</v>
      </c>
      <c r="M9" s="11"/>
      <c r="N9" s="11"/>
      <c r="O9" s="8"/>
      <c r="P9" s="8"/>
      <c r="Q9" s="3" t="s">
        <v>509</v>
      </c>
      <c r="R9" s="3" t="s">
        <v>512</v>
      </c>
      <c r="S9" s="3" t="s">
        <v>220</v>
      </c>
      <c r="T9" s="3" t="s">
        <v>126</v>
      </c>
      <c r="U9" s="3" t="s">
        <v>830</v>
      </c>
    </row>
    <row r="10" ht="60" customHeight="1" spans="1:21">
      <c r="A10" s="2" t="s">
        <v>210</v>
      </c>
      <c r="B10" s="2" t="s">
        <v>819</v>
      </c>
      <c r="C10" s="2" t="s">
        <v>529</v>
      </c>
      <c r="D10" s="4">
        <v>2024</v>
      </c>
      <c r="E10" s="2" t="s">
        <v>831</v>
      </c>
      <c r="F10" s="5"/>
      <c r="G10" s="4"/>
      <c r="H10" s="2" t="s">
        <v>832</v>
      </c>
      <c r="I10" s="2"/>
      <c r="J10" s="5">
        <v>3200</v>
      </c>
      <c r="K10" s="5"/>
      <c r="L10" s="2" t="s">
        <v>346</v>
      </c>
      <c r="M10" s="7"/>
      <c r="N10" s="7"/>
      <c r="O10" s="4"/>
      <c r="P10" s="4"/>
      <c r="Q10" s="2" t="s">
        <v>527</v>
      </c>
      <c r="R10" s="2" t="s">
        <v>530</v>
      </c>
      <c r="S10" s="2" t="s">
        <v>220</v>
      </c>
      <c r="T10" s="2" t="s">
        <v>810</v>
      </c>
      <c r="U10" s="2" t="s">
        <v>833</v>
      </c>
    </row>
    <row r="11" ht="60" customHeight="1" spans="1:21">
      <c r="A11" s="3" t="s">
        <v>224</v>
      </c>
      <c r="B11" s="3" t="s">
        <v>819</v>
      </c>
      <c r="C11" s="3" t="s">
        <v>529</v>
      </c>
      <c r="D11" s="8">
        <v>2024</v>
      </c>
      <c r="E11" s="3" t="s">
        <v>831</v>
      </c>
      <c r="F11" s="9"/>
      <c r="G11" s="8"/>
      <c r="H11" s="3" t="s">
        <v>832</v>
      </c>
      <c r="I11" s="3"/>
      <c r="J11" s="9">
        <v>3200</v>
      </c>
      <c r="K11" s="9"/>
      <c r="L11" s="3" t="s">
        <v>346</v>
      </c>
      <c r="M11" s="11"/>
      <c r="N11" s="11"/>
      <c r="O11" s="8"/>
      <c r="P11" s="8"/>
      <c r="Q11" s="3" t="s">
        <v>527</v>
      </c>
      <c r="R11" s="3" t="s">
        <v>530</v>
      </c>
      <c r="S11" s="3" t="s">
        <v>220</v>
      </c>
      <c r="T11" s="3" t="s">
        <v>810</v>
      </c>
      <c r="U11" s="3" t="s">
        <v>833</v>
      </c>
    </row>
    <row r="12" ht="60" customHeight="1" spans="1:21">
      <c r="A12" s="2" t="s">
        <v>228</v>
      </c>
      <c r="B12" s="2" t="s">
        <v>819</v>
      </c>
      <c r="C12" s="2" t="s">
        <v>529</v>
      </c>
      <c r="D12" s="4">
        <v>2024</v>
      </c>
      <c r="E12" s="2" t="s">
        <v>831</v>
      </c>
      <c r="F12" s="5"/>
      <c r="G12" s="4"/>
      <c r="H12" s="2" t="s">
        <v>832</v>
      </c>
      <c r="I12" s="2"/>
      <c r="J12" s="5">
        <v>3200</v>
      </c>
      <c r="K12" s="5"/>
      <c r="L12" s="2" t="s">
        <v>346</v>
      </c>
      <c r="M12" s="7"/>
      <c r="N12" s="7"/>
      <c r="O12" s="4"/>
      <c r="P12" s="4"/>
      <c r="Q12" s="2" t="s">
        <v>527</v>
      </c>
      <c r="R12" s="2" t="s">
        <v>530</v>
      </c>
      <c r="S12" s="2" t="s">
        <v>220</v>
      </c>
      <c r="T12" s="2" t="s">
        <v>810</v>
      </c>
      <c r="U12" s="2" t="s">
        <v>833</v>
      </c>
    </row>
    <row r="13" ht="60" customHeight="1" spans="1:21">
      <c r="A13" s="3" t="s">
        <v>210</v>
      </c>
      <c r="B13" s="3" t="s">
        <v>819</v>
      </c>
      <c r="C13" s="3" t="s">
        <v>529</v>
      </c>
      <c r="D13" s="8">
        <v>2024</v>
      </c>
      <c r="E13" s="3" t="s">
        <v>831</v>
      </c>
      <c r="F13" s="9">
        <v>2500</v>
      </c>
      <c r="G13" s="8">
        <v>27.3</v>
      </c>
      <c r="H13" s="3" t="s">
        <v>834</v>
      </c>
      <c r="I13" s="3" t="s">
        <v>835</v>
      </c>
      <c r="J13" s="9">
        <v>3200</v>
      </c>
      <c r="K13" s="9">
        <v>12042</v>
      </c>
      <c r="L13" s="3" t="s">
        <v>119</v>
      </c>
      <c r="M13" s="11"/>
      <c r="N13" s="11"/>
      <c r="O13" s="8"/>
      <c r="P13" s="8"/>
      <c r="Q13" s="3" t="s">
        <v>836</v>
      </c>
      <c r="R13" s="3" t="s">
        <v>530</v>
      </c>
      <c r="S13" s="3" t="s">
        <v>220</v>
      </c>
      <c r="T13" s="3" t="s">
        <v>126</v>
      </c>
      <c r="U13" s="3" t="s">
        <v>837</v>
      </c>
    </row>
    <row r="14" ht="60" customHeight="1" spans="1:21">
      <c r="A14" s="2" t="s">
        <v>224</v>
      </c>
      <c r="B14" s="2" t="s">
        <v>819</v>
      </c>
      <c r="C14" s="2" t="s">
        <v>529</v>
      </c>
      <c r="D14" s="4">
        <v>2024</v>
      </c>
      <c r="E14" s="2" t="s">
        <v>831</v>
      </c>
      <c r="F14" s="5">
        <v>2500</v>
      </c>
      <c r="G14" s="4">
        <v>27.3</v>
      </c>
      <c r="H14" s="2" t="s">
        <v>834</v>
      </c>
      <c r="I14" s="2" t="s">
        <v>835</v>
      </c>
      <c r="J14" s="5">
        <v>3200</v>
      </c>
      <c r="K14" s="5">
        <v>12042</v>
      </c>
      <c r="L14" s="2" t="s">
        <v>119</v>
      </c>
      <c r="M14" s="7"/>
      <c r="N14" s="7"/>
      <c r="O14" s="4"/>
      <c r="P14" s="4"/>
      <c r="Q14" s="2" t="s">
        <v>836</v>
      </c>
      <c r="R14" s="2" t="s">
        <v>530</v>
      </c>
      <c r="S14" s="2" t="s">
        <v>220</v>
      </c>
      <c r="T14" s="2" t="s">
        <v>126</v>
      </c>
      <c r="U14" s="2" t="s">
        <v>837</v>
      </c>
    </row>
    <row r="15" ht="60" customHeight="1" spans="1:21">
      <c r="A15" s="3" t="s">
        <v>228</v>
      </c>
      <c r="B15" s="3" t="s">
        <v>819</v>
      </c>
      <c r="C15" s="3" t="s">
        <v>529</v>
      </c>
      <c r="D15" s="8">
        <v>2024</v>
      </c>
      <c r="E15" s="3" t="s">
        <v>831</v>
      </c>
      <c r="F15" s="9">
        <v>2500</v>
      </c>
      <c r="G15" s="8">
        <v>27.3</v>
      </c>
      <c r="H15" s="3" t="s">
        <v>834</v>
      </c>
      <c r="I15" s="3" t="s">
        <v>835</v>
      </c>
      <c r="J15" s="9">
        <v>3200</v>
      </c>
      <c r="K15" s="9">
        <v>12042</v>
      </c>
      <c r="L15" s="3" t="s">
        <v>119</v>
      </c>
      <c r="M15" s="11"/>
      <c r="N15" s="11"/>
      <c r="O15" s="8"/>
      <c r="P15" s="8"/>
      <c r="Q15" s="3" t="s">
        <v>836</v>
      </c>
      <c r="R15" s="3" t="s">
        <v>530</v>
      </c>
      <c r="S15" s="3" t="s">
        <v>220</v>
      </c>
      <c r="T15" s="3" t="s">
        <v>126</v>
      </c>
      <c r="U15" s="3" t="s">
        <v>837</v>
      </c>
    </row>
    <row r="16" ht="34" customHeight="1" spans="1:21">
      <c r="A16" s="2" t="s">
        <v>266</v>
      </c>
      <c r="B16" s="2" t="s">
        <v>805</v>
      </c>
      <c r="C16" s="2" t="s">
        <v>838</v>
      </c>
      <c r="D16" s="4">
        <v>2015</v>
      </c>
      <c r="E16" s="2" t="s">
        <v>839</v>
      </c>
      <c r="F16" s="5"/>
      <c r="G16" s="4"/>
      <c r="H16" s="2" t="s">
        <v>840</v>
      </c>
      <c r="I16" s="2"/>
      <c r="J16" s="5"/>
      <c r="K16" s="5"/>
      <c r="L16" s="2" t="s">
        <v>273</v>
      </c>
      <c r="M16" s="7"/>
      <c r="N16" s="7"/>
      <c r="O16" s="4"/>
      <c r="P16" s="4"/>
      <c r="Q16" s="2" t="s">
        <v>593</v>
      </c>
      <c r="R16" s="2" t="s">
        <v>577</v>
      </c>
      <c r="S16" s="2" t="s">
        <v>220</v>
      </c>
      <c r="T16" s="2" t="s">
        <v>126</v>
      </c>
      <c r="U16" s="2" t="s">
        <v>841</v>
      </c>
    </row>
    <row r="17" ht="60" customHeight="1" spans="1:21">
      <c r="A17" s="3" t="s">
        <v>282</v>
      </c>
      <c r="B17" s="3" t="s">
        <v>805</v>
      </c>
      <c r="C17" s="3" t="s">
        <v>842</v>
      </c>
      <c r="D17" s="8">
        <v>2017</v>
      </c>
      <c r="E17" s="3" t="s">
        <v>843</v>
      </c>
      <c r="F17" s="9"/>
      <c r="G17" s="8"/>
      <c r="H17" s="3" t="s">
        <v>844</v>
      </c>
      <c r="I17" s="3"/>
      <c r="J17" s="9"/>
      <c r="K17" s="9"/>
      <c r="L17" s="3" t="s">
        <v>273</v>
      </c>
      <c r="M17" s="11"/>
      <c r="N17" s="11"/>
      <c r="O17" s="8"/>
      <c r="P17" s="8"/>
      <c r="Q17" s="3" t="s">
        <v>580</v>
      </c>
      <c r="R17" s="3" t="s">
        <v>584</v>
      </c>
      <c r="S17" s="3" t="s">
        <v>220</v>
      </c>
      <c r="T17" s="3" t="s">
        <v>126</v>
      </c>
      <c r="U17" s="3" t="s">
        <v>845</v>
      </c>
    </row>
    <row r="18" ht="34" customHeight="1" spans="1:21">
      <c r="A18" s="2" t="s">
        <v>292</v>
      </c>
      <c r="B18" s="2" t="s">
        <v>805</v>
      </c>
      <c r="C18" s="2" t="s">
        <v>767</v>
      </c>
      <c r="D18" s="4">
        <v>2020</v>
      </c>
      <c r="E18" s="2" t="s">
        <v>839</v>
      </c>
      <c r="F18" s="5"/>
      <c r="G18" s="4"/>
      <c r="H18" s="2" t="s">
        <v>840</v>
      </c>
      <c r="I18" s="2"/>
      <c r="J18" s="5"/>
      <c r="K18" s="5">
        <v>2000</v>
      </c>
      <c r="L18" s="2" t="s">
        <v>273</v>
      </c>
      <c r="M18" s="7"/>
      <c r="N18" s="7"/>
      <c r="O18" s="4"/>
      <c r="P18" s="4"/>
      <c r="Q18" s="2" t="s">
        <v>593</v>
      </c>
      <c r="R18" s="2" t="s">
        <v>577</v>
      </c>
      <c r="S18" s="2" t="s">
        <v>220</v>
      </c>
      <c r="T18" s="2" t="s">
        <v>126</v>
      </c>
      <c r="U18" s="2" t="s">
        <v>846</v>
      </c>
    </row>
    <row r="19" ht="34" customHeight="1" spans="1:21">
      <c r="A19" s="3" t="s">
        <v>302</v>
      </c>
      <c r="B19" s="3" t="s">
        <v>805</v>
      </c>
      <c r="C19" s="3" t="s">
        <v>847</v>
      </c>
      <c r="D19" s="8">
        <v>2024</v>
      </c>
      <c r="E19" s="3" t="s">
        <v>839</v>
      </c>
      <c r="F19" s="9"/>
      <c r="G19" s="8"/>
      <c r="H19" s="3" t="s">
        <v>840</v>
      </c>
      <c r="I19" s="3"/>
      <c r="J19" s="9"/>
      <c r="K19" s="9">
        <v>5510</v>
      </c>
      <c r="L19" s="3" t="s">
        <v>273</v>
      </c>
      <c r="M19" s="11"/>
      <c r="N19" s="11"/>
      <c r="O19" s="8">
        <v>23</v>
      </c>
      <c r="P19" s="8"/>
      <c r="Q19" s="3" t="s">
        <v>593</v>
      </c>
      <c r="R19" s="3" t="s">
        <v>577</v>
      </c>
      <c r="S19" s="3" t="s">
        <v>220</v>
      </c>
      <c r="T19" s="3" t="s">
        <v>126</v>
      </c>
      <c r="U19" s="3" t="s">
        <v>848</v>
      </c>
    </row>
    <row r="20" ht="47" customHeight="1" spans="1:21">
      <c r="A20" s="2" t="s">
        <v>292</v>
      </c>
      <c r="B20" s="2" t="s">
        <v>849</v>
      </c>
      <c r="C20" s="2" t="s">
        <v>850</v>
      </c>
      <c r="D20" s="4"/>
      <c r="E20" s="2" t="s">
        <v>851</v>
      </c>
      <c r="F20" s="5"/>
      <c r="G20" s="4"/>
      <c r="H20" s="2"/>
      <c r="I20" s="2"/>
      <c r="J20" s="5"/>
      <c r="K20" s="5"/>
      <c r="L20" s="2" t="s">
        <v>273</v>
      </c>
      <c r="M20" s="7"/>
      <c r="N20" s="7"/>
      <c r="O20" s="4">
        <v>60</v>
      </c>
      <c r="P20" s="4"/>
      <c r="Q20" s="2" t="s">
        <v>533</v>
      </c>
      <c r="R20" s="2" t="s">
        <v>537</v>
      </c>
      <c r="S20" s="2" t="s">
        <v>220</v>
      </c>
      <c r="T20" s="2" t="s">
        <v>126</v>
      </c>
      <c r="U20" s="2" t="s">
        <v>852</v>
      </c>
    </row>
    <row r="21" ht="47" customHeight="1" spans="1:21">
      <c r="A21" s="3" t="s">
        <v>343</v>
      </c>
      <c r="B21" s="3" t="s">
        <v>853</v>
      </c>
      <c r="C21" s="3" t="s">
        <v>854</v>
      </c>
      <c r="D21" s="8"/>
      <c r="E21" s="3" t="s">
        <v>851</v>
      </c>
      <c r="F21" s="9"/>
      <c r="G21" s="8"/>
      <c r="H21" s="3" t="s">
        <v>855</v>
      </c>
      <c r="I21" s="3" t="s">
        <v>856</v>
      </c>
      <c r="J21" s="9">
        <v>748</v>
      </c>
      <c r="K21" s="9"/>
      <c r="L21" s="3" t="s">
        <v>346</v>
      </c>
      <c r="M21" s="11"/>
      <c r="N21" s="11"/>
      <c r="O21" s="8">
        <v>9</v>
      </c>
      <c r="P21" s="8">
        <v>4</v>
      </c>
      <c r="Q21" s="3" t="s">
        <v>857</v>
      </c>
      <c r="R21" s="3" t="s">
        <v>695</v>
      </c>
      <c r="S21" s="3" t="s">
        <v>353</v>
      </c>
      <c r="T21" s="3" t="s">
        <v>858</v>
      </c>
      <c r="U21" s="3" t="s">
        <v>859</v>
      </c>
    </row>
    <row r="22" ht="60" customHeight="1" spans="1:21">
      <c r="A22" s="2" t="s">
        <v>343</v>
      </c>
      <c r="B22" s="2" t="s">
        <v>805</v>
      </c>
      <c r="C22" s="2" t="s">
        <v>701</v>
      </c>
      <c r="D22" s="4">
        <v>2024</v>
      </c>
      <c r="E22" s="2" t="s">
        <v>860</v>
      </c>
      <c r="F22" s="5">
        <v>598.4</v>
      </c>
      <c r="G22" s="4">
        <v>7</v>
      </c>
      <c r="H22" s="2" t="s">
        <v>861</v>
      </c>
      <c r="I22" s="2" t="s">
        <v>862</v>
      </c>
      <c r="J22" s="5">
        <v>748</v>
      </c>
      <c r="K22" s="5"/>
      <c r="L22" s="2" t="s">
        <v>346</v>
      </c>
      <c r="M22" s="7"/>
      <c r="N22" s="7"/>
      <c r="O22" s="4"/>
      <c r="P22" s="4"/>
      <c r="Q22" s="2" t="s">
        <v>689</v>
      </c>
      <c r="R22" s="2" t="s">
        <v>695</v>
      </c>
      <c r="S22" s="2" t="s">
        <v>452</v>
      </c>
      <c r="T22" s="2" t="s">
        <v>863</v>
      </c>
      <c r="U22" s="2" t="s">
        <v>864</v>
      </c>
    </row>
    <row r="23" ht="47" customHeight="1" spans="1:21">
      <c r="A23" s="3" t="s">
        <v>357</v>
      </c>
      <c r="B23" s="3" t="s">
        <v>865</v>
      </c>
      <c r="C23" s="3" t="s">
        <v>866</v>
      </c>
      <c r="D23" s="8"/>
      <c r="E23" s="3" t="s">
        <v>867</v>
      </c>
      <c r="F23" s="9"/>
      <c r="G23" s="8"/>
      <c r="H23" s="3" t="s">
        <v>868</v>
      </c>
      <c r="I23" s="3"/>
      <c r="J23" s="9"/>
      <c r="K23" s="9"/>
      <c r="L23" s="3" t="s">
        <v>273</v>
      </c>
      <c r="M23" s="11"/>
      <c r="N23" s="11"/>
      <c r="O23" s="8"/>
      <c r="P23" s="8"/>
      <c r="Q23" s="3" t="s">
        <v>363</v>
      </c>
      <c r="R23" s="3" t="s">
        <v>364</v>
      </c>
      <c r="S23" s="3" t="s">
        <v>220</v>
      </c>
      <c r="T23" s="3" t="s">
        <v>810</v>
      </c>
      <c r="U23" s="3" t="s">
        <v>869</v>
      </c>
    </row>
    <row r="24" ht="60" customHeight="1" spans="1:21">
      <c r="A24" s="2" t="s">
        <v>357</v>
      </c>
      <c r="B24" s="2" t="s">
        <v>805</v>
      </c>
      <c r="C24" s="2" t="s">
        <v>779</v>
      </c>
      <c r="D24" s="4">
        <v>2026</v>
      </c>
      <c r="E24" s="2" t="s">
        <v>870</v>
      </c>
      <c r="F24" s="5"/>
      <c r="G24" s="4"/>
      <c r="H24" s="2" t="s">
        <v>871</v>
      </c>
      <c r="I24" s="2"/>
      <c r="J24" s="5"/>
      <c r="K24" s="5"/>
      <c r="L24" s="2" t="s">
        <v>273</v>
      </c>
      <c r="M24" s="7"/>
      <c r="N24" s="7"/>
      <c r="O24" s="4"/>
      <c r="P24" s="4"/>
      <c r="Q24" s="2" t="s">
        <v>776</v>
      </c>
      <c r="R24" s="2" t="s">
        <v>780</v>
      </c>
      <c r="S24" s="2" t="s">
        <v>220</v>
      </c>
      <c r="T24" s="2" t="s">
        <v>126</v>
      </c>
      <c r="U24" s="2" t="s">
        <v>872</v>
      </c>
    </row>
    <row r="25" ht="34" customHeight="1" spans="1:21">
      <c r="A25" s="3" t="s">
        <v>313</v>
      </c>
      <c r="B25" s="3" t="s">
        <v>873</v>
      </c>
      <c r="C25" s="3" t="s">
        <v>874</v>
      </c>
      <c r="D25" s="8"/>
      <c r="E25" s="3" t="s">
        <v>875</v>
      </c>
      <c r="F25" s="9"/>
      <c r="G25" s="8"/>
      <c r="H25" s="3"/>
      <c r="I25" s="3"/>
      <c r="J25" s="9">
        <v>872</v>
      </c>
      <c r="K25" s="9"/>
      <c r="L25" s="3" t="s">
        <v>346</v>
      </c>
      <c r="M25" s="11"/>
      <c r="N25" s="11"/>
      <c r="O25" s="8"/>
      <c r="P25" s="8"/>
      <c r="Q25" s="3" t="s">
        <v>324</v>
      </c>
      <c r="R25" s="3" t="s">
        <v>325</v>
      </c>
      <c r="S25" s="3" t="s">
        <v>220</v>
      </c>
      <c r="T25" s="3" t="s">
        <v>126</v>
      </c>
      <c r="U25" s="3" t="s">
        <v>876</v>
      </c>
    </row>
    <row r="26" ht="47" customHeight="1" spans="1:21">
      <c r="A26" s="2" t="s">
        <v>313</v>
      </c>
      <c r="B26" s="2" t="s">
        <v>877</v>
      </c>
      <c r="C26" s="2" t="s">
        <v>878</v>
      </c>
      <c r="D26" s="4"/>
      <c r="E26" s="2" t="s">
        <v>879</v>
      </c>
      <c r="F26" s="5"/>
      <c r="G26" s="4"/>
      <c r="H26" s="2"/>
      <c r="I26" s="2"/>
      <c r="J26" s="5"/>
      <c r="K26" s="5"/>
      <c r="L26" s="2" t="s">
        <v>346</v>
      </c>
      <c r="M26" s="7"/>
      <c r="N26" s="7"/>
      <c r="O26" s="4"/>
      <c r="P26" s="4"/>
      <c r="Q26" s="2" t="s">
        <v>612</v>
      </c>
      <c r="R26" s="2" t="s">
        <v>617</v>
      </c>
      <c r="S26" s="2" t="s">
        <v>165</v>
      </c>
      <c r="T26" s="2" t="s">
        <v>810</v>
      </c>
      <c r="U26" s="2" t="s">
        <v>880</v>
      </c>
    </row>
    <row r="27" ht="47" customHeight="1" spans="1:21">
      <c r="A27" s="3" t="s">
        <v>168</v>
      </c>
      <c r="B27" s="3" t="s">
        <v>881</v>
      </c>
      <c r="C27" s="3" t="s">
        <v>623</v>
      </c>
      <c r="D27" s="8"/>
      <c r="E27" s="3" t="s">
        <v>882</v>
      </c>
      <c r="F27" s="9"/>
      <c r="G27" s="8"/>
      <c r="H27" s="3"/>
      <c r="I27" s="3"/>
      <c r="J27" s="9"/>
      <c r="K27" s="9"/>
      <c r="L27" s="3" t="s">
        <v>119</v>
      </c>
      <c r="M27" s="11">
        <v>0.17</v>
      </c>
      <c r="N27" s="11"/>
      <c r="O27" s="8"/>
      <c r="P27" s="8"/>
      <c r="Q27" s="3" t="s">
        <v>620</v>
      </c>
      <c r="R27" s="3" t="s">
        <v>624</v>
      </c>
      <c r="S27" s="3" t="s">
        <v>220</v>
      </c>
      <c r="T27" s="3" t="s">
        <v>126</v>
      </c>
      <c r="U27" s="3" t="s">
        <v>883</v>
      </c>
    </row>
    <row r="28" ht="60" customHeight="1" spans="1:21">
      <c r="A28" s="2" t="s">
        <v>168</v>
      </c>
      <c r="B28" s="2" t="s">
        <v>884</v>
      </c>
      <c r="C28" s="2" t="s">
        <v>885</v>
      </c>
      <c r="D28" s="4"/>
      <c r="E28" s="2" t="s">
        <v>851</v>
      </c>
      <c r="F28" s="5"/>
      <c r="G28" s="4"/>
      <c r="H28" s="2"/>
      <c r="I28" s="2"/>
      <c r="J28" s="5"/>
      <c r="K28" s="5"/>
      <c r="L28" s="2" t="s">
        <v>119</v>
      </c>
      <c r="M28" s="7"/>
      <c r="N28" s="7"/>
      <c r="O28" s="4"/>
      <c r="P28" s="4">
        <v>3</v>
      </c>
      <c r="Q28" s="2" t="s">
        <v>755</v>
      </c>
      <c r="R28" s="2" t="s">
        <v>760</v>
      </c>
      <c r="S28" s="2" t="s">
        <v>220</v>
      </c>
      <c r="T28" s="2" t="s">
        <v>126</v>
      </c>
      <c r="U28" s="2" t="s">
        <v>886</v>
      </c>
    </row>
    <row r="29" ht="47" customHeight="1" spans="1:21">
      <c r="A29" s="3" t="s">
        <v>168</v>
      </c>
      <c r="B29" s="3" t="s">
        <v>887</v>
      </c>
      <c r="C29" s="3" t="s">
        <v>888</v>
      </c>
      <c r="D29" s="8"/>
      <c r="E29" s="3" t="s">
        <v>882</v>
      </c>
      <c r="F29" s="9"/>
      <c r="G29" s="8"/>
      <c r="H29" s="3"/>
      <c r="I29" s="3"/>
      <c r="J29" s="9"/>
      <c r="K29" s="9"/>
      <c r="L29" s="3" t="s">
        <v>119</v>
      </c>
      <c r="M29" s="11">
        <v>0.18</v>
      </c>
      <c r="N29" s="11"/>
      <c r="O29" s="8"/>
      <c r="P29" s="8"/>
      <c r="Q29" s="3" t="s">
        <v>763</v>
      </c>
      <c r="R29" s="3" t="s">
        <v>768</v>
      </c>
      <c r="S29" s="3" t="s">
        <v>220</v>
      </c>
      <c r="T29" s="3" t="s">
        <v>126</v>
      </c>
      <c r="U29" s="3" t="s">
        <v>889</v>
      </c>
    </row>
    <row r="30" ht="47" customHeight="1" spans="1:21">
      <c r="A30" s="2" t="s">
        <v>282</v>
      </c>
      <c r="B30" s="2" t="s">
        <v>890</v>
      </c>
      <c r="C30" s="2" t="s">
        <v>631</v>
      </c>
      <c r="D30" s="4"/>
      <c r="E30" s="2" t="s">
        <v>851</v>
      </c>
      <c r="F30" s="5"/>
      <c r="G30" s="4"/>
      <c r="H30" s="2"/>
      <c r="I30" s="2"/>
      <c r="J30" s="5"/>
      <c r="K30" s="5"/>
      <c r="L30" s="2" t="s">
        <v>273</v>
      </c>
      <c r="M30" s="7"/>
      <c r="N30" s="7"/>
      <c r="O30" s="4">
        <v>14</v>
      </c>
      <c r="P30" s="4">
        <v>5</v>
      </c>
      <c r="Q30" s="2" t="s">
        <v>627</v>
      </c>
      <c r="R30" s="2" t="s">
        <v>633</v>
      </c>
      <c r="S30" s="2" t="s">
        <v>452</v>
      </c>
      <c r="T30" s="2" t="s">
        <v>863</v>
      </c>
      <c r="U30" s="2" t="s">
        <v>891</v>
      </c>
    </row>
    <row r="31" ht="47" customHeight="1" spans="1:21">
      <c r="A31" s="3" t="s">
        <v>329</v>
      </c>
      <c r="B31" s="3" t="s">
        <v>892</v>
      </c>
      <c r="C31" s="3" t="s">
        <v>563</v>
      </c>
      <c r="D31" s="8"/>
      <c r="E31" s="3" t="s">
        <v>893</v>
      </c>
      <c r="F31" s="9">
        <v>870.75</v>
      </c>
      <c r="G31" s="8"/>
      <c r="H31" s="3"/>
      <c r="I31" s="3"/>
      <c r="J31" s="9">
        <v>870.75</v>
      </c>
      <c r="K31" s="9"/>
      <c r="L31" s="3" t="s">
        <v>346</v>
      </c>
      <c r="M31" s="11"/>
      <c r="N31" s="11"/>
      <c r="O31" s="8"/>
      <c r="P31" s="8"/>
      <c r="Q31" s="3" t="s">
        <v>560</v>
      </c>
      <c r="R31" s="3" t="s">
        <v>564</v>
      </c>
      <c r="S31" s="3" t="s">
        <v>220</v>
      </c>
      <c r="T31" s="3" t="s">
        <v>126</v>
      </c>
      <c r="U31" s="3" t="s">
        <v>894</v>
      </c>
    </row>
    <row r="32" ht="60" customHeight="1" spans="1:21">
      <c r="A32" s="2" t="s">
        <v>329</v>
      </c>
      <c r="B32" s="2" t="s">
        <v>805</v>
      </c>
      <c r="C32" s="2" t="s">
        <v>709</v>
      </c>
      <c r="D32" s="4">
        <v>2020</v>
      </c>
      <c r="E32" s="2" t="s">
        <v>870</v>
      </c>
      <c r="F32" s="5"/>
      <c r="G32" s="4"/>
      <c r="H32" s="2" t="s">
        <v>895</v>
      </c>
      <c r="I32" s="2" t="s">
        <v>896</v>
      </c>
      <c r="J32" s="5">
        <v>1000</v>
      </c>
      <c r="K32" s="5"/>
      <c r="L32" s="2" t="s">
        <v>346</v>
      </c>
      <c r="M32" s="7"/>
      <c r="N32" s="7"/>
      <c r="O32" s="4"/>
      <c r="P32" s="4"/>
      <c r="Q32" s="2" t="s">
        <v>705</v>
      </c>
      <c r="R32" s="2" t="s">
        <v>711</v>
      </c>
      <c r="S32" s="2" t="s">
        <v>220</v>
      </c>
      <c r="T32" s="2" t="s">
        <v>897</v>
      </c>
      <c r="U32" s="2" t="s">
        <v>898</v>
      </c>
    </row>
  </sheetData>
  <pageMargins left="0.7" right="0.7" top="0.75" bottom="0.75" header="0.3" footer="0.3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showGridLines="0" workbookViewId="0">
      <pane xSplit="2" ySplit="1" topLeftCell="C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8"/>
  <cols>
    <col min="1" max="4" width="27" customWidth="1"/>
    <col min="5" max="5" width="19" customWidth="1"/>
    <col min="6" max="7" width="27" customWidth="1"/>
    <col min="8" max="8" width="36" customWidth="1"/>
    <col min="9" max="9" width="65" customWidth="1"/>
    <col min="10" max="11" width="27" customWidth="1"/>
    <col min="12" max="12" width="62" customWidth="1"/>
  </cols>
  <sheetData>
    <row r="1" ht="48" customHeight="1" spans="1:12">
      <c r="A1" s="1" t="s">
        <v>66</v>
      </c>
      <c r="B1" s="1" t="s">
        <v>791</v>
      </c>
      <c r="C1" s="1" t="s">
        <v>792</v>
      </c>
      <c r="D1" s="1" t="s">
        <v>899</v>
      </c>
      <c r="E1" s="1" t="s">
        <v>900</v>
      </c>
      <c r="F1" s="1" t="s">
        <v>901</v>
      </c>
      <c r="G1" s="1" t="s">
        <v>902</v>
      </c>
      <c r="H1" s="1" t="s">
        <v>369</v>
      </c>
      <c r="I1" s="1" t="s">
        <v>804</v>
      </c>
      <c r="J1" s="1" t="s">
        <v>104</v>
      </c>
      <c r="K1" s="1" t="s">
        <v>105</v>
      </c>
      <c r="L1" s="1" t="s">
        <v>107</v>
      </c>
    </row>
    <row r="2" ht="34" customHeight="1" spans="1:12">
      <c r="A2" s="2" t="s">
        <v>108</v>
      </c>
      <c r="B2" s="2" t="s">
        <v>903</v>
      </c>
      <c r="C2" s="2" t="s">
        <v>904</v>
      </c>
      <c r="D2" s="2" t="s">
        <v>905</v>
      </c>
      <c r="E2" s="5">
        <v>300</v>
      </c>
      <c r="F2" s="2" t="s">
        <v>903</v>
      </c>
      <c r="G2" s="2" t="s">
        <v>116</v>
      </c>
      <c r="H2" s="2" t="s">
        <v>122</v>
      </c>
      <c r="I2" s="2" t="s">
        <v>123</v>
      </c>
      <c r="J2" s="2" t="s">
        <v>165</v>
      </c>
      <c r="K2" s="2" t="s">
        <v>126</v>
      </c>
      <c r="L2" s="2" t="s">
        <v>906</v>
      </c>
    </row>
    <row r="3" ht="34" customHeight="1" spans="1:12">
      <c r="A3" s="3" t="s">
        <v>129</v>
      </c>
      <c r="B3" s="3" t="s">
        <v>907</v>
      </c>
      <c r="C3" s="3" t="s">
        <v>908</v>
      </c>
      <c r="D3" s="3" t="s">
        <v>909</v>
      </c>
      <c r="E3" s="9">
        <v>1500</v>
      </c>
      <c r="F3" s="3" t="s">
        <v>903</v>
      </c>
      <c r="G3" s="3" t="s">
        <v>116</v>
      </c>
      <c r="H3" s="3" t="s">
        <v>555</v>
      </c>
      <c r="I3" s="3" t="s">
        <v>557</v>
      </c>
      <c r="J3" s="3" t="s">
        <v>220</v>
      </c>
      <c r="K3" s="3" t="s">
        <v>126</v>
      </c>
      <c r="L3" s="3" t="s">
        <v>910</v>
      </c>
    </row>
    <row r="4" ht="34" customHeight="1" spans="1:12">
      <c r="A4" s="2" t="s">
        <v>143</v>
      </c>
      <c r="B4" s="2" t="s">
        <v>911</v>
      </c>
      <c r="C4" s="2" t="s">
        <v>912</v>
      </c>
      <c r="D4" s="2" t="s">
        <v>905</v>
      </c>
      <c r="E4" s="5">
        <v>600</v>
      </c>
      <c r="F4" s="2" t="s">
        <v>903</v>
      </c>
      <c r="G4" s="2" t="s">
        <v>116</v>
      </c>
      <c r="H4" s="2" t="s">
        <v>152</v>
      </c>
      <c r="I4" s="2" t="s">
        <v>153</v>
      </c>
      <c r="J4" s="2" t="s">
        <v>165</v>
      </c>
      <c r="K4" s="2" t="s">
        <v>913</v>
      </c>
      <c r="L4" s="2" t="s">
        <v>914</v>
      </c>
    </row>
    <row r="5" ht="34" customHeight="1" spans="1:12">
      <c r="A5" s="3" t="s">
        <v>143</v>
      </c>
      <c r="B5" s="3" t="s">
        <v>915</v>
      </c>
      <c r="C5" s="3" t="s">
        <v>916</v>
      </c>
      <c r="D5" s="3" t="s">
        <v>909</v>
      </c>
      <c r="E5" s="9">
        <v>600</v>
      </c>
      <c r="F5" s="3" t="s">
        <v>903</v>
      </c>
      <c r="G5" s="3" t="s">
        <v>116</v>
      </c>
      <c r="H5" s="3" t="s">
        <v>519</v>
      </c>
      <c r="I5" s="3" t="s">
        <v>523</v>
      </c>
      <c r="J5" s="3" t="s">
        <v>220</v>
      </c>
      <c r="K5" s="3" t="s">
        <v>917</v>
      </c>
      <c r="L5" s="3" t="s">
        <v>918</v>
      </c>
    </row>
    <row r="6" ht="34" customHeight="1" spans="1:12">
      <c r="A6" s="2" t="s">
        <v>158</v>
      </c>
      <c r="B6" s="2" t="s">
        <v>919</v>
      </c>
      <c r="C6" s="2" t="s">
        <v>920</v>
      </c>
      <c r="D6" s="2" t="s">
        <v>905</v>
      </c>
      <c r="E6" s="5">
        <v>2031</v>
      </c>
      <c r="F6" s="2" t="s">
        <v>903</v>
      </c>
      <c r="G6" s="2" t="s">
        <v>116</v>
      </c>
      <c r="H6" s="2" t="s">
        <v>152</v>
      </c>
      <c r="I6" s="2" t="s">
        <v>153</v>
      </c>
      <c r="J6" s="2" t="s">
        <v>165</v>
      </c>
      <c r="K6" s="2" t="s">
        <v>913</v>
      </c>
      <c r="L6" s="2" t="s">
        <v>921</v>
      </c>
    </row>
    <row r="7" ht="47" customHeight="1" spans="1:12">
      <c r="A7" s="3" t="s">
        <v>168</v>
      </c>
      <c r="B7" s="3" t="s">
        <v>903</v>
      </c>
      <c r="C7" s="3" t="s">
        <v>922</v>
      </c>
      <c r="D7" s="3" t="s">
        <v>905</v>
      </c>
      <c r="E7" s="9">
        <v>700</v>
      </c>
      <c r="F7" s="3" t="s">
        <v>903</v>
      </c>
      <c r="G7" s="3" t="s">
        <v>116</v>
      </c>
      <c r="H7" s="3" t="s">
        <v>179</v>
      </c>
      <c r="I7" s="3" t="s">
        <v>180</v>
      </c>
      <c r="J7" s="3" t="s">
        <v>165</v>
      </c>
      <c r="K7" s="3" t="s">
        <v>126</v>
      </c>
      <c r="L7" s="3" t="s">
        <v>923</v>
      </c>
    </row>
    <row r="8" ht="34" customHeight="1" spans="1:12">
      <c r="A8" s="2" t="s">
        <v>185</v>
      </c>
      <c r="B8" s="2" t="s">
        <v>924</v>
      </c>
      <c r="C8" s="2" t="s">
        <v>925</v>
      </c>
      <c r="D8" s="2" t="s">
        <v>909</v>
      </c>
      <c r="E8" s="5">
        <v>1000</v>
      </c>
      <c r="F8" s="2" t="s">
        <v>926</v>
      </c>
      <c r="G8" s="2" t="s">
        <v>927</v>
      </c>
      <c r="H8" s="2" t="s">
        <v>540</v>
      </c>
      <c r="I8" s="2" t="s">
        <v>544</v>
      </c>
      <c r="J8" s="2" t="s">
        <v>220</v>
      </c>
      <c r="K8" s="2" t="s">
        <v>126</v>
      </c>
      <c r="L8" s="2" t="s">
        <v>928</v>
      </c>
    </row>
    <row r="9" ht="34" customHeight="1" spans="1:12">
      <c r="A9" s="3" t="s">
        <v>185</v>
      </c>
      <c r="B9" s="3" t="s">
        <v>929</v>
      </c>
      <c r="C9" s="3" t="s">
        <v>930</v>
      </c>
      <c r="D9" s="3" t="s">
        <v>909</v>
      </c>
      <c r="E9" s="9">
        <v>2000</v>
      </c>
      <c r="F9" s="3" t="s">
        <v>931</v>
      </c>
      <c r="G9" s="3" t="s">
        <v>927</v>
      </c>
      <c r="H9" s="3" t="s">
        <v>540</v>
      </c>
      <c r="I9" s="3" t="s">
        <v>544</v>
      </c>
      <c r="J9" s="3" t="s">
        <v>220</v>
      </c>
      <c r="K9" s="3" t="s">
        <v>126</v>
      </c>
      <c r="L9" s="3" t="s">
        <v>932</v>
      </c>
    </row>
    <row r="10" ht="47" customHeight="1" spans="1:12">
      <c r="A10" s="2" t="s">
        <v>199</v>
      </c>
      <c r="B10" s="2" t="s">
        <v>933</v>
      </c>
      <c r="C10" s="2" t="s">
        <v>551</v>
      </c>
      <c r="D10" s="2" t="s">
        <v>905</v>
      </c>
      <c r="E10" s="5">
        <v>1125</v>
      </c>
      <c r="F10" s="2" t="s">
        <v>903</v>
      </c>
      <c r="G10" s="2" t="s">
        <v>116</v>
      </c>
      <c r="H10" s="2" t="s">
        <v>549</v>
      </c>
      <c r="I10" s="2" t="s">
        <v>552</v>
      </c>
      <c r="J10" s="2" t="s">
        <v>220</v>
      </c>
      <c r="K10" s="2" t="s">
        <v>126</v>
      </c>
      <c r="L10" s="2" t="s">
        <v>934</v>
      </c>
    </row>
    <row r="11" ht="34" customHeight="1" spans="1:12">
      <c r="A11" s="3" t="s">
        <v>206</v>
      </c>
      <c r="B11" s="3" t="s">
        <v>903</v>
      </c>
      <c r="C11" s="3" t="s">
        <v>935</v>
      </c>
      <c r="D11" s="3" t="s">
        <v>909</v>
      </c>
      <c r="E11" s="9">
        <v>1425</v>
      </c>
      <c r="F11" s="3" t="s">
        <v>903</v>
      </c>
      <c r="G11" s="3" t="s">
        <v>927</v>
      </c>
      <c r="H11" s="3" t="s">
        <v>540</v>
      </c>
      <c r="I11" s="3" t="s">
        <v>544</v>
      </c>
      <c r="J11" s="3" t="s">
        <v>220</v>
      </c>
      <c r="K11" s="3" t="s">
        <v>126</v>
      </c>
      <c r="L11" s="3" t="s">
        <v>936</v>
      </c>
    </row>
    <row r="12" ht="47" customHeight="1" spans="1:12">
      <c r="A12" s="2" t="s">
        <v>244</v>
      </c>
      <c r="B12" s="2" t="s">
        <v>937</v>
      </c>
      <c r="C12" s="2" t="s">
        <v>938</v>
      </c>
      <c r="D12" s="2" t="s">
        <v>939</v>
      </c>
      <c r="E12" s="5">
        <v>600</v>
      </c>
      <c r="F12" s="2" t="s">
        <v>940</v>
      </c>
      <c r="G12" s="2" t="s">
        <v>236</v>
      </c>
      <c r="H12" s="2" t="s">
        <v>250</v>
      </c>
      <c r="I12" s="2" t="s">
        <v>251</v>
      </c>
      <c r="J12" s="2" t="s">
        <v>220</v>
      </c>
      <c r="K12" s="2" t="s">
        <v>126</v>
      </c>
      <c r="L12" s="2" t="s">
        <v>941</v>
      </c>
    </row>
    <row r="13" ht="34" customHeight="1" spans="1:12">
      <c r="A13" s="3" t="s">
        <v>266</v>
      </c>
      <c r="B13" s="3" t="s">
        <v>942</v>
      </c>
      <c r="C13" s="3" t="s">
        <v>943</v>
      </c>
      <c r="D13" s="3" t="s">
        <v>905</v>
      </c>
      <c r="E13" s="9">
        <v>200</v>
      </c>
      <c r="F13" s="3" t="s">
        <v>942</v>
      </c>
      <c r="G13" s="3" t="s">
        <v>116</v>
      </c>
      <c r="H13" s="3" t="s">
        <v>276</v>
      </c>
      <c r="I13" s="3" t="s">
        <v>277</v>
      </c>
      <c r="J13" s="3" t="s">
        <v>220</v>
      </c>
      <c r="K13" s="3" t="s">
        <v>126</v>
      </c>
      <c r="L13" s="3" t="s">
        <v>944</v>
      </c>
    </row>
    <row r="14" ht="34" customHeight="1" spans="1:12">
      <c r="A14" s="2" t="s">
        <v>282</v>
      </c>
      <c r="B14" s="2" t="s">
        <v>945</v>
      </c>
      <c r="C14" s="2" t="s">
        <v>946</v>
      </c>
      <c r="D14" s="2" t="s">
        <v>905</v>
      </c>
      <c r="E14" s="5">
        <v>200</v>
      </c>
      <c r="F14" s="2" t="s">
        <v>947</v>
      </c>
      <c r="G14" s="2" t="s">
        <v>116</v>
      </c>
      <c r="H14" s="2" t="s">
        <v>668</v>
      </c>
      <c r="I14" s="2" t="s">
        <v>672</v>
      </c>
      <c r="J14" s="2" t="s">
        <v>220</v>
      </c>
      <c r="K14" s="2" t="s">
        <v>126</v>
      </c>
      <c r="L14" s="2" t="s">
        <v>948</v>
      </c>
    </row>
    <row r="15" ht="34" customHeight="1" spans="1:12">
      <c r="A15" s="3" t="s">
        <v>282</v>
      </c>
      <c r="B15" s="3" t="s">
        <v>949</v>
      </c>
      <c r="C15" s="3" t="s">
        <v>950</v>
      </c>
      <c r="D15" s="3" t="s">
        <v>951</v>
      </c>
      <c r="E15" s="9">
        <v>600</v>
      </c>
      <c r="F15" s="3" t="s">
        <v>947</v>
      </c>
      <c r="G15" s="3" t="s">
        <v>116</v>
      </c>
      <c r="H15" s="3" t="s">
        <v>668</v>
      </c>
      <c r="I15" s="3" t="s">
        <v>672</v>
      </c>
      <c r="J15" s="3" t="s">
        <v>220</v>
      </c>
      <c r="K15" s="3" t="s">
        <v>810</v>
      </c>
      <c r="L15" s="3" t="s">
        <v>952</v>
      </c>
    </row>
    <row r="16" ht="47" customHeight="1" spans="1:12">
      <c r="A16" s="2" t="s">
        <v>292</v>
      </c>
      <c r="B16" s="2" t="s">
        <v>953</v>
      </c>
      <c r="C16" s="2" t="s">
        <v>954</v>
      </c>
      <c r="D16" s="2" t="s">
        <v>939</v>
      </c>
      <c r="E16" s="5">
        <v>900</v>
      </c>
      <c r="F16" s="2" t="s">
        <v>947</v>
      </c>
      <c r="G16" s="2" t="s">
        <v>116</v>
      </c>
      <c r="H16" s="2" t="s">
        <v>533</v>
      </c>
      <c r="I16" s="2" t="s">
        <v>537</v>
      </c>
      <c r="J16" s="2" t="s">
        <v>220</v>
      </c>
      <c r="K16" s="2" t="s">
        <v>126</v>
      </c>
      <c r="L16" s="2" t="s">
        <v>955</v>
      </c>
    </row>
    <row r="17" ht="47" customHeight="1" spans="1:12">
      <c r="A17" s="3" t="s">
        <v>292</v>
      </c>
      <c r="B17" s="3" t="s">
        <v>956</v>
      </c>
      <c r="C17" s="3" t="s">
        <v>678</v>
      </c>
      <c r="D17" s="3" t="s">
        <v>905</v>
      </c>
      <c r="E17" s="9">
        <v>900</v>
      </c>
      <c r="F17" s="3" t="s">
        <v>931</v>
      </c>
      <c r="G17" s="3" t="s">
        <v>116</v>
      </c>
      <c r="H17" s="3" t="s">
        <v>675</v>
      </c>
      <c r="I17" s="3" t="s">
        <v>679</v>
      </c>
      <c r="J17" s="3" t="s">
        <v>220</v>
      </c>
      <c r="K17" s="3" t="s">
        <v>126</v>
      </c>
      <c r="L17" s="3" t="s">
        <v>957</v>
      </c>
    </row>
    <row r="18" ht="34" customHeight="1" spans="1:12">
      <c r="A18" s="2" t="s">
        <v>343</v>
      </c>
      <c r="B18" s="2" t="s">
        <v>937</v>
      </c>
      <c r="C18" s="2" t="s">
        <v>958</v>
      </c>
      <c r="D18" s="2" t="s">
        <v>939</v>
      </c>
      <c r="E18" s="5">
        <v>1500</v>
      </c>
      <c r="F18" s="2" t="s">
        <v>940</v>
      </c>
      <c r="G18" s="2" t="s">
        <v>212</v>
      </c>
      <c r="H18" s="2" t="s">
        <v>689</v>
      </c>
      <c r="I18" s="2" t="s">
        <v>695</v>
      </c>
      <c r="J18" s="2" t="s">
        <v>452</v>
      </c>
      <c r="K18" s="2" t="s">
        <v>863</v>
      </c>
      <c r="L18" s="2" t="s">
        <v>959</v>
      </c>
    </row>
    <row r="19" ht="34" customHeight="1" spans="1:12">
      <c r="A19" s="3" t="s">
        <v>302</v>
      </c>
      <c r="B19" s="3" t="s">
        <v>960</v>
      </c>
      <c r="C19" s="3" t="s">
        <v>961</v>
      </c>
      <c r="D19" s="3" t="s">
        <v>951</v>
      </c>
      <c r="E19" s="9">
        <v>1800</v>
      </c>
      <c r="F19" s="3" t="s">
        <v>962</v>
      </c>
      <c r="G19" s="3" t="s">
        <v>963</v>
      </c>
      <c r="H19" s="3" t="s">
        <v>276</v>
      </c>
      <c r="I19" s="3" t="s">
        <v>277</v>
      </c>
      <c r="J19" s="3" t="s">
        <v>220</v>
      </c>
      <c r="K19" s="3" t="s">
        <v>810</v>
      </c>
      <c r="L19" s="3" t="s">
        <v>964</v>
      </c>
    </row>
    <row r="20" ht="34" customHeight="1" spans="1:12">
      <c r="A20" s="2" t="s">
        <v>313</v>
      </c>
      <c r="B20" s="2" t="s">
        <v>903</v>
      </c>
      <c r="C20" s="2" t="s">
        <v>965</v>
      </c>
      <c r="D20" s="2" t="s">
        <v>905</v>
      </c>
      <c r="E20" s="5">
        <v>881</v>
      </c>
      <c r="F20" s="2" t="s">
        <v>903</v>
      </c>
      <c r="G20" s="2" t="s">
        <v>116</v>
      </c>
      <c r="H20" s="2" t="s">
        <v>324</v>
      </c>
      <c r="I20" s="2" t="s">
        <v>325</v>
      </c>
      <c r="J20" s="2" t="s">
        <v>220</v>
      </c>
      <c r="K20" s="2" t="s">
        <v>126</v>
      </c>
      <c r="L20" s="2" t="s">
        <v>966</v>
      </c>
    </row>
    <row r="21" ht="34" customHeight="1" spans="1:12">
      <c r="A21" s="3" t="s">
        <v>329</v>
      </c>
      <c r="B21" s="3" t="s">
        <v>967</v>
      </c>
      <c r="C21" s="3" t="s">
        <v>732</v>
      </c>
      <c r="D21" s="3" t="s">
        <v>968</v>
      </c>
      <c r="E21" s="9">
        <v>1500</v>
      </c>
      <c r="F21" s="3" t="s">
        <v>116</v>
      </c>
      <c r="G21" s="3" t="s">
        <v>116</v>
      </c>
      <c r="H21" s="3" t="s">
        <v>337</v>
      </c>
      <c r="I21" s="3" t="s">
        <v>338</v>
      </c>
      <c r="J21" s="3" t="s">
        <v>220</v>
      </c>
      <c r="K21" s="3" t="s">
        <v>126</v>
      </c>
      <c r="L21" s="3" t="s">
        <v>969</v>
      </c>
    </row>
    <row r="22" ht="34" customHeight="1" spans="1:12">
      <c r="A22" s="2" t="s">
        <v>329</v>
      </c>
      <c r="B22" s="2" t="s">
        <v>970</v>
      </c>
      <c r="C22" s="2" t="s">
        <v>718</v>
      </c>
      <c r="D22" s="2" t="s">
        <v>905</v>
      </c>
      <c r="E22" s="5">
        <v>2000</v>
      </c>
      <c r="F22" s="2" t="s">
        <v>931</v>
      </c>
      <c r="G22" s="2" t="s">
        <v>116</v>
      </c>
      <c r="H22" s="2" t="s">
        <v>714</v>
      </c>
      <c r="I22" s="2" t="s">
        <v>719</v>
      </c>
      <c r="J22" s="2" t="s">
        <v>220</v>
      </c>
      <c r="K22" s="2" t="s">
        <v>126</v>
      </c>
      <c r="L22" s="2" t="s">
        <v>971</v>
      </c>
    </row>
  </sheetData>
  <pageMargins left="0.7" right="0.7" top="0.75" bottom="0.75" header="0.3" footer="0.3"/>
  <headerFooter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2"/>
  <sheetViews>
    <sheetView showGridLines="0" workbookViewId="0">
      <pane xSplit="2" ySplit="1" topLeftCell="C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8"/>
  <cols>
    <col min="1" max="3" width="27" customWidth="1"/>
    <col min="4" max="4" width="62" customWidth="1"/>
    <col min="5" max="5" width="36" customWidth="1"/>
    <col min="6" max="8" width="27" customWidth="1"/>
    <col min="9" max="9" width="62" customWidth="1"/>
    <col min="10" max="11" width="27" customWidth="1"/>
  </cols>
  <sheetData>
    <row r="1" ht="48" customHeight="1" spans="1:11">
      <c r="A1" s="1" t="s">
        <v>66</v>
      </c>
      <c r="B1" s="1" t="s">
        <v>972</v>
      </c>
      <c r="C1" s="1" t="s">
        <v>973</v>
      </c>
      <c r="D1" s="1" t="s">
        <v>974</v>
      </c>
      <c r="E1" s="1" t="s">
        <v>369</v>
      </c>
      <c r="F1" s="1" t="s">
        <v>104</v>
      </c>
      <c r="G1" s="1" t="s">
        <v>975</v>
      </c>
      <c r="H1" s="1" t="s">
        <v>105</v>
      </c>
      <c r="I1" s="1" t="s">
        <v>107</v>
      </c>
      <c r="J1" s="1" t="s">
        <v>976</v>
      </c>
      <c r="K1" s="1" t="s">
        <v>977</v>
      </c>
    </row>
    <row r="2" ht="25" customHeight="1" spans="1:11">
      <c r="A2" s="2" t="s">
        <v>108</v>
      </c>
      <c r="B2" s="2" t="s">
        <v>44</v>
      </c>
      <c r="C2" s="2" t="s">
        <v>978</v>
      </c>
      <c r="D2" s="2" t="s">
        <v>387</v>
      </c>
      <c r="E2" s="2" t="s">
        <v>122</v>
      </c>
      <c r="F2" s="2" t="s">
        <v>125</v>
      </c>
      <c r="G2" s="2" t="s">
        <v>387</v>
      </c>
      <c r="H2" s="2" t="s">
        <v>979</v>
      </c>
      <c r="I2" s="2" t="s">
        <v>387</v>
      </c>
      <c r="J2" s="2" t="s">
        <v>978</v>
      </c>
      <c r="K2" s="2" t="s">
        <v>980</v>
      </c>
    </row>
    <row r="3" ht="25" customHeight="1" spans="1:11">
      <c r="A3" s="3" t="s">
        <v>108</v>
      </c>
      <c r="B3" s="3" t="s">
        <v>45</v>
      </c>
      <c r="C3" s="3" t="s">
        <v>978</v>
      </c>
      <c r="D3" s="3" t="s">
        <v>387</v>
      </c>
      <c r="E3" s="3" t="s">
        <v>122</v>
      </c>
      <c r="F3" s="3" t="s">
        <v>125</v>
      </c>
      <c r="G3" s="3" t="s">
        <v>387</v>
      </c>
      <c r="H3" s="3" t="s">
        <v>979</v>
      </c>
      <c r="I3" s="3" t="s">
        <v>387</v>
      </c>
      <c r="J3" s="3" t="s">
        <v>978</v>
      </c>
      <c r="K3" s="3" t="s">
        <v>980</v>
      </c>
    </row>
    <row r="4" ht="25" customHeight="1" spans="1:11">
      <c r="A4" s="2" t="s">
        <v>108</v>
      </c>
      <c r="B4" s="2" t="s">
        <v>46</v>
      </c>
      <c r="C4" s="2" t="s">
        <v>978</v>
      </c>
      <c r="D4" s="2" t="s">
        <v>387</v>
      </c>
      <c r="E4" s="2" t="s">
        <v>122</v>
      </c>
      <c r="F4" s="2" t="s">
        <v>125</v>
      </c>
      <c r="G4" s="2" t="s">
        <v>387</v>
      </c>
      <c r="H4" s="2" t="s">
        <v>979</v>
      </c>
      <c r="I4" s="2" t="s">
        <v>387</v>
      </c>
      <c r="J4" s="2" t="s">
        <v>978</v>
      </c>
      <c r="K4" s="2" t="s">
        <v>980</v>
      </c>
    </row>
    <row r="5" ht="25" customHeight="1" spans="1:11">
      <c r="A5" s="3" t="s">
        <v>108</v>
      </c>
      <c r="B5" s="3" t="s">
        <v>47</v>
      </c>
      <c r="C5" s="3" t="s">
        <v>978</v>
      </c>
      <c r="D5" s="3" t="s">
        <v>387</v>
      </c>
      <c r="E5" s="3" t="s">
        <v>122</v>
      </c>
      <c r="F5" s="3" t="s">
        <v>125</v>
      </c>
      <c r="G5" s="3" t="s">
        <v>387</v>
      </c>
      <c r="H5" s="3" t="s">
        <v>979</v>
      </c>
      <c r="I5" s="3" t="s">
        <v>387</v>
      </c>
      <c r="J5" s="3" t="s">
        <v>978</v>
      </c>
      <c r="K5" s="3" t="s">
        <v>980</v>
      </c>
    </row>
    <row r="6" ht="25" customHeight="1" spans="1:11">
      <c r="A6" s="2" t="s">
        <v>108</v>
      </c>
      <c r="B6" s="2" t="s">
        <v>48</v>
      </c>
      <c r="C6" s="2" t="s">
        <v>978</v>
      </c>
      <c r="D6" s="2" t="s">
        <v>387</v>
      </c>
      <c r="E6" s="2" t="s">
        <v>122</v>
      </c>
      <c r="F6" s="2" t="s">
        <v>125</v>
      </c>
      <c r="G6" s="2" t="s">
        <v>387</v>
      </c>
      <c r="H6" s="2" t="s">
        <v>979</v>
      </c>
      <c r="I6" s="2" t="s">
        <v>387</v>
      </c>
      <c r="J6" s="2" t="s">
        <v>978</v>
      </c>
      <c r="K6" s="2" t="s">
        <v>980</v>
      </c>
    </row>
    <row r="7" ht="25" customHeight="1" spans="1:11">
      <c r="A7" s="3" t="s">
        <v>108</v>
      </c>
      <c r="B7" s="3" t="s">
        <v>49</v>
      </c>
      <c r="C7" s="3" t="s">
        <v>978</v>
      </c>
      <c r="D7" s="3" t="s">
        <v>387</v>
      </c>
      <c r="E7" s="3" t="s">
        <v>122</v>
      </c>
      <c r="F7" s="3" t="s">
        <v>125</v>
      </c>
      <c r="G7" s="3" t="s">
        <v>387</v>
      </c>
      <c r="H7" s="3" t="s">
        <v>979</v>
      </c>
      <c r="I7" s="3" t="s">
        <v>387</v>
      </c>
      <c r="J7" s="3" t="s">
        <v>978</v>
      </c>
      <c r="K7" s="3" t="s">
        <v>980</v>
      </c>
    </row>
    <row r="8" ht="25" customHeight="1" spans="1:11">
      <c r="A8" s="2" t="s">
        <v>108</v>
      </c>
      <c r="B8" s="2" t="s">
        <v>50</v>
      </c>
      <c r="C8" s="2" t="s">
        <v>978</v>
      </c>
      <c r="D8" s="2" t="s">
        <v>387</v>
      </c>
      <c r="E8" s="2" t="s">
        <v>122</v>
      </c>
      <c r="F8" s="2" t="s">
        <v>125</v>
      </c>
      <c r="G8" s="2" t="s">
        <v>387</v>
      </c>
      <c r="H8" s="2" t="s">
        <v>979</v>
      </c>
      <c r="I8" s="2" t="s">
        <v>387</v>
      </c>
      <c r="J8" s="2" t="s">
        <v>978</v>
      </c>
      <c r="K8" s="2" t="s">
        <v>980</v>
      </c>
    </row>
    <row r="9" ht="34" customHeight="1" spans="1:11">
      <c r="A9" s="3" t="s">
        <v>129</v>
      </c>
      <c r="B9" s="3" t="s">
        <v>44</v>
      </c>
      <c r="C9" s="3" t="s">
        <v>981</v>
      </c>
      <c r="D9" s="3" t="s">
        <v>982</v>
      </c>
      <c r="E9" s="3" t="s">
        <v>138</v>
      </c>
      <c r="F9" s="3" t="s">
        <v>220</v>
      </c>
      <c r="G9" s="3" t="s">
        <v>387</v>
      </c>
      <c r="H9" s="3" t="s">
        <v>983</v>
      </c>
      <c r="I9" s="3" t="s">
        <v>984</v>
      </c>
      <c r="J9" s="3" t="s">
        <v>981</v>
      </c>
      <c r="K9" s="3" t="s">
        <v>980</v>
      </c>
    </row>
    <row r="10" ht="25" customHeight="1" spans="1:11">
      <c r="A10" s="2" t="s">
        <v>129</v>
      </c>
      <c r="B10" s="2" t="s">
        <v>45</v>
      </c>
      <c r="C10" s="2" t="s">
        <v>978</v>
      </c>
      <c r="D10" s="2" t="s">
        <v>387</v>
      </c>
      <c r="E10" s="2" t="s">
        <v>138</v>
      </c>
      <c r="F10" s="2" t="s">
        <v>125</v>
      </c>
      <c r="G10" s="2" t="s">
        <v>387</v>
      </c>
      <c r="H10" s="2" t="s">
        <v>979</v>
      </c>
      <c r="I10" s="2" t="s">
        <v>387</v>
      </c>
      <c r="J10" s="2" t="s">
        <v>978</v>
      </c>
      <c r="K10" s="2" t="s">
        <v>980</v>
      </c>
    </row>
    <row r="11" ht="25" customHeight="1" spans="1:11">
      <c r="A11" s="3" t="s">
        <v>129</v>
      </c>
      <c r="B11" s="3" t="s">
        <v>46</v>
      </c>
      <c r="C11" s="3" t="s">
        <v>978</v>
      </c>
      <c r="D11" s="3" t="s">
        <v>387</v>
      </c>
      <c r="E11" s="3" t="s">
        <v>138</v>
      </c>
      <c r="F11" s="3" t="s">
        <v>125</v>
      </c>
      <c r="G11" s="3" t="s">
        <v>387</v>
      </c>
      <c r="H11" s="3" t="s">
        <v>979</v>
      </c>
      <c r="I11" s="3" t="s">
        <v>387</v>
      </c>
      <c r="J11" s="3" t="s">
        <v>978</v>
      </c>
      <c r="K11" s="3" t="s">
        <v>980</v>
      </c>
    </row>
    <row r="12" ht="25" customHeight="1" spans="1:11">
      <c r="A12" s="2" t="s">
        <v>129</v>
      </c>
      <c r="B12" s="2" t="s">
        <v>47</v>
      </c>
      <c r="C12" s="2" t="s">
        <v>978</v>
      </c>
      <c r="D12" s="2" t="s">
        <v>387</v>
      </c>
      <c r="E12" s="2" t="s">
        <v>138</v>
      </c>
      <c r="F12" s="2" t="s">
        <v>125</v>
      </c>
      <c r="G12" s="2" t="s">
        <v>387</v>
      </c>
      <c r="H12" s="2" t="s">
        <v>979</v>
      </c>
      <c r="I12" s="2" t="s">
        <v>387</v>
      </c>
      <c r="J12" s="2" t="s">
        <v>978</v>
      </c>
      <c r="K12" s="2" t="s">
        <v>980</v>
      </c>
    </row>
    <row r="13" ht="25" customHeight="1" spans="1:11">
      <c r="A13" s="3" t="s">
        <v>129</v>
      </c>
      <c r="B13" s="3" t="s">
        <v>48</v>
      </c>
      <c r="C13" s="3" t="s">
        <v>978</v>
      </c>
      <c r="D13" s="3" t="s">
        <v>387</v>
      </c>
      <c r="E13" s="3" t="s">
        <v>138</v>
      </c>
      <c r="F13" s="3" t="s">
        <v>125</v>
      </c>
      <c r="G13" s="3" t="s">
        <v>387</v>
      </c>
      <c r="H13" s="3" t="s">
        <v>979</v>
      </c>
      <c r="I13" s="3" t="s">
        <v>387</v>
      </c>
      <c r="J13" s="3" t="s">
        <v>978</v>
      </c>
      <c r="K13" s="3" t="s">
        <v>980</v>
      </c>
    </row>
    <row r="14" ht="25" customHeight="1" spans="1:11">
      <c r="A14" s="2" t="s">
        <v>129</v>
      </c>
      <c r="B14" s="2" t="s">
        <v>49</v>
      </c>
      <c r="C14" s="2" t="s">
        <v>978</v>
      </c>
      <c r="D14" s="2" t="s">
        <v>387</v>
      </c>
      <c r="E14" s="2" t="s">
        <v>138</v>
      </c>
      <c r="F14" s="2" t="s">
        <v>125</v>
      </c>
      <c r="G14" s="2" t="s">
        <v>387</v>
      </c>
      <c r="H14" s="2" t="s">
        <v>979</v>
      </c>
      <c r="I14" s="2" t="s">
        <v>387</v>
      </c>
      <c r="J14" s="2" t="s">
        <v>978</v>
      </c>
      <c r="K14" s="2" t="s">
        <v>980</v>
      </c>
    </row>
    <row r="15" ht="25" customHeight="1" spans="1:11">
      <c r="A15" s="3" t="s">
        <v>129</v>
      </c>
      <c r="B15" s="3" t="s">
        <v>50</v>
      </c>
      <c r="C15" s="3" t="s">
        <v>978</v>
      </c>
      <c r="D15" s="3" t="s">
        <v>387</v>
      </c>
      <c r="E15" s="3" t="s">
        <v>138</v>
      </c>
      <c r="F15" s="3" t="s">
        <v>125</v>
      </c>
      <c r="G15" s="3" t="s">
        <v>387</v>
      </c>
      <c r="H15" s="3" t="s">
        <v>979</v>
      </c>
      <c r="I15" s="3" t="s">
        <v>387</v>
      </c>
      <c r="J15" s="3" t="s">
        <v>978</v>
      </c>
      <c r="K15" s="3" t="s">
        <v>980</v>
      </c>
    </row>
    <row r="16" ht="25" customHeight="1" spans="1:11">
      <c r="A16" s="2" t="s">
        <v>143</v>
      </c>
      <c r="B16" s="2" t="s">
        <v>44</v>
      </c>
      <c r="C16" s="2" t="s">
        <v>978</v>
      </c>
      <c r="D16" s="2" t="s">
        <v>387</v>
      </c>
      <c r="E16" s="2" t="s">
        <v>152</v>
      </c>
      <c r="F16" s="2" t="s">
        <v>125</v>
      </c>
      <c r="G16" s="2" t="s">
        <v>387</v>
      </c>
      <c r="H16" s="2" t="s">
        <v>979</v>
      </c>
      <c r="I16" s="2" t="s">
        <v>387</v>
      </c>
      <c r="J16" s="2" t="s">
        <v>978</v>
      </c>
      <c r="K16" s="2" t="s">
        <v>980</v>
      </c>
    </row>
    <row r="17" ht="25" customHeight="1" spans="1:11">
      <c r="A17" s="3" t="s">
        <v>143</v>
      </c>
      <c r="B17" s="3" t="s">
        <v>45</v>
      </c>
      <c r="C17" s="3" t="s">
        <v>978</v>
      </c>
      <c r="D17" s="3" t="s">
        <v>387</v>
      </c>
      <c r="E17" s="3" t="s">
        <v>152</v>
      </c>
      <c r="F17" s="3" t="s">
        <v>125</v>
      </c>
      <c r="G17" s="3" t="s">
        <v>387</v>
      </c>
      <c r="H17" s="3" t="s">
        <v>979</v>
      </c>
      <c r="I17" s="3" t="s">
        <v>387</v>
      </c>
      <c r="J17" s="3" t="s">
        <v>978</v>
      </c>
      <c r="K17" s="3" t="s">
        <v>980</v>
      </c>
    </row>
    <row r="18" ht="25" customHeight="1" spans="1:11">
      <c r="A18" s="2" t="s">
        <v>143</v>
      </c>
      <c r="B18" s="2" t="s">
        <v>46</v>
      </c>
      <c r="C18" s="2" t="s">
        <v>978</v>
      </c>
      <c r="D18" s="2" t="s">
        <v>387</v>
      </c>
      <c r="E18" s="2" t="s">
        <v>152</v>
      </c>
      <c r="F18" s="2" t="s">
        <v>125</v>
      </c>
      <c r="G18" s="2" t="s">
        <v>387</v>
      </c>
      <c r="H18" s="2" t="s">
        <v>979</v>
      </c>
      <c r="I18" s="2" t="s">
        <v>387</v>
      </c>
      <c r="J18" s="2" t="s">
        <v>978</v>
      </c>
      <c r="K18" s="2" t="s">
        <v>980</v>
      </c>
    </row>
    <row r="19" ht="25" customHeight="1" spans="1:11">
      <c r="A19" s="3" t="s">
        <v>143</v>
      </c>
      <c r="B19" s="3" t="s">
        <v>47</v>
      </c>
      <c r="C19" s="3" t="s">
        <v>978</v>
      </c>
      <c r="D19" s="3" t="s">
        <v>387</v>
      </c>
      <c r="E19" s="3" t="s">
        <v>152</v>
      </c>
      <c r="F19" s="3" t="s">
        <v>125</v>
      </c>
      <c r="G19" s="3" t="s">
        <v>387</v>
      </c>
      <c r="H19" s="3" t="s">
        <v>979</v>
      </c>
      <c r="I19" s="3" t="s">
        <v>387</v>
      </c>
      <c r="J19" s="3" t="s">
        <v>978</v>
      </c>
      <c r="K19" s="3" t="s">
        <v>980</v>
      </c>
    </row>
    <row r="20" ht="25" customHeight="1" spans="1:11">
      <c r="A20" s="2" t="s">
        <v>143</v>
      </c>
      <c r="B20" s="2" t="s">
        <v>48</v>
      </c>
      <c r="C20" s="2" t="s">
        <v>978</v>
      </c>
      <c r="D20" s="2" t="s">
        <v>387</v>
      </c>
      <c r="E20" s="2" t="s">
        <v>152</v>
      </c>
      <c r="F20" s="2" t="s">
        <v>125</v>
      </c>
      <c r="G20" s="2" t="s">
        <v>387</v>
      </c>
      <c r="H20" s="2" t="s">
        <v>979</v>
      </c>
      <c r="I20" s="2" t="s">
        <v>387</v>
      </c>
      <c r="J20" s="2" t="s">
        <v>978</v>
      </c>
      <c r="K20" s="2" t="s">
        <v>980</v>
      </c>
    </row>
    <row r="21" ht="25" customHeight="1" spans="1:11">
      <c r="A21" s="3" t="s">
        <v>143</v>
      </c>
      <c r="B21" s="3" t="s">
        <v>49</v>
      </c>
      <c r="C21" s="3" t="s">
        <v>978</v>
      </c>
      <c r="D21" s="3" t="s">
        <v>387</v>
      </c>
      <c r="E21" s="3" t="s">
        <v>152</v>
      </c>
      <c r="F21" s="3" t="s">
        <v>125</v>
      </c>
      <c r="G21" s="3" t="s">
        <v>387</v>
      </c>
      <c r="H21" s="3" t="s">
        <v>979</v>
      </c>
      <c r="I21" s="3" t="s">
        <v>387</v>
      </c>
      <c r="J21" s="3" t="s">
        <v>978</v>
      </c>
      <c r="K21" s="3" t="s">
        <v>980</v>
      </c>
    </row>
    <row r="22" ht="25" customHeight="1" spans="1:11">
      <c r="A22" s="2" t="s">
        <v>143</v>
      </c>
      <c r="B22" s="2" t="s">
        <v>50</v>
      </c>
      <c r="C22" s="2" t="s">
        <v>978</v>
      </c>
      <c r="D22" s="2" t="s">
        <v>387</v>
      </c>
      <c r="E22" s="2" t="s">
        <v>152</v>
      </c>
      <c r="F22" s="2" t="s">
        <v>125</v>
      </c>
      <c r="G22" s="2" t="s">
        <v>387</v>
      </c>
      <c r="H22" s="2" t="s">
        <v>979</v>
      </c>
      <c r="I22" s="2" t="s">
        <v>387</v>
      </c>
      <c r="J22" s="2" t="s">
        <v>978</v>
      </c>
      <c r="K22" s="2" t="s">
        <v>980</v>
      </c>
    </row>
    <row r="23" ht="25" customHeight="1" spans="1:11">
      <c r="A23" s="3" t="s">
        <v>158</v>
      </c>
      <c r="B23" s="3" t="s">
        <v>44</v>
      </c>
      <c r="C23" s="3" t="s">
        <v>978</v>
      </c>
      <c r="D23" s="3" t="s">
        <v>387</v>
      </c>
      <c r="E23" s="3" t="s">
        <v>152</v>
      </c>
      <c r="F23" s="3" t="s">
        <v>165</v>
      </c>
      <c r="G23" s="3" t="s">
        <v>387</v>
      </c>
      <c r="H23" s="3" t="s">
        <v>979</v>
      </c>
      <c r="I23" s="3" t="s">
        <v>387</v>
      </c>
      <c r="J23" s="3" t="s">
        <v>978</v>
      </c>
      <c r="K23" s="3" t="s">
        <v>980</v>
      </c>
    </row>
    <row r="24" ht="25" customHeight="1" spans="1:11">
      <c r="A24" s="2" t="s">
        <v>158</v>
      </c>
      <c r="B24" s="2" t="s">
        <v>45</v>
      </c>
      <c r="C24" s="2" t="s">
        <v>978</v>
      </c>
      <c r="D24" s="2" t="s">
        <v>387</v>
      </c>
      <c r="E24" s="2" t="s">
        <v>152</v>
      </c>
      <c r="F24" s="2" t="s">
        <v>165</v>
      </c>
      <c r="G24" s="2" t="s">
        <v>387</v>
      </c>
      <c r="H24" s="2" t="s">
        <v>979</v>
      </c>
      <c r="I24" s="2" t="s">
        <v>387</v>
      </c>
      <c r="J24" s="2" t="s">
        <v>978</v>
      </c>
      <c r="K24" s="2" t="s">
        <v>980</v>
      </c>
    </row>
    <row r="25" ht="25" customHeight="1" spans="1:11">
      <c r="A25" s="3" t="s">
        <v>158</v>
      </c>
      <c r="B25" s="3" t="s">
        <v>46</v>
      </c>
      <c r="C25" s="3" t="s">
        <v>978</v>
      </c>
      <c r="D25" s="3" t="s">
        <v>387</v>
      </c>
      <c r="E25" s="3" t="s">
        <v>152</v>
      </c>
      <c r="F25" s="3" t="s">
        <v>165</v>
      </c>
      <c r="G25" s="3" t="s">
        <v>387</v>
      </c>
      <c r="H25" s="3" t="s">
        <v>979</v>
      </c>
      <c r="I25" s="3" t="s">
        <v>387</v>
      </c>
      <c r="J25" s="3" t="s">
        <v>978</v>
      </c>
      <c r="K25" s="3" t="s">
        <v>980</v>
      </c>
    </row>
    <row r="26" ht="25" customHeight="1" spans="1:11">
      <c r="A26" s="2" t="s">
        <v>158</v>
      </c>
      <c r="B26" s="2" t="s">
        <v>47</v>
      </c>
      <c r="C26" s="2" t="s">
        <v>978</v>
      </c>
      <c r="D26" s="2" t="s">
        <v>387</v>
      </c>
      <c r="E26" s="2" t="s">
        <v>152</v>
      </c>
      <c r="F26" s="2" t="s">
        <v>165</v>
      </c>
      <c r="G26" s="2" t="s">
        <v>387</v>
      </c>
      <c r="H26" s="2" t="s">
        <v>979</v>
      </c>
      <c r="I26" s="2" t="s">
        <v>387</v>
      </c>
      <c r="J26" s="2" t="s">
        <v>978</v>
      </c>
      <c r="K26" s="2" t="s">
        <v>980</v>
      </c>
    </row>
    <row r="27" ht="25" customHeight="1" spans="1:11">
      <c r="A27" s="3" t="s">
        <v>158</v>
      </c>
      <c r="B27" s="3" t="s">
        <v>48</v>
      </c>
      <c r="C27" s="3" t="s">
        <v>978</v>
      </c>
      <c r="D27" s="3" t="s">
        <v>387</v>
      </c>
      <c r="E27" s="3" t="s">
        <v>152</v>
      </c>
      <c r="F27" s="3" t="s">
        <v>165</v>
      </c>
      <c r="G27" s="3" t="s">
        <v>387</v>
      </c>
      <c r="H27" s="3" t="s">
        <v>979</v>
      </c>
      <c r="I27" s="3" t="s">
        <v>387</v>
      </c>
      <c r="J27" s="3" t="s">
        <v>978</v>
      </c>
      <c r="K27" s="3" t="s">
        <v>980</v>
      </c>
    </row>
    <row r="28" ht="25" customHeight="1" spans="1:11">
      <c r="A28" s="2" t="s">
        <v>158</v>
      </c>
      <c r="B28" s="2" t="s">
        <v>49</v>
      </c>
      <c r="C28" s="2" t="s">
        <v>978</v>
      </c>
      <c r="D28" s="2" t="s">
        <v>387</v>
      </c>
      <c r="E28" s="2" t="s">
        <v>152</v>
      </c>
      <c r="F28" s="2" t="s">
        <v>165</v>
      </c>
      <c r="G28" s="2" t="s">
        <v>387</v>
      </c>
      <c r="H28" s="2" t="s">
        <v>979</v>
      </c>
      <c r="I28" s="2" t="s">
        <v>387</v>
      </c>
      <c r="J28" s="2" t="s">
        <v>978</v>
      </c>
      <c r="K28" s="2" t="s">
        <v>980</v>
      </c>
    </row>
    <row r="29" ht="25" customHeight="1" spans="1:11">
      <c r="A29" s="3" t="s">
        <v>158</v>
      </c>
      <c r="B29" s="3" t="s">
        <v>50</v>
      </c>
      <c r="C29" s="3" t="s">
        <v>978</v>
      </c>
      <c r="D29" s="3" t="s">
        <v>387</v>
      </c>
      <c r="E29" s="3" t="s">
        <v>152</v>
      </c>
      <c r="F29" s="3" t="s">
        <v>165</v>
      </c>
      <c r="G29" s="3" t="s">
        <v>387</v>
      </c>
      <c r="H29" s="3" t="s">
        <v>979</v>
      </c>
      <c r="I29" s="3" t="s">
        <v>387</v>
      </c>
      <c r="J29" s="3" t="s">
        <v>978</v>
      </c>
      <c r="K29" s="3" t="s">
        <v>980</v>
      </c>
    </row>
    <row r="30" ht="47" customHeight="1" spans="1:11">
      <c r="A30" s="2" t="s">
        <v>168</v>
      </c>
      <c r="B30" s="2" t="s">
        <v>44</v>
      </c>
      <c r="C30" s="2" t="s">
        <v>981</v>
      </c>
      <c r="D30" s="2" t="s">
        <v>985</v>
      </c>
      <c r="E30" s="2" t="s">
        <v>763</v>
      </c>
      <c r="F30" s="2" t="s">
        <v>220</v>
      </c>
      <c r="G30" s="2" t="s">
        <v>387</v>
      </c>
      <c r="H30" s="2" t="s">
        <v>983</v>
      </c>
      <c r="I30" s="2" t="s">
        <v>984</v>
      </c>
      <c r="J30" s="2" t="s">
        <v>981</v>
      </c>
      <c r="K30" s="2" t="s">
        <v>986</v>
      </c>
    </row>
    <row r="31" ht="25" customHeight="1" spans="1:11">
      <c r="A31" s="3" t="s">
        <v>168</v>
      </c>
      <c r="B31" s="3" t="s">
        <v>45</v>
      </c>
      <c r="C31" s="3" t="s">
        <v>978</v>
      </c>
      <c r="D31" s="3" t="s">
        <v>387</v>
      </c>
      <c r="E31" s="3" t="s">
        <v>179</v>
      </c>
      <c r="F31" s="3" t="s">
        <v>125</v>
      </c>
      <c r="G31" s="3" t="s">
        <v>387</v>
      </c>
      <c r="H31" s="3" t="s">
        <v>979</v>
      </c>
      <c r="I31" s="3" t="s">
        <v>387</v>
      </c>
      <c r="J31" s="3" t="s">
        <v>978</v>
      </c>
      <c r="K31" s="3" t="s">
        <v>980</v>
      </c>
    </row>
    <row r="32" ht="25" customHeight="1" spans="1:11">
      <c r="A32" s="2" t="s">
        <v>168</v>
      </c>
      <c r="B32" s="2" t="s">
        <v>46</v>
      </c>
      <c r="C32" s="2" t="s">
        <v>978</v>
      </c>
      <c r="D32" s="2" t="s">
        <v>387</v>
      </c>
      <c r="E32" s="2" t="s">
        <v>179</v>
      </c>
      <c r="F32" s="2" t="s">
        <v>125</v>
      </c>
      <c r="G32" s="2" t="s">
        <v>387</v>
      </c>
      <c r="H32" s="2" t="s">
        <v>979</v>
      </c>
      <c r="I32" s="2" t="s">
        <v>387</v>
      </c>
      <c r="J32" s="2" t="s">
        <v>978</v>
      </c>
      <c r="K32" s="2" t="s">
        <v>980</v>
      </c>
    </row>
    <row r="33" ht="25" customHeight="1" spans="1:11">
      <c r="A33" s="3" t="s">
        <v>168</v>
      </c>
      <c r="B33" s="3" t="s">
        <v>47</v>
      </c>
      <c r="C33" s="3" t="s">
        <v>978</v>
      </c>
      <c r="D33" s="3" t="s">
        <v>387</v>
      </c>
      <c r="E33" s="3" t="s">
        <v>179</v>
      </c>
      <c r="F33" s="3" t="s">
        <v>125</v>
      </c>
      <c r="G33" s="3" t="s">
        <v>387</v>
      </c>
      <c r="H33" s="3" t="s">
        <v>979</v>
      </c>
      <c r="I33" s="3" t="s">
        <v>387</v>
      </c>
      <c r="J33" s="3" t="s">
        <v>978</v>
      </c>
      <c r="K33" s="3" t="s">
        <v>980</v>
      </c>
    </row>
    <row r="34" ht="25" customHeight="1" spans="1:11">
      <c r="A34" s="2" t="s">
        <v>168</v>
      </c>
      <c r="B34" s="2" t="s">
        <v>48</v>
      </c>
      <c r="C34" s="2" t="s">
        <v>978</v>
      </c>
      <c r="D34" s="2" t="s">
        <v>387</v>
      </c>
      <c r="E34" s="2" t="s">
        <v>179</v>
      </c>
      <c r="F34" s="2" t="s">
        <v>125</v>
      </c>
      <c r="G34" s="2" t="s">
        <v>387</v>
      </c>
      <c r="H34" s="2" t="s">
        <v>979</v>
      </c>
      <c r="I34" s="2" t="s">
        <v>387</v>
      </c>
      <c r="J34" s="2" t="s">
        <v>978</v>
      </c>
      <c r="K34" s="2" t="s">
        <v>980</v>
      </c>
    </row>
    <row r="35" ht="25" customHeight="1" spans="1:11">
      <c r="A35" s="3" t="s">
        <v>168</v>
      </c>
      <c r="B35" s="3" t="s">
        <v>49</v>
      </c>
      <c r="C35" s="3" t="s">
        <v>978</v>
      </c>
      <c r="D35" s="3" t="s">
        <v>387</v>
      </c>
      <c r="E35" s="3" t="s">
        <v>179</v>
      </c>
      <c r="F35" s="3" t="s">
        <v>125</v>
      </c>
      <c r="G35" s="3" t="s">
        <v>387</v>
      </c>
      <c r="H35" s="3" t="s">
        <v>979</v>
      </c>
      <c r="I35" s="3" t="s">
        <v>387</v>
      </c>
      <c r="J35" s="3" t="s">
        <v>978</v>
      </c>
      <c r="K35" s="3" t="s">
        <v>980</v>
      </c>
    </row>
    <row r="36" ht="25" customHeight="1" spans="1:11">
      <c r="A36" s="2" t="s">
        <v>168</v>
      </c>
      <c r="B36" s="2" t="s">
        <v>50</v>
      </c>
      <c r="C36" s="2" t="s">
        <v>978</v>
      </c>
      <c r="D36" s="2" t="s">
        <v>387</v>
      </c>
      <c r="E36" s="2" t="s">
        <v>179</v>
      </c>
      <c r="F36" s="2" t="s">
        <v>125</v>
      </c>
      <c r="G36" s="2" t="s">
        <v>387</v>
      </c>
      <c r="H36" s="2" t="s">
        <v>979</v>
      </c>
      <c r="I36" s="2" t="s">
        <v>387</v>
      </c>
      <c r="J36" s="2" t="s">
        <v>978</v>
      </c>
      <c r="K36" s="2" t="s">
        <v>980</v>
      </c>
    </row>
    <row r="37" ht="25" customHeight="1" spans="1:11">
      <c r="A37" s="3" t="s">
        <v>185</v>
      </c>
      <c r="B37" s="3" t="s">
        <v>44</v>
      </c>
      <c r="C37" s="3" t="s">
        <v>978</v>
      </c>
      <c r="D37" s="3" t="s">
        <v>387</v>
      </c>
      <c r="E37" s="3" t="s">
        <v>193</v>
      </c>
      <c r="F37" s="3" t="s">
        <v>125</v>
      </c>
      <c r="G37" s="3" t="s">
        <v>387</v>
      </c>
      <c r="H37" s="3" t="s">
        <v>979</v>
      </c>
      <c r="I37" s="3" t="s">
        <v>387</v>
      </c>
      <c r="J37" s="3" t="s">
        <v>978</v>
      </c>
      <c r="K37" s="3" t="s">
        <v>980</v>
      </c>
    </row>
    <row r="38" ht="25" customHeight="1" spans="1:11">
      <c r="A38" s="2" t="s">
        <v>185</v>
      </c>
      <c r="B38" s="2" t="s">
        <v>45</v>
      </c>
      <c r="C38" s="2" t="s">
        <v>978</v>
      </c>
      <c r="D38" s="2" t="s">
        <v>387</v>
      </c>
      <c r="E38" s="2" t="s">
        <v>193</v>
      </c>
      <c r="F38" s="2" t="s">
        <v>125</v>
      </c>
      <c r="G38" s="2" t="s">
        <v>387</v>
      </c>
      <c r="H38" s="2" t="s">
        <v>979</v>
      </c>
      <c r="I38" s="2" t="s">
        <v>387</v>
      </c>
      <c r="J38" s="2" t="s">
        <v>978</v>
      </c>
      <c r="K38" s="2" t="s">
        <v>980</v>
      </c>
    </row>
    <row r="39" ht="25" customHeight="1" spans="1:11">
      <c r="A39" s="3" t="s">
        <v>185</v>
      </c>
      <c r="B39" s="3" t="s">
        <v>46</v>
      </c>
      <c r="C39" s="3" t="s">
        <v>978</v>
      </c>
      <c r="D39" s="3" t="s">
        <v>387</v>
      </c>
      <c r="E39" s="3" t="s">
        <v>193</v>
      </c>
      <c r="F39" s="3" t="s">
        <v>125</v>
      </c>
      <c r="G39" s="3" t="s">
        <v>387</v>
      </c>
      <c r="H39" s="3" t="s">
        <v>979</v>
      </c>
      <c r="I39" s="3" t="s">
        <v>387</v>
      </c>
      <c r="J39" s="3" t="s">
        <v>978</v>
      </c>
      <c r="K39" s="3" t="s">
        <v>980</v>
      </c>
    </row>
    <row r="40" ht="25" customHeight="1" spans="1:11">
      <c r="A40" s="2" t="s">
        <v>185</v>
      </c>
      <c r="B40" s="2" t="s">
        <v>47</v>
      </c>
      <c r="C40" s="2" t="s">
        <v>978</v>
      </c>
      <c r="D40" s="2" t="s">
        <v>387</v>
      </c>
      <c r="E40" s="2" t="s">
        <v>193</v>
      </c>
      <c r="F40" s="2" t="s">
        <v>125</v>
      </c>
      <c r="G40" s="2" t="s">
        <v>387</v>
      </c>
      <c r="H40" s="2" t="s">
        <v>979</v>
      </c>
      <c r="I40" s="2" t="s">
        <v>387</v>
      </c>
      <c r="J40" s="2" t="s">
        <v>978</v>
      </c>
      <c r="K40" s="2" t="s">
        <v>980</v>
      </c>
    </row>
    <row r="41" ht="25" customHeight="1" spans="1:11">
      <c r="A41" s="3" t="s">
        <v>185</v>
      </c>
      <c r="B41" s="3" t="s">
        <v>48</v>
      </c>
      <c r="C41" s="3" t="s">
        <v>978</v>
      </c>
      <c r="D41" s="3" t="s">
        <v>387</v>
      </c>
      <c r="E41" s="3" t="s">
        <v>193</v>
      </c>
      <c r="F41" s="3" t="s">
        <v>125</v>
      </c>
      <c r="G41" s="3" t="s">
        <v>387</v>
      </c>
      <c r="H41" s="3" t="s">
        <v>979</v>
      </c>
      <c r="I41" s="3" t="s">
        <v>387</v>
      </c>
      <c r="J41" s="3" t="s">
        <v>978</v>
      </c>
      <c r="K41" s="3" t="s">
        <v>980</v>
      </c>
    </row>
    <row r="42" ht="25" customHeight="1" spans="1:11">
      <c r="A42" s="2" t="s">
        <v>185</v>
      </c>
      <c r="B42" s="2" t="s">
        <v>49</v>
      </c>
      <c r="C42" s="2" t="s">
        <v>978</v>
      </c>
      <c r="D42" s="2" t="s">
        <v>387</v>
      </c>
      <c r="E42" s="2" t="s">
        <v>193</v>
      </c>
      <c r="F42" s="2" t="s">
        <v>125</v>
      </c>
      <c r="G42" s="2" t="s">
        <v>387</v>
      </c>
      <c r="H42" s="2" t="s">
        <v>979</v>
      </c>
      <c r="I42" s="2" t="s">
        <v>387</v>
      </c>
      <c r="J42" s="2" t="s">
        <v>978</v>
      </c>
      <c r="K42" s="2" t="s">
        <v>980</v>
      </c>
    </row>
    <row r="43" ht="25" customHeight="1" spans="1:11">
      <c r="A43" s="3" t="s">
        <v>185</v>
      </c>
      <c r="B43" s="3" t="s">
        <v>50</v>
      </c>
      <c r="C43" s="3" t="s">
        <v>978</v>
      </c>
      <c r="D43" s="3" t="s">
        <v>387</v>
      </c>
      <c r="E43" s="3" t="s">
        <v>193</v>
      </c>
      <c r="F43" s="3" t="s">
        <v>125</v>
      </c>
      <c r="G43" s="3" t="s">
        <v>387</v>
      </c>
      <c r="H43" s="3" t="s">
        <v>979</v>
      </c>
      <c r="I43" s="3" t="s">
        <v>387</v>
      </c>
      <c r="J43" s="3" t="s">
        <v>978</v>
      </c>
      <c r="K43" s="3" t="s">
        <v>980</v>
      </c>
    </row>
    <row r="44" ht="25" customHeight="1" spans="1:11">
      <c r="A44" s="2" t="s">
        <v>199</v>
      </c>
      <c r="B44" s="2" t="s">
        <v>44</v>
      </c>
      <c r="C44" s="2" t="s">
        <v>978</v>
      </c>
      <c r="D44" s="2" t="s">
        <v>387</v>
      </c>
      <c r="E44" s="2" t="s">
        <v>193</v>
      </c>
      <c r="F44" s="2" t="s">
        <v>125</v>
      </c>
      <c r="G44" s="2" t="s">
        <v>387</v>
      </c>
      <c r="H44" s="2" t="s">
        <v>979</v>
      </c>
      <c r="I44" s="2" t="s">
        <v>387</v>
      </c>
      <c r="J44" s="2" t="s">
        <v>978</v>
      </c>
      <c r="K44" s="2" t="s">
        <v>980</v>
      </c>
    </row>
    <row r="45" ht="25" customHeight="1" spans="1:11">
      <c r="A45" s="3" t="s">
        <v>199</v>
      </c>
      <c r="B45" s="3" t="s">
        <v>45</v>
      </c>
      <c r="C45" s="3" t="s">
        <v>978</v>
      </c>
      <c r="D45" s="3" t="s">
        <v>387</v>
      </c>
      <c r="E45" s="3" t="s">
        <v>193</v>
      </c>
      <c r="F45" s="3" t="s">
        <v>125</v>
      </c>
      <c r="G45" s="3" t="s">
        <v>387</v>
      </c>
      <c r="H45" s="3" t="s">
        <v>979</v>
      </c>
      <c r="I45" s="3" t="s">
        <v>387</v>
      </c>
      <c r="J45" s="3" t="s">
        <v>978</v>
      </c>
      <c r="K45" s="3" t="s">
        <v>980</v>
      </c>
    </row>
    <row r="46" ht="25" customHeight="1" spans="1:11">
      <c r="A46" s="2" t="s">
        <v>199</v>
      </c>
      <c r="B46" s="2" t="s">
        <v>46</v>
      </c>
      <c r="C46" s="2" t="s">
        <v>978</v>
      </c>
      <c r="D46" s="2" t="s">
        <v>387</v>
      </c>
      <c r="E46" s="2" t="s">
        <v>193</v>
      </c>
      <c r="F46" s="2" t="s">
        <v>125</v>
      </c>
      <c r="G46" s="2" t="s">
        <v>387</v>
      </c>
      <c r="H46" s="2" t="s">
        <v>979</v>
      </c>
      <c r="I46" s="2" t="s">
        <v>387</v>
      </c>
      <c r="J46" s="2" t="s">
        <v>978</v>
      </c>
      <c r="K46" s="2" t="s">
        <v>980</v>
      </c>
    </row>
    <row r="47" ht="25" customHeight="1" spans="1:11">
      <c r="A47" s="3" t="s">
        <v>199</v>
      </c>
      <c r="B47" s="3" t="s">
        <v>47</v>
      </c>
      <c r="C47" s="3" t="s">
        <v>978</v>
      </c>
      <c r="D47" s="3" t="s">
        <v>387</v>
      </c>
      <c r="E47" s="3" t="s">
        <v>193</v>
      </c>
      <c r="F47" s="3" t="s">
        <v>125</v>
      </c>
      <c r="G47" s="3" t="s">
        <v>387</v>
      </c>
      <c r="H47" s="3" t="s">
        <v>979</v>
      </c>
      <c r="I47" s="3" t="s">
        <v>387</v>
      </c>
      <c r="J47" s="3" t="s">
        <v>978</v>
      </c>
      <c r="K47" s="3" t="s">
        <v>980</v>
      </c>
    </row>
    <row r="48" ht="25" customHeight="1" spans="1:11">
      <c r="A48" s="2" t="s">
        <v>199</v>
      </c>
      <c r="B48" s="2" t="s">
        <v>48</v>
      </c>
      <c r="C48" s="2" t="s">
        <v>978</v>
      </c>
      <c r="D48" s="2" t="s">
        <v>387</v>
      </c>
      <c r="E48" s="2" t="s">
        <v>193</v>
      </c>
      <c r="F48" s="2" t="s">
        <v>125</v>
      </c>
      <c r="G48" s="2" t="s">
        <v>387</v>
      </c>
      <c r="H48" s="2" t="s">
        <v>979</v>
      </c>
      <c r="I48" s="2" t="s">
        <v>387</v>
      </c>
      <c r="J48" s="2" t="s">
        <v>978</v>
      </c>
      <c r="K48" s="2" t="s">
        <v>980</v>
      </c>
    </row>
    <row r="49" ht="25" customHeight="1" spans="1:11">
      <c r="A49" s="3" t="s">
        <v>199</v>
      </c>
      <c r="B49" s="3" t="s">
        <v>49</v>
      </c>
      <c r="C49" s="3" t="s">
        <v>978</v>
      </c>
      <c r="D49" s="3" t="s">
        <v>387</v>
      </c>
      <c r="E49" s="3" t="s">
        <v>193</v>
      </c>
      <c r="F49" s="3" t="s">
        <v>125</v>
      </c>
      <c r="G49" s="3" t="s">
        <v>387</v>
      </c>
      <c r="H49" s="3" t="s">
        <v>979</v>
      </c>
      <c r="I49" s="3" t="s">
        <v>387</v>
      </c>
      <c r="J49" s="3" t="s">
        <v>978</v>
      </c>
      <c r="K49" s="3" t="s">
        <v>980</v>
      </c>
    </row>
    <row r="50" ht="25" customHeight="1" spans="1:11">
      <c r="A50" s="2" t="s">
        <v>199</v>
      </c>
      <c r="B50" s="2" t="s">
        <v>50</v>
      </c>
      <c r="C50" s="2" t="s">
        <v>978</v>
      </c>
      <c r="D50" s="2" t="s">
        <v>387</v>
      </c>
      <c r="E50" s="2" t="s">
        <v>193</v>
      </c>
      <c r="F50" s="2" t="s">
        <v>125</v>
      </c>
      <c r="G50" s="2" t="s">
        <v>387</v>
      </c>
      <c r="H50" s="2" t="s">
        <v>979</v>
      </c>
      <c r="I50" s="2" t="s">
        <v>387</v>
      </c>
      <c r="J50" s="2" t="s">
        <v>978</v>
      </c>
      <c r="K50" s="2" t="s">
        <v>980</v>
      </c>
    </row>
    <row r="51" ht="25" customHeight="1" spans="1:11">
      <c r="A51" s="3" t="s">
        <v>206</v>
      </c>
      <c r="B51" s="3" t="s">
        <v>44</v>
      </c>
      <c r="C51" s="3" t="s">
        <v>978</v>
      </c>
      <c r="D51" s="3" t="s">
        <v>387</v>
      </c>
      <c r="E51" s="3" t="s">
        <v>193</v>
      </c>
      <c r="F51" s="3" t="s">
        <v>125</v>
      </c>
      <c r="G51" s="3" t="s">
        <v>387</v>
      </c>
      <c r="H51" s="3" t="s">
        <v>979</v>
      </c>
      <c r="I51" s="3" t="s">
        <v>387</v>
      </c>
      <c r="J51" s="3" t="s">
        <v>978</v>
      </c>
      <c r="K51" s="3" t="s">
        <v>980</v>
      </c>
    </row>
    <row r="52" ht="25" customHeight="1" spans="1:11">
      <c r="A52" s="2" t="s">
        <v>206</v>
      </c>
      <c r="B52" s="2" t="s">
        <v>45</v>
      </c>
      <c r="C52" s="2" t="s">
        <v>978</v>
      </c>
      <c r="D52" s="2" t="s">
        <v>387</v>
      </c>
      <c r="E52" s="2" t="s">
        <v>193</v>
      </c>
      <c r="F52" s="2" t="s">
        <v>125</v>
      </c>
      <c r="G52" s="2" t="s">
        <v>387</v>
      </c>
      <c r="H52" s="2" t="s">
        <v>979</v>
      </c>
      <c r="I52" s="2" t="s">
        <v>387</v>
      </c>
      <c r="J52" s="2" t="s">
        <v>978</v>
      </c>
      <c r="K52" s="2" t="s">
        <v>980</v>
      </c>
    </row>
    <row r="53" ht="25" customHeight="1" spans="1:11">
      <c r="A53" s="3" t="s">
        <v>206</v>
      </c>
      <c r="B53" s="3" t="s">
        <v>46</v>
      </c>
      <c r="C53" s="3" t="s">
        <v>978</v>
      </c>
      <c r="D53" s="3" t="s">
        <v>387</v>
      </c>
      <c r="E53" s="3" t="s">
        <v>193</v>
      </c>
      <c r="F53" s="3" t="s">
        <v>125</v>
      </c>
      <c r="G53" s="3" t="s">
        <v>387</v>
      </c>
      <c r="H53" s="3" t="s">
        <v>979</v>
      </c>
      <c r="I53" s="3" t="s">
        <v>387</v>
      </c>
      <c r="J53" s="3" t="s">
        <v>978</v>
      </c>
      <c r="K53" s="3" t="s">
        <v>980</v>
      </c>
    </row>
    <row r="54" ht="25" customHeight="1" spans="1:11">
      <c r="A54" s="2" t="s">
        <v>206</v>
      </c>
      <c r="B54" s="2" t="s">
        <v>47</v>
      </c>
      <c r="C54" s="2" t="s">
        <v>978</v>
      </c>
      <c r="D54" s="2" t="s">
        <v>387</v>
      </c>
      <c r="E54" s="2" t="s">
        <v>193</v>
      </c>
      <c r="F54" s="2" t="s">
        <v>125</v>
      </c>
      <c r="G54" s="2" t="s">
        <v>387</v>
      </c>
      <c r="H54" s="2" t="s">
        <v>979</v>
      </c>
      <c r="I54" s="2" t="s">
        <v>387</v>
      </c>
      <c r="J54" s="2" t="s">
        <v>978</v>
      </c>
      <c r="K54" s="2" t="s">
        <v>980</v>
      </c>
    </row>
    <row r="55" ht="25" customHeight="1" spans="1:11">
      <c r="A55" s="3" t="s">
        <v>206</v>
      </c>
      <c r="B55" s="3" t="s">
        <v>48</v>
      </c>
      <c r="C55" s="3" t="s">
        <v>978</v>
      </c>
      <c r="D55" s="3" t="s">
        <v>387</v>
      </c>
      <c r="E55" s="3" t="s">
        <v>193</v>
      </c>
      <c r="F55" s="3" t="s">
        <v>125</v>
      </c>
      <c r="G55" s="3" t="s">
        <v>387</v>
      </c>
      <c r="H55" s="3" t="s">
        <v>979</v>
      </c>
      <c r="I55" s="3" t="s">
        <v>387</v>
      </c>
      <c r="J55" s="3" t="s">
        <v>978</v>
      </c>
      <c r="K55" s="3" t="s">
        <v>980</v>
      </c>
    </row>
    <row r="56" ht="25" customHeight="1" spans="1:11">
      <c r="A56" s="2" t="s">
        <v>206</v>
      </c>
      <c r="B56" s="2" t="s">
        <v>49</v>
      </c>
      <c r="C56" s="2" t="s">
        <v>978</v>
      </c>
      <c r="D56" s="2" t="s">
        <v>387</v>
      </c>
      <c r="E56" s="2" t="s">
        <v>193</v>
      </c>
      <c r="F56" s="2" t="s">
        <v>125</v>
      </c>
      <c r="G56" s="2" t="s">
        <v>387</v>
      </c>
      <c r="H56" s="2" t="s">
        <v>979</v>
      </c>
      <c r="I56" s="2" t="s">
        <v>387</v>
      </c>
      <c r="J56" s="2" t="s">
        <v>978</v>
      </c>
      <c r="K56" s="2" t="s">
        <v>980</v>
      </c>
    </row>
    <row r="57" ht="25" customHeight="1" spans="1:11">
      <c r="A57" s="3" t="s">
        <v>206</v>
      </c>
      <c r="B57" s="3" t="s">
        <v>50</v>
      </c>
      <c r="C57" s="3" t="s">
        <v>978</v>
      </c>
      <c r="D57" s="3" t="s">
        <v>387</v>
      </c>
      <c r="E57" s="3" t="s">
        <v>193</v>
      </c>
      <c r="F57" s="3" t="s">
        <v>125</v>
      </c>
      <c r="G57" s="3" t="s">
        <v>387</v>
      </c>
      <c r="H57" s="3" t="s">
        <v>979</v>
      </c>
      <c r="I57" s="3" t="s">
        <v>387</v>
      </c>
      <c r="J57" s="3" t="s">
        <v>978</v>
      </c>
      <c r="K57" s="3" t="s">
        <v>980</v>
      </c>
    </row>
    <row r="58" ht="25" customHeight="1" spans="1:11">
      <c r="A58" s="2" t="s">
        <v>210</v>
      </c>
      <c r="B58" s="2" t="s">
        <v>44</v>
      </c>
      <c r="C58" s="2" t="s">
        <v>978</v>
      </c>
      <c r="D58" s="2" t="s">
        <v>387</v>
      </c>
      <c r="E58" s="2" t="s">
        <v>217</v>
      </c>
      <c r="F58" s="2" t="s">
        <v>220</v>
      </c>
      <c r="G58" s="2" t="s">
        <v>387</v>
      </c>
      <c r="H58" s="2" t="s">
        <v>979</v>
      </c>
      <c r="I58" s="2" t="s">
        <v>387</v>
      </c>
      <c r="J58" s="2" t="s">
        <v>978</v>
      </c>
      <c r="K58" s="2" t="s">
        <v>980</v>
      </c>
    </row>
    <row r="59" ht="25" customHeight="1" spans="1:11">
      <c r="A59" s="3" t="s">
        <v>210</v>
      </c>
      <c r="B59" s="3" t="s">
        <v>45</v>
      </c>
      <c r="C59" s="3" t="s">
        <v>978</v>
      </c>
      <c r="D59" s="3" t="s">
        <v>387</v>
      </c>
      <c r="E59" s="3" t="s">
        <v>217</v>
      </c>
      <c r="F59" s="3" t="s">
        <v>220</v>
      </c>
      <c r="G59" s="3" t="s">
        <v>387</v>
      </c>
      <c r="H59" s="3" t="s">
        <v>979</v>
      </c>
      <c r="I59" s="3" t="s">
        <v>387</v>
      </c>
      <c r="J59" s="3" t="s">
        <v>978</v>
      </c>
      <c r="K59" s="3" t="s">
        <v>980</v>
      </c>
    </row>
    <row r="60" ht="25" customHeight="1" spans="1:11">
      <c r="A60" s="2" t="s">
        <v>210</v>
      </c>
      <c r="B60" s="2" t="s">
        <v>46</v>
      </c>
      <c r="C60" s="2" t="s">
        <v>978</v>
      </c>
      <c r="D60" s="2" t="s">
        <v>387</v>
      </c>
      <c r="E60" s="2" t="s">
        <v>217</v>
      </c>
      <c r="F60" s="2" t="s">
        <v>220</v>
      </c>
      <c r="G60" s="2" t="s">
        <v>387</v>
      </c>
      <c r="H60" s="2" t="s">
        <v>979</v>
      </c>
      <c r="I60" s="2" t="s">
        <v>387</v>
      </c>
      <c r="J60" s="2" t="s">
        <v>978</v>
      </c>
      <c r="K60" s="2" t="s">
        <v>980</v>
      </c>
    </row>
    <row r="61" ht="25" customHeight="1" spans="1:11">
      <c r="A61" s="3" t="s">
        <v>210</v>
      </c>
      <c r="B61" s="3" t="s">
        <v>47</v>
      </c>
      <c r="C61" s="3" t="s">
        <v>978</v>
      </c>
      <c r="D61" s="3" t="s">
        <v>387</v>
      </c>
      <c r="E61" s="3" t="s">
        <v>217</v>
      </c>
      <c r="F61" s="3" t="s">
        <v>220</v>
      </c>
      <c r="G61" s="3" t="s">
        <v>387</v>
      </c>
      <c r="H61" s="3" t="s">
        <v>979</v>
      </c>
      <c r="I61" s="3" t="s">
        <v>387</v>
      </c>
      <c r="J61" s="3" t="s">
        <v>978</v>
      </c>
      <c r="K61" s="3" t="s">
        <v>980</v>
      </c>
    </row>
    <row r="62" ht="25" customHeight="1" spans="1:11">
      <c r="A62" s="2" t="s">
        <v>210</v>
      </c>
      <c r="B62" s="2" t="s">
        <v>48</v>
      </c>
      <c r="C62" s="2" t="s">
        <v>978</v>
      </c>
      <c r="D62" s="2" t="s">
        <v>387</v>
      </c>
      <c r="E62" s="2" t="s">
        <v>217</v>
      </c>
      <c r="F62" s="2" t="s">
        <v>220</v>
      </c>
      <c r="G62" s="2" t="s">
        <v>387</v>
      </c>
      <c r="H62" s="2" t="s">
        <v>979</v>
      </c>
      <c r="I62" s="2" t="s">
        <v>387</v>
      </c>
      <c r="J62" s="2" t="s">
        <v>978</v>
      </c>
      <c r="K62" s="2" t="s">
        <v>980</v>
      </c>
    </row>
    <row r="63" ht="25" customHeight="1" spans="1:11">
      <c r="A63" s="3" t="s">
        <v>210</v>
      </c>
      <c r="B63" s="3" t="s">
        <v>49</v>
      </c>
      <c r="C63" s="3" t="s">
        <v>978</v>
      </c>
      <c r="D63" s="3" t="s">
        <v>387</v>
      </c>
      <c r="E63" s="3" t="s">
        <v>217</v>
      </c>
      <c r="F63" s="3" t="s">
        <v>220</v>
      </c>
      <c r="G63" s="3" t="s">
        <v>387</v>
      </c>
      <c r="H63" s="3" t="s">
        <v>979</v>
      </c>
      <c r="I63" s="3" t="s">
        <v>387</v>
      </c>
      <c r="J63" s="3" t="s">
        <v>978</v>
      </c>
      <c r="K63" s="3" t="s">
        <v>980</v>
      </c>
    </row>
    <row r="64" ht="25" customHeight="1" spans="1:11">
      <c r="A64" s="2" t="s">
        <v>210</v>
      </c>
      <c r="B64" s="2" t="s">
        <v>50</v>
      </c>
      <c r="C64" s="2" t="s">
        <v>978</v>
      </c>
      <c r="D64" s="2" t="s">
        <v>387</v>
      </c>
      <c r="E64" s="2" t="s">
        <v>217</v>
      </c>
      <c r="F64" s="2" t="s">
        <v>220</v>
      </c>
      <c r="G64" s="2" t="s">
        <v>387</v>
      </c>
      <c r="H64" s="2" t="s">
        <v>979</v>
      </c>
      <c r="I64" s="2" t="s">
        <v>387</v>
      </c>
      <c r="J64" s="2" t="s">
        <v>978</v>
      </c>
      <c r="K64" s="2" t="s">
        <v>980</v>
      </c>
    </row>
    <row r="65" ht="25" customHeight="1" spans="1:11">
      <c r="A65" s="3" t="s">
        <v>224</v>
      </c>
      <c r="B65" s="3" t="s">
        <v>44</v>
      </c>
      <c r="C65" s="3" t="s">
        <v>978</v>
      </c>
      <c r="D65" s="3" t="s">
        <v>387</v>
      </c>
      <c r="E65" s="3" t="s">
        <v>217</v>
      </c>
      <c r="F65" s="3" t="s">
        <v>220</v>
      </c>
      <c r="G65" s="3" t="s">
        <v>387</v>
      </c>
      <c r="H65" s="3" t="s">
        <v>979</v>
      </c>
      <c r="I65" s="3" t="s">
        <v>387</v>
      </c>
      <c r="J65" s="3" t="s">
        <v>978</v>
      </c>
      <c r="K65" s="3" t="s">
        <v>980</v>
      </c>
    </row>
    <row r="66" ht="25" customHeight="1" spans="1:11">
      <c r="A66" s="2" t="s">
        <v>224</v>
      </c>
      <c r="B66" s="2" t="s">
        <v>45</v>
      </c>
      <c r="C66" s="2" t="s">
        <v>978</v>
      </c>
      <c r="D66" s="2" t="s">
        <v>387</v>
      </c>
      <c r="E66" s="2" t="s">
        <v>217</v>
      </c>
      <c r="F66" s="2" t="s">
        <v>220</v>
      </c>
      <c r="G66" s="2" t="s">
        <v>387</v>
      </c>
      <c r="H66" s="2" t="s">
        <v>979</v>
      </c>
      <c r="I66" s="2" t="s">
        <v>387</v>
      </c>
      <c r="J66" s="2" t="s">
        <v>978</v>
      </c>
      <c r="K66" s="2" t="s">
        <v>980</v>
      </c>
    </row>
    <row r="67" ht="25" customHeight="1" spans="1:11">
      <c r="A67" s="3" t="s">
        <v>224</v>
      </c>
      <c r="B67" s="3" t="s">
        <v>46</v>
      </c>
      <c r="C67" s="3" t="s">
        <v>978</v>
      </c>
      <c r="D67" s="3" t="s">
        <v>387</v>
      </c>
      <c r="E67" s="3" t="s">
        <v>217</v>
      </c>
      <c r="F67" s="3" t="s">
        <v>220</v>
      </c>
      <c r="G67" s="3" t="s">
        <v>387</v>
      </c>
      <c r="H67" s="3" t="s">
        <v>979</v>
      </c>
      <c r="I67" s="3" t="s">
        <v>387</v>
      </c>
      <c r="J67" s="3" t="s">
        <v>978</v>
      </c>
      <c r="K67" s="3" t="s">
        <v>980</v>
      </c>
    </row>
    <row r="68" ht="25" customHeight="1" spans="1:11">
      <c r="A68" s="2" t="s">
        <v>224</v>
      </c>
      <c r="B68" s="2" t="s">
        <v>47</v>
      </c>
      <c r="C68" s="2" t="s">
        <v>978</v>
      </c>
      <c r="D68" s="2" t="s">
        <v>387</v>
      </c>
      <c r="E68" s="2" t="s">
        <v>217</v>
      </c>
      <c r="F68" s="2" t="s">
        <v>220</v>
      </c>
      <c r="G68" s="2" t="s">
        <v>387</v>
      </c>
      <c r="H68" s="2" t="s">
        <v>979</v>
      </c>
      <c r="I68" s="2" t="s">
        <v>387</v>
      </c>
      <c r="J68" s="2" t="s">
        <v>978</v>
      </c>
      <c r="K68" s="2" t="s">
        <v>980</v>
      </c>
    </row>
    <row r="69" ht="25" customHeight="1" spans="1:11">
      <c r="A69" s="3" t="s">
        <v>224</v>
      </c>
      <c r="B69" s="3" t="s">
        <v>48</v>
      </c>
      <c r="C69" s="3" t="s">
        <v>978</v>
      </c>
      <c r="D69" s="3" t="s">
        <v>387</v>
      </c>
      <c r="E69" s="3" t="s">
        <v>217</v>
      </c>
      <c r="F69" s="3" t="s">
        <v>220</v>
      </c>
      <c r="G69" s="3" t="s">
        <v>387</v>
      </c>
      <c r="H69" s="3" t="s">
        <v>979</v>
      </c>
      <c r="I69" s="3" t="s">
        <v>387</v>
      </c>
      <c r="J69" s="3" t="s">
        <v>978</v>
      </c>
      <c r="K69" s="3" t="s">
        <v>980</v>
      </c>
    </row>
    <row r="70" ht="25" customHeight="1" spans="1:11">
      <c r="A70" s="2" t="s">
        <v>224</v>
      </c>
      <c r="B70" s="2" t="s">
        <v>49</v>
      </c>
      <c r="C70" s="2" t="s">
        <v>978</v>
      </c>
      <c r="D70" s="2" t="s">
        <v>387</v>
      </c>
      <c r="E70" s="2" t="s">
        <v>217</v>
      </c>
      <c r="F70" s="2" t="s">
        <v>220</v>
      </c>
      <c r="G70" s="2" t="s">
        <v>387</v>
      </c>
      <c r="H70" s="2" t="s">
        <v>979</v>
      </c>
      <c r="I70" s="2" t="s">
        <v>387</v>
      </c>
      <c r="J70" s="2" t="s">
        <v>978</v>
      </c>
      <c r="K70" s="2" t="s">
        <v>980</v>
      </c>
    </row>
    <row r="71" ht="25" customHeight="1" spans="1:11">
      <c r="A71" s="3" t="s">
        <v>224</v>
      </c>
      <c r="B71" s="3" t="s">
        <v>50</v>
      </c>
      <c r="C71" s="3" t="s">
        <v>978</v>
      </c>
      <c r="D71" s="3" t="s">
        <v>387</v>
      </c>
      <c r="E71" s="3" t="s">
        <v>217</v>
      </c>
      <c r="F71" s="3" t="s">
        <v>220</v>
      </c>
      <c r="G71" s="3" t="s">
        <v>387</v>
      </c>
      <c r="H71" s="3" t="s">
        <v>979</v>
      </c>
      <c r="I71" s="3" t="s">
        <v>387</v>
      </c>
      <c r="J71" s="3" t="s">
        <v>978</v>
      </c>
      <c r="K71" s="3" t="s">
        <v>980</v>
      </c>
    </row>
    <row r="72" ht="25" customHeight="1" spans="1:11">
      <c r="A72" s="2" t="s">
        <v>228</v>
      </c>
      <c r="B72" s="2" t="s">
        <v>44</v>
      </c>
      <c r="C72" s="2" t="s">
        <v>978</v>
      </c>
      <c r="D72" s="2" t="s">
        <v>387</v>
      </c>
      <c r="E72" s="2" t="s">
        <v>217</v>
      </c>
      <c r="F72" s="2" t="s">
        <v>220</v>
      </c>
      <c r="G72" s="2" t="s">
        <v>387</v>
      </c>
      <c r="H72" s="2" t="s">
        <v>979</v>
      </c>
      <c r="I72" s="2" t="s">
        <v>387</v>
      </c>
      <c r="J72" s="2" t="s">
        <v>978</v>
      </c>
      <c r="K72" s="2" t="s">
        <v>980</v>
      </c>
    </row>
    <row r="73" ht="25" customHeight="1" spans="1:11">
      <c r="A73" s="3" t="s">
        <v>228</v>
      </c>
      <c r="B73" s="3" t="s">
        <v>45</v>
      </c>
      <c r="C73" s="3" t="s">
        <v>978</v>
      </c>
      <c r="D73" s="3" t="s">
        <v>387</v>
      </c>
      <c r="E73" s="3" t="s">
        <v>217</v>
      </c>
      <c r="F73" s="3" t="s">
        <v>220</v>
      </c>
      <c r="G73" s="3" t="s">
        <v>387</v>
      </c>
      <c r="H73" s="3" t="s">
        <v>979</v>
      </c>
      <c r="I73" s="3" t="s">
        <v>387</v>
      </c>
      <c r="J73" s="3" t="s">
        <v>978</v>
      </c>
      <c r="K73" s="3" t="s">
        <v>980</v>
      </c>
    </row>
    <row r="74" ht="25" customHeight="1" spans="1:11">
      <c r="A74" s="2" t="s">
        <v>228</v>
      </c>
      <c r="B74" s="2" t="s">
        <v>46</v>
      </c>
      <c r="C74" s="2" t="s">
        <v>978</v>
      </c>
      <c r="D74" s="2" t="s">
        <v>387</v>
      </c>
      <c r="E74" s="2" t="s">
        <v>217</v>
      </c>
      <c r="F74" s="2" t="s">
        <v>220</v>
      </c>
      <c r="G74" s="2" t="s">
        <v>387</v>
      </c>
      <c r="H74" s="2" t="s">
        <v>979</v>
      </c>
      <c r="I74" s="2" t="s">
        <v>387</v>
      </c>
      <c r="J74" s="2" t="s">
        <v>978</v>
      </c>
      <c r="K74" s="2" t="s">
        <v>980</v>
      </c>
    </row>
    <row r="75" ht="25" customHeight="1" spans="1:11">
      <c r="A75" s="3" t="s">
        <v>228</v>
      </c>
      <c r="B75" s="3" t="s">
        <v>47</v>
      </c>
      <c r="C75" s="3" t="s">
        <v>978</v>
      </c>
      <c r="D75" s="3" t="s">
        <v>387</v>
      </c>
      <c r="E75" s="3" t="s">
        <v>217</v>
      </c>
      <c r="F75" s="3" t="s">
        <v>220</v>
      </c>
      <c r="G75" s="3" t="s">
        <v>387</v>
      </c>
      <c r="H75" s="3" t="s">
        <v>979</v>
      </c>
      <c r="I75" s="3" t="s">
        <v>387</v>
      </c>
      <c r="J75" s="3" t="s">
        <v>978</v>
      </c>
      <c r="K75" s="3" t="s">
        <v>980</v>
      </c>
    </row>
    <row r="76" ht="25" customHeight="1" spans="1:11">
      <c r="A76" s="2" t="s">
        <v>228</v>
      </c>
      <c r="B76" s="2" t="s">
        <v>48</v>
      </c>
      <c r="C76" s="2" t="s">
        <v>978</v>
      </c>
      <c r="D76" s="2" t="s">
        <v>387</v>
      </c>
      <c r="E76" s="2" t="s">
        <v>217</v>
      </c>
      <c r="F76" s="2" t="s">
        <v>220</v>
      </c>
      <c r="G76" s="2" t="s">
        <v>387</v>
      </c>
      <c r="H76" s="2" t="s">
        <v>979</v>
      </c>
      <c r="I76" s="2" t="s">
        <v>387</v>
      </c>
      <c r="J76" s="2" t="s">
        <v>978</v>
      </c>
      <c r="K76" s="2" t="s">
        <v>980</v>
      </c>
    </row>
    <row r="77" ht="25" customHeight="1" spans="1:11">
      <c r="A77" s="3" t="s">
        <v>228</v>
      </c>
      <c r="B77" s="3" t="s">
        <v>49</v>
      </c>
      <c r="C77" s="3" t="s">
        <v>978</v>
      </c>
      <c r="D77" s="3" t="s">
        <v>387</v>
      </c>
      <c r="E77" s="3" t="s">
        <v>217</v>
      </c>
      <c r="F77" s="3" t="s">
        <v>220</v>
      </c>
      <c r="G77" s="3" t="s">
        <v>387</v>
      </c>
      <c r="H77" s="3" t="s">
        <v>979</v>
      </c>
      <c r="I77" s="3" t="s">
        <v>387</v>
      </c>
      <c r="J77" s="3" t="s">
        <v>978</v>
      </c>
      <c r="K77" s="3" t="s">
        <v>980</v>
      </c>
    </row>
    <row r="78" ht="25" customHeight="1" spans="1:11">
      <c r="A78" s="2" t="s">
        <v>228</v>
      </c>
      <c r="B78" s="2" t="s">
        <v>50</v>
      </c>
      <c r="C78" s="2" t="s">
        <v>978</v>
      </c>
      <c r="D78" s="2" t="s">
        <v>387</v>
      </c>
      <c r="E78" s="2" t="s">
        <v>217</v>
      </c>
      <c r="F78" s="2" t="s">
        <v>220</v>
      </c>
      <c r="G78" s="2" t="s">
        <v>387</v>
      </c>
      <c r="H78" s="2" t="s">
        <v>979</v>
      </c>
      <c r="I78" s="2" t="s">
        <v>387</v>
      </c>
      <c r="J78" s="2" t="s">
        <v>978</v>
      </c>
      <c r="K78" s="2" t="s">
        <v>980</v>
      </c>
    </row>
    <row r="79" ht="47" customHeight="1" spans="1:11">
      <c r="A79" s="3" t="s">
        <v>232</v>
      </c>
      <c r="B79" s="3" t="s">
        <v>44</v>
      </c>
      <c r="C79" s="3" t="s">
        <v>981</v>
      </c>
      <c r="D79" s="3" t="s">
        <v>987</v>
      </c>
      <c r="E79" s="3" t="s">
        <v>429</v>
      </c>
      <c r="F79" s="3" t="s">
        <v>220</v>
      </c>
      <c r="G79" s="3" t="s">
        <v>387</v>
      </c>
      <c r="H79" s="3" t="s">
        <v>983</v>
      </c>
      <c r="I79" s="3" t="s">
        <v>984</v>
      </c>
      <c r="J79" s="3" t="s">
        <v>981</v>
      </c>
      <c r="K79" s="3" t="s">
        <v>986</v>
      </c>
    </row>
    <row r="80" ht="25" customHeight="1" spans="1:11">
      <c r="A80" s="2" t="s">
        <v>232</v>
      </c>
      <c r="B80" s="2" t="s">
        <v>45</v>
      </c>
      <c r="C80" s="2" t="s">
        <v>978</v>
      </c>
      <c r="D80" s="2" t="s">
        <v>387</v>
      </c>
      <c r="E80" s="2" t="s">
        <v>239</v>
      </c>
      <c r="F80" s="2" t="s">
        <v>220</v>
      </c>
      <c r="G80" s="2" t="s">
        <v>387</v>
      </c>
      <c r="H80" s="2" t="s">
        <v>979</v>
      </c>
      <c r="I80" s="2" t="s">
        <v>387</v>
      </c>
      <c r="J80" s="2" t="s">
        <v>978</v>
      </c>
      <c r="K80" s="2" t="s">
        <v>980</v>
      </c>
    </row>
    <row r="81" ht="25" customHeight="1" spans="1:11">
      <c r="A81" s="3" t="s">
        <v>232</v>
      </c>
      <c r="B81" s="3" t="s">
        <v>46</v>
      </c>
      <c r="C81" s="3" t="s">
        <v>978</v>
      </c>
      <c r="D81" s="3" t="s">
        <v>387</v>
      </c>
      <c r="E81" s="3" t="s">
        <v>239</v>
      </c>
      <c r="F81" s="3" t="s">
        <v>220</v>
      </c>
      <c r="G81" s="3" t="s">
        <v>387</v>
      </c>
      <c r="H81" s="3" t="s">
        <v>979</v>
      </c>
      <c r="I81" s="3" t="s">
        <v>387</v>
      </c>
      <c r="J81" s="3" t="s">
        <v>978</v>
      </c>
      <c r="K81" s="3" t="s">
        <v>980</v>
      </c>
    </row>
    <row r="82" ht="25" customHeight="1" spans="1:11">
      <c r="A82" s="2" t="s">
        <v>232</v>
      </c>
      <c r="B82" s="2" t="s">
        <v>47</v>
      </c>
      <c r="C82" s="2" t="s">
        <v>978</v>
      </c>
      <c r="D82" s="2" t="s">
        <v>387</v>
      </c>
      <c r="E82" s="2" t="s">
        <v>239</v>
      </c>
      <c r="F82" s="2" t="s">
        <v>220</v>
      </c>
      <c r="G82" s="2" t="s">
        <v>387</v>
      </c>
      <c r="H82" s="2" t="s">
        <v>979</v>
      </c>
      <c r="I82" s="2" t="s">
        <v>387</v>
      </c>
      <c r="J82" s="2" t="s">
        <v>978</v>
      </c>
      <c r="K82" s="2" t="s">
        <v>980</v>
      </c>
    </row>
    <row r="83" ht="25" customHeight="1" spans="1:11">
      <c r="A83" s="3" t="s">
        <v>232</v>
      </c>
      <c r="B83" s="3" t="s">
        <v>48</v>
      </c>
      <c r="C83" s="3" t="s">
        <v>978</v>
      </c>
      <c r="D83" s="3" t="s">
        <v>387</v>
      </c>
      <c r="E83" s="3" t="s">
        <v>239</v>
      </c>
      <c r="F83" s="3" t="s">
        <v>220</v>
      </c>
      <c r="G83" s="3" t="s">
        <v>387</v>
      </c>
      <c r="H83" s="3" t="s">
        <v>979</v>
      </c>
      <c r="I83" s="3" t="s">
        <v>387</v>
      </c>
      <c r="J83" s="3" t="s">
        <v>978</v>
      </c>
      <c r="K83" s="3" t="s">
        <v>980</v>
      </c>
    </row>
    <row r="84" ht="25" customHeight="1" spans="1:11">
      <c r="A84" s="2" t="s">
        <v>232</v>
      </c>
      <c r="B84" s="2" t="s">
        <v>49</v>
      </c>
      <c r="C84" s="2" t="s">
        <v>978</v>
      </c>
      <c r="D84" s="2" t="s">
        <v>387</v>
      </c>
      <c r="E84" s="2" t="s">
        <v>239</v>
      </c>
      <c r="F84" s="2" t="s">
        <v>220</v>
      </c>
      <c r="G84" s="2" t="s">
        <v>387</v>
      </c>
      <c r="H84" s="2" t="s">
        <v>979</v>
      </c>
      <c r="I84" s="2" t="s">
        <v>387</v>
      </c>
      <c r="J84" s="2" t="s">
        <v>978</v>
      </c>
      <c r="K84" s="2" t="s">
        <v>980</v>
      </c>
    </row>
    <row r="85" ht="25" customHeight="1" spans="1:11">
      <c r="A85" s="3" t="s">
        <v>232</v>
      </c>
      <c r="B85" s="3" t="s">
        <v>50</v>
      </c>
      <c r="C85" s="3" t="s">
        <v>978</v>
      </c>
      <c r="D85" s="3" t="s">
        <v>387</v>
      </c>
      <c r="E85" s="3" t="s">
        <v>239</v>
      </c>
      <c r="F85" s="3" t="s">
        <v>220</v>
      </c>
      <c r="G85" s="3" t="s">
        <v>387</v>
      </c>
      <c r="H85" s="3" t="s">
        <v>979</v>
      </c>
      <c r="I85" s="3" t="s">
        <v>387</v>
      </c>
      <c r="J85" s="3" t="s">
        <v>978</v>
      </c>
      <c r="K85" s="3" t="s">
        <v>980</v>
      </c>
    </row>
    <row r="86" ht="47" customHeight="1" spans="1:11">
      <c r="A86" s="2" t="s">
        <v>244</v>
      </c>
      <c r="B86" s="2" t="s">
        <v>44</v>
      </c>
      <c r="C86" s="2" t="s">
        <v>981</v>
      </c>
      <c r="D86" s="2" t="s">
        <v>987</v>
      </c>
      <c r="E86" s="2" t="s">
        <v>429</v>
      </c>
      <c r="F86" s="2" t="s">
        <v>220</v>
      </c>
      <c r="G86" s="2" t="s">
        <v>387</v>
      </c>
      <c r="H86" s="2" t="s">
        <v>983</v>
      </c>
      <c r="I86" s="2" t="s">
        <v>984</v>
      </c>
      <c r="J86" s="2" t="s">
        <v>981</v>
      </c>
      <c r="K86" s="2" t="s">
        <v>986</v>
      </c>
    </row>
    <row r="87" ht="25" customHeight="1" spans="1:11">
      <c r="A87" s="3" t="s">
        <v>244</v>
      </c>
      <c r="B87" s="3" t="s">
        <v>45</v>
      </c>
      <c r="C87" s="3" t="s">
        <v>978</v>
      </c>
      <c r="D87" s="3" t="s">
        <v>387</v>
      </c>
      <c r="E87" s="3" t="s">
        <v>250</v>
      </c>
      <c r="F87" s="3" t="s">
        <v>220</v>
      </c>
      <c r="G87" s="3" t="s">
        <v>387</v>
      </c>
      <c r="H87" s="3" t="s">
        <v>979</v>
      </c>
      <c r="I87" s="3" t="s">
        <v>387</v>
      </c>
      <c r="J87" s="3" t="s">
        <v>978</v>
      </c>
      <c r="K87" s="3" t="s">
        <v>980</v>
      </c>
    </row>
    <row r="88" ht="25" customHeight="1" spans="1:11">
      <c r="A88" s="2" t="s">
        <v>244</v>
      </c>
      <c r="B88" s="2" t="s">
        <v>46</v>
      </c>
      <c r="C88" s="2" t="s">
        <v>978</v>
      </c>
      <c r="D88" s="2" t="s">
        <v>387</v>
      </c>
      <c r="E88" s="2" t="s">
        <v>250</v>
      </c>
      <c r="F88" s="2" t="s">
        <v>220</v>
      </c>
      <c r="G88" s="2" t="s">
        <v>387</v>
      </c>
      <c r="H88" s="2" t="s">
        <v>979</v>
      </c>
      <c r="I88" s="2" t="s">
        <v>387</v>
      </c>
      <c r="J88" s="2" t="s">
        <v>978</v>
      </c>
      <c r="K88" s="2" t="s">
        <v>980</v>
      </c>
    </row>
    <row r="89" ht="25" customHeight="1" spans="1:11">
      <c r="A89" s="3" t="s">
        <v>244</v>
      </c>
      <c r="B89" s="3" t="s">
        <v>47</v>
      </c>
      <c r="C89" s="3" t="s">
        <v>978</v>
      </c>
      <c r="D89" s="3" t="s">
        <v>387</v>
      </c>
      <c r="E89" s="3" t="s">
        <v>250</v>
      </c>
      <c r="F89" s="3" t="s">
        <v>220</v>
      </c>
      <c r="G89" s="3" t="s">
        <v>387</v>
      </c>
      <c r="H89" s="3" t="s">
        <v>979</v>
      </c>
      <c r="I89" s="3" t="s">
        <v>387</v>
      </c>
      <c r="J89" s="3" t="s">
        <v>978</v>
      </c>
      <c r="K89" s="3" t="s">
        <v>980</v>
      </c>
    </row>
    <row r="90" ht="25" customHeight="1" spans="1:11">
      <c r="A90" s="2" t="s">
        <v>244</v>
      </c>
      <c r="B90" s="2" t="s">
        <v>48</v>
      </c>
      <c r="C90" s="2" t="s">
        <v>978</v>
      </c>
      <c r="D90" s="2" t="s">
        <v>387</v>
      </c>
      <c r="E90" s="2" t="s">
        <v>250</v>
      </c>
      <c r="F90" s="2" t="s">
        <v>220</v>
      </c>
      <c r="G90" s="2" t="s">
        <v>387</v>
      </c>
      <c r="H90" s="2" t="s">
        <v>979</v>
      </c>
      <c r="I90" s="2" t="s">
        <v>387</v>
      </c>
      <c r="J90" s="2" t="s">
        <v>978</v>
      </c>
      <c r="K90" s="2" t="s">
        <v>980</v>
      </c>
    </row>
    <row r="91" ht="25" customHeight="1" spans="1:11">
      <c r="A91" s="3" t="s">
        <v>244</v>
      </c>
      <c r="B91" s="3" t="s">
        <v>49</v>
      </c>
      <c r="C91" s="3" t="s">
        <v>978</v>
      </c>
      <c r="D91" s="3" t="s">
        <v>387</v>
      </c>
      <c r="E91" s="3" t="s">
        <v>250</v>
      </c>
      <c r="F91" s="3" t="s">
        <v>220</v>
      </c>
      <c r="G91" s="3" t="s">
        <v>387</v>
      </c>
      <c r="H91" s="3" t="s">
        <v>979</v>
      </c>
      <c r="I91" s="3" t="s">
        <v>387</v>
      </c>
      <c r="J91" s="3" t="s">
        <v>978</v>
      </c>
      <c r="K91" s="3" t="s">
        <v>980</v>
      </c>
    </row>
    <row r="92" ht="25" customHeight="1" spans="1:11">
      <c r="A92" s="2" t="s">
        <v>244</v>
      </c>
      <c r="B92" s="2" t="s">
        <v>50</v>
      </c>
      <c r="C92" s="2" t="s">
        <v>978</v>
      </c>
      <c r="D92" s="2" t="s">
        <v>387</v>
      </c>
      <c r="E92" s="2" t="s">
        <v>250</v>
      </c>
      <c r="F92" s="2" t="s">
        <v>220</v>
      </c>
      <c r="G92" s="2" t="s">
        <v>387</v>
      </c>
      <c r="H92" s="2" t="s">
        <v>979</v>
      </c>
      <c r="I92" s="2" t="s">
        <v>387</v>
      </c>
      <c r="J92" s="2" t="s">
        <v>978</v>
      </c>
      <c r="K92" s="2" t="s">
        <v>980</v>
      </c>
    </row>
    <row r="93" ht="47" customHeight="1" spans="1:11">
      <c r="A93" s="3" t="s">
        <v>255</v>
      </c>
      <c r="B93" s="3" t="s">
        <v>44</v>
      </c>
      <c r="C93" s="3" t="s">
        <v>981</v>
      </c>
      <c r="D93" s="3" t="s">
        <v>987</v>
      </c>
      <c r="E93" s="3" t="s">
        <v>429</v>
      </c>
      <c r="F93" s="3" t="s">
        <v>220</v>
      </c>
      <c r="G93" s="3" t="s">
        <v>387</v>
      </c>
      <c r="H93" s="3" t="s">
        <v>983</v>
      </c>
      <c r="I93" s="3" t="s">
        <v>984</v>
      </c>
      <c r="J93" s="3" t="s">
        <v>981</v>
      </c>
      <c r="K93" s="3" t="s">
        <v>986</v>
      </c>
    </row>
    <row r="94" ht="25" customHeight="1" spans="1:11">
      <c r="A94" s="2" t="s">
        <v>255</v>
      </c>
      <c r="B94" s="2" t="s">
        <v>45</v>
      </c>
      <c r="C94" s="2" t="s">
        <v>978</v>
      </c>
      <c r="D94" s="2" t="s">
        <v>387</v>
      </c>
      <c r="E94" s="2" t="s">
        <v>239</v>
      </c>
      <c r="F94" s="2" t="s">
        <v>220</v>
      </c>
      <c r="G94" s="2" t="s">
        <v>387</v>
      </c>
      <c r="H94" s="2" t="s">
        <v>979</v>
      </c>
      <c r="I94" s="2" t="s">
        <v>387</v>
      </c>
      <c r="J94" s="2" t="s">
        <v>978</v>
      </c>
      <c r="K94" s="2" t="s">
        <v>980</v>
      </c>
    </row>
    <row r="95" ht="25" customHeight="1" spans="1:11">
      <c r="A95" s="3" t="s">
        <v>255</v>
      </c>
      <c r="B95" s="3" t="s">
        <v>46</v>
      </c>
      <c r="C95" s="3" t="s">
        <v>978</v>
      </c>
      <c r="D95" s="3" t="s">
        <v>387</v>
      </c>
      <c r="E95" s="3" t="s">
        <v>239</v>
      </c>
      <c r="F95" s="3" t="s">
        <v>220</v>
      </c>
      <c r="G95" s="3" t="s">
        <v>387</v>
      </c>
      <c r="H95" s="3" t="s">
        <v>979</v>
      </c>
      <c r="I95" s="3" t="s">
        <v>387</v>
      </c>
      <c r="J95" s="3" t="s">
        <v>978</v>
      </c>
      <c r="K95" s="3" t="s">
        <v>980</v>
      </c>
    </row>
    <row r="96" ht="25" customHeight="1" spans="1:11">
      <c r="A96" s="2" t="s">
        <v>255</v>
      </c>
      <c r="B96" s="2" t="s">
        <v>47</v>
      </c>
      <c r="C96" s="2" t="s">
        <v>978</v>
      </c>
      <c r="D96" s="2" t="s">
        <v>387</v>
      </c>
      <c r="E96" s="2" t="s">
        <v>239</v>
      </c>
      <c r="F96" s="2" t="s">
        <v>220</v>
      </c>
      <c r="G96" s="2" t="s">
        <v>387</v>
      </c>
      <c r="H96" s="2" t="s">
        <v>979</v>
      </c>
      <c r="I96" s="2" t="s">
        <v>387</v>
      </c>
      <c r="J96" s="2" t="s">
        <v>978</v>
      </c>
      <c r="K96" s="2" t="s">
        <v>980</v>
      </c>
    </row>
    <row r="97" ht="25" customHeight="1" spans="1:11">
      <c r="A97" s="3" t="s">
        <v>255</v>
      </c>
      <c r="B97" s="3" t="s">
        <v>48</v>
      </c>
      <c r="C97" s="3" t="s">
        <v>978</v>
      </c>
      <c r="D97" s="3" t="s">
        <v>387</v>
      </c>
      <c r="E97" s="3" t="s">
        <v>239</v>
      </c>
      <c r="F97" s="3" t="s">
        <v>220</v>
      </c>
      <c r="G97" s="3" t="s">
        <v>387</v>
      </c>
      <c r="H97" s="3" t="s">
        <v>979</v>
      </c>
      <c r="I97" s="3" t="s">
        <v>387</v>
      </c>
      <c r="J97" s="3" t="s">
        <v>978</v>
      </c>
      <c r="K97" s="3" t="s">
        <v>980</v>
      </c>
    </row>
    <row r="98" ht="25" customHeight="1" spans="1:11">
      <c r="A98" s="2" t="s">
        <v>255</v>
      </c>
      <c r="B98" s="2" t="s">
        <v>49</v>
      </c>
      <c r="C98" s="2" t="s">
        <v>978</v>
      </c>
      <c r="D98" s="2" t="s">
        <v>387</v>
      </c>
      <c r="E98" s="2" t="s">
        <v>239</v>
      </c>
      <c r="F98" s="2" t="s">
        <v>220</v>
      </c>
      <c r="G98" s="2" t="s">
        <v>387</v>
      </c>
      <c r="H98" s="2" t="s">
        <v>979</v>
      </c>
      <c r="I98" s="2" t="s">
        <v>387</v>
      </c>
      <c r="J98" s="2" t="s">
        <v>978</v>
      </c>
      <c r="K98" s="2" t="s">
        <v>980</v>
      </c>
    </row>
    <row r="99" ht="25" customHeight="1" spans="1:11">
      <c r="A99" s="3" t="s">
        <v>255</v>
      </c>
      <c r="B99" s="3" t="s">
        <v>50</v>
      </c>
      <c r="C99" s="3" t="s">
        <v>978</v>
      </c>
      <c r="D99" s="3" t="s">
        <v>387</v>
      </c>
      <c r="E99" s="3" t="s">
        <v>239</v>
      </c>
      <c r="F99" s="3" t="s">
        <v>220</v>
      </c>
      <c r="G99" s="3" t="s">
        <v>387</v>
      </c>
      <c r="H99" s="3" t="s">
        <v>979</v>
      </c>
      <c r="I99" s="3" t="s">
        <v>387</v>
      </c>
      <c r="J99" s="3" t="s">
        <v>978</v>
      </c>
      <c r="K99" s="3" t="s">
        <v>980</v>
      </c>
    </row>
    <row r="100" ht="47" customHeight="1" spans="1:11">
      <c r="A100" s="2" t="s">
        <v>260</v>
      </c>
      <c r="B100" s="2" t="s">
        <v>44</v>
      </c>
      <c r="C100" s="2" t="s">
        <v>981</v>
      </c>
      <c r="D100" s="2" t="s">
        <v>987</v>
      </c>
      <c r="E100" s="2" t="s">
        <v>429</v>
      </c>
      <c r="F100" s="2" t="s">
        <v>220</v>
      </c>
      <c r="G100" s="2" t="s">
        <v>387</v>
      </c>
      <c r="H100" s="2" t="s">
        <v>983</v>
      </c>
      <c r="I100" s="2" t="s">
        <v>984</v>
      </c>
      <c r="J100" s="2" t="s">
        <v>981</v>
      </c>
      <c r="K100" s="2" t="s">
        <v>986</v>
      </c>
    </row>
    <row r="101" ht="25" customHeight="1" spans="1:11">
      <c r="A101" s="3" t="s">
        <v>260</v>
      </c>
      <c r="B101" s="3" t="s">
        <v>45</v>
      </c>
      <c r="C101" s="3" t="s">
        <v>978</v>
      </c>
      <c r="D101" s="3" t="s">
        <v>387</v>
      </c>
      <c r="E101" s="3" t="s">
        <v>239</v>
      </c>
      <c r="F101" s="3" t="s">
        <v>220</v>
      </c>
      <c r="G101" s="3" t="s">
        <v>387</v>
      </c>
      <c r="H101" s="3" t="s">
        <v>979</v>
      </c>
      <c r="I101" s="3" t="s">
        <v>387</v>
      </c>
      <c r="J101" s="3" t="s">
        <v>978</v>
      </c>
      <c r="K101" s="3" t="s">
        <v>980</v>
      </c>
    </row>
    <row r="102" ht="25" customHeight="1" spans="1:11">
      <c r="A102" s="2" t="s">
        <v>260</v>
      </c>
      <c r="B102" s="2" t="s">
        <v>46</v>
      </c>
      <c r="C102" s="2" t="s">
        <v>978</v>
      </c>
      <c r="D102" s="2" t="s">
        <v>387</v>
      </c>
      <c r="E102" s="2" t="s">
        <v>239</v>
      </c>
      <c r="F102" s="2" t="s">
        <v>220</v>
      </c>
      <c r="G102" s="2" t="s">
        <v>387</v>
      </c>
      <c r="H102" s="2" t="s">
        <v>979</v>
      </c>
      <c r="I102" s="2" t="s">
        <v>387</v>
      </c>
      <c r="J102" s="2" t="s">
        <v>978</v>
      </c>
      <c r="K102" s="2" t="s">
        <v>980</v>
      </c>
    </row>
    <row r="103" ht="25" customHeight="1" spans="1:11">
      <c r="A103" s="3" t="s">
        <v>260</v>
      </c>
      <c r="B103" s="3" t="s">
        <v>47</v>
      </c>
      <c r="C103" s="3" t="s">
        <v>978</v>
      </c>
      <c r="D103" s="3" t="s">
        <v>387</v>
      </c>
      <c r="E103" s="3" t="s">
        <v>239</v>
      </c>
      <c r="F103" s="3" t="s">
        <v>220</v>
      </c>
      <c r="G103" s="3" t="s">
        <v>387</v>
      </c>
      <c r="H103" s="3" t="s">
        <v>979</v>
      </c>
      <c r="I103" s="3" t="s">
        <v>387</v>
      </c>
      <c r="J103" s="3" t="s">
        <v>978</v>
      </c>
      <c r="K103" s="3" t="s">
        <v>980</v>
      </c>
    </row>
    <row r="104" ht="25" customHeight="1" spans="1:11">
      <c r="A104" s="2" t="s">
        <v>260</v>
      </c>
      <c r="B104" s="2" t="s">
        <v>48</v>
      </c>
      <c r="C104" s="2" t="s">
        <v>978</v>
      </c>
      <c r="D104" s="2" t="s">
        <v>387</v>
      </c>
      <c r="E104" s="2" t="s">
        <v>239</v>
      </c>
      <c r="F104" s="2" t="s">
        <v>220</v>
      </c>
      <c r="G104" s="2" t="s">
        <v>387</v>
      </c>
      <c r="H104" s="2" t="s">
        <v>979</v>
      </c>
      <c r="I104" s="2" t="s">
        <v>387</v>
      </c>
      <c r="J104" s="2" t="s">
        <v>978</v>
      </c>
      <c r="K104" s="2" t="s">
        <v>980</v>
      </c>
    </row>
    <row r="105" ht="25" customHeight="1" spans="1:11">
      <c r="A105" s="3" t="s">
        <v>260</v>
      </c>
      <c r="B105" s="3" t="s">
        <v>49</v>
      </c>
      <c r="C105" s="3" t="s">
        <v>978</v>
      </c>
      <c r="D105" s="3" t="s">
        <v>387</v>
      </c>
      <c r="E105" s="3" t="s">
        <v>239</v>
      </c>
      <c r="F105" s="3" t="s">
        <v>220</v>
      </c>
      <c r="G105" s="3" t="s">
        <v>387</v>
      </c>
      <c r="H105" s="3" t="s">
        <v>979</v>
      </c>
      <c r="I105" s="3" t="s">
        <v>387</v>
      </c>
      <c r="J105" s="3" t="s">
        <v>978</v>
      </c>
      <c r="K105" s="3" t="s">
        <v>980</v>
      </c>
    </row>
    <row r="106" ht="25" customHeight="1" spans="1:11">
      <c r="A106" s="2" t="s">
        <v>260</v>
      </c>
      <c r="B106" s="2" t="s">
        <v>50</v>
      </c>
      <c r="C106" s="2" t="s">
        <v>978</v>
      </c>
      <c r="D106" s="2" t="s">
        <v>387</v>
      </c>
      <c r="E106" s="2" t="s">
        <v>239</v>
      </c>
      <c r="F106" s="2" t="s">
        <v>220</v>
      </c>
      <c r="G106" s="2" t="s">
        <v>387</v>
      </c>
      <c r="H106" s="2" t="s">
        <v>979</v>
      </c>
      <c r="I106" s="2" t="s">
        <v>387</v>
      </c>
      <c r="J106" s="2" t="s">
        <v>978</v>
      </c>
      <c r="K106" s="2" t="s">
        <v>980</v>
      </c>
    </row>
    <row r="107" ht="25" customHeight="1" spans="1:11">
      <c r="A107" s="3" t="s">
        <v>266</v>
      </c>
      <c r="B107" s="3" t="s">
        <v>44</v>
      </c>
      <c r="C107" s="3" t="s">
        <v>978</v>
      </c>
      <c r="D107" s="3" t="s">
        <v>387</v>
      </c>
      <c r="E107" s="3" t="s">
        <v>276</v>
      </c>
      <c r="F107" s="3" t="s">
        <v>220</v>
      </c>
      <c r="G107" s="3" t="s">
        <v>387</v>
      </c>
      <c r="H107" s="3" t="s">
        <v>979</v>
      </c>
      <c r="I107" s="3" t="s">
        <v>387</v>
      </c>
      <c r="J107" s="3" t="s">
        <v>978</v>
      </c>
      <c r="K107" s="3" t="s">
        <v>980</v>
      </c>
    </row>
    <row r="108" ht="25" customHeight="1" spans="1:11">
      <c r="A108" s="2" t="s">
        <v>266</v>
      </c>
      <c r="B108" s="2" t="s">
        <v>45</v>
      </c>
      <c r="C108" s="2" t="s">
        <v>978</v>
      </c>
      <c r="D108" s="2" t="s">
        <v>387</v>
      </c>
      <c r="E108" s="2" t="s">
        <v>276</v>
      </c>
      <c r="F108" s="2" t="s">
        <v>220</v>
      </c>
      <c r="G108" s="2" t="s">
        <v>387</v>
      </c>
      <c r="H108" s="2" t="s">
        <v>979</v>
      </c>
      <c r="I108" s="2" t="s">
        <v>387</v>
      </c>
      <c r="J108" s="2" t="s">
        <v>978</v>
      </c>
      <c r="K108" s="2" t="s">
        <v>980</v>
      </c>
    </row>
    <row r="109" ht="25" customHeight="1" spans="1:11">
      <c r="A109" s="3" t="s">
        <v>266</v>
      </c>
      <c r="B109" s="3" t="s">
        <v>46</v>
      </c>
      <c r="C109" s="3" t="s">
        <v>978</v>
      </c>
      <c r="D109" s="3" t="s">
        <v>387</v>
      </c>
      <c r="E109" s="3" t="s">
        <v>276</v>
      </c>
      <c r="F109" s="3" t="s">
        <v>220</v>
      </c>
      <c r="G109" s="3" t="s">
        <v>387</v>
      </c>
      <c r="H109" s="3" t="s">
        <v>979</v>
      </c>
      <c r="I109" s="3" t="s">
        <v>387</v>
      </c>
      <c r="J109" s="3" t="s">
        <v>978</v>
      </c>
      <c r="K109" s="3" t="s">
        <v>980</v>
      </c>
    </row>
    <row r="110" ht="25" customHeight="1" spans="1:11">
      <c r="A110" s="2" t="s">
        <v>266</v>
      </c>
      <c r="B110" s="2" t="s">
        <v>47</v>
      </c>
      <c r="C110" s="2" t="s">
        <v>978</v>
      </c>
      <c r="D110" s="2" t="s">
        <v>387</v>
      </c>
      <c r="E110" s="2" t="s">
        <v>276</v>
      </c>
      <c r="F110" s="2" t="s">
        <v>220</v>
      </c>
      <c r="G110" s="2" t="s">
        <v>387</v>
      </c>
      <c r="H110" s="2" t="s">
        <v>979</v>
      </c>
      <c r="I110" s="2" t="s">
        <v>387</v>
      </c>
      <c r="J110" s="2" t="s">
        <v>978</v>
      </c>
      <c r="K110" s="2" t="s">
        <v>980</v>
      </c>
    </row>
    <row r="111" ht="25" customHeight="1" spans="1:11">
      <c r="A111" s="3" t="s">
        <v>266</v>
      </c>
      <c r="B111" s="3" t="s">
        <v>48</v>
      </c>
      <c r="C111" s="3" t="s">
        <v>978</v>
      </c>
      <c r="D111" s="3" t="s">
        <v>387</v>
      </c>
      <c r="E111" s="3" t="s">
        <v>276</v>
      </c>
      <c r="F111" s="3" t="s">
        <v>220</v>
      </c>
      <c r="G111" s="3" t="s">
        <v>387</v>
      </c>
      <c r="H111" s="3" t="s">
        <v>979</v>
      </c>
      <c r="I111" s="3" t="s">
        <v>387</v>
      </c>
      <c r="J111" s="3" t="s">
        <v>978</v>
      </c>
      <c r="K111" s="3" t="s">
        <v>980</v>
      </c>
    </row>
    <row r="112" ht="25" customHeight="1" spans="1:11">
      <c r="A112" s="2" t="s">
        <v>266</v>
      </c>
      <c r="B112" s="2" t="s">
        <v>49</v>
      </c>
      <c r="C112" s="2" t="s">
        <v>978</v>
      </c>
      <c r="D112" s="2" t="s">
        <v>387</v>
      </c>
      <c r="E112" s="2" t="s">
        <v>276</v>
      </c>
      <c r="F112" s="2" t="s">
        <v>220</v>
      </c>
      <c r="G112" s="2" t="s">
        <v>387</v>
      </c>
      <c r="H112" s="2" t="s">
        <v>979</v>
      </c>
      <c r="I112" s="2" t="s">
        <v>387</v>
      </c>
      <c r="J112" s="2" t="s">
        <v>978</v>
      </c>
      <c r="K112" s="2" t="s">
        <v>980</v>
      </c>
    </row>
    <row r="113" ht="25" customHeight="1" spans="1:11">
      <c r="A113" s="3" t="s">
        <v>266</v>
      </c>
      <c r="B113" s="3" t="s">
        <v>50</v>
      </c>
      <c r="C113" s="3" t="s">
        <v>978</v>
      </c>
      <c r="D113" s="3" t="s">
        <v>387</v>
      </c>
      <c r="E113" s="3" t="s">
        <v>276</v>
      </c>
      <c r="F113" s="3" t="s">
        <v>220</v>
      </c>
      <c r="G113" s="3" t="s">
        <v>387</v>
      </c>
      <c r="H113" s="3" t="s">
        <v>979</v>
      </c>
      <c r="I113" s="3" t="s">
        <v>387</v>
      </c>
      <c r="J113" s="3" t="s">
        <v>978</v>
      </c>
      <c r="K113" s="3" t="s">
        <v>980</v>
      </c>
    </row>
    <row r="114" ht="25" customHeight="1" spans="1:11">
      <c r="A114" s="2" t="s">
        <v>282</v>
      </c>
      <c r="B114" s="2" t="s">
        <v>44</v>
      </c>
      <c r="C114" s="2" t="s">
        <v>978</v>
      </c>
      <c r="D114" s="2" t="s">
        <v>387</v>
      </c>
      <c r="E114" s="2" t="s">
        <v>276</v>
      </c>
      <c r="F114" s="2" t="s">
        <v>289</v>
      </c>
      <c r="G114" s="2" t="s">
        <v>387</v>
      </c>
      <c r="H114" s="2" t="s">
        <v>979</v>
      </c>
      <c r="I114" s="2" t="s">
        <v>387</v>
      </c>
      <c r="J114" s="2" t="s">
        <v>978</v>
      </c>
      <c r="K114" s="2" t="s">
        <v>980</v>
      </c>
    </row>
    <row r="115" ht="25" customHeight="1" spans="1:11">
      <c r="A115" s="3" t="s">
        <v>282</v>
      </c>
      <c r="B115" s="3" t="s">
        <v>45</v>
      </c>
      <c r="C115" s="3" t="s">
        <v>978</v>
      </c>
      <c r="D115" s="3" t="s">
        <v>387</v>
      </c>
      <c r="E115" s="3" t="s">
        <v>276</v>
      </c>
      <c r="F115" s="3" t="s">
        <v>289</v>
      </c>
      <c r="G115" s="3" t="s">
        <v>387</v>
      </c>
      <c r="H115" s="3" t="s">
        <v>979</v>
      </c>
      <c r="I115" s="3" t="s">
        <v>387</v>
      </c>
      <c r="J115" s="3" t="s">
        <v>978</v>
      </c>
      <c r="K115" s="3" t="s">
        <v>980</v>
      </c>
    </row>
    <row r="116" ht="25" customHeight="1" spans="1:11">
      <c r="A116" s="2" t="s">
        <v>282</v>
      </c>
      <c r="B116" s="2" t="s">
        <v>46</v>
      </c>
      <c r="C116" s="2" t="s">
        <v>978</v>
      </c>
      <c r="D116" s="2" t="s">
        <v>387</v>
      </c>
      <c r="E116" s="2" t="s">
        <v>276</v>
      </c>
      <c r="F116" s="2" t="s">
        <v>289</v>
      </c>
      <c r="G116" s="2" t="s">
        <v>387</v>
      </c>
      <c r="H116" s="2" t="s">
        <v>979</v>
      </c>
      <c r="I116" s="2" t="s">
        <v>387</v>
      </c>
      <c r="J116" s="2" t="s">
        <v>978</v>
      </c>
      <c r="K116" s="2" t="s">
        <v>980</v>
      </c>
    </row>
    <row r="117" ht="25" customHeight="1" spans="1:11">
      <c r="A117" s="3" t="s">
        <v>282</v>
      </c>
      <c r="B117" s="3" t="s">
        <v>47</v>
      </c>
      <c r="C117" s="3" t="s">
        <v>978</v>
      </c>
      <c r="D117" s="3" t="s">
        <v>387</v>
      </c>
      <c r="E117" s="3" t="s">
        <v>276</v>
      </c>
      <c r="F117" s="3" t="s">
        <v>289</v>
      </c>
      <c r="G117" s="3" t="s">
        <v>387</v>
      </c>
      <c r="H117" s="3" t="s">
        <v>979</v>
      </c>
      <c r="I117" s="3" t="s">
        <v>387</v>
      </c>
      <c r="J117" s="3" t="s">
        <v>978</v>
      </c>
      <c r="K117" s="3" t="s">
        <v>980</v>
      </c>
    </row>
    <row r="118" ht="25" customHeight="1" spans="1:11">
      <c r="A118" s="2" t="s">
        <v>282</v>
      </c>
      <c r="B118" s="2" t="s">
        <v>48</v>
      </c>
      <c r="C118" s="2" t="s">
        <v>978</v>
      </c>
      <c r="D118" s="2" t="s">
        <v>387</v>
      </c>
      <c r="E118" s="2" t="s">
        <v>276</v>
      </c>
      <c r="F118" s="2" t="s">
        <v>289</v>
      </c>
      <c r="G118" s="2" t="s">
        <v>387</v>
      </c>
      <c r="H118" s="2" t="s">
        <v>979</v>
      </c>
      <c r="I118" s="2" t="s">
        <v>387</v>
      </c>
      <c r="J118" s="2" t="s">
        <v>978</v>
      </c>
      <c r="K118" s="2" t="s">
        <v>980</v>
      </c>
    </row>
    <row r="119" ht="25" customHeight="1" spans="1:11">
      <c r="A119" s="3" t="s">
        <v>282</v>
      </c>
      <c r="B119" s="3" t="s">
        <v>49</v>
      </c>
      <c r="C119" s="3" t="s">
        <v>978</v>
      </c>
      <c r="D119" s="3" t="s">
        <v>387</v>
      </c>
      <c r="E119" s="3" t="s">
        <v>276</v>
      </c>
      <c r="F119" s="3" t="s">
        <v>289</v>
      </c>
      <c r="G119" s="3" t="s">
        <v>387</v>
      </c>
      <c r="H119" s="3" t="s">
        <v>979</v>
      </c>
      <c r="I119" s="3" t="s">
        <v>387</v>
      </c>
      <c r="J119" s="3" t="s">
        <v>978</v>
      </c>
      <c r="K119" s="3" t="s">
        <v>980</v>
      </c>
    </row>
    <row r="120" ht="25" customHeight="1" spans="1:11">
      <c r="A120" s="2" t="s">
        <v>282</v>
      </c>
      <c r="B120" s="2" t="s">
        <v>50</v>
      </c>
      <c r="C120" s="2" t="s">
        <v>978</v>
      </c>
      <c r="D120" s="2" t="s">
        <v>387</v>
      </c>
      <c r="E120" s="2" t="s">
        <v>276</v>
      </c>
      <c r="F120" s="2" t="s">
        <v>289</v>
      </c>
      <c r="G120" s="2" t="s">
        <v>387</v>
      </c>
      <c r="H120" s="2" t="s">
        <v>979</v>
      </c>
      <c r="I120" s="2" t="s">
        <v>387</v>
      </c>
      <c r="J120" s="2" t="s">
        <v>978</v>
      </c>
      <c r="K120" s="2" t="s">
        <v>980</v>
      </c>
    </row>
    <row r="121" ht="25" customHeight="1" spans="1:11">
      <c r="A121" s="3" t="s">
        <v>292</v>
      </c>
      <c r="B121" s="3" t="s">
        <v>44</v>
      </c>
      <c r="C121" s="3" t="s">
        <v>978</v>
      </c>
      <c r="D121" s="3" t="s">
        <v>387</v>
      </c>
      <c r="E121" s="3" t="s">
        <v>276</v>
      </c>
      <c r="F121" s="3" t="s">
        <v>220</v>
      </c>
      <c r="G121" s="3" t="s">
        <v>387</v>
      </c>
      <c r="H121" s="3" t="s">
        <v>979</v>
      </c>
      <c r="I121" s="3" t="s">
        <v>387</v>
      </c>
      <c r="J121" s="3" t="s">
        <v>978</v>
      </c>
      <c r="K121" s="3" t="s">
        <v>980</v>
      </c>
    </row>
    <row r="122" ht="25" customHeight="1" spans="1:11">
      <c r="A122" s="2" t="s">
        <v>292</v>
      </c>
      <c r="B122" s="2" t="s">
        <v>45</v>
      </c>
      <c r="C122" s="2" t="s">
        <v>978</v>
      </c>
      <c r="D122" s="2" t="s">
        <v>387</v>
      </c>
      <c r="E122" s="2" t="s">
        <v>276</v>
      </c>
      <c r="F122" s="2" t="s">
        <v>220</v>
      </c>
      <c r="G122" s="2" t="s">
        <v>387</v>
      </c>
      <c r="H122" s="2" t="s">
        <v>979</v>
      </c>
      <c r="I122" s="2" t="s">
        <v>387</v>
      </c>
      <c r="J122" s="2" t="s">
        <v>978</v>
      </c>
      <c r="K122" s="2" t="s">
        <v>980</v>
      </c>
    </row>
    <row r="123" ht="25" customHeight="1" spans="1:11">
      <c r="A123" s="3" t="s">
        <v>292</v>
      </c>
      <c r="B123" s="3" t="s">
        <v>46</v>
      </c>
      <c r="C123" s="3" t="s">
        <v>978</v>
      </c>
      <c r="D123" s="3" t="s">
        <v>387</v>
      </c>
      <c r="E123" s="3" t="s">
        <v>276</v>
      </c>
      <c r="F123" s="3" t="s">
        <v>220</v>
      </c>
      <c r="G123" s="3" t="s">
        <v>387</v>
      </c>
      <c r="H123" s="3" t="s">
        <v>979</v>
      </c>
      <c r="I123" s="3" t="s">
        <v>387</v>
      </c>
      <c r="J123" s="3" t="s">
        <v>978</v>
      </c>
      <c r="K123" s="3" t="s">
        <v>980</v>
      </c>
    </row>
    <row r="124" ht="25" customHeight="1" spans="1:11">
      <c r="A124" s="2" t="s">
        <v>292</v>
      </c>
      <c r="B124" s="2" t="s">
        <v>47</v>
      </c>
      <c r="C124" s="2" t="s">
        <v>978</v>
      </c>
      <c r="D124" s="2" t="s">
        <v>387</v>
      </c>
      <c r="E124" s="2" t="s">
        <v>276</v>
      </c>
      <c r="F124" s="2" t="s">
        <v>220</v>
      </c>
      <c r="G124" s="2" t="s">
        <v>387</v>
      </c>
      <c r="H124" s="2" t="s">
        <v>979</v>
      </c>
      <c r="I124" s="2" t="s">
        <v>387</v>
      </c>
      <c r="J124" s="2" t="s">
        <v>978</v>
      </c>
      <c r="K124" s="2" t="s">
        <v>980</v>
      </c>
    </row>
    <row r="125" ht="25" customHeight="1" spans="1:11">
      <c r="A125" s="3" t="s">
        <v>292</v>
      </c>
      <c r="B125" s="3" t="s">
        <v>48</v>
      </c>
      <c r="C125" s="3" t="s">
        <v>978</v>
      </c>
      <c r="D125" s="3" t="s">
        <v>387</v>
      </c>
      <c r="E125" s="3" t="s">
        <v>276</v>
      </c>
      <c r="F125" s="3" t="s">
        <v>220</v>
      </c>
      <c r="G125" s="3" t="s">
        <v>387</v>
      </c>
      <c r="H125" s="3" t="s">
        <v>979</v>
      </c>
      <c r="I125" s="3" t="s">
        <v>387</v>
      </c>
      <c r="J125" s="3" t="s">
        <v>978</v>
      </c>
      <c r="K125" s="3" t="s">
        <v>980</v>
      </c>
    </row>
    <row r="126" ht="25" customHeight="1" spans="1:11">
      <c r="A126" s="2" t="s">
        <v>292</v>
      </c>
      <c r="B126" s="2" t="s">
        <v>49</v>
      </c>
      <c r="C126" s="2" t="s">
        <v>978</v>
      </c>
      <c r="D126" s="2" t="s">
        <v>387</v>
      </c>
      <c r="E126" s="2" t="s">
        <v>276</v>
      </c>
      <c r="F126" s="2" t="s">
        <v>220</v>
      </c>
      <c r="G126" s="2" t="s">
        <v>387</v>
      </c>
      <c r="H126" s="2" t="s">
        <v>979</v>
      </c>
      <c r="I126" s="2" t="s">
        <v>387</v>
      </c>
      <c r="J126" s="2" t="s">
        <v>978</v>
      </c>
      <c r="K126" s="2" t="s">
        <v>980</v>
      </c>
    </row>
    <row r="127" ht="25" customHeight="1" spans="1:11">
      <c r="A127" s="3" t="s">
        <v>292</v>
      </c>
      <c r="B127" s="3" t="s">
        <v>50</v>
      </c>
      <c r="C127" s="3" t="s">
        <v>978</v>
      </c>
      <c r="D127" s="3" t="s">
        <v>387</v>
      </c>
      <c r="E127" s="3" t="s">
        <v>276</v>
      </c>
      <c r="F127" s="3" t="s">
        <v>220</v>
      </c>
      <c r="G127" s="3" t="s">
        <v>387</v>
      </c>
      <c r="H127" s="3" t="s">
        <v>979</v>
      </c>
      <c r="I127" s="3" t="s">
        <v>387</v>
      </c>
      <c r="J127" s="3" t="s">
        <v>978</v>
      </c>
      <c r="K127" s="3" t="s">
        <v>980</v>
      </c>
    </row>
    <row r="128" ht="25" customHeight="1" spans="1:11">
      <c r="A128" s="2" t="s">
        <v>302</v>
      </c>
      <c r="B128" s="2" t="s">
        <v>44</v>
      </c>
      <c r="C128" s="2" t="s">
        <v>978</v>
      </c>
      <c r="D128" s="2" t="s">
        <v>387</v>
      </c>
      <c r="E128" s="2" t="s">
        <v>276</v>
      </c>
      <c r="F128" s="2" t="s">
        <v>220</v>
      </c>
      <c r="G128" s="2" t="s">
        <v>387</v>
      </c>
      <c r="H128" s="2" t="s">
        <v>979</v>
      </c>
      <c r="I128" s="2" t="s">
        <v>387</v>
      </c>
      <c r="J128" s="2" t="s">
        <v>978</v>
      </c>
      <c r="K128" s="2" t="s">
        <v>980</v>
      </c>
    </row>
    <row r="129" ht="25" customHeight="1" spans="1:11">
      <c r="A129" s="3" t="s">
        <v>302</v>
      </c>
      <c r="B129" s="3" t="s">
        <v>45</v>
      </c>
      <c r="C129" s="3" t="s">
        <v>978</v>
      </c>
      <c r="D129" s="3" t="s">
        <v>387</v>
      </c>
      <c r="E129" s="3" t="s">
        <v>276</v>
      </c>
      <c r="F129" s="3" t="s">
        <v>220</v>
      </c>
      <c r="G129" s="3" t="s">
        <v>387</v>
      </c>
      <c r="H129" s="3" t="s">
        <v>979</v>
      </c>
      <c r="I129" s="3" t="s">
        <v>387</v>
      </c>
      <c r="J129" s="3" t="s">
        <v>978</v>
      </c>
      <c r="K129" s="3" t="s">
        <v>980</v>
      </c>
    </row>
    <row r="130" ht="25" customHeight="1" spans="1:11">
      <c r="A130" s="2" t="s">
        <v>302</v>
      </c>
      <c r="B130" s="2" t="s">
        <v>46</v>
      </c>
      <c r="C130" s="2" t="s">
        <v>978</v>
      </c>
      <c r="D130" s="2" t="s">
        <v>387</v>
      </c>
      <c r="E130" s="2" t="s">
        <v>276</v>
      </c>
      <c r="F130" s="2" t="s">
        <v>220</v>
      </c>
      <c r="G130" s="2" t="s">
        <v>387</v>
      </c>
      <c r="H130" s="2" t="s">
        <v>979</v>
      </c>
      <c r="I130" s="2" t="s">
        <v>387</v>
      </c>
      <c r="J130" s="2" t="s">
        <v>978</v>
      </c>
      <c r="K130" s="2" t="s">
        <v>980</v>
      </c>
    </row>
    <row r="131" ht="25" customHeight="1" spans="1:11">
      <c r="A131" s="3" t="s">
        <v>302</v>
      </c>
      <c r="B131" s="3" t="s">
        <v>47</v>
      </c>
      <c r="C131" s="3" t="s">
        <v>978</v>
      </c>
      <c r="D131" s="3" t="s">
        <v>387</v>
      </c>
      <c r="E131" s="3" t="s">
        <v>276</v>
      </c>
      <c r="F131" s="3" t="s">
        <v>220</v>
      </c>
      <c r="G131" s="3" t="s">
        <v>387</v>
      </c>
      <c r="H131" s="3" t="s">
        <v>979</v>
      </c>
      <c r="I131" s="3" t="s">
        <v>387</v>
      </c>
      <c r="J131" s="3" t="s">
        <v>978</v>
      </c>
      <c r="K131" s="3" t="s">
        <v>980</v>
      </c>
    </row>
    <row r="132" ht="25" customHeight="1" spans="1:11">
      <c r="A132" s="2" t="s">
        <v>302</v>
      </c>
      <c r="B132" s="2" t="s">
        <v>48</v>
      </c>
      <c r="C132" s="2" t="s">
        <v>978</v>
      </c>
      <c r="D132" s="2" t="s">
        <v>387</v>
      </c>
      <c r="E132" s="2" t="s">
        <v>276</v>
      </c>
      <c r="F132" s="2" t="s">
        <v>220</v>
      </c>
      <c r="G132" s="2" t="s">
        <v>387</v>
      </c>
      <c r="H132" s="2" t="s">
        <v>979</v>
      </c>
      <c r="I132" s="2" t="s">
        <v>387</v>
      </c>
      <c r="J132" s="2" t="s">
        <v>978</v>
      </c>
      <c r="K132" s="2" t="s">
        <v>980</v>
      </c>
    </row>
    <row r="133" ht="25" customHeight="1" spans="1:11">
      <c r="A133" s="3" t="s">
        <v>302</v>
      </c>
      <c r="B133" s="3" t="s">
        <v>49</v>
      </c>
      <c r="C133" s="3" t="s">
        <v>978</v>
      </c>
      <c r="D133" s="3" t="s">
        <v>387</v>
      </c>
      <c r="E133" s="3" t="s">
        <v>276</v>
      </c>
      <c r="F133" s="3" t="s">
        <v>220</v>
      </c>
      <c r="G133" s="3" t="s">
        <v>387</v>
      </c>
      <c r="H133" s="3" t="s">
        <v>979</v>
      </c>
      <c r="I133" s="3" t="s">
        <v>387</v>
      </c>
      <c r="J133" s="3" t="s">
        <v>978</v>
      </c>
      <c r="K133" s="3" t="s">
        <v>980</v>
      </c>
    </row>
    <row r="134" ht="25" customHeight="1" spans="1:11">
      <c r="A134" s="2" t="s">
        <v>302</v>
      </c>
      <c r="B134" s="2" t="s">
        <v>50</v>
      </c>
      <c r="C134" s="2" t="s">
        <v>978</v>
      </c>
      <c r="D134" s="2" t="s">
        <v>387</v>
      </c>
      <c r="E134" s="2" t="s">
        <v>276</v>
      </c>
      <c r="F134" s="2" t="s">
        <v>220</v>
      </c>
      <c r="G134" s="2" t="s">
        <v>387</v>
      </c>
      <c r="H134" s="2" t="s">
        <v>979</v>
      </c>
      <c r="I134" s="2" t="s">
        <v>387</v>
      </c>
      <c r="J134" s="2" t="s">
        <v>978</v>
      </c>
      <c r="K134" s="2" t="s">
        <v>980</v>
      </c>
    </row>
    <row r="135" ht="25" customHeight="1" spans="1:11">
      <c r="A135" s="3" t="s">
        <v>313</v>
      </c>
      <c r="B135" s="3" t="s">
        <v>44</v>
      </c>
      <c r="C135" s="3" t="s">
        <v>978</v>
      </c>
      <c r="D135" s="3" t="s">
        <v>387</v>
      </c>
      <c r="E135" s="3" t="s">
        <v>324</v>
      </c>
      <c r="F135" s="3" t="s">
        <v>289</v>
      </c>
      <c r="G135" s="3" t="s">
        <v>387</v>
      </c>
      <c r="H135" s="3" t="s">
        <v>979</v>
      </c>
      <c r="I135" s="3" t="s">
        <v>387</v>
      </c>
      <c r="J135" s="3" t="s">
        <v>978</v>
      </c>
      <c r="K135" s="3" t="s">
        <v>980</v>
      </c>
    </row>
    <row r="136" ht="25" customHeight="1" spans="1:11">
      <c r="A136" s="2" t="s">
        <v>313</v>
      </c>
      <c r="B136" s="2" t="s">
        <v>45</v>
      </c>
      <c r="C136" s="2" t="s">
        <v>978</v>
      </c>
      <c r="D136" s="2" t="s">
        <v>387</v>
      </c>
      <c r="E136" s="2" t="s">
        <v>324</v>
      </c>
      <c r="F136" s="2" t="s">
        <v>289</v>
      </c>
      <c r="G136" s="2" t="s">
        <v>387</v>
      </c>
      <c r="H136" s="2" t="s">
        <v>979</v>
      </c>
      <c r="I136" s="2" t="s">
        <v>387</v>
      </c>
      <c r="J136" s="2" t="s">
        <v>978</v>
      </c>
      <c r="K136" s="2" t="s">
        <v>980</v>
      </c>
    </row>
    <row r="137" ht="34" customHeight="1" spans="1:11">
      <c r="A137" s="3" t="s">
        <v>313</v>
      </c>
      <c r="B137" s="3" t="s">
        <v>46</v>
      </c>
      <c r="C137" s="3" t="s">
        <v>988</v>
      </c>
      <c r="D137" s="3" t="s">
        <v>989</v>
      </c>
      <c r="E137" s="3" t="s">
        <v>324</v>
      </c>
      <c r="F137" s="3" t="s">
        <v>220</v>
      </c>
      <c r="G137" s="3" t="s">
        <v>387</v>
      </c>
      <c r="H137" s="3" t="s">
        <v>983</v>
      </c>
      <c r="I137" s="3" t="s">
        <v>984</v>
      </c>
      <c r="J137" s="3" t="s">
        <v>988</v>
      </c>
      <c r="K137" s="3" t="s">
        <v>980</v>
      </c>
    </row>
    <row r="138" ht="60" customHeight="1" spans="1:11">
      <c r="A138" s="2" t="s">
        <v>313</v>
      </c>
      <c r="B138" s="2" t="s">
        <v>47</v>
      </c>
      <c r="C138" s="2" t="s">
        <v>978</v>
      </c>
      <c r="D138" s="2" t="s">
        <v>990</v>
      </c>
      <c r="E138" s="2" t="s">
        <v>324</v>
      </c>
      <c r="F138" s="2" t="s">
        <v>220</v>
      </c>
      <c r="G138" s="2" t="s">
        <v>387</v>
      </c>
      <c r="H138" s="2" t="s">
        <v>983</v>
      </c>
      <c r="I138" s="2" t="s">
        <v>991</v>
      </c>
      <c r="J138" s="2" t="s">
        <v>992</v>
      </c>
      <c r="K138" s="2" t="s">
        <v>980</v>
      </c>
    </row>
    <row r="139" ht="25" customHeight="1" spans="1:11">
      <c r="A139" s="3" t="s">
        <v>313</v>
      </c>
      <c r="B139" s="3" t="s">
        <v>48</v>
      </c>
      <c r="C139" s="3" t="s">
        <v>978</v>
      </c>
      <c r="D139" s="3" t="s">
        <v>387</v>
      </c>
      <c r="E139" s="3" t="s">
        <v>324</v>
      </c>
      <c r="F139" s="3" t="s">
        <v>289</v>
      </c>
      <c r="G139" s="3" t="s">
        <v>387</v>
      </c>
      <c r="H139" s="3" t="s">
        <v>979</v>
      </c>
      <c r="I139" s="3" t="s">
        <v>387</v>
      </c>
      <c r="J139" s="3" t="s">
        <v>978</v>
      </c>
      <c r="K139" s="3" t="s">
        <v>980</v>
      </c>
    </row>
    <row r="140" ht="25" customHeight="1" spans="1:11">
      <c r="A140" s="2" t="s">
        <v>313</v>
      </c>
      <c r="B140" s="2" t="s">
        <v>49</v>
      </c>
      <c r="C140" s="2" t="s">
        <v>978</v>
      </c>
      <c r="D140" s="2" t="s">
        <v>387</v>
      </c>
      <c r="E140" s="2" t="s">
        <v>324</v>
      </c>
      <c r="F140" s="2" t="s">
        <v>289</v>
      </c>
      <c r="G140" s="2" t="s">
        <v>387</v>
      </c>
      <c r="H140" s="2" t="s">
        <v>979</v>
      </c>
      <c r="I140" s="2" t="s">
        <v>387</v>
      </c>
      <c r="J140" s="2" t="s">
        <v>978</v>
      </c>
      <c r="K140" s="2" t="s">
        <v>980</v>
      </c>
    </row>
    <row r="141" ht="25" customHeight="1" spans="1:11">
      <c r="A141" s="3" t="s">
        <v>313</v>
      </c>
      <c r="B141" s="3" t="s">
        <v>50</v>
      </c>
      <c r="C141" s="3" t="s">
        <v>978</v>
      </c>
      <c r="D141" s="3" t="s">
        <v>387</v>
      </c>
      <c r="E141" s="3" t="s">
        <v>324</v>
      </c>
      <c r="F141" s="3" t="s">
        <v>289</v>
      </c>
      <c r="G141" s="3" t="s">
        <v>387</v>
      </c>
      <c r="H141" s="3" t="s">
        <v>979</v>
      </c>
      <c r="I141" s="3" t="s">
        <v>387</v>
      </c>
      <c r="J141" s="3" t="s">
        <v>978</v>
      </c>
      <c r="K141" s="3" t="s">
        <v>980</v>
      </c>
    </row>
    <row r="142" ht="25" customHeight="1" spans="1:11">
      <c r="A142" s="2" t="s">
        <v>329</v>
      </c>
      <c r="B142" s="2" t="s">
        <v>44</v>
      </c>
      <c r="C142" s="2" t="s">
        <v>978</v>
      </c>
      <c r="D142" s="2" t="s">
        <v>387</v>
      </c>
      <c r="E142" s="2" t="s">
        <v>337</v>
      </c>
      <c r="F142" s="2" t="s">
        <v>125</v>
      </c>
      <c r="G142" s="2" t="s">
        <v>387</v>
      </c>
      <c r="H142" s="2" t="s">
        <v>979</v>
      </c>
      <c r="I142" s="2" t="s">
        <v>387</v>
      </c>
      <c r="J142" s="2" t="s">
        <v>978</v>
      </c>
      <c r="K142" s="2" t="s">
        <v>980</v>
      </c>
    </row>
    <row r="143" ht="34" customHeight="1" spans="1:11">
      <c r="A143" s="3" t="s">
        <v>329</v>
      </c>
      <c r="B143" s="3" t="s">
        <v>45</v>
      </c>
      <c r="C143" s="3" t="s">
        <v>981</v>
      </c>
      <c r="D143" s="3" t="s">
        <v>993</v>
      </c>
      <c r="E143" s="3" t="s">
        <v>705</v>
      </c>
      <c r="F143" s="3" t="s">
        <v>220</v>
      </c>
      <c r="G143" s="3" t="s">
        <v>387</v>
      </c>
      <c r="H143" s="3" t="s">
        <v>983</v>
      </c>
      <c r="I143" s="3" t="s">
        <v>984</v>
      </c>
      <c r="J143" s="3" t="s">
        <v>981</v>
      </c>
      <c r="K143" s="3" t="s">
        <v>980</v>
      </c>
    </row>
    <row r="144" ht="25" customHeight="1" spans="1:11">
      <c r="A144" s="2" t="s">
        <v>329</v>
      </c>
      <c r="B144" s="2" t="s">
        <v>46</v>
      </c>
      <c r="C144" s="2" t="s">
        <v>978</v>
      </c>
      <c r="D144" s="2" t="s">
        <v>387</v>
      </c>
      <c r="E144" s="2" t="s">
        <v>337</v>
      </c>
      <c r="F144" s="2" t="s">
        <v>125</v>
      </c>
      <c r="G144" s="2" t="s">
        <v>387</v>
      </c>
      <c r="H144" s="2" t="s">
        <v>979</v>
      </c>
      <c r="I144" s="2" t="s">
        <v>387</v>
      </c>
      <c r="J144" s="2" t="s">
        <v>978</v>
      </c>
      <c r="K144" s="2" t="s">
        <v>980</v>
      </c>
    </row>
    <row r="145" ht="25" customHeight="1" spans="1:11">
      <c r="A145" s="3" t="s">
        <v>329</v>
      </c>
      <c r="B145" s="3" t="s">
        <v>47</v>
      </c>
      <c r="C145" s="3" t="s">
        <v>978</v>
      </c>
      <c r="D145" s="3" t="s">
        <v>387</v>
      </c>
      <c r="E145" s="3" t="s">
        <v>337</v>
      </c>
      <c r="F145" s="3" t="s">
        <v>125</v>
      </c>
      <c r="G145" s="3" t="s">
        <v>387</v>
      </c>
      <c r="H145" s="3" t="s">
        <v>979</v>
      </c>
      <c r="I145" s="3" t="s">
        <v>387</v>
      </c>
      <c r="J145" s="3" t="s">
        <v>978</v>
      </c>
      <c r="K145" s="3" t="s">
        <v>980</v>
      </c>
    </row>
    <row r="146" ht="25" customHeight="1" spans="1:11">
      <c r="A146" s="2" t="s">
        <v>329</v>
      </c>
      <c r="B146" s="2" t="s">
        <v>48</v>
      </c>
      <c r="C146" s="2" t="s">
        <v>978</v>
      </c>
      <c r="D146" s="2" t="s">
        <v>387</v>
      </c>
      <c r="E146" s="2" t="s">
        <v>337</v>
      </c>
      <c r="F146" s="2" t="s">
        <v>125</v>
      </c>
      <c r="G146" s="2" t="s">
        <v>387</v>
      </c>
      <c r="H146" s="2" t="s">
        <v>979</v>
      </c>
      <c r="I146" s="2" t="s">
        <v>387</v>
      </c>
      <c r="J146" s="2" t="s">
        <v>978</v>
      </c>
      <c r="K146" s="2" t="s">
        <v>980</v>
      </c>
    </row>
    <row r="147" ht="25" customHeight="1" spans="1:11">
      <c r="A147" s="3" t="s">
        <v>329</v>
      </c>
      <c r="B147" s="3" t="s">
        <v>49</v>
      </c>
      <c r="C147" s="3" t="s">
        <v>978</v>
      </c>
      <c r="D147" s="3" t="s">
        <v>387</v>
      </c>
      <c r="E147" s="3" t="s">
        <v>337</v>
      </c>
      <c r="F147" s="3" t="s">
        <v>125</v>
      </c>
      <c r="G147" s="3" t="s">
        <v>387</v>
      </c>
      <c r="H147" s="3" t="s">
        <v>979</v>
      </c>
      <c r="I147" s="3" t="s">
        <v>387</v>
      </c>
      <c r="J147" s="3" t="s">
        <v>978</v>
      </c>
      <c r="K147" s="3" t="s">
        <v>980</v>
      </c>
    </row>
    <row r="148" ht="25" customHeight="1" spans="1:11">
      <c r="A148" s="2" t="s">
        <v>329</v>
      </c>
      <c r="B148" s="2" t="s">
        <v>50</v>
      </c>
      <c r="C148" s="2" t="s">
        <v>978</v>
      </c>
      <c r="D148" s="2" t="s">
        <v>387</v>
      </c>
      <c r="E148" s="2" t="s">
        <v>337</v>
      </c>
      <c r="F148" s="2" t="s">
        <v>125</v>
      </c>
      <c r="G148" s="2" t="s">
        <v>387</v>
      </c>
      <c r="H148" s="2" t="s">
        <v>979</v>
      </c>
      <c r="I148" s="2" t="s">
        <v>387</v>
      </c>
      <c r="J148" s="2" t="s">
        <v>978</v>
      </c>
      <c r="K148" s="2" t="s">
        <v>980</v>
      </c>
    </row>
    <row r="149" ht="25" customHeight="1" spans="1:11">
      <c r="A149" s="3" t="s">
        <v>343</v>
      </c>
      <c r="B149" s="3" t="s">
        <v>44</v>
      </c>
      <c r="C149" s="3" t="s">
        <v>978</v>
      </c>
      <c r="D149" s="3" t="s">
        <v>387</v>
      </c>
      <c r="E149" s="3" t="s">
        <v>350</v>
      </c>
      <c r="F149" s="3" t="s">
        <v>353</v>
      </c>
      <c r="G149" s="3" t="s">
        <v>387</v>
      </c>
      <c r="H149" s="3" t="s">
        <v>979</v>
      </c>
      <c r="I149" s="3" t="s">
        <v>387</v>
      </c>
      <c r="J149" s="3" t="s">
        <v>978</v>
      </c>
      <c r="K149" s="3" t="s">
        <v>980</v>
      </c>
    </row>
    <row r="150" ht="25" customHeight="1" spans="1:11">
      <c r="A150" s="2" t="s">
        <v>343</v>
      </c>
      <c r="B150" s="2" t="s">
        <v>45</v>
      </c>
      <c r="C150" s="2" t="s">
        <v>978</v>
      </c>
      <c r="D150" s="2" t="s">
        <v>387</v>
      </c>
      <c r="E150" s="2" t="s">
        <v>350</v>
      </c>
      <c r="F150" s="2" t="s">
        <v>353</v>
      </c>
      <c r="G150" s="2" t="s">
        <v>387</v>
      </c>
      <c r="H150" s="2" t="s">
        <v>979</v>
      </c>
      <c r="I150" s="2" t="s">
        <v>387</v>
      </c>
      <c r="J150" s="2" t="s">
        <v>978</v>
      </c>
      <c r="K150" s="2" t="s">
        <v>980</v>
      </c>
    </row>
    <row r="151" ht="25" customHeight="1" spans="1:11">
      <c r="A151" s="3" t="s">
        <v>343</v>
      </c>
      <c r="B151" s="3" t="s">
        <v>46</v>
      </c>
      <c r="C151" s="3" t="s">
        <v>978</v>
      </c>
      <c r="D151" s="3" t="s">
        <v>387</v>
      </c>
      <c r="E151" s="3" t="s">
        <v>350</v>
      </c>
      <c r="F151" s="3" t="s">
        <v>353</v>
      </c>
      <c r="G151" s="3" t="s">
        <v>387</v>
      </c>
      <c r="H151" s="3" t="s">
        <v>979</v>
      </c>
      <c r="I151" s="3" t="s">
        <v>387</v>
      </c>
      <c r="J151" s="3" t="s">
        <v>978</v>
      </c>
      <c r="K151" s="3" t="s">
        <v>980</v>
      </c>
    </row>
    <row r="152" ht="60" customHeight="1" spans="1:11">
      <c r="A152" s="2" t="s">
        <v>343</v>
      </c>
      <c r="B152" s="2" t="s">
        <v>47</v>
      </c>
      <c r="C152" s="2" t="s">
        <v>978</v>
      </c>
      <c r="D152" s="2" t="s">
        <v>994</v>
      </c>
      <c r="E152" s="2" t="s">
        <v>689</v>
      </c>
      <c r="F152" s="2" t="s">
        <v>452</v>
      </c>
      <c r="G152" s="2" t="s">
        <v>387</v>
      </c>
      <c r="H152" s="2" t="s">
        <v>983</v>
      </c>
      <c r="I152" s="2" t="s">
        <v>991</v>
      </c>
      <c r="J152" s="2" t="s">
        <v>995</v>
      </c>
      <c r="K152" s="2" t="s">
        <v>980</v>
      </c>
    </row>
    <row r="153" ht="25" customHeight="1" spans="1:11">
      <c r="A153" s="3" t="s">
        <v>343</v>
      </c>
      <c r="B153" s="3" t="s">
        <v>48</v>
      </c>
      <c r="C153" s="3" t="s">
        <v>978</v>
      </c>
      <c r="D153" s="3" t="s">
        <v>387</v>
      </c>
      <c r="E153" s="3" t="s">
        <v>350</v>
      </c>
      <c r="F153" s="3" t="s">
        <v>353</v>
      </c>
      <c r="G153" s="3" t="s">
        <v>387</v>
      </c>
      <c r="H153" s="3" t="s">
        <v>979</v>
      </c>
      <c r="I153" s="3" t="s">
        <v>387</v>
      </c>
      <c r="J153" s="3" t="s">
        <v>978</v>
      </c>
      <c r="K153" s="3" t="s">
        <v>980</v>
      </c>
    </row>
    <row r="154" ht="25" customHeight="1" spans="1:11">
      <c r="A154" s="2" t="s">
        <v>343</v>
      </c>
      <c r="B154" s="2" t="s">
        <v>49</v>
      </c>
      <c r="C154" s="2" t="s">
        <v>978</v>
      </c>
      <c r="D154" s="2" t="s">
        <v>387</v>
      </c>
      <c r="E154" s="2" t="s">
        <v>350</v>
      </c>
      <c r="F154" s="2" t="s">
        <v>353</v>
      </c>
      <c r="G154" s="2" t="s">
        <v>387</v>
      </c>
      <c r="H154" s="2" t="s">
        <v>979</v>
      </c>
      <c r="I154" s="2" t="s">
        <v>387</v>
      </c>
      <c r="J154" s="2" t="s">
        <v>978</v>
      </c>
      <c r="K154" s="2" t="s">
        <v>980</v>
      </c>
    </row>
    <row r="155" ht="25" customHeight="1" spans="1:11">
      <c r="A155" s="3" t="s">
        <v>343</v>
      </c>
      <c r="B155" s="3" t="s">
        <v>50</v>
      </c>
      <c r="C155" s="3" t="s">
        <v>978</v>
      </c>
      <c r="D155" s="3" t="s">
        <v>387</v>
      </c>
      <c r="E155" s="3" t="s">
        <v>350</v>
      </c>
      <c r="F155" s="3" t="s">
        <v>353</v>
      </c>
      <c r="G155" s="3" t="s">
        <v>387</v>
      </c>
      <c r="H155" s="3" t="s">
        <v>979</v>
      </c>
      <c r="I155" s="3" t="s">
        <v>387</v>
      </c>
      <c r="J155" s="3" t="s">
        <v>978</v>
      </c>
      <c r="K155" s="3" t="s">
        <v>980</v>
      </c>
    </row>
    <row r="156" ht="25" customHeight="1" spans="1:11">
      <c r="A156" s="2" t="s">
        <v>357</v>
      </c>
      <c r="B156" s="2" t="s">
        <v>44</v>
      </c>
      <c r="C156" s="2" t="s">
        <v>978</v>
      </c>
      <c r="D156" s="2" t="s">
        <v>387</v>
      </c>
      <c r="E156" s="2" t="s">
        <v>363</v>
      </c>
      <c r="F156" s="2" t="s">
        <v>220</v>
      </c>
      <c r="G156" s="2" t="s">
        <v>387</v>
      </c>
      <c r="H156" s="2" t="s">
        <v>979</v>
      </c>
      <c r="I156" s="2" t="s">
        <v>387</v>
      </c>
      <c r="J156" s="2" t="s">
        <v>978</v>
      </c>
      <c r="K156" s="2" t="s">
        <v>980</v>
      </c>
    </row>
    <row r="157" ht="25" customHeight="1" spans="1:11">
      <c r="A157" s="3" t="s">
        <v>357</v>
      </c>
      <c r="B157" s="3" t="s">
        <v>45</v>
      </c>
      <c r="C157" s="3" t="s">
        <v>978</v>
      </c>
      <c r="D157" s="3" t="s">
        <v>387</v>
      </c>
      <c r="E157" s="3" t="s">
        <v>363</v>
      </c>
      <c r="F157" s="3" t="s">
        <v>220</v>
      </c>
      <c r="G157" s="3" t="s">
        <v>387</v>
      </c>
      <c r="H157" s="3" t="s">
        <v>979</v>
      </c>
      <c r="I157" s="3" t="s">
        <v>387</v>
      </c>
      <c r="J157" s="3" t="s">
        <v>978</v>
      </c>
      <c r="K157" s="3" t="s">
        <v>980</v>
      </c>
    </row>
    <row r="158" ht="25" customHeight="1" spans="1:11">
      <c r="A158" s="2" t="s">
        <v>357</v>
      </c>
      <c r="B158" s="2" t="s">
        <v>46</v>
      </c>
      <c r="C158" s="2" t="s">
        <v>978</v>
      </c>
      <c r="D158" s="2" t="s">
        <v>387</v>
      </c>
      <c r="E158" s="2" t="s">
        <v>363</v>
      </c>
      <c r="F158" s="2" t="s">
        <v>220</v>
      </c>
      <c r="G158" s="2" t="s">
        <v>387</v>
      </c>
      <c r="H158" s="2" t="s">
        <v>979</v>
      </c>
      <c r="I158" s="2" t="s">
        <v>387</v>
      </c>
      <c r="J158" s="2" t="s">
        <v>978</v>
      </c>
      <c r="K158" s="2" t="s">
        <v>980</v>
      </c>
    </row>
    <row r="159" ht="60" customHeight="1" spans="1:11">
      <c r="A159" s="3" t="s">
        <v>357</v>
      </c>
      <c r="B159" s="3" t="s">
        <v>47</v>
      </c>
      <c r="C159" s="3" t="s">
        <v>978</v>
      </c>
      <c r="D159" s="3" t="s">
        <v>996</v>
      </c>
      <c r="E159" s="3" t="s">
        <v>363</v>
      </c>
      <c r="F159" s="3" t="s">
        <v>220</v>
      </c>
      <c r="G159" s="3" t="s">
        <v>387</v>
      </c>
      <c r="H159" s="3" t="s">
        <v>983</v>
      </c>
      <c r="I159" s="3" t="s">
        <v>991</v>
      </c>
      <c r="J159" s="3" t="s">
        <v>995</v>
      </c>
      <c r="K159" s="3" t="s">
        <v>980</v>
      </c>
    </row>
    <row r="160" ht="25" customHeight="1" spans="1:11">
      <c r="A160" s="2" t="s">
        <v>357</v>
      </c>
      <c r="B160" s="2" t="s">
        <v>48</v>
      </c>
      <c r="C160" s="2" t="s">
        <v>978</v>
      </c>
      <c r="D160" s="2" t="s">
        <v>387</v>
      </c>
      <c r="E160" s="2" t="s">
        <v>363</v>
      </c>
      <c r="F160" s="2" t="s">
        <v>220</v>
      </c>
      <c r="G160" s="2" t="s">
        <v>387</v>
      </c>
      <c r="H160" s="2" t="s">
        <v>979</v>
      </c>
      <c r="I160" s="2" t="s">
        <v>387</v>
      </c>
      <c r="J160" s="2" t="s">
        <v>978</v>
      </c>
      <c r="K160" s="2" t="s">
        <v>980</v>
      </c>
    </row>
    <row r="161" ht="25" customHeight="1" spans="1:11">
      <c r="A161" s="3" t="s">
        <v>357</v>
      </c>
      <c r="B161" s="3" t="s">
        <v>49</v>
      </c>
      <c r="C161" s="3" t="s">
        <v>978</v>
      </c>
      <c r="D161" s="3" t="s">
        <v>387</v>
      </c>
      <c r="E161" s="3" t="s">
        <v>363</v>
      </c>
      <c r="F161" s="3" t="s">
        <v>220</v>
      </c>
      <c r="G161" s="3" t="s">
        <v>387</v>
      </c>
      <c r="H161" s="3" t="s">
        <v>979</v>
      </c>
      <c r="I161" s="3" t="s">
        <v>387</v>
      </c>
      <c r="J161" s="3" t="s">
        <v>978</v>
      </c>
      <c r="K161" s="3" t="s">
        <v>980</v>
      </c>
    </row>
    <row r="162" ht="25" customHeight="1" spans="1:11">
      <c r="A162" s="2" t="s">
        <v>357</v>
      </c>
      <c r="B162" s="2" t="s">
        <v>50</v>
      </c>
      <c r="C162" s="2" t="s">
        <v>978</v>
      </c>
      <c r="D162" s="2" t="s">
        <v>387</v>
      </c>
      <c r="E162" s="2" t="s">
        <v>363</v>
      </c>
      <c r="F162" s="2" t="s">
        <v>220</v>
      </c>
      <c r="G162" s="2" t="s">
        <v>387</v>
      </c>
      <c r="H162" s="2" t="s">
        <v>979</v>
      </c>
      <c r="I162" s="2" t="s">
        <v>387</v>
      </c>
      <c r="J162" s="2" t="s">
        <v>978</v>
      </c>
      <c r="K162" s="2" t="s">
        <v>980</v>
      </c>
    </row>
  </sheetData>
  <pageMargins left="0.7" right="0.7" top="0.75" bottom="0.75" header="0.3" footer="0.3"/>
  <headerFooter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2"/>
  <sheetViews>
    <sheetView showGridLines="0" workbookViewId="0">
      <pane xSplit="2" ySplit="1" topLeftCell="C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8"/>
  <cols>
    <col min="1" max="3" width="27" customWidth="1"/>
    <col min="4" max="4" width="62" customWidth="1"/>
    <col min="5" max="5" width="36" customWidth="1"/>
    <col min="6" max="8" width="27" customWidth="1"/>
    <col min="9" max="9" width="62" customWidth="1"/>
  </cols>
  <sheetData>
    <row r="1" ht="48" customHeight="1" spans="1:9">
      <c r="A1" s="1" t="s">
        <v>66</v>
      </c>
      <c r="B1" s="1" t="s">
        <v>972</v>
      </c>
      <c r="C1" s="1" t="s">
        <v>973</v>
      </c>
      <c r="D1" s="1" t="s">
        <v>974</v>
      </c>
      <c r="E1" s="1" t="s">
        <v>369</v>
      </c>
      <c r="F1" s="1" t="s">
        <v>104</v>
      </c>
      <c r="G1" s="1" t="s">
        <v>975</v>
      </c>
      <c r="H1" s="1" t="s">
        <v>105</v>
      </c>
      <c r="I1" s="1" t="s">
        <v>107</v>
      </c>
    </row>
    <row r="2" ht="25" customHeight="1" spans="1:9">
      <c r="A2" s="2" t="s">
        <v>108</v>
      </c>
      <c r="B2" s="2" t="s">
        <v>44</v>
      </c>
      <c r="C2" s="2" t="s">
        <v>978</v>
      </c>
      <c r="D2" s="2" t="s">
        <v>387</v>
      </c>
      <c r="E2" s="2" t="s">
        <v>122</v>
      </c>
      <c r="F2" s="2" t="s">
        <v>125</v>
      </c>
      <c r="G2" s="2" t="s">
        <v>387</v>
      </c>
      <c r="H2" s="2" t="s">
        <v>979</v>
      </c>
      <c r="I2" s="2" t="s">
        <v>387</v>
      </c>
    </row>
    <row r="3" ht="25" customHeight="1" spans="1:9">
      <c r="A3" s="3" t="s">
        <v>108</v>
      </c>
      <c r="B3" s="3" t="s">
        <v>45</v>
      </c>
      <c r="C3" s="3" t="s">
        <v>978</v>
      </c>
      <c r="D3" s="3" t="s">
        <v>387</v>
      </c>
      <c r="E3" s="3" t="s">
        <v>122</v>
      </c>
      <c r="F3" s="3" t="s">
        <v>125</v>
      </c>
      <c r="G3" s="3" t="s">
        <v>387</v>
      </c>
      <c r="H3" s="3" t="s">
        <v>979</v>
      </c>
      <c r="I3" s="3" t="s">
        <v>387</v>
      </c>
    </row>
    <row r="4" ht="25" customHeight="1" spans="1:9">
      <c r="A4" s="2" t="s">
        <v>108</v>
      </c>
      <c r="B4" s="2" t="s">
        <v>46</v>
      </c>
      <c r="C4" s="2" t="s">
        <v>978</v>
      </c>
      <c r="D4" s="2" t="s">
        <v>387</v>
      </c>
      <c r="E4" s="2" t="s">
        <v>122</v>
      </c>
      <c r="F4" s="2" t="s">
        <v>125</v>
      </c>
      <c r="G4" s="2" t="s">
        <v>387</v>
      </c>
      <c r="H4" s="2" t="s">
        <v>979</v>
      </c>
      <c r="I4" s="2" t="s">
        <v>387</v>
      </c>
    </row>
    <row r="5" ht="25" customHeight="1" spans="1:9">
      <c r="A5" s="3" t="s">
        <v>108</v>
      </c>
      <c r="B5" s="3" t="s">
        <v>47</v>
      </c>
      <c r="C5" s="3" t="s">
        <v>978</v>
      </c>
      <c r="D5" s="3" t="s">
        <v>387</v>
      </c>
      <c r="E5" s="3" t="s">
        <v>122</v>
      </c>
      <c r="F5" s="3" t="s">
        <v>125</v>
      </c>
      <c r="G5" s="3" t="s">
        <v>387</v>
      </c>
      <c r="H5" s="3" t="s">
        <v>979</v>
      </c>
      <c r="I5" s="3" t="s">
        <v>387</v>
      </c>
    </row>
    <row r="6" ht="25" customHeight="1" spans="1:9">
      <c r="A6" s="2" t="s">
        <v>108</v>
      </c>
      <c r="B6" s="2" t="s">
        <v>48</v>
      </c>
      <c r="C6" s="2" t="s">
        <v>978</v>
      </c>
      <c r="D6" s="2" t="s">
        <v>387</v>
      </c>
      <c r="E6" s="2" t="s">
        <v>122</v>
      </c>
      <c r="F6" s="2" t="s">
        <v>125</v>
      </c>
      <c r="G6" s="2" t="s">
        <v>387</v>
      </c>
      <c r="H6" s="2" t="s">
        <v>979</v>
      </c>
      <c r="I6" s="2" t="s">
        <v>387</v>
      </c>
    </row>
    <row r="7" ht="25" customHeight="1" spans="1:9">
      <c r="A7" s="3" t="s">
        <v>108</v>
      </c>
      <c r="B7" s="3" t="s">
        <v>49</v>
      </c>
      <c r="C7" s="3" t="s">
        <v>978</v>
      </c>
      <c r="D7" s="3" t="s">
        <v>387</v>
      </c>
      <c r="E7" s="3" t="s">
        <v>122</v>
      </c>
      <c r="F7" s="3" t="s">
        <v>125</v>
      </c>
      <c r="G7" s="3" t="s">
        <v>387</v>
      </c>
      <c r="H7" s="3" t="s">
        <v>979</v>
      </c>
      <c r="I7" s="3" t="s">
        <v>387</v>
      </c>
    </row>
    <row r="8" ht="25" customHeight="1" spans="1:9">
      <c r="A8" s="2" t="s">
        <v>108</v>
      </c>
      <c r="B8" s="2" t="s">
        <v>50</v>
      </c>
      <c r="C8" s="2" t="s">
        <v>978</v>
      </c>
      <c r="D8" s="2" t="s">
        <v>387</v>
      </c>
      <c r="E8" s="2" t="s">
        <v>122</v>
      </c>
      <c r="F8" s="2" t="s">
        <v>125</v>
      </c>
      <c r="G8" s="2" t="s">
        <v>387</v>
      </c>
      <c r="H8" s="2" t="s">
        <v>979</v>
      </c>
      <c r="I8" s="2" t="s">
        <v>387</v>
      </c>
    </row>
    <row r="9" ht="34" customHeight="1" spans="1:9">
      <c r="A9" s="3" t="s">
        <v>129</v>
      </c>
      <c r="B9" s="3" t="s">
        <v>44</v>
      </c>
      <c r="C9" s="3" t="s">
        <v>981</v>
      </c>
      <c r="D9" s="3" t="s">
        <v>982</v>
      </c>
      <c r="E9" s="3" t="s">
        <v>138</v>
      </c>
      <c r="F9" s="3" t="s">
        <v>220</v>
      </c>
      <c r="G9" s="3" t="s">
        <v>387</v>
      </c>
      <c r="H9" s="3" t="s">
        <v>983</v>
      </c>
      <c r="I9" s="3" t="s">
        <v>984</v>
      </c>
    </row>
    <row r="10" ht="25" customHeight="1" spans="1:9">
      <c r="A10" s="2" t="s">
        <v>129</v>
      </c>
      <c r="B10" s="2" t="s">
        <v>45</v>
      </c>
      <c r="C10" s="2" t="s">
        <v>978</v>
      </c>
      <c r="D10" s="2" t="s">
        <v>387</v>
      </c>
      <c r="E10" s="2" t="s">
        <v>138</v>
      </c>
      <c r="F10" s="2" t="s">
        <v>125</v>
      </c>
      <c r="G10" s="2" t="s">
        <v>387</v>
      </c>
      <c r="H10" s="2" t="s">
        <v>979</v>
      </c>
      <c r="I10" s="2" t="s">
        <v>387</v>
      </c>
    </row>
    <row r="11" ht="25" customHeight="1" spans="1:9">
      <c r="A11" s="3" t="s">
        <v>129</v>
      </c>
      <c r="B11" s="3" t="s">
        <v>46</v>
      </c>
      <c r="C11" s="3" t="s">
        <v>978</v>
      </c>
      <c r="D11" s="3" t="s">
        <v>387</v>
      </c>
      <c r="E11" s="3" t="s">
        <v>138</v>
      </c>
      <c r="F11" s="3" t="s">
        <v>125</v>
      </c>
      <c r="G11" s="3" t="s">
        <v>387</v>
      </c>
      <c r="H11" s="3" t="s">
        <v>979</v>
      </c>
      <c r="I11" s="3" t="s">
        <v>387</v>
      </c>
    </row>
    <row r="12" ht="25" customHeight="1" spans="1:9">
      <c r="A12" s="2" t="s">
        <v>129</v>
      </c>
      <c r="B12" s="2" t="s">
        <v>47</v>
      </c>
      <c r="C12" s="2" t="s">
        <v>978</v>
      </c>
      <c r="D12" s="2" t="s">
        <v>387</v>
      </c>
      <c r="E12" s="2" t="s">
        <v>138</v>
      </c>
      <c r="F12" s="2" t="s">
        <v>125</v>
      </c>
      <c r="G12" s="2" t="s">
        <v>387</v>
      </c>
      <c r="H12" s="2" t="s">
        <v>979</v>
      </c>
      <c r="I12" s="2" t="s">
        <v>387</v>
      </c>
    </row>
    <row r="13" ht="25" customHeight="1" spans="1:9">
      <c r="A13" s="3" t="s">
        <v>129</v>
      </c>
      <c r="B13" s="3" t="s">
        <v>48</v>
      </c>
      <c r="C13" s="3" t="s">
        <v>978</v>
      </c>
      <c r="D13" s="3" t="s">
        <v>387</v>
      </c>
      <c r="E13" s="3" t="s">
        <v>138</v>
      </c>
      <c r="F13" s="3" t="s">
        <v>125</v>
      </c>
      <c r="G13" s="3" t="s">
        <v>387</v>
      </c>
      <c r="H13" s="3" t="s">
        <v>979</v>
      </c>
      <c r="I13" s="3" t="s">
        <v>387</v>
      </c>
    </row>
    <row r="14" ht="25" customHeight="1" spans="1:9">
      <c r="A14" s="2" t="s">
        <v>129</v>
      </c>
      <c r="B14" s="2" t="s">
        <v>49</v>
      </c>
      <c r="C14" s="2" t="s">
        <v>978</v>
      </c>
      <c r="D14" s="2" t="s">
        <v>387</v>
      </c>
      <c r="E14" s="2" t="s">
        <v>138</v>
      </c>
      <c r="F14" s="2" t="s">
        <v>125</v>
      </c>
      <c r="G14" s="2" t="s">
        <v>387</v>
      </c>
      <c r="H14" s="2" t="s">
        <v>979</v>
      </c>
      <c r="I14" s="2" t="s">
        <v>387</v>
      </c>
    </row>
    <row r="15" ht="25" customHeight="1" spans="1:9">
      <c r="A15" s="3" t="s">
        <v>129</v>
      </c>
      <c r="B15" s="3" t="s">
        <v>50</v>
      </c>
      <c r="C15" s="3" t="s">
        <v>978</v>
      </c>
      <c r="D15" s="3" t="s">
        <v>387</v>
      </c>
      <c r="E15" s="3" t="s">
        <v>138</v>
      </c>
      <c r="F15" s="3" t="s">
        <v>125</v>
      </c>
      <c r="G15" s="3" t="s">
        <v>387</v>
      </c>
      <c r="H15" s="3" t="s">
        <v>979</v>
      </c>
      <c r="I15" s="3" t="s">
        <v>387</v>
      </c>
    </row>
    <row r="16" ht="25" customHeight="1" spans="1:9">
      <c r="A16" s="2" t="s">
        <v>143</v>
      </c>
      <c r="B16" s="2" t="s">
        <v>44</v>
      </c>
      <c r="C16" s="2" t="s">
        <v>978</v>
      </c>
      <c r="D16" s="2" t="s">
        <v>387</v>
      </c>
      <c r="E16" s="2" t="s">
        <v>152</v>
      </c>
      <c r="F16" s="2" t="s">
        <v>125</v>
      </c>
      <c r="G16" s="2" t="s">
        <v>387</v>
      </c>
      <c r="H16" s="2" t="s">
        <v>979</v>
      </c>
      <c r="I16" s="2" t="s">
        <v>387</v>
      </c>
    </row>
    <row r="17" ht="25" customHeight="1" spans="1:9">
      <c r="A17" s="3" t="s">
        <v>143</v>
      </c>
      <c r="B17" s="3" t="s">
        <v>45</v>
      </c>
      <c r="C17" s="3" t="s">
        <v>978</v>
      </c>
      <c r="D17" s="3" t="s">
        <v>387</v>
      </c>
      <c r="E17" s="3" t="s">
        <v>152</v>
      </c>
      <c r="F17" s="3" t="s">
        <v>125</v>
      </c>
      <c r="G17" s="3" t="s">
        <v>387</v>
      </c>
      <c r="H17" s="3" t="s">
        <v>979</v>
      </c>
      <c r="I17" s="3" t="s">
        <v>387</v>
      </c>
    </row>
    <row r="18" ht="25" customHeight="1" spans="1:9">
      <c r="A18" s="2" t="s">
        <v>143</v>
      </c>
      <c r="B18" s="2" t="s">
        <v>46</v>
      </c>
      <c r="C18" s="2" t="s">
        <v>978</v>
      </c>
      <c r="D18" s="2" t="s">
        <v>387</v>
      </c>
      <c r="E18" s="2" t="s">
        <v>152</v>
      </c>
      <c r="F18" s="2" t="s">
        <v>125</v>
      </c>
      <c r="G18" s="2" t="s">
        <v>387</v>
      </c>
      <c r="H18" s="2" t="s">
        <v>979</v>
      </c>
      <c r="I18" s="2" t="s">
        <v>387</v>
      </c>
    </row>
    <row r="19" ht="25" customHeight="1" spans="1:9">
      <c r="A19" s="3" t="s">
        <v>143</v>
      </c>
      <c r="B19" s="3" t="s">
        <v>47</v>
      </c>
      <c r="C19" s="3" t="s">
        <v>978</v>
      </c>
      <c r="D19" s="3" t="s">
        <v>387</v>
      </c>
      <c r="E19" s="3" t="s">
        <v>152</v>
      </c>
      <c r="F19" s="3" t="s">
        <v>125</v>
      </c>
      <c r="G19" s="3" t="s">
        <v>387</v>
      </c>
      <c r="H19" s="3" t="s">
        <v>979</v>
      </c>
      <c r="I19" s="3" t="s">
        <v>387</v>
      </c>
    </row>
    <row r="20" ht="25" customHeight="1" spans="1:9">
      <c r="A20" s="2" t="s">
        <v>143</v>
      </c>
      <c r="B20" s="2" t="s">
        <v>48</v>
      </c>
      <c r="C20" s="2" t="s">
        <v>978</v>
      </c>
      <c r="D20" s="2" t="s">
        <v>387</v>
      </c>
      <c r="E20" s="2" t="s">
        <v>152</v>
      </c>
      <c r="F20" s="2" t="s">
        <v>125</v>
      </c>
      <c r="G20" s="2" t="s">
        <v>387</v>
      </c>
      <c r="H20" s="2" t="s">
        <v>979</v>
      </c>
      <c r="I20" s="2" t="s">
        <v>387</v>
      </c>
    </row>
    <row r="21" ht="25" customHeight="1" spans="1:9">
      <c r="A21" s="3" t="s">
        <v>143</v>
      </c>
      <c r="B21" s="3" t="s">
        <v>49</v>
      </c>
      <c r="C21" s="3" t="s">
        <v>978</v>
      </c>
      <c r="D21" s="3" t="s">
        <v>387</v>
      </c>
      <c r="E21" s="3" t="s">
        <v>152</v>
      </c>
      <c r="F21" s="3" t="s">
        <v>125</v>
      </c>
      <c r="G21" s="3" t="s">
        <v>387</v>
      </c>
      <c r="H21" s="3" t="s">
        <v>979</v>
      </c>
      <c r="I21" s="3" t="s">
        <v>387</v>
      </c>
    </row>
    <row r="22" ht="25" customHeight="1" spans="1:9">
      <c r="A22" s="2" t="s">
        <v>143</v>
      </c>
      <c r="B22" s="2" t="s">
        <v>50</v>
      </c>
      <c r="C22" s="2" t="s">
        <v>978</v>
      </c>
      <c r="D22" s="2" t="s">
        <v>387</v>
      </c>
      <c r="E22" s="2" t="s">
        <v>152</v>
      </c>
      <c r="F22" s="2" t="s">
        <v>125</v>
      </c>
      <c r="G22" s="2" t="s">
        <v>387</v>
      </c>
      <c r="H22" s="2" t="s">
        <v>979</v>
      </c>
      <c r="I22" s="2" t="s">
        <v>387</v>
      </c>
    </row>
    <row r="23" ht="25" customHeight="1" spans="1:9">
      <c r="A23" s="3" t="s">
        <v>158</v>
      </c>
      <c r="B23" s="3" t="s">
        <v>44</v>
      </c>
      <c r="C23" s="3" t="s">
        <v>978</v>
      </c>
      <c r="D23" s="3" t="s">
        <v>387</v>
      </c>
      <c r="E23" s="3" t="s">
        <v>152</v>
      </c>
      <c r="F23" s="3" t="s">
        <v>165</v>
      </c>
      <c r="G23" s="3" t="s">
        <v>387</v>
      </c>
      <c r="H23" s="3" t="s">
        <v>979</v>
      </c>
      <c r="I23" s="3" t="s">
        <v>387</v>
      </c>
    </row>
    <row r="24" ht="25" customHeight="1" spans="1:9">
      <c r="A24" s="2" t="s">
        <v>158</v>
      </c>
      <c r="B24" s="2" t="s">
        <v>45</v>
      </c>
      <c r="C24" s="2" t="s">
        <v>978</v>
      </c>
      <c r="D24" s="2" t="s">
        <v>387</v>
      </c>
      <c r="E24" s="2" t="s">
        <v>152</v>
      </c>
      <c r="F24" s="2" t="s">
        <v>165</v>
      </c>
      <c r="G24" s="2" t="s">
        <v>387</v>
      </c>
      <c r="H24" s="2" t="s">
        <v>979</v>
      </c>
      <c r="I24" s="2" t="s">
        <v>387</v>
      </c>
    </row>
    <row r="25" ht="25" customHeight="1" spans="1:9">
      <c r="A25" s="3" t="s">
        <v>158</v>
      </c>
      <c r="B25" s="3" t="s">
        <v>46</v>
      </c>
      <c r="C25" s="3" t="s">
        <v>978</v>
      </c>
      <c r="D25" s="3" t="s">
        <v>387</v>
      </c>
      <c r="E25" s="3" t="s">
        <v>152</v>
      </c>
      <c r="F25" s="3" t="s">
        <v>165</v>
      </c>
      <c r="G25" s="3" t="s">
        <v>387</v>
      </c>
      <c r="H25" s="3" t="s">
        <v>979</v>
      </c>
      <c r="I25" s="3" t="s">
        <v>387</v>
      </c>
    </row>
    <row r="26" ht="25" customHeight="1" spans="1:9">
      <c r="A26" s="2" t="s">
        <v>158</v>
      </c>
      <c r="B26" s="2" t="s">
        <v>47</v>
      </c>
      <c r="C26" s="2" t="s">
        <v>978</v>
      </c>
      <c r="D26" s="2" t="s">
        <v>387</v>
      </c>
      <c r="E26" s="2" t="s">
        <v>152</v>
      </c>
      <c r="F26" s="2" t="s">
        <v>165</v>
      </c>
      <c r="G26" s="2" t="s">
        <v>387</v>
      </c>
      <c r="H26" s="2" t="s">
        <v>979</v>
      </c>
      <c r="I26" s="2" t="s">
        <v>387</v>
      </c>
    </row>
    <row r="27" ht="25" customHeight="1" spans="1:9">
      <c r="A27" s="3" t="s">
        <v>158</v>
      </c>
      <c r="B27" s="3" t="s">
        <v>48</v>
      </c>
      <c r="C27" s="3" t="s">
        <v>978</v>
      </c>
      <c r="D27" s="3" t="s">
        <v>387</v>
      </c>
      <c r="E27" s="3" t="s">
        <v>152</v>
      </c>
      <c r="F27" s="3" t="s">
        <v>165</v>
      </c>
      <c r="G27" s="3" t="s">
        <v>387</v>
      </c>
      <c r="H27" s="3" t="s">
        <v>979</v>
      </c>
      <c r="I27" s="3" t="s">
        <v>387</v>
      </c>
    </row>
    <row r="28" ht="25" customHeight="1" spans="1:9">
      <c r="A28" s="2" t="s">
        <v>158</v>
      </c>
      <c r="B28" s="2" t="s">
        <v>49</v>
      </c>
      <c r="C28" s="2" t="s">
        <v>978</v>
      </c>
      <c r="D28" s="2" t="s">
        <v>387</v>
      </c>
      <c r="E28" s="2" t="s">
        <v>152</v>
      </c>
      <c r="F28" s="2" t="s">
        <v>165</v>
      </c>
      <c r="G28" s="2" t="s">
        <v>387</v>
      </c>
      <c r="H28" s="2" t="s">
        <v>979</v>
      </c>
      <c r="I28" s="2" t="s">
        <v>387</v>
      </c>
    </row>
    <row r="29" ht="25" customHeight="1" spans="1:9">
      <c r="A29" s="3" t="s">
        <v>158</v>
      </c>
      <c r="B29" s="3" t="s">
        <v>50</v>
      </c>
      <c r="C29" s="3" t="s">
        <v>978</v>
      </c>
      <c r="D29" s="3" t="s">
        <v>387</v>
      </c>
      <c r="E29" s="3" t="s">
        <v>152</v>
      </c>
      <c r="F29" s="3" t="s">
        <v>165</v>
      </c>
      <c r="G29" s="3" t="s">
        <v>387</v>
      </c>
      <c r="H29" s="3" t="s">
        <v>979</v>
      </c>
      <c r="I29" s="3" t="s">
        <v>387</v>
      </c>
    </row>
    <row r="30" ht="47" customHeight="1" spans="1:9">
      <c r="A30" s="2" t="s">
        <v>168</v>
      </c>
      <c r="B30" s="2" t="s">
        <v>44</v>
      </c>
      <c r="C30" s="2" t="s">
        <v>981</v>
      </c>
      <c r="D30" s="2" t="s">
        <v>985</v>
      </c>
      <c r="E30" s="2" t="s">
        <v>763</v>
      </c>
      <c r="F30" s="2" t="s">
        <v>220</v>
      </c>
      <c r="G30" s="2" t="s">
        <v>387</v>
      </c>
      <c r="H30" s="2" t="s">
        <v>983</v>
      </c>
      <c r="I30" s="2" t="s">
        <v>984</v>
      </c>
    </row>
    <row r="31" ht="25" customHeight="1" spans="1:9">
      <c r="A31" s="3" t="s">
        <v>168</v>
      </c>
      <c r="B31" s="3" t="s">
        <v>45</v>
      </c>
      <c r="C31" s="3" t="s">
        <v>978</v>
      </c>
      <c r="D31" s="3" t="s">
        <v>387</v>
      </c>
      <c r="E31" s="3" t="s">
        <v>179</v>
      </c>
      <c r="F31" s="3" t="s">
        <v>125</v>
      </c>
      <c r="G31" s="3" t="s">
        <v>387</v>
      </c>
      <c r="H31" s="3" t="s">
        <v>979</v>
      </c>
      <c r="I31" s="3" t="s">
        <v>387</v>
      </c>
    </row>
    <row r="32" ht="25" customHeight="1" spans="1:9">
      <c r="A32" s="2" t="s">
        <v>168</v>
      </c>
      <c r="B32" s="2" t="s">
        <v>46</v>
      </c>
      <c r="C32" s="2" t="s">
        <v>978</v>
      </c>
      <c r="D32" s="2" t="s">
        <v>387</v>
      </c>
      <c r="E32" s="2" t="s">
        <v>179</v>
      </c>
      <c r="F32" s="2" t="s">
        <v>125</v>
      </c>
      <c r="G32" s="2" t="s">
        <v>387</v>
      </c>
      <c r="H32" s="2" t="s">
        <v>979</v>
      </c>
      <c r="I32" s="2" t="s">
        <v>387</v>
      </c>
    </row>
    <row r="33" ht="25" customHeight="1" spans="1:9">
      <c r="A33" s="3" t="s">
        <v>168</v>
      </c>
      <c r="B33" s="3" t="s">
        <v>47</v>
      </c>
      <c r="C33" s="3" t="s">
        <v>978</v>
      </c>
      <c r="D33" s="3" t="s">
        <v>387</v>
      </c>
      <c r="E33" s="3" t="s">
        <v>179</v>
      </c>
      <c r="F33" s="3" t="s">
        <v>125</v>
      </c>
      <c r="G33" s="3" t="s">
        <v>387</v>
      </c>
      <c r="H33" s="3" t="s">
        <v>979</v>
      </c>
      <c r="I33" s="3" t="s">
        <v>387</v>
      </c>
    </row>
    <row r="34" ht="25" customHeight="1" spans="1:9">
      <c r="A34" s="2" t="s">
        <v>168</v>
      </c>
      <c r="B34" s="2" t="s">
        <v>48</v>
      </c>
      <c r="C34" s="2" t="s">
        <v>978</v>
      </c>
      <c r="D34" s="2" t="s">
        <v>387</v>
      </c>
      <c r="E34" s="2" t="s">
        <v>179</v>
      </c>
      <c r="F34" s="2" t="s">
        <v>125</v>
      </c>
      <c r="G34" s="2" t="s">
        <v>387</v>
      </c>
      <c r="H34" s="2" t="s">
        <v>979</v>
      </c>
      <c r="I34" s="2" t="s">
        <v>387</v>
      </c>
    </row>
    <row r="35" ht="25" customHeight="1" spans="1:9">
      <c r="A35" s="3" t="s">
        <v>168</v>
      </c>
      <c r="B35" s="3" t="s">
        <v>49</v>
      </c>
      <c r="C35" s="3" t="s">
        <v>978</v>
      </c>
      <c r="D35" s="3" t="s">
        <v>387</v>
      </c>
      <c r="E35" s="3" t="s">
        <v>179</v>
      </c>
      <c r="F35" s="3" t="s">
        <v>125</v>
      </c>
      <c r="G35" s="3" t="s">
        <v>387</v>
      </c>
      <c r="H35" s="3" t="s">
        <v>979</v>
      </c>
      <c r="I35" s="3" t="s">
        <v>387</v>
      </c>
    </row>
    <row r="36" ht="25" customHeight="1" spans="1:9">
      <c r="A36" s="2" t="s">
        <v>168</v>
      </c>
      <c r="B36" s="2" t="s">
        <v>50</v>
      </c>
      <c r="C36" s="2" t="s">
        <v>978</v>
      </c>
      <c r="D36" s="2" t="s">
        <v>387</v>
      </c>
      <c r="E36" s="2" t="s">
        <v>179</v>
      </c>
      <c r="F36" s="2" t="s">
        <v>125</v>
      </c>
      <c r="G36" s="2" t="s">
        <v>387</v>
      </c>
      <c r="H36" s="2" t="s">
        <v>979</v>
      </c>
      <c r="I36" s="2" t="s">
        <v>387</v>
      </c>
    </row>
    <row r="37" ht="25" customHeight="1" spans="1:9">
      <c r="A37" s="3" t="s">
        <v>185</v>
      </c>
      <c r="B37" s="3" t="s">
        <v>44</v>
      </c>
      <c r="C37" s="3" t="s">
        <v>978</v>
      </c>
      <c r="D37" s="3" t="s">
        <v>387</v>
      </c>
      <c r="E37" s="3" t="s">
        <v>193</v>
      </c>
      <c r="F37" s="3" t="s">
        <v>125</v>
      </c>
      <c r="G37" s="3" t="s">
        <v>387</v>
      </c>
      <c r="H37" s="3" t="s">
        <v>979</v>
      </c>
      <c r="I37" s="3" t="s">
        <v>387</v>
      </c>
    </row>
    <row r="38" ht="25" customHeight="1" spans="1:9">
      <c r="A38" s="2" t="s">
        <v>185</v>
      </c>
      <c r="B38" s="2" t="s">
        <v>45</v>
      </c>
      <c r="C38" s="2" t="s">
        <v>978</v>
      </c>
      <c r="D38" s="2" t="s">
        <v>387</v>
      </c>
      <c r="E38" s="2" t="s">
        <v>193</v>
      </c>
      <c r="F38" s="2" t="s">
        <v>125</v>
      </c>
      <c r="G38" s="2" t="s">
        <v>387</v>
      </c>
      <c r="H38" s="2" t="s">
        <v>979</v>
      </c>
      <c r="I38" s="2" t="s">
        <v>387</v>
      </c>
    </row>
    <row r="39" ht="25" customHeight="1" spans="1:9">
      <c r="A39" s="3" t="s">
        <v>185</v>
      </c>
      <c r="B39" s="3" t="s">
        <v>46</v>
      </c>
      <c r="C39" s="3" t="s">
        <v>978</v>
      </c>
      <c r="D39" s="3" t="s">
        <v>387</v>
      </c>
      <c r="E39" s="3" t="s">
        <v>193</v>
      </c>
      <c r="F39" s="3" t="s">
        <v>125</v>
      </c>
      <c r="G39" s="3" t="s">
        <v>387</v>
      </c>
      <c r="H39" s="3" t="s">
        <v>979</v>
      </c>
      <c r="I39" s="3" t="s">
        <v>387</v>
      </c>
    </row>
    <row r="40" ht="25" customHeight="1" spans="1:9">
      <c r="A40" s="2" t="s">
        <v>185</v>
      </c>
      <c r="B40" s="2" t="s">
        <v>47</v>
      </c>
      <c r="C40" s="2" t="s">
        <v>978</v>
      </c>
      <c r="D40" s="2" t="s">
        <v>387</v>
      </c>
      <c r="E40" s="2" t="s">
        <v>193</v>
      </c>
      <c r="F40" s="2" t="s">
        <v>125</v>
      </c>
      <c r="G40" s="2" t="s">
        <v>387</v>
      </c>
      <c r="H40" s="2" t="s">
        <v>979</v>
      </c>
      <c r="I40" s="2" t="s">
        <v>387</v>
      </c>
    </row>
    <row r="41" ht="25" customHeight="1" spans="1:9">
      <c r="A41" s="3" t="s">
        <v>185</v>
      </c>
      <c r="B41" s="3" t="s">
        <v>48</v>
      </c>
      <c r="C41" s="3" t="s">
        <v>978</v>
      </c>
      <c r="D41" s="3" t="s">
        <v>387</v>
      </c>
      <c r="E41" s="3" t="s">
        <v>193</v>
      </c>
      <c r="F41" s="3" t="s">
        <v>125</v>
      </c>
      <c r="G41" s="3" t="s">
        <v>387</v>
      </c>
      <c r="H41" s="3" t="s">
        <v>979</v>
      </c>
      <c r="I41" s="3" t="s">
        <v>387</v>
      </c>
    </row>
    <row r="42" ht="25" customHeight="1" spans="1:9">
      <c r="A42" s="2" t="s">
        <v>185</v>
      </c>
      <c r="B42" s="2" t="s">
        <v>49</v>
      </c>
      <c r="C42" s="2" t="s">
        <v>978</v>
      </c>
      <c r="D42" s="2" t="s">
        <v>387</v>
      </c>
      <c r="E42" s="2" t="s">
        <v>193</v>
      </c>
      <c r="F42" s="2" t="s">
        <v>125</v>
      </c>
      <c r="G42" s="2" t="s">
        <v>387</v>
      </c>
      <c r="H42" s="2" t="s">
        <v>979</v>
      </c>
      <c r="I42" s="2" t="s">
        <v>387</v>
      </c>
    </row>
    <row r="43" ht="25" customHeight="1" spans="1:9">
      <c r="A43" s="3" t="s">
        <v>185</v>
      </c>
      <c r="B43" s="3" t="s">
        <v>50</v>
      </c>
      <c r="C43" s="3" t="s">
        <v>978</v>
      </c>
      <c r="D43" s="3" t="s">
        <v>387</v>
      </c>
      <c r="E43" s="3" t="s">
        <v>193</v>
      </c>
      <c r="F43" s="3" t="s">
        <v>125</v>
      </c>
      <c r="G43" s="3" t="s">
        <v>387</v>
      </c>
      <c r="H43" s="3" t="s">
        <v>979</v>
      </c>
      <c r="I43" s="3" t="s">
        <v>387</v>
      </c>
    </row>
    <row r="44" ht="25" customHeight="1" spans="1:9">
      <c r="A44" s="2" t="s">
        <v>199</v>
      </c>
      <c r="B44" s="2" t="s">
        <v>44</v>
      </c>
      <c r="C44" s="2" t="s">
        <v>978</v>
      </c>
      <c r="D44" s="2" t="s">
        <v>387</v>
      </c>
      <c r="E44" s="2" t="s">
        <v>193</v>
      </c>
      <c r="F44" s="2" t="s">
        <v>125</v>
      </c>
      <c r="G44" s="2" t="s">
        <v>387</v>
      </c>
      <c r="H44" s="2" t="s">
        <v>979</v>
      </c>
      <c r="I44" s="2" t="s">
        <v>387</v>
      </c>
    </row>
    <row r="45" ht="25" customHeight="1" spans="1:9">
      <c r="A45" s="3" t="s">
        <v>199</v>
      </c>
      <c r="B45" s="3" t="s">
        <v>45</v>
      </c>
      <c r="C45" s="3" t="s">
        <v>978</v>
      </c>
      <c r="D45" s="3" t="s">
        <v>387</v>
      </c>
      <c r="E45" s="3" t="s">
        <v>193</v>
      </c>
      <c r="F45" s="3" t="s">
        <v>125</v>
      </c>
      <c r="G45" s="3" t="s">
        <v>387</v>
      </c>
      <c r="H45" s="3" t="s">
        <v>979</v>
      </c>
      <c r="I45" s="3" t="s">
        <v>387</v>
      </c>
    </row>
    <row r="46" ht="25" customHeight="1" spans="1:9">
      <c r="A46" s="2" t="s">
        <v>199</v>
      </c>
      <c r="B46" s="2" t="s">
        <v>46</v>
      </c>
      <c r="C46" s="2" t="s">
        <v>978</v>
      </c>
      <c r="D46" s="2" t="s">
        <v>387</v>
      </c>
      <c r="E46" s="2" t="s">
        <v>193</v>
      </c>
      <c r="F46" s="2" t="s">
        <v>125</v>
      </c>
      <c r="G46" s="2" t="s">
        <v>387</v>
      </c>
      <c r="H46" s="2" t="s">
        <v>979</v>
      </c>
      <c r="I46" s="2" t="s">
        <v>387</v>
      </c>
    </row>
    <row r="47" ht="25" customHeight="1" spans="1:9">
      <c r="A47" s="3" t="s">
        <v>199</v>
      </c>
      <c r="B47" s="3" t="s">
        <v>47</v>
      </c>
      <c r="C47" s="3" t="s">
        <v>978</v>
      </c>
      <c r="D47" s="3" t="s">
        <v>387</v>
      </c>
      <c r="E47" s="3" t="s">
        <v>193</v>
      </c>
      <c r="F47" s="3" t="s">
        <v>125</v>
      </c>
      <c r="G47" s="3" t="s">
        <v>387</v>
      </c>
      <c r="H47" s="3" t="s">
        <v>979</v>
      </c>
      <c r="I47" s="3" t="s">
        <v>387</v>
      </c>
    </row>
    <row r="48" ht="25" customHeight="1" spans="1:9">
      <c r="A48" s="2" t="s">
        <v>199</v>
      </c>
      <c r="B48" s="2" t="s">
        <v>48</v>
      </c>
      <c r="C48" s="2" t="s">
        <v>978</v>
      </c>
      <c r="D48" s="2" t="s">
        <v>387</v>
      </c>
      <c r="E48" s="2" t="s">
        <v>193</v>
      </c>
      <c r="F48" s="2" t="s">
        <v>125</v>
      </c>
      <c r="G48" s="2" t="s">
        <v>387</v>
      </c>
      <c r="H48" s="2" t="s">
        <v>979</v>
      </c>
      <c r="I48" s="2" t="s">
        <v>387</v>
      </c>
    </row>
    <row r="49" ht="25" customHeight="1" spans="1:9">
      <c r="A49" s="3" t="s">
        <v>199</v>
      </c>
      <c r="B49" s="3" t="s">
        <v>49</v>
      </c>
      <c r="C49" s="3" t="s">
        <v>978</v>
      </c>
      <c r="D49" s="3" t="s">
        <v>387</v>
      </c>
      <c r="E49" s="3" t="s">
        <v>193</v>
      </c>
      <c r="F49" s="3" t="s">
        <v>125</v>
      </c>
      <c r="G49" s="3" t="s">
        <v>387</v>
      </c>
      <c r="H49" s="3" t="s">
        <v>979</v>
      </c>
      <c r="I49" s="3" t="s">
        <v>387</v>
      </c>
    </row>
    <row r="50" ht="25" customHeight="1" spans="1:9">
      <c r="A50" s="2" t="s">
        <v>199</v>
      </c>
      <c r="B50" s="2" t="s">
        <v>50</v>
      </c>
      <c r="C50" s="2" t="s">
        <v>978</v>
      </c>
      <c r="D50" s="2" t="s">
        <v>387</v>
      </c>
      <c r="E50" s="2" t="s">
        <v>193</v>
      </c>
      <c r="F50" s="2" t="s">
        <v>125</v>
      </c>
      <c r="G50" s="2" t="s">
        <v>387</v>
      </c>
      <c r="H50" s="2" t="s">
        <v>979</v>
      </c>
      <c r="I50" s="2" t="s">
        <v>387</v>
      </c>
    </row>
    <row r="51" ht="25" customHeight="1" spans="1:9">
      <c r="A51" s="3" t="s">
        <v>206</v>
      </c>
      <c r="B51" s="3" t="s">
        <v>44</v>
      </c>
      <c r="C51" s="3" t="s">
        <v>978</v>
      </c>
      <c r="D51" s="3" t="s">
        <v>387</v>
      </c>
      <c r="E51" s="3" t="s">
        <v>193</v>
      </c>
      <c r="F51" s="3" t="s">
        <v>125</v>
      </c>
      <c r="G51" s="3" t="s">
        <v>387</v>
      </c>
      <c r="H51" s="3" t="s">
        <v>979</v>
      </c>
      <c r="I51" s="3" t="s">
        <v>387</v>
      </c>
    </row>
    <row r="52" ht="25" customHeight="1" spans="1:9">
      <c r="A52" s="2" t="s">
        <v>206</v>
      </c>
      <c r="B52" s="2" t="s">
        <v>45</v>
      </c>
      <c r="C52" s="2" t="s">
        <v>978</v>
      </c>
      <c r="D52" s="2" t="s">
        <v>387</v>
      </c>
      <c r="E52" s="2" t="s">
        <v>193</v>
      </c>
      <c r="F52" s="2" t="s">
        <v>125</v>
      </c>
      <c r="G52" s="2" t="s">
        <v>387</v>
      </c>
      <c r="H52" s="2" t="s">
        <v>979</v>
      </c>
      <c r="I52" s="2" t="s">
        <v>387</v>
      </c>
    </row>
    <row r="53" ht="25" customHeight="1" spans="1:9">
      <c r="A53" s="3" t="s">
        <v>206</v>
      </c>
      <c r="B53" s="3" t="s">
        <v>46</v>
      </c>
      <c r="C53" s="3" t="s">
        <v>978</v>
      </c>
      <c r="D53" s="3" t="s">
        <v>387</v>
      </c>
      <c r="E53" s="3" t="s">
        <v>193</v>
      </c>
      <c r="F53" s="3" t="s">
        <v>125</v>
      </c>
      <c r="G53" s="3" t="s">
        <v>387</v>
      </c>
      <c r="H53" s="3" t="s">
        <v>979</v>
      </c>
      <c r="I53" s="3" t="s">
        <v>387</v>
      </c>
    </row>
    <row r="54" ht="25" customHeight="1" spans="1:9">
      <c r="A54" s="2" t="s">
        <v>206</v>
      </c>
      <c r="B54" s="2" t="s">
        <v>47</v>
      </c>
      <c r="C54" s="2" t="s">
        <v>978</v>
      </c>
      <c r="D54" s="2" t="s">
        <v>387</v>
      </c>
      <c r="E54" s="2" t="s">
        <v>193</v>
      </c>
      <c r="F54" s="2" t="s">
        <v>125</v>
      </c>
      <c r="G54" s="2" t="s">
        <v>387</v>
      </c>
      <c r="H54" s="2" t="s">
        <v>979</v>
      </c>
      <c r="I54" s="2" t="s">
        <v>387</v>
      </c>
    </row>
    <row r="55" ht="25" customHeight="1" spans="1:9">
      <c r="A55" s="3" t="s">
        <v>206</v>
      </c>
      <c r="B55" s="3" t="s">
        <v>48</v>
      </c>
      <c r="C55" s="3" t="s">
        <v>978</v>
      </c>
      <c r="D55" s="3" t="s">
        <v>387</v>
      </c>
      <c r="E55" s="3" t="s">
        <v>193</v>
      </c>
      <c r="F55" s="3" t="s">
        <v>125</v>
      </c>
      <c r="G55" s="3" t="s">
        <v>387</v>
      </c>
      <c r="H55" s="3" t="s">
        <v>979</v>
      </c>
      <c r="I55" s="3" t="s">
        <v>387</v>
      </c>
    </row>
    <row r="56" ht="25" customHeight="1" spans="1:9">
      <c r="A56" s="2" t="s">
        <v>206</v>
      </c>
      <c r="B56" s="2" t="s">
        <v>49</v>
      </c>
      <c r="C56" s="2" t="s">
        <v>978</v>
      </c>
      <c r="D56" s="2" t="s">
        <v>387</v>
      </c>
      <c r="E56" s="2" t="s">
        <v>193</v>
      </c>
      <c r="F56" s="2" t="s">
        <v>125</v>
      </c>
      <c r="G56" s="2" t="s">
        <v>387</v>
      </c>
      <c r="H56" s="2" t="s">
        <v>979</v>
      </c>
      <c r="I56" s="2" t="s">
        <v>387</v>
      </c>
    </row>
    <row r="57" ht="25" customHeight="1" spans="1:9">
      <c r="A57" s="3" t="s">
        <v>206</v>
      </c>
      <c r="B57" s="3" t="s">
        <v>50</v>
      </c>
      <c r="C57" s="3" t="s">
        <v>978</v>
      </c>
      <c r="D57" s="3" t="s">
        <v>387</v>
      </c>
      <c r="E57" s="3" t="s">
        <v>193</v>
      </c>
      <c r="F57" s="3" t="s">
        <v>125</v>
      </c>
      <c r="G57" s="3" t="s">
        <v>387</v>
      </c>
      <c r="H57" s="3" t="s">
        <v>979</v>
      </c>
      <c r="I57" s="3" t="s">
        <v>387</v>
      </c>
    </row>
    <row r="58" ht="25" customHeight="1" spans="1:9">
      <c r="A58" s="2" t="s">
        <v>210</v>
      </c>
      <c r="B58" s="2" t="s">
        <v>44</v>
      </c>
      <c r="C58" s="2" t="s">
        <v>978</v>
      </c>
      <c r="D58" s="2" t="s">
        <v>387</v>
      </c>
      <c r="E58" s="2" t="s">
        <v>217</v>
      </c>
      <c r="F58" s="2" t="s">
        <v>220</v>
      </c>
      <c r="G58" s="2" t="s">
        <v>387</v>
      </c>
      <c r="H58" s="2" t="s">
        <v>979</v>
      </c>
      <c r="I58" s="2" t="s">
        <v>387</v>
      </c>
    </row>
    <row r="59" ht="25" customHeight="1" spans="1:9">
      <c r="A59" s="3" t="s">
        <v>210</v>
      </c>
      <c r="B59" s="3" t="s">
        <v>45</v>
      </c>
      <c r="C59" s="3" t="s">
        <v>978</v>
      </c>
      <c r="D59" s="3" t="s">
        <v>387</v>
      </c>
      <c r="E59" s="3" t="s">
        <v>217</v>
      </c>
      <c r="F59" s="3" t="s">
        <v>220</v>
      </c>
      <c r="G59" s="3" t="s">
        <v>387</v>
      </c>
      <c r="H59" s="3" t="s">
        <v>979</v>
      </c>
      <c r="I59" s="3" t="s">
        <v>387</v>
      </c>
    </row>
    <row r="60" ht="25" customHeight="1" spans="1:9">
      <c r="A60" s="2" t="s">
        <v>210</v>
      </c>
      <c r="B60" s="2" t="s">
        <v>46</v>
      </c>
      <c r="C60" s="2" t="s">
        <v>978</v>
      </c>
      <c r="D60" s="2" t="s">
        <v>387</v>
      </c>
      <c r="E60" s="2" t="s">
        <v>217</v>
      </c>
      <c r="F60" s="2" t="s">
        <v>220</v>
      </c>
      <c r="G60" s="2" t="s">
        <v>387</v>
      </c>
      <c r="H60" s="2" t="s">
        <v>979</v>
      </c>
      <c r="I60" s="2" t="s">
        <v>387</v>
      </c>
    </row>
    <row r="61" ht="25" customHeight="1" spans="1:9">
      <c r="A61" s="3" t="s">
        <v>210</v>
      </c>
      <c r="B61" s="3" t="s">
        <v>47</v>
      </c>
      <c r="C61" s="3" t="s">
        <v>978</v>
      </c>
      <c r="D61" s="3" t="s">
        <v>387</v>
      </c>
      <c r="E61" s="3" t="s">
        <v>217</v>
      </c>
      <c r="F61" s="3" t="s">
        <v>220</v>
      </c>
      <c r="G61" s="3" t="s">
        <v>387</v>
      </c>
      <c r="H61" s="3" t="s">
        <v>979</v>
      </c>
      <c r="I61" s="3" t="s">
        <v>387</v>
      </c>
    </row>
    <row r="62" ht="25" customHeight="1" spans="1:9">
      <c r="A62" s="2" t="s">
        <v>210</v>
      </c>
      <c r="B62" s="2" t="s">
        <v>48</v>
      </c>
      <c r="C62" s="2" t="s">
        <v>978</v>
      </c>
      <c r="D62" s="2" t="s">
        <v>387</v>
      </c>
      <c r="E62" s="2" t="s">
        <v>217</v>
      </c>
      <c r="F62" s="2" t="s">
        <v>220</v>
      </c>
      <c r="G62" s="2" t="s">
        <v>387</v>
      </c>
      <c r="H62" s="2" t="s">
        <v>979</v>
      </c>
      <c r="I62" s="2" t="s">
        <v>387</v>
      </c>
    </row>
    <row r="63" ht="25" customHeight="1" spans="1:9">
      <c r="A63" s="3" t="s">
        <v>210</v>
      </c>
      <c r="B63" s="3" t="s">
        <v>49</v>
      </c>
      <c r="C63" s="3" t="s">
        <v>978</v>
      </c>
      <c r="D63" s="3" t="s">
        <v>387</v>
      </c>
      <c r="E63" s="3" t="s">
        <v>217</v>
      </c>
      <c r="F63" s="3" t="s">
        <v>220</v>
      </c>
      <c r="G63" s="3" t="s">
        <v>387</v>
      </c>
      <c r="H63" s="3" t="s">
        <v>979</v>
      </c>
      <c r="I63" s="3" t="s">
        <v>387</v>
      </c>
    </row>
    <row r="64" ht="25" customHeight="1" spans="1:9">
      <c r="A64" s="2" t="s">
        <v>210</v>
      </c>
      <c r="B64" s="2" t="s">
        <v>50</v>
      </c>
      <c r="C64" s="2" t="s">
        <v>978</v>
      </c>
      <c r="D64" s="2" t="s">
        <v>387</v>
      </c>
      <c r="E64" s="2" t="s">
        <v>217</v>
      </c>
      <c r="F64" s="2" t="s">
        <v>220</v>
      </c>
      <c r="G64" s="2" t="s">
        <v>387</v>
      </c>
      <c r="H64" s="2" t="s">
        <v>979</v>
      </c>
      <c r="I64" s="2" t="s">
        <v>387</v>
      </c>
    </row>
    <row r="65" ht="25" customHeight="1" spans="1:9">
      <c r="A65" s="3" t="s">
        <v>224</v>
      </c>
      <c r="B65" s="3" t="s">
        <v>44</v>
      </c>
      <c r="C65" s="3" t="s">
        <v>978</v>
      </c>
      <c r="D65" s="3" t="s">
        <v>387</v>
      </c>
      <c r="E65" s="3" t="s">
        <v>217</v>
      </c>
      <c r="F65" s="3" t="s">
        <v>220</v>
      </c>
      <c r="G65" s="3" t="s">
        <v>387</v>
      </c>
      <c r="H65" s="3" t="s">
        <v>979</v>
      </c>
      <c r="I65" s="3" t="s">
        <v>387</v>
      </c>
    </row>
    <row r="66" ht="25" customHeight="1" spans="1:9">
      <c r="A66" s="2" t="s">
        <v>224</v>
      </c>
      <c r="B66" s="2" t="s">
        <v>45</v>
      </c>
      <c r="C66" s="2" t="s">
        <v>978</v>
      </c>
      <c r="D66" s="2" t="s">
        <v>387</v>
      </c>
      <c r="E66" s="2" t="s">
        <v>217</v>
      </c>
      <c r="F66" s="2" t="s">
        <v>220</v>
      </c>
      <c r="G66" s="2" t="s">
        <v>387</v>
      </c>
      <c r="H66" s="2" t="s">
        <v>979</v>
      </c>
      <c r="I66" s="2" t="s">
        <v>387</v>
      </c>
    </row>
    <row r="67" ht="25" customHeight="1" spans="1:9">
      <c r="A67" s="3" t="s">
        <v>224</v>
      </c>
      <c r="B67" s="3" t="s">
        <v>46</v>
      </c>
      <c r="C67" s="3" t="s">
        <v>978</v>
      </c>
      <c r="D67" s="3" t="s">
        <v>387</v>
      </c>
      <c r="E67" s="3" t="s">
        <v>217</v>
      </c>
      <c r="F67" s="3" t="s">
        <v>220</v>
      </c>
      <c r="G67" s="3" t="s">
        <v>387</v>
      </c>
      <c r="H67" s="3" t="s">
        <v>979</v>
      </c>
      <c r="I67" s="3" t="s">
        <v>387</v>
      </c>
    </row>
    <row r="68" ht="25" customHeight="1" spans="1:9">
      <c r="A68" s="2" t="s">
        <v>224</v>
      </c>
      <c r="B68" s="2" t="s">
        <v>47</v>
      </c>
      <c r="C68" s="2" t="s">
        <v>978</v>
      </c>
      <c r="D68" s="2" t="s">
        <v>387</v>
      </c>
      <c r="E68" s="2" t="s">
        <v>217</v>
      </c>
      <c r="F68" s="2" t="s">
        <v>220</v>
      </c>
      <c r="G68" s="2" t="s">
        <v>387</v>
      </c>
      <c r="H68" s="2" t="s">
        <v>979</v>
      </c>
      <c r="I68" s="2" t="s">
        <v>387</v>
      </c>
    </row>
    <row r="69" ht="25" customHeight="1" spans="1:9">
      <c r="A69" s="3" t="s">
        <v>224</v>
      </c>
      <c r="B69" s="3" t="s">
        <v>48</v>
      </c>
      <c r="C69" s="3" t="s">
        <v>978</v>
      </c>
      <c r="D69" s="3" t="s">
        <v>387</v>
      </c>
      <c r="E69" s="3" t="s">
        <v>217</v>
      </c>
      <c r="F69" s="3" t="s">
        <v>220</v>
      </c>
      <c r="G69" s="3" t="s">
        <v>387</v>
      </c>
      <c r="H69" s="3" t="s">
        <v>979</v>
      </c>
      <c r="I69" s="3" t="s">
        <v>387</v>
      </c>
    </row>
    <row r="70" ht="25" customHeight="1" spans="1:9">
      <c r="A70" s="2" t="s">
        <v>224</v>
      </c>
      <c r="B70" s="2" t="s">
        <v>49</v>
      </c>
      <c r="C70" s="2" t="s">
        <v>978</v>
      </c>
      <c r="D70" s="2" t="s">
        <v>387</v>
      </c>
      <c r="E70" s="2" t="s">
        <v>217</v>
      </c>
      <c r="F70" s="2" t="s">
        <v>220</v>
      </c>
      <c r="G70" s="2" t="s">
        <v>387</v>
      </c>
      <c r="H70" s="2" t="s">
        <v>979</v>
      </c>
      <c r="I70" s="2" t="s">
        <v>387</v>
      </c>
    </row>
    <row r="71" ht="25" customHeight="1" spans="1:9">
      <c r="A71" s="3" t="s">
        <v>224</v>
      </c>
      <c r="B71" s="3" t="s">
        <v>50</v>
      </c>
      <c r="C71" s="3" t="s">
        <v>978</v>
      </c>
      <c r="D71" s="3" t="s">
        <v>387</v>
      </c>
      <c r="E71" s="3" t="s">
        <v>217</v>
      </c>
      <c r="F71" s="3" t="s">
        <v>220</v>
      </c>
      <c r="G71" s="3" t="s">
        <v>387</v>
      </c>
      <c r="H71" s="3" t="s">
        <v>979</v>
      </c>
      <c r="I71" s="3" t="s">
        <v>387</v>
      </c>
    </row>
    <row r="72" ht="25" customHeight="1" spans="1:9">
      <c r="A72" s="2" t="s">
        <v>228</v>
      </c>
      <c r="B72" s="2" t="s">
        <v>44</v>
      </c>
      <c r="C72" s="2" t="s">
        <v>978</v>
      </c>
      <c r="D72" s="2" t="s">
        <v>387</v>
      </c>
      <c r="E72" s="2" t="s">
        <v>217</v>
      </c>
      <c r="F72" s="2" t="s">
        <v>220</v>
      </c>
      <c r="G72" s="2" t="s">
        <v>387</v>
      </c>
      <c r="H72" s="2" t="s">
        <v>979</v>
      </c>
      <c r="I72" s="2" t="s">
        <v>387</v>
      </c>
    </row>
    <row r="73" ht="25" customHeight="1" spans="1:9">
      <c r="A73" s="3" t="s">
        <v>228</v>
      </c>
      <c r="B73" s="3" t="s">
        <v>45</v>
      </c>
      <c r="C73" s="3" t="s">
        <v>978</v>
      </c>
      <c r="D73" s="3" t="s">
        <v>387</v>
      </c>
      <c r="E73" s="3" t="s">
        <v>217</v>
      </c>
      <c r="F73" s="3" t="s">
        <v>220</v>
      </c>
      <c r="G73" s="3" t="s">
        <v>387</v>
      </c>
      <c r="H73" s="3" t="s">
        <v>979</v>
      </c>
      <c r="I73" s="3" t="s">
        <v>387</v>
      </c>
    </row>
    <row r="74" ht="25" customHeight="1" spans="1:9">
      <c r="A74" s="2" t="s">
        <v>228</v>
      </c>
      <c r="B74" s="2" t="s">
        <v>46</v>
      </c>
      <c r="C74" s="2" t="s">
        <v>978</v>
      </c>
      <c r="D74" s="2" t="s">
        <v>387</v>
      </c>
      <c r="E74" s="2" t="s">
        <v>217</v>
      </c>
      <c r="F74" s="2" t="s">
        <v>220</v>
      </c>
      <c r="G74" s="2" t="s">
        <v>387</v>
      </c>
      <c r="H74" s="2" t="s">
        <v>979</v>
      </c>
      <c r="I74" s="2" t="s">
        <v>387</v>
      </c>
    </row>
    <row r="75" ht="25" customHeight="1" spans="1:9">
      <c r="A75" s="3" t="s">
        <v>228</v>
      </c>
      <c r="B75" s="3" t="s">
        <v>47</v>
      </c>
      <c r="C75" s="3" t="s">
        <v>978</v>
      </c>
      <c r="D75" s="3" t="s">
        <v>387</v>
      </c>
      <c r="E75" s="3" t="s">
        <v>217</v>
      </c>
      <c r="F75" s="3" t="s">
        <v>220</v>
      </c>
      <c r="G75" s="3" t="s">
        <v>387</v>
      </c>
      <c r="H75" s="3" t="s">
        <v>979</v>
      </c>
      <c r="I75" s="3" t="s">
        <v>387</v>
      </c>
    </row>
    <row r="76" ht="25" customHeight="1" spans="1:9">
      <c r="A76" s="2" t="s">
        <v>228</v>
      </c>
      <c r="B76" s="2" t="s">
        <v>48</v>
      </c>
      <c r="C76" s="2" t="s">
        <v>978</v>
      </c>
      <c r="D76" s="2" t="s">
        <v>387</v>
      </c>
      <c r="E76" s="2" t="s">
        <v>217</v>
      </c>
      <c r="F76" s="2" t="s">
        <v>220</v>
      </c>
      <c r="G76" s="2" t="s">
        <v>387</v>
      </c>
      <c r="H76" s="2" t="s">
        <v>979</v>
      </c>
      <c r="I76" s="2" t="s">
        <v>387</v>
      </c>
    </row>
    <row r="77" ht="25" customHeight="1" spans="1:9">
      <c r="A77" s="3" t="s">
        <v>228</v>
      </c>
      <c r="B77" s="3" t="s">
        <v>49</v>
      </c>
      <c r="C77" s="3" t="s">
        <v>978</v>
      </c>
      <c r="D77" s="3" t="s">
        <v>387</v>
      </c>
      <c r="E77" s="3" t="s">
        <v>217</v>
      </c>
      <c r="F77" s="3" t="s">
        <v>220</v>
      </c>
      <c r="G77" s="3" t="s">
        <v>387</v>
      </c>
      <c r="H77" s="3" t="s">
        <v>979</v>
      </c>
      <c r="I77" s="3" t="s">
        <v>387</v>
      </c>
    </row>
    <row r="78" ht="25" customHeight="1" spans="1:9">
      <c r="A78" s="2" t="s">
        <v>228</v>
      </c>
      <c r="B78" s="2" t="s">
        <v>50</v>
      </c>
      <c r="C78" s="2" t="s">
        <v>978</v>
      </c>
      <c r="D78" s="2" t="s">
        <v>387</v>
      </c>
      <c r="E78" s="2" t="s">
        <v>217</v>
      </c>
      <c r="F78" s="2" t="s">
        <v>220</v>
      </c>
      <c r="G78" s="2" t="s">
        <v>387</v>
      </c>
      <c r="H78" s="2" t="s">
        <v>979</v>
      </c>
      <c r="I78" s="2" t="s">
        <v>387</v>
      </c>
    </row>
    <row r="79" ht="34" customHeight="1" spans="1:9">
      <c r="A79" s="3" t="s">
        <v>232</v>
      </c>
      <c r="B79" s="3" t="s">
        <v>44</v>
      </c>
      <c r="C79" s="3" t="s">
        <v>981</v>
      </c>
      <c r="D79" s="3" t="s">
        <v>987</v>
      </c>
      <c r="E79" s="3" t="s">
        <v>429</v>
      </c>
      <c r="F79" s="3" t="s">
        <v>220</v>
      </c>
      <c r="G79" s="3" t="s">
        <v>387</v>
      </c>
      <c r="H79" s="3" t="s">
        <v>983</v>
      </c>
      <c r="I79" s="3" t="s">
        <v>984</v>
      </c>
    </row>
    <row r="80" ht="25" customHeight="1" spans="1:9">
      <c r="A80" s="2" t="s">
        <v>232</v>
      </c>
      <c r="B80" s="2" t="s">
        <v>45</v>
      </c>
      <c r="C80" s="2" t="s">
        <v>978</v>
      </c>
      <c r="D80" s="2" t="s">
        <v>387</v>
      </c>
      <c r="E80" s="2" t="s">
        <v>239</v>
      </c>
      <c r="F80" s="2" t="s">
        <v>220</v>
      </c>
      <c r="G80" s="2" t="s">
        <v>387</v>
      </c>
      <c r="H80" s="2" t="s">
        <v>979</v>
      </c>
      <c r="I80" s="2" t="s">
        <v>387</v>
      </c>
    </row>
    <row r="81" ht="25" customHeight="1" spans="1:9">
      <c r="A81" s="3" t="s">
        <v>232</v>
      </c>
      <c r="B81" s="3" t="s">
        <v>46</v>
      </c>
      <c r="C81" s="3" t="s">
        <v>978</v>
      </c>
      <c r="D81" s="3" t="s">
        <v>387</v>
      </c>
      <c r="E81" s="3" t="s">
        <v>239</v>
      </c>
      <c r="F81" s="3" t="s">
        <v>220</v>
      </c>
      <c r="G81" s="3" t="s">
        <v>387</v>
      </c>
      <c r="H81" s="3" t="s">
        <v>979</v>
      </c>
      <c r="I81" s="3" t="s">
        <v>387</v>
      </c>
    </row>
    <row r="82" ht="25" customHeight="1" spans="1:9">
      <c r="A82" s="2" t="s">
        <v>232</v>
      </c>
      <c r="B82" s="2" t="s">
        <v>47</v>
      </c>
      <c r="C82" s="2" t="s">
        <v>978</v>
      </c>
      <c r="D82" s="2" t="s">
        <v>387</v>
      </c>
      <c r="E82" s="2" t="s">
        <v>239</v>
      </c>
      <c r="F82" s="2" t="s">
        <v>220</v>
      </c>
      <c r="G82" s="2" t="s">
        <v>387</v>
      </c>
      <c r="H82" s="2" t="s">
        <v>979</v>
      </c>
      <c r="I82" s="2" t="s">
        <v>387</v>
      </c>
    </row>
    <row r="83" ht="25" customHeight="1" spans="1:9">
      <c r="A83" s="3" t="s">
        <v>232</v>
      </c>
      <c r="B83" s="3" t="s">
        <v>48</v>
      </c>
      <c r="C83" s="3" t="s">
        <v>978</v>
      </c>
      <c r="D83" s="3" t="s">
        <v>387</v>
      </c>
      <c r="E83" s="3" t="s">
        <v>239</v>
      </c>
      <c r="F83" s="3" t="s">
        <v>220</v>
      </c>
      <c r="G83" s="3" t="s">
        <v>387</v>
      </c>
      <c r="H83" s="3" t="s">
        <v>979</v>
      </c>
      <c r="I83" s="3" t="s">
        <v>387</v>
      </c>
    </row>
    <row r="84" ht="25" customHeight="1" spans="1:9">
      <c r="A84" s="2" t="s">
        <v>232</v>
      </c>
      <c r="B84" s="2" t="s">
        <v>49</v>
      </c>
      <c r="C84" s="2" t="s">
        <v>978</v>
      </c>
      <c r="D84" s="2" t="s">
        <v>387</v>
      </c>
      <c r="E84" s="2" t="s">
        <v>239</v>
      </c>
      <c r="F84" s="2" t="s">
        <v>220</v>
      </c>
      <c r="G84" s="2" t="s">
        <v>387</v>
      </c>
      <c r="H84" s="2" t="s">
        <v>979</v>
      </c>
      <c r="I84" s="2" t="s">
        <v>387</v>
      </c>
    </row>
    <row r="85" ht="25" customHeight="1" spans="1:9">
      <c r="A85" s="3" t="s">
        <v>232</v>
      </c>
      <c r="B85" s="3" t="s">
        <v>50</v>
      </c>
      <c r="C85" s="3" t="s">
        <v>978</v>
      </c>
      <c r="D85" s="3" t="s">
        <v>387</v>
      </c>
      <c r="E85" s="3" t="s">
        <v>239</v>
      </c>
      <c r="F85" s="3" t="s">
        <v>220</v>
      </c>
      <c r="G85" s="3" t="s">
        <v>387</v>
      </c>
      <c r="H85" s="3" t="s">
        <v>979</v>
      </c>
      <c r="I85" s="3" t="s">
        <v>387</v>
      </c>
    </row>
    <row r="86" ht="34" customHeight="1" spans="1:9">
      <c r="A86" s="2" t="s">
        <v>244</v>
      </c>
      <c r="B86" s="2" t="s">
        <v>44</v>
      </c>
      <c r="C86" s="2" t="s">
        <v>981</v>
      </c>
      <c r="D86" s="2" t="s">
        <v>987</v>
      </c>
      <c r="E86" s="2" t="s">
        <v>429</v>
      </c>
      <c r="F86" s="2" t="s">
        <v>220</v>
      </c>
      <c r="G86" s="2" t="s">
        <v>387</v>
      </c>
      <c r="H86" s="2" t="s">
        <v>983</v>
      </c>
      <c r="I86" s="2" t="s">
        <v>984</v>
      </c>
    </row>
    <row r="87" ht="25" customHeight="1" spans="1:9">
      <c r="A87" s="3" t="s">
        <v>244</v>
      </c>
      <c r="B87" s="3" t="s">
        <v>45</v>
      </c>
      <c r="C87" s="3" t="s">
        <v>978</v>
      </c>
      <c r="D87" s="3" t="s">
        <v>387</v>
      </c>
      <c r="E87" s="3" t="s">
        <v>250</v>
      </c>
      <c r="F87" s="3" t="s">
        <v>220</v>
      </c>
      <c r="G87" s="3" t="s">
        <v>387</v>
      </c>
      <c r="H87" s="3" t="s">
        <v>979</v>
      </c>
      <c r="I87" s="3" t="s">
        <v>387</v>
      </c>
    </row>
    <row r="88" ht="25" customHeight="1" spans="1:9">
      <c r="A88" s="2" t="s">
        <v>244</v>
      </c>
      <c r="B88" s="2" t="s">
        <v>46</v>
      </c>
      <c r="C88" s="2" t="s">
        <v>978</v>
      </c>
      <c r="D88" s="2" t="s">
        <v>387</v>
      </c>
      <c r="E88" s="2" t="s">
        <v>250</v>
      </c>
      <c r="F88" s="2" t="s">
        <v>220</v>
      </c>
      <c r="G88" s="2" t="s">
        <v>387</v>
      </c>
      <c r="H88" s="2" t="s">
        <v>979</v>
      </c>
      <c r="I88" s="2" t="s">
        <v>387</v>
      </c>
    </row>
    <row r="89" ht="25" customHeight="1" spans="1:9">
      <c r="A89" s="3" t="s">
        <v>244</v>
      </c>
      <c r="B89" s="3" t="s">
        <v>47</v>
      </c>
      <c r="C89" s="3" t="s">
        <v>978</v>
      </c>
      <c r="D89" s="3" t="s">
        <v>387</v>
      </c>
      <c r="E89" s="3" t="s">
        <v>250</v>
      </c>
      <c r="F89" s="3" t="s">
        <v>220</v>
      </c>
      <c r="G89" s="3" t="s">
        <v>387</v>
      </c>
      <c r="H89" s="3" t="s">
        <v>979</v>
      </c>
      <c r="I89" s="3" t="s">
        <v>387</v>
      </c>
    </row>
    <row r="90" ht="25" customHeight="1" spans="1:9">
      <c r="A90" s="2" t="s">
        <v>244</v>
      </c>
      <c r="B90" s="2" t="s">
        <v>48</v>
      </c>
      <c r="C90" s="2" t="s">
        <v>978</v>
      </c>
      <c r="D90" s="2" t="s">
        <v>387</v>
      </c>
      <c r="E90" s="2" t="s">
        <v>250</v>
      </c>
      <c r="F90" s="2" t="s">
        <v>220</v>
      </c>
      <c r="G90" s="2" t="s">
        <v>387</v>
      </c>
      <c r="H90" s="2" t="s">
        <v>979</v>
      </c>
      <c r="I90" s="2" t="s">
        <v>387</v>
      </c>
    </row>
    <row r="91" ht="25" customHeight="1" spans="1:9">
      <c r="A91" s="3" t="s">
        <v>244</v>
      </c>
      <c r="B91" s="3" t="s">
        <v>49</v>
      </c>
      <c r="C91" s="3" t="s">
        <v>978</v>
      </c>
      <c r="D91" s="3" t="s">
        <v>387</v>
      </c>
      <c r="E91" s="3" t="s">
        <v>250</v>
      </c>
      <c r="F91" s="3" t="s">
        <v>220</v>
      </c>
      <c r="G91" s="3" t="s">
        <v>387</v>
      </c>
      <c r="H91" s="3" t="s">
        <v>979</v>
      </c>
      <c r="I91" s="3" t="s">
        <v>387</v>
      </c>
    </row>
    <row r="92" ht="25" customHeight="1" spans="1:9">
      <c r="A92" s="2" t="s">
        <v>244</v>
      </c>
      <c r="B92" s="2" t="s">
        <v>50</v>
      </c>
      <c r="C92" s="2" t="s">
        <v>978</v>
      </c>
      <c r="D92" s="2" t="s">
        <v>387</v>
      </c>
      <c r="E92" s="2" t="s">
        <v>250</v>
      </c>
      <c r="F92" s="2" t="s">
        <v>220</v>
      </c>
      <c r="G92" s="2" t="s">
        <v>387</v>
      </c>
      <c r="H92" s="2" t="s">
        <v>979</v>
      </c>
      <c r="I92" s="2" t="s">
        <v>387</v>
      </c>
    </row>
    <row r="93" ht="34" customHeight="1" spans="1:9">
      <c r="A93" s="3" t="s">
        <v>255</v>
      </c>
      <c r="B93" s="3" t="s">
        <v>44</v>
      </c>
      <c r="C93" s="3" t="s">
        <v>981</v>
      </c>
      <c r="D93" s="3" t="s">
        <v>987</v>
      </c>
      <c r="E93" s="3" t="s">
        <v>429</v>
      </c>
      <c r="F93" s="3" t="s">
        <v>220</v>
      </c>
      <c r="G93" s="3" t="s">
        <v>387</v>
      </c>
      <c r="H93" s="3" t="s">
        <v>983</v>
      </c>
      <c r="I93" s="3" t="s">
        <v>984</v>
      </c>
    </row>
    <row r="94" ht="25" customHeight="1" spans="1:9">
      <c r="A94" s="2" t="s">
        <v>255</v>
      </c>
      <c r="B94" s="2" t="s">
        <v>45</v>
      </c>
      <c r="C94" s="2" t="s">
        <v>978</v>
      </c>
      <c r="D94" s="2" t="s">
        <v>387</v>
      </c>
      <c r="E94" s="2" t="s">
        <v>239</v>
      </c>
      <c r="F94" s="2" t="s">
        <v>220</v>
      </c>
      <c r="G94" s="2" t="s">
        <v>387</v>
      </c>
      <c r="H94" s="2" t="s">
        <v>979</v>
      </c>
      <c r="I94" s="2" t="s">
        <v>387</v>
      </c>
    </row>
    <row r="95" ht="25" customHeight="1" spans="1:9">
      <c r="A95" s="3" t="s">
        <v>255</v>
      </c>
      <c r="B95" s="3" t="s">
        <v>46</v>
      </c>
      <c r="C95" s="3" t="s">
        <v>978</v>
      </c>
      <c r="D95" s="3" t="s">
        <v>387</v>
      </c>
      <c r="E95" s="3" t="s">
        <v>239</v>
      </c>
      <c r="F95" s="3" t="s">
        <v>220</v>
      </c>
      <c r="G95" s="3" t="s">
        <v>387</v>
      </c>
      <c r="H95" s="3" t="s">
        <v>979</v>
      </c>
      <c r="I95" s="3" t="s">
        <v>387</v>
      </c>
    </row>
    <row r="96" ht="25" customHeight="1" spans="1:9">
      <c r="A96" s="2" t="s">
        <v>255</v>
      </c>
      <c r="B96" s="2" t="s">
        <v>47</v>
      </c>
      <c r="C96" s="2" t="s">
        <v>978</v>
      </c>
      <c r="D96" s="2" t="s">
        <v>387</v>
      </c>
      <c r="E96" s="2" t="s">
        <v>239</v>
      </c>
      <c r="F96" s="2" t="s">
        <v>220</v>
      </c>
      <c r="G96" s="2" t="s">
        <v>387</v>
      </c>
      <c r="H96" s="2" t="s">
        <v>979</v>
      </c>
      <c r="I96" s="2" t="s">
        <v>387</v>
      </c>
    </row>
    <row r="97" ht="25" customHeight="1" spans="1:9">
      <c r="A97" s="3" t="s">
        <v>255</v>
      </c>
      <c r="B97" s="3" t="s">
        <v>48</v>
      </c>
      <c r="C97" s="3" t="s">
        <v>978</v>
      </c>
      <c r="D97" s="3" t="s">
        <v>387</v>
      </c>
      <c r="E97" s="3" t="s">
        <v>239</v>
      </c>
      <c r="F97" s="3" t="s">
        <v>220</v>
      </c>
      <c r="G97" s="3" t="s">
        <v>387</v>
      </c>
      <c r="H97" s="3" t="s">
        <v>979</v>
      </c>
      <c r="I97" s="3" t="s">
        <v>387</v>
      </c>
    </row>
    <row r="98" ht="25" customHeight="1" spans="1:9">
      <c r="A98" s="2" t="s">
        <v>255</v>
      </c>
      <c r="B98" s="2" t="s">
        <v>49</v>
      </c>
      <c r="C98" s="2" t="s">
        <v>978</v>
      </c>
      <c r="D98" s="2" t="s">
        <v>387</v>
      </c>
      <c r="E98" s="2" t="s">
        <v>239</v>
      </c>
      <c r="F98" s="2" t="s">
        <v>220</v>
      </c>
      <c r="G98" s="2" t="s">
        <v>387</v>
      </c>
      <c r="H98" s="2" t="s">
        <v>979</v>
      </c>
      <c r="I98" s="2" t="s">
        <v>387</v>
      </c>
    </row>
    <row r="99" ht="25" customHeight="1" spans="1:9">
      <c r="A99" s="3" t="s">
        <v>255</v>
      </c>
      <c r="B99" s="3" t="s">
        <v>50</v>
      </c>
      <c r="C99" s="3" t="s">
        <v>978</v>
      </c>
      <c r="D99" s="3" t="s">
        <v>387</v>
      </c>
      <c r="E99" s="3" t="s">
        <v>239</v>
      </c>
      <c r="F99" s="3" t="s">
        <v>220</v>
      </c>
      <c r="G99" s="3" t="s">
        <v>387</v>
      </c>
      <c r="H99" s="3" t="s">
        <v>979</v>
      </c>
      <c r="I99" s="3" t="s">
        <v>387</v>
      </c>
    </row>
    <row r="100" ht="34" customHeight="1" spans="1:9">
      <c r="A100" s="2" t="s">
        <v>260</v>
      </c>
      <c r="B100" s="2" t="s">
        <v>44</v>
      </c>
      <c r="C100" s="2" t="s">
        <v>981</v>
      </c>
      <c r="D100" s="2" t="s">
        <v>987</v>
      </c>
      <c r="E100" s="2" t="s">
        <v>429</v>
      </c>
      <c r="F100" s="2" t="s">
        <v>220</v>
      </c>
      <c r="G100" s="2" t="s">
        <v>387</v>
      </c>
      <c r="H100" s="2" t="s">
        <v>983</v>
      </c>
      <c r="I100" s="2" t="s">
        <v>984</v>
      </c>
    </row>
    <row r="101" ht="25" customHeight="1" spans="1:9">
      <c r="A101" s="3" t="s">
        <v>260</v>
      </c>
      <c r="B101" s="3" t="s">
        <v>45</v>
      </c>
      <c r="C101" s="3" t="s">
        <v>978</v>
      </c>
      <c r="D101" s="3" t="s">
        <v>387</v>
      </c>
      <c r="E101" s="3" t="s">
        <v>239</v>
      </c>
      <c r="F101" s="3" t="s">
        <v>220</v>
      </c>
      <c r="G101" s="3" t="s">
        <v>387</v>
      </c>
      <c r="H101" s="3" t="s">
        <v>979</v>
      </c>
      <c r="I101" s="3" t="s">
        <v>387</v>
      </c>
    </row>
    <row r="102" ht="25" customHeight="1" spans="1:9">
      <c r="A102" s="2" t="s">
        <v>260</v>
      </c>
      <c r="B102" s="2" t="s">
        <v>46</v>
      </c>
      <c r="C102" s="2" t="s">
        <v>978</v>
      </c>
      <c r="D102" s="2" t="s">
        <v>387</v>
      </c>
      <c r="E102" s="2" t="s">
        <v>239</v>
      </c>
      <c r="F102" s="2" t="s">
        <v>220</v>
      </c>
      <c r="G102" s="2" t="s">
        <v>387</v>
      </c>
      <c r="H102" s="2" t="s">
        <v>979</v>
      </c>
      <c r="I102" s="2" t="s">
        <v>387</v>
      </c>
    </row>
    <row r="103" ht="25" customHeight="1" spans="1:9">
      <c r="A103" s="3" t="s">
        <v>260</v>
      </c>
      <c r="B103" s="3" t="s">
        <v>47</v>
      </c>
      <c r="C103" s="3" t="s">
        <v>978</v>
      </c>
      <c r="D103" s="3" t="s">
        <v>387</v>
      </c>
      <c r="E103" s="3" t="s">
        <v>239</v>
      </c>
      <c r="F103" s="3" t="s">
        <v>220</v>
      </c>
      <c r="G103" s="3" t="s">
        <v>387</v>
      </c>
      <c r="H103" s="3" t="s">
        <v>979</v>
      </c>
      <c r="I103" s="3" t="s">
        <v>387</v>
      </c>
    </row>
    <row r="104" ht="25" customHeight="1" spans="1:9">
      <c r="A104" s="2" t="s">
        <v>260</v>
      </c>
      <c r="B104" s="2" t="s">
        <v>48</v>
      </c>
      <c r="C104" s="2" t="s">
        <v>978</v>
      </c>
      <c r="D104" s="2" t="s">
        <v>387</v>
      </c>
      <c r="E104" s="2" t="s">
        <v>239</v>
      </c>
      <c r="F104" s="2" t="s">
        <v>220</v>
      </c>
      <c r="G104" s="2" t="s">
        <v>387</v>
      </c>
      <c r="H104" s="2" t="s">
        <v>979</v>
      </c>
      <c r="I104" s="2" t="s">
        <v>387</v>
      </c>
    </row>
    <row r="105" ht="25" customHeight="1" spans="1:9">
      <c r="A105" s="3" t="s">
        <v>260</v>
      </c>
      <c r="B105" s="3" t="s">
        <v>49</v>
      </c>
      <c r="C105" s="3" t="s">
        <v>978</v>
      </c>
      <c r="D105" s="3" t="s">
        <v>387</v>
      </c>
      <c r="E105" s="3" t="s">
        <v>239</v>
      </c>
      <c r="F105" s="3" t="s">
        <v>220</v>
      </c>
      <c r="G105" s="3" t="s">
        <v>387</v>
      </c>
      <c r="H105" s="3" t="s">
        <v>979</v>
      </c>
      <c r="I105" s="3" t="s">
        <v>387</v>
      </c>
    </row>
    <row r="106" ht="25" customHeight="1" spans="1:9">
      <c r="A106" s="2" t="s">
        <v>260</v>
      </c>
      <c r="B106" s="2" t="s">
        <v>50</v>
      </c>
      <c r="C106" s="2" t="s">
        <v>978</v>
      </c>
      <c r="D106" s="2" t="s">
        <v>387</v>
      </c>
      <c r="E106" s="2" t="s">
        <v>239</v>
      </c>
      <c r="F106" s="2" t="s">
        <v>220</v>
      </c>
      <c r="G106" s="2" t="s">
        <v>387</v>
      </c>
      <c r="H106" s="2" t="s">
        <v>979</v>
      </c>
      <c r="I106" s="2" t="s">
        <v>387</v>
      </c>
    </row>
    <row r="107" ht="25" customHeight="1" spans="1:9">
      <c r="A107" s="3" t="s">
        <v>266</v>
      </c>
      <c r="B107" s="3" t="s">
        <v>44</v>
      </c>
      <c r="C107" s="3" t="s">
        <v>978</v>
      </c>
      <c r="D107" s="3" t="s">
        <v>387</v>
      </c>
      <c r="E107" s="3" t="s">
        <v>276</v>
      </c>
      <c r="F107" s="3" t="s">
        <v>220</v>
      </c>
      <c r="G107" s="3" t="s">
        <v>387</v>
      </c>
      <c r="H107" s="3" t="s">
        <v>979</v>
      </c>
      <c r="I107" s="3" t="s">
        <v>387</v>
      </c>
    </row>
    <row r="108" ht="25" customHeight="1" spans="1:9">
      <c r="A108" s="2" t="s">
        <v>266</v>
      </c>
      <c r="B108" s="2" t="s">
        <v>45</v>
      </c>
      <c r="C108" s="2" t="s">
        <v>978</v>
      </c>
      <c r="D108" s="2" t="s">
        <v>387</v>
      </c>
      <c r="E108" s="2" t="s">
        <v>276</v>
      </c>
      <c r="F108" s="2" t="s">
        <v>220</v>
      </c>
      <c r="G108" s="2" t="s">
        <v>387</v>
      </c>
      <c r="H108" s="2" t="s">
        <v>979</v>
      </c>
      <c r="I108" s="2" t="s">
        <v>387</v>
      </c>
    </row>
    <row r="109" ht="25" customHeight="1" spans="1:9">
      <c r="A109" s="3" t="s">
        <v>266</v>
      </c>
      <c r="B109" s="3" t="s">
        <v>46</v>
      </c>
      <c r="C109" s="3" t="s">
        <v>978</v>
      </c>
      <c r="D109" s="3" t="s">
        <v>387</v>
      </c>
      <c r="E109" s="3" t="s">
        <v>276</v>
      </c>
      <c r="F109" s="3" t="s">
        <v>220</v>
      </c>
      <c r="G109" s="3" t="s">
        <v>387</v>
      </c>
      <c r="H109" s="3" t="s">
        <v>979</v>
      </c>
      <c r="I109" s="3" t="s">
        <v>387</v>
      </c>
    </row>
    <row r="110" ht="25" customHeight="1" spans="1:9">
      <c r="A110" s="2" t="s">
        <v>266</v>
      </c>
      <c r="B110" s="2" t="s">
        <v>47</v>
      </c>
      <c r="C110" s="2" t="s">
        <v>978</v>
      </c>
      <c r="D110" s="2" t="s">
        <v>387</v>
      </c>
      <c r="E110" s="2" t="s">
        <v>276</v>
      </c>
      <c r="F110" s="2" t="s">
        <v>220</v>
      </c>
      <c r="G110" s="2" t="s">
        <v>387</v>
      </c>
      <c r="H110" s="2" t="s">
        <v>979</v>
      </c>
      <c r="I110" s="2" t="s">
        <v>387</v>
      </c>
    </row>
    <row r="111" ht="25" customHeight="1" spans="1:9">
      <c r="A111" s="3" t="s">
        <v>266</v>
      </c>
      <c r="B111" s="3" t="s">
        <v>48</v>
      </c>
      <c r="C111" s="3" t="s">
        <v>978</v>
      </c>
      <c r="D111" s="3" t="s">
        <v>387</v>
      </c>
      <c r="E111" s="3" t="s">
        <v>276</v>
      </c>
      <c r="F111" s="3" t="s">
        <v>220</v>
      </c>
      <c r="G111" s="3" t="s">
        <v>387</v>
      </c>
      <c r="H111" s="3" t="s">
        <v>979</v>
      </c>
      <c r="I111" s="3" t="s">
        <v>387</v>
      </c>
    </row>
    <row r="112" ht="25" customHeight="1" spans="1:9">
      <c r="A112" s="2" t="s">
        <v>266</v>
      </c>
      <c r="B112" s="2" t="s">
        <v>49</v>
      </c>
      <c r="C112" s="2" t="s">
        <v>978</v>
      </c>
      <c r="D112" s="2" t="s">
        <v>387</v>
      </c>
      <c r="E112" s="2" t="s">
        <v>276</v>
      </c>
      <c r="F112" s="2" t="s">
        <v>220</v>
      </c>
      <c r="G112" s="2" t="s">
        <v>387</v>
      </c>
      <c r="H112" s="2" t="s">
        <v>979</v>
      </c>
      <c r="I112" s="2" t="s">
        <v>387</v>
      </c>
    </row>
    <row r="113" ht="25" customHeight="1" spans="1:9">
      <c r="A113" s="3" t="s">
        <v>266</v>
      </c>
      <c r="B113" s="3" t="s">
        <v>50</v>
      </c>
      <c r="C113" s="3" t="s">
        <v>978</v>
      </c>
      <c r="D113" s="3" t="s">
        <v>387</v>
      </c>
      <c r="E113" s="3" t="s">
        <v>276</v>
      </c>
      <c r="F113" s="3" t="s">
        <v>220</v>
      </c>
      <c r="G113" s="3" t="s">
        <v>387</v>
      </c>
      <c r="H113" s="3" t="s">
        <v>979</v>
      </c>
      <c r="I113" s="3" t="s">
        <v>387</v>
      </c>
    </row>
    <row r="114" ht="25" customHeight="1" spans="1:9">
      <c r="A114" s="2" t="s">
        <v>282</v>
      </c>
      <c r="B114" s="2" t="s">
        <v>44</v>
      </c>
      <c r="C114" s="2" t="s">
        <v>978</v>
      </c>
      <c r="D114" s="2" t="s">
        <v>387</v>
      </c>
      <c r="E114" s="2" t="s">
        <v>276</v>
      </c>
      <c r="F114" s="2" t="s">
        <v>289</v>
      </c>
      <c r="G114" s="2" t="s">
        <v>387</v>
      </c>
      <c r="H114" s="2" t="s">
        <v>979</v>
      </c>
      <c r="I114" s="2" t="s">
        <v>387</v>
      </c>
    </row>
    <row r="115" ht="25" customHeight="1" spans="1:9">
      <c r="A115" s="3" t="s">
        <v>282</v>
      </c>
      <c r="B115" s="3" t="s">
        <v>45</v>
      </c>
      <c r="C115" s="3" t="s">
        <v>978</v>
      </c>
      <c r="D115" s="3" t="s">
        <v>387</v>
      </c>
      <c r="E115" s="3" t="s">
        <v>276</v>
      </c>
      <c r="F115" s="3" t="s">
        <v>289</v>
      </c>
      <c r="G115" s="3" t="s">
        <v>387</v>
      </c>
      <c r="H115" s="3" t="s">
        <v>979</v>
      </c>
      <c r="I115" s="3" t="s">
        <v>387</v>
      </c>
    </row>
    <row r="116" ht="25" customHeight="1" spans="1:9">
      <c r="A116" s="2" t="s">
        <v>282</v>
      </c>
      <c r="B116" s="2" t="s">
        <v>46</v>
      </c>
      <c r="C116" s="2" t="s">
        <v>978</v>
      </c>
      <c r="D116" s="2" t="s">
        <v>387</v>
      </c>
      <c r="E116" s="2" t="s">
        <v>276</v>
      </c>
      <c r="F116" s="2" t="s">
        <v>289</v>
      </c>
      <c r="G116" s="2" t="s">
        <v>387</v>
      </c>
      <c r="H116" s="2" t="s">
        <v>979</v>
      </c>
      <c r="I116" s="2" t="s">
        <v>387</v>
      </c>
    </row>
    <row r="117" ht="25" customHeight="1" spans="1:9">
      <c r="A117" s="3" t="s">
        <v>282</v>
      </c>
      <c r="B117" s="3" t="s">
        <v>47</v>
      </c>
      <c r="C117" s="3" t="s">
        <v>978</v>
      </c>
      <c r="D117" s="3" t="s">
        <v>387</v>
      </c>
      <c r="E117" s="3" t="s">
        <v>276</v>
      </c>
      <c r="F117" s="3" t="s">
        <v>289</v>
      </c>
      <c r="G117" s="3" t="s">
        <v>387</v>
      </c>
      <c r="H117" s="3" t="s">
        <v>979</v>
      </c>
      <c r="I117" s="3" t="s">
        <v>387</v>
      </c>
    </row>
    <row r="118" ht="25" customHeight="1" spans="1:9">
      <c r="A118" s="2" t="s">
        <v>282</v>
      </c>
      <c r="B118" s="2" t="s">
        <v>48</v>
      </c>
      <c r="C118" s="2" t="s">
        <v>978</v>
      </c>
      <c r="D118" s="2" t="s">
        <v>387</v>
      </c>
      <c r="E118" s="2" t="s">
        <v>276</v>
      </c>
      <c r="F118" s="2" t="s">
        <v>289</v>
      </c>
      <c r="G118" s="2" t="s">
        <v>387</v>
      </c>
      <c r="H118" s="2" t="s">
        <v>979</v>
      </c>
      <c r="I118" s="2" t="s">
        <v>387</v>
      </c>
    </row>
    <row r="119" ht="25" customHeight="1" spans="1:9">
      <c r="A119" s="3" t="s">
        <v>282</v>
      </c>
      <c r="B119" s="3" t="s">
        <v>49</v>
      </c>
      <c r="C119" s="3" t="s">
        <v>978</v>
      </c>
      <c r="D119" s="3" t="s">
        <v>387</v>
      </c>
      <c r="E119" s="3" t="s">
        <v>276</v>
      </c>
      <c r="F119" s="3" t="s">
        <v>289</v>
      </c>
      <c r="G119" s="3" t="s">
        <v>387</v>
      </c>
      <c r="H119" s="3" t="s">
        <v>979</v>
      </c>
      <c r="I119" s="3" t="s">
        <v>387</v>
      </c>
    </row>
    <row r="120" ht="25" customHeight="1" spans="1:9">
      <c r="A120" s="2" t="s">
        <v>282</v>
      </c>
      <c r="B120" s="2" t="s">
        <v>50</v>
      </c>
      <c r="C120" s="2" t="s">
        <v>978</v>
      </c>
      <c r="D120" s="2" t="s">
        <v>387</v>
      </c>
      <c r="E120" s="2" t="s">
        <v>276</v>
      </c>
      <c r="F120" s="2" t="s">
        <v>289</v>
      </c>
      <c r="G120" s="2" t="s">
        <v>387</v>
      </c>
      <c r="H120" s="2" t="s">
        <v>979</v>
      </c>
      <c r="I120" s="2" t="s">
        <v>387</v>
      </c>
    </row>
    <row r="121" ht="25" customHeight="1" spans="1:9">
      <c r="A121" s="3" t="s">
        <v>292</v>
      </c>
      <c r="B121" s="3" t="s">
        <v>44</v>
      </c>
      <c r="C121" s="3" t="s">
        <v>978</v>
      </c>
      <c r="D121" s="3" t="s">
        <v>387</v>
      </c>
      <c r="E121" s="3" t="s">
        <v>276</v>
      </c>
      <c r="F121" s="3" t="s">
        <v>220</v>
      </c>
      <c r="G121" s="3" t="s">
        <v>387</v>
      </c>
      <c r="H121" s="3" t="s">
        <v>979</v>
      </c>
      <c r="I121" s="3" t="s">
        <v>387</v>
      </c>
    </row>
    <row r="122" ht="25" customHeight="1" spans="1:9">
      <c r="A122" s="2" t="s">
        <v>292</v>
      </c>
      <c r="B122" s="2" t="s">
        <v>45</v>
      </c>
      <c r="C122" s="2" t="s">
        <v>978</v>
      </c>
      <c r="D122" s="2" t="s">
        <v>387</v>
      </c>
      <c r="E122" s="2" t="s">
        <v>276</v>
      </c>
      <c r="F122" s="2" t="s">
        <v>220</v>
      </c>
      <c r="G122" s="2" t="s">
        <v>387</v>
      </c>
      <c r="H122" s="2" t="s">
        <v>979</v>
      </c>
      <c r="I122" s="2" t="s">
        <v>387</v>
      </c>
    </row>
    <row r="123" ht="25" customHeight="1" spans="1:9">
      <c r="A123" s="3" t="s">
        <v>292</v>
      </c>
      <c r="B123" s="3" t="s">
        <v>46</v>
      </c>
      <c r="C123" s="3" t="s">
        <v>978</v>
      </c>
      <c r="D123" s="3" t="s">
        <v>387</v>
      </c>
      <c r="E123" s="3" t="s">
        <v>276</v>
      </c>
      <c r="F123" s="3" t="s">
        <v>220</v>
      </c>
      <c r="G123" s="3" t="s">
        <v>387</v>
      </c>
      <c r="H123" s="3" t="s">
        <v>979</v>
      </c>
      <c r="I123" s="3" t="s">
        <v>387</v>
      </c>
    </row>
    <row r="124" ht="25" customHeight="1" spans="1:9">
      <c r="A124" s="2" t="s">
        <v>292</v>
      </c>
      <c r="B124" s="2" t="s">
        <v>47</v>
      </c>
      <c r="C124" s="2" t="s">
        <v>978</v>
      </c>
      <c r="D124" s="2" t="s">
        <v>387</v>
      </c>
      <c r="E124" s="2" t="s">
        <v>276</v>
      </c>
      <c r="F124" s="2" t="s">
        <v>220</v>
      </c>
      <c r="G124" s="2" t="s">
        <v>387</v>
      </c>
      <c r="H124" s="2" t="s">
        <v>979</v>
      </c>
      <c r="I124" s="2" t="s">
        <v>387</v>
      </c>
    </row>
    <row r="125" ht="25" customHeight="1" spans="1:9">
      <c r="A125" s="3" t="s">
        <v>292</v>
      </c>
      <c r="B125" s="3" t="s">
        <v>48</v>
      </c>
      <c r="C125" s="3" t="s">
        <v>978</v>
      </c>
      <c r="D125" s="3" t="s">
        <v>387</v>
      </c>
      <c r="E125" s="3" t="s">
        <v>276</v>
      </c>
      <c r="F125" s="3" t="s">
        <v>220</v>
      </c>
      <c r="G125" s="3" t="s">
        <v>387</v>
      </c>
      <c r="H125" s="3" t="s">
        <v>979</v>
      </c>
      <c r="I125" s="3" t="s">
        <v>387</v>
      </c>
    </row>
    <row r="126" ht="25" customHeight="1" spans="1:9">
      <c r="A126" s="2" t="s">
        <v>292</v>
      </c>
      <c r="B126" s="2" t="s">
        <v>49</v>
      </c>
      <c r="C126" s="2" t="s">
        <v>978</v>
      </c>
      <c r="D126" s="2" t="s">
        <v>387</v>
      </c>
      <c r="E126" s="2" t="s">
        <v>276</v>
      </c>
      <c r="F126" s="2" t="s">
        <v>220</v>
      </c>
      <c r="G126" s="2" t="s">
        <v>387</v>
      </c>
      <c r="H126" s="2" t="s">
        <v>979</v>
      </c>
      <c r="I126" s="2" t="s">
        <v>387</v>
      </c>
    </row>
    <row r="127" ht="25" customHeight="1" spans="1:9">
      <c r="A127" s="3" t="s">
        <v>292</v>
      </c>
      <c r="B127" s="3" t="s">
        <v>50</v>
      </c>
      <c r="C127" s="3" t="s">
        <v>978</v>
      </c>
      <c r="D127" s="3" t="s">
        <v>387</v>
      </c>
      <c r="E127" s="3" t="s">
        <v>276</v>
      </c>
      <c r="F127" s="3" t="s">
        <v>220</v>
      </c>
      <c r="G127" s="3" t="s">
        <v>387</v>
      </c>
      <c r="H127" s="3" t="s">
        <v>979</v>
      </c>
      <c r="I127" s="3" t="s">
        <v>387</v>
      </c>
    </row>
    <row r="128" ht="25" customHeight="1" spans="1:9">
      <c r="A128" s="2" t="s">
        <v>302</v>
      </c>
      <c r="B128" s="2" t="s">
        <v>44</v>
      </c>
      <c r="C128" s="2" t="s">
        <v>978</v>
      </c>
      <c r="D128" s="2" t="s">
        <v>387</v>
      </c>
      <c r="E128" s="2" t="s">
        <v>276</v>
      </c>
      <c r="F128" s="2" t="s">
        <v>220</v>
      </c>
      <c r="G128" s="2" t="s">
        <v>387</v>
      </c>
      <c r="H128" s="2" t="s">
        <v>979</v>
      </c>
      <c r="I128" s="2" t="s">
        <v>387</v>
      </c>
    </row>
    <row r="129" ht="25" customHeight="1" spans="1:9">
      <c r="A129" s="3" t="s">
        <v>302</v>
      </c>
      <c r="B129" s="3" t="s">
        <v>45</v>
      </c>
      <c r="C129" s="3" t="s">
        <v>978</v>
      </c>
      <c r="D129" s="3" t="s">
        <v>387</v>
      </c>
      <c r="E129" s="3" t="s">
        <v>276</v>
      </c>
      <c r="F129" s="3" t="s">
        <v>220</v>
      </c>
      <c r="G129" s="3" t="s">
        <v>387</v>
      </c>
      <c r="H129" s="3" t="s">
        <v>979</v>
      </c>
      <c r="I129" s="3" t="s">
        <v>387</v>
      </c>
    </row>
    <row r="130" ht="25" customHeight="1" spans="1:9">
      <c r="A130" s="2" t="s">
        <v>302</v>
      </c>
      <c r="B130" s="2" t="s">
        <v>46</v>
      </c>
      <c r="C130" s="2" t="s">
        <v>978</v>
      </c>
      <c r="D130" s="2" t="s">
        <v>387</v>
      </c>
      <c r="E130" s="2" t="s">
        <v>276</v>
      </c>
      <c r="F130" s="2" t="s">
        <v>220</v>
      </c>
      <c r="G130" s="2" t="s">
        <v>387</v>
      </c>
      <c r="H130" s="2" t="s">
        <v>979</v>
      </c>
      <c r="I130" s="2" t="s">
        <v>387</v>
      </c>
    </row>
    <row r="131" ht="25" customHeight="1" spans="1:9">
      <c r="A131" s="3" t="s">
        <v>302</v>
      </c>
      <c r="B131" s="3" t="s">
        <v>47</v>
      </c>
      <c r="C131" s="3" t="s">
        <v>978</v>
      </c>
      <c r="D131" s="3" t="s">
        <v>387</v>
      </c>
      <c r="E131" s="3" t="s">
        <v>276</v>
      </c>
      <c r="F131" s="3" t="s">
        <v>220</v>
      </c>
      <c r="G131" s="3" t="s">
        <v>387</v>
      </c>
      <c r="H131" s="3" t="s">
        <v>979</v>
      </c>
      <c r="I131" s="3" t="s">
        <v>387</v>
      </c>
    </row>
    <row r="132" ht="25" customHeight="1" spans="1:9">
      <c r="A132" s="2" t="s">
        <v>302</v>
      </c>
      <c r="B132" s="2" t="s">
        <v>48</v>
      </c>
      <c r="C132" s="2" t="s">
        <v>978</v>
      </c>
      <c r="D132" s="2" t="s">
        <v>387</v>
      </c>
      <c r="E132" s="2" t="s">
        <v>276</v>
      </c>
      <c r="F132" s="2" t="s">
        <v>220</v>
      </c>
      <c r="G132" s="2" t="s">
        <v>387</v>
      </c>
      <c r="H132" s="2" t="s">
        <v>979</v>
      </c>
      <c r="I132" s="2" t="s">
        <v>387</v>
      </c>
    </row>
    <row r="133" ht="25" customHeight="1" spans="1:9">
      <c r="A133" s="3" t="s">
        <v>302</v>
      </c>
      <c r="B133" s="3" t="s">
        <v>49</v>
      </c>
      <c r="C133" s="3" t="s">
        <v>978</v>
      </c>
      <c r="D133" s="3" t="s">
        <v>387</v>
      </c>
      <c r="E133" s="3" t="s">
        <v>276</v>
      </c>
      <c r="F133" s="3" t="s">
        <v>220</v>
      </c>
      <c r="G133" s="3" t="s">
        <v>387</v>
      </c>
      <c r="H133" s="3" t="s">
        <v>979</v>
      </c>
      <c r="I133" s="3" t="s">
        <v>387</v>
      </c>
    </row>
    <row r="134" ht="25" customHeight="1" spans="1:9">
      <c r="A134" s="2" t="s">
        <v>302</v>
      </c>
      <c r="B134" s="2" t="s">
        <v>50</v>
      </c>
      <c r="C134" s="2" t="s">
        <v>978</v>
      </c>
      <c r="D134" s="2" t="s">
        <v>387</v>
      </c>
      <c r="E134" s="2" t="s">
        <v>276</v>
      </c>
      <c r="F134" s="2" t="s">
        <v>220</v>
      </c>
      <c r="G134" s="2" t="s">
        <v>387</v>
      </c>
      <c r="H134" s="2" t="s">
        <v>979</v>
      </c>
      <c r="I134" s="2" t="s">
        <v>387</v>
      </c>
    </row>
    <row r="135" ht="25" customHeight="1" spans="1:9">
      <c r="A135" s="3" t="s">
        <v>313</v>
      </c>
      <c r="B135" s="3" t="s">
        <v>44</v>
      </c>
      <c r="C135" s="3" t="s">
        <v>978</v>
      </c>
      <c r="D135" s="3" t="s">
        <v>387</v>
      </c>
      <c r="E135" s="3" t="s">
        <v>324</v>
      </c>
      <c r="F135" s="3" t="s">
        <v>289</v>
      </c>
      <c r="G135" s="3" t="s">
        <v>387</v>
      </c>
      <c r="H135" s="3" t="s">
        <v>979</v>
      </c>
      <c r="I135" s="3" t="s">
        <v>387</v>
      </c>
    </row>
    <row r="136" ht="25" customHeight="1" spans="1:9">
      <c r="A136" s="2" t="s">
        <v>313</v>
      </c>
      <c r="B136" s="2" t="s">
        <v>45</v>
      </c>
      <c r="C136" s="2" t="s">
        <v>978</v>
      </c>
      <c r="D136" s="2" t="s">
        <v>387</v>
      </c>
      <c r="E136" s="2" t="s">
        <v>324</v>
      </c>
      <c r="F136" s="2" t="s">
        <v>289</v>
      </c>
      <c r="G136" s="2" t="s">
        <v>387</v>
      </c>
      <c r="H136" s="2" t="s">
        <v>979</v>
      </c>
      <c r="I136" s="2" t="s">
        <v>387</v>
      </c>
    </row>
    <row r="137" ht="34" customHeight="1" spans="1:9">
      <c r="A137" s="3" t="s">
        <v>313</v>
      </c>
      <c r="B137" s="3" t="s">
        <v>46</v>
      </c>
      <c r="C137" s="3" t="s">
        <v>988</v>
      </c>
      <c r="D137" s="3" t="s">
        <v>989</v>
      </c>
      <c r="E137" s="3" t="s">
        <v>324</v>
      </c>
      <c r="F137" s="3" t="s">
        <v>220</v>
      </c>
      <c r="G137" s="3" t="s">
        <v>387</v>
      </c>
      <c r="H137" s="3" t="s">
        <v>983</v>
      </c>
      <c r="I137" s="3" t="s">
        <v>984</v>
      </c>
    </row>
    <row r="138" ht="34" customHeight="1" spans="1:9">
      <c r="A138" s="2" t="s">
        <v>313</v>
      </c>
      <c r="B138" s="2" t="s">
        <v>47</v>
      </c>
      <c r="C138" s="2" t="s">
        <v>992</v>
      </c>
      <c r="D138" s="2" t="s">
        <v>990</v>
      </c>
      <c r="E138" s="2" t="s">
        <v>324</v>
      </c>
      <c r="F138" s="2" t="s">
        <v>220</v>
      </c>
      <c r="G138" s="2" t="s">
        <v>387</v>
      </c>
      <c r="H138" s="2" t="s">
        <v>983</v>
      </c>
      <c r="I138" s="2" t="s">
        <v>984</v>
      </c>
    </row>
    <row r="139" ht="25" customHeight="1" spans="1:9">
      <c r="A139" s="3" t="s">
        <v>313</v>
      </c>
      <c r="B139" s="3" t="s">
        <v>48</v>
      </c>
      <c r="C139" s="3" t="s">
        <v>978</v>
      </c>
      <c r="D139" s="3" t="s">
        <v>387</v>
      </c>
      <c r="E139" s="3" t="s">
        <v>324</v>
      </c>
      <c r="F139" s="3" t="s">
        <v>289</v>
      </c>
      <c r="G139" s="3" t="s">
        <v>387</v>
      </c>
      <c r="H139" s="3" t="s">
        <v>979</v>
      </c>
      <c r="I139" s="3" t="s">
        <v>387</v>
      </c>
    </row>
    <row r="140" ht="25" customHeight="1" spans="1:9">
      <c r="A140" s="2" t="s">
        <v>313</v>
      </c>
      <c r="B140" s="2" t="s">
        <v>49</v>
      </c>
      <c r="C140" s="2" t="s">
        <v>978</v>
      </c>
      <c r="D140" s="2" t="s">
        <v>387</v>
      </c>
      <c r="E140" s="2" t="s">
        <v>324</v>
      </c>
      <c r="F140" s="2" t="s">
        <v>289</v>
      </c>
      <c r="G140" s="2" t="s">
        <v>387</v>
      </c>
      <c r="H140" s="2" t="s">
        <v>979</v>
      </c>
      <c r="I140" s="2" t="s">
        <v>387</v>
      </c>
    </row>
    <row r="141" ht="25" customHeight="1" spans="1:9">
      <c r="A141" s="3" t="s">
        <v>313</v>
      </c>
      <c r="B141" s="3" t="s">
        <v>50</v>
      </c>
      <c r="C141" s="3" t="s">
        <v>978</v>
      </c>
      <c r="D141" s="3" t="s">
        <v>387</v>
      </c>
      <c r="E141" s="3" t="s">
        <v>324</v>
      </c>
      <c r="F141" s="3" t="s">
        <v>289</v>
      </c>
      <c r="G141" s="3" t="s">
        <v>387</v>
      </c>
      <c r="H141" s="3" t="s">
        <v>979</v>
      </c>
      <c r="I141" s="3" t="s">
        <v>387</v>
      </c>
    </row>
    <row r="142" ht="25" customHeight="1" spans="1:9">
      <c r="A142" s="2" t="s">
        <v>329</v>
      </c>
      <c r="B142" s="2" t="s">
        <v>44</v>
      </c>
      <c r="C142" s="2" t="s">
        <v>978</v>
      </c>
      <c r="D142" s="2" t="s">
        <v>387</v>
      </c>
      <c r="E142" s="2" t="s">
        <v>337</v>
      </c>
      <c r="F142" s="2" t="s">
        <v>125</v>
      </c>
      <c r="G142" s="2" t="s">
        <v>387</v>
      </c>
      <c r="H142" s="2" t="s">
        <v>979</v>
      </c>
      <c r="I142" s="2" t="s">
        <v>387</v>
      </c>
    </row>
    <row r="143" ht="34" customHeight="1" spans="1:9">
      <c r="A143" s="3" t="s">
        <v>329</v>
      </c>
      <c r="B143" s="3" t="s">
        <v>45</v>
      </c>
      <c r="C143" s="3" t="s">
        <v>981</v>
      </c>
      <c r="D143" s="3" t="s">
        <v>993</v>
      </c>
      <c r="E143" s="3" t="s">
        <v>705</v>
      </c>
      <c r="F143" s="3" t="s">
        <v>220</v>
      </c>
      <c r="G143" s="3" t="s">
        <v>387</v>
      </c>
      <c r="H143" s="3" t="s">
        <v>983</v>
      </c>
      <c r="I143" s="3" t="s">
        <v>984</v>
      </c>
    </row>
    <row r="144" ht="25" customHeight="1" spans="1:9">
      <c r="A144" s="2" t="s">
        <v>329</v>
      </c>
      <c r="B144" s="2" t="s">
        <v>46</v>
      </c>
      <c r="C144" s="2" t="s">
        <v>978</v>
      </c>
      <c r="D144" s="2" t="s">
        <v>387</v>
      </c>
      <c r="E144" s="2" t="s">
        <v>337</v>
      </c>
      <c r="F144" s="2" t="s">
        <v>125</v>
      </c>
      <c r="G144" s="2" t="s">
        <v>387</v>
      </c>
      <c r="H144" s="2" t="s">
        <v>979</v>
      </c>
      <c r="I144" s="2" t="s">
        <v>387</v>
      </c>
    </row>
    <row r="145" ht="25" customHeight="1" spans="1:9">
      <c r="A145" s="3" t="s">
        <v>329</v>
      </c>
      <c r="B145" s="3" t="s">
        <v>47</v>
      </c>
      <c r="C145" s="3" t="s">
        <v>978</v>
      </c>
      <c r="D145" s="3" t="s">
        <v>387</v>
      </c>
      <c r="E145" s="3" t="s">
        <v>337</v>
      </c>
      <c r="F145" s="3" t="s">
        <v>125</v>
      </c>
      <c r="G145" s="3" t="s">
        <v>387</v>
      </c>
      <c r="H145" s="3" t="s">
        <v>979</v>
      </c>
      <c r="I145" s="3" t="s">
        <v>387</v>
      </c>
    </row>
    <row r="146" ht="25" customHeight="1" spans="1:9">
      <c r="A146" s="2" t="s">
        <v>329</v>
      </c>
      <c r="B146" s="2" t="s">
        <v>48</v>
      </c>
      <c r="C146" s="2" t="s">
        <v>978</v>
      </c>
      <c r="D146" s="2" t="s">
        <v>387</v>
      </c>
      <c r="E146" s="2" t="s">
        <v>337</v>
      </c>
      <c r="F146" s="2" t="s">
        <v>125</v>
      </c>
      <c r="G146" s="2" t="s">
        <v>387</v>
      </c>
      <c r="H146" s="2" t="s">
        <v>979</v>
      </c>
      <c r="I146" s="2" t="s">
        <v>387</v>
      </c>
    </row>
    <row r="147" ht="25" customHeight="1" spans="1:9">
      <c r="A147" s="3" t="s">
        <v>329</v>
      </c>
      <c r="B147" s="3" t="s">
        <v>49</v>
      </c>
      <c r="C147" s="3" t="s">
        <v>978</v>
      </c>
      <c r="D147" s="3" t="s">
        <v>387</v>
      </c>
      <c r="E147" s="3" t="s">
        <v>337</v>
      </c>
      <c r="F147" s="3" t="s">
        <v>125</v>
      </c>
      <c r="G147" s="3" t="s">
        <v>387</v>
      </c>
      <c r="H147" s="3" t="s">
        <v>979</v>
      </c>
      <c r="I147" s="3" t="s">
        <v>387</v>
      </c>
    </row>
    <row r="148" ht="25" customHeight="1" spans="1:9">
      <c r="A148" s="2" t="s">
        <v>329</v>
      </c>
      <c r="B148" s="2" t="s">
        <v>50</v>
      </c>
      <c r="C148" s="2" t="s">
        <v>978</v>
      </c>
      <c r="D148" s="2" t="s">
        <v>387</v>
      </c>
      <c r="E148" s="2" t="s">
        <v>337</v>
      </c>
      <c r="F148" s="2" t="s">
        <v>125</v>
      </c>
      <c r="G148" s="2" t="s">
        <v>387</v>
      </c>
      <c r="H148" s="2" t="s">
        <v>979</v>
      </c>
      <c r="I148" s="2" t="s">
        <v>387</v>
      </c>
    </row>
    <row r="149" ht="25" customHeight="1" spans="1:9">
      <c r="A149" s="3" t="s">
        <v>343</v>
      </c>
      <c r="B149" s="3" t="s">
        <v>44</v>
      </c>
      <c r="C149" s="3" t="s">
        <v>978</v>
      </c>
      <c r="D149" s="3" t="s">
        <v>387</v>
      </c>
      <c r="E149" s="3" t="s">
        <v>350</v>
      </c>
      <c r="F149" s="3" t="s">
        <v>353</v>
      </c>
      <c r="G149" s="3" t="s">
        <v>387</v>
      </c>
      <c r="H149" s="3" t="s">
        <v>979</v>
      </c>
      <c r="I149" s="3" t="s">
        <v>387</v>
      </c>
    </row>
    <row r="150" ht="25" customHeight="1" spans="1:9">
      <c r="A150" s="2" t="s">
        <v>343</v>
      </c>
      <c r="B150" s="2" t="s">
        <v>45</v>
      </c>
      <c r="C150" s="2" t="s">
        <v>978</v>
      </c>
      <c r="D150" s="2" t="s">
        <v>387</v>
      </c>
      <c r="E150" s="2" t="s">
        <v>350</v>
      </c>
      <c r="F150" s="2" t="s">
        <v>353</v>
      </c>
      <c r="G150" s="2" t="s">
        <v>387</v>
      </c>
      <c r="H150" s="2" t="s">
        <v>979</v>
      </c>
      <c r="I150" s="2" t="s">
        <v>387</v>
      </c>
    </row>
    <row r="151" ht="25" customHeight="1" spans="1:9">
      <c r="A151" s="3" t="s">
        <v>343</v>
      </c>
      <c r="B151" s="3" t="s">
        <v>46</v>
      </c>
      <c r="C151" s="3" t="s">
        <v>978</v>
      </c>
      <c r="D151" s="3" t="s">
        <v>387</v>
      </c>
      <c r="E151" s="3" t="s">
        <v>350</v>
      </c>
      <c r="F151" s="3" t="s">
        <v>353</v>
      </c>
      <c r="G151" s="3" t="s">
        <v>387</v>
      </c>
      <c r="H151" s="3" t="s">
        <v>979</v>
      </c>
      <c r="I151" s="3" t="s">
        <v>387</v>
      </c>
    </row>
    <row r="152" ht="47" customHeight="1" spans="1:9">
      <c r="A152" s="2" t="s">
        <v>343</v>
      </c>
      <c r="B152" s="2" t="s">
        <v>47</v>
      </c>
      <c r="C152" s="2" t="s">
        <v>995</v>
      </c>
      <c r="D152" s="2" t="s">
        <v>994</v>
      </c>
      <c r="E152" s="2" t="s">
        <v>689</v>
      </c>
      <c r="F152" s="2" t="s">
        <v>452</v>
      </c>
      <c r="G152" s="2" t="s">
        <v>387</v>
      </c>
      <c r="H152" s="2" t="s">
        <v>983</v>
      </c>
      <c r="I152" s="2" t="s">
        <v>984</v>
      </c>
    </row>
    <row r="153" ht="25" customHeight="1" spans="1:9">
      <c r="A153" s="3" t="s">
        <v>343</v>
      </c>
      <c r="B153" s="3" t="s">
        <v>48</v>
      </c>
      <c r="C153" s="3" t="s">
        <v>978</v>
      </c>
      <c r="D153" s="3" t="s">
        <v>387</v>
      </c>
      <c r="E153" s="3" t="s">
        <v>350</v>
      </c>
      <c r="F153" s="3" t="s">
        <v>353</v>
      </c>
      <c r="G153" s="3" t="s">
        <v>387</v>
      </c>
      <c r="H153" s="3" t="s">
        <v>979</v>
      </c>
      <c r="I153" s="3" t="s">
        <v>387</v>
      </c>
    </row>
    <row r="154" ht="25" customHeight="1" spans="1:9">
      <c r="A154" s="2" t="s">
        <v>343</v>
      </c>
      <c r="B154" s="2" t="s">
        <v>49</v>
      </c>
      <c r="C154" s="2" t="s">
        <v>978</v>
      </c>
      <c r="D154" s="2" t="s">
        <v>387</v>
      </c>
      <c r="E154" s="2" t="s">
        <v>350</v>
      </c>
      <c r="F154" s="2" t="s">
        <v>353</v>
      </c>
      <c r="G154" s="2" t="s">
        <v>387</v>
      </c>
      <c r="H154" s="2" t="s">
        <v>979</v>
      </c>
      <c r="I154" s="2" t="s">
        <v>387</v>
      </c>
    </row>
    <row r="155" ht="25" customHeight="1" spans="1:9">
      <c r="A155" s="3" t="s">
        <v>343</v>
      </c>
      <c r="B155" s="3" t="s">
        <v>50</v>
      </c>
      <c r="C155" s="3" t="s">
        <v>978</v>
      </c>
      <c r="D155" s="3" t="s">
        <v>387</v>
      </c>
      <c r="E155" s="3" t="s">
        <v>350</v>
      </c>
      <c r="F155" s="3" t="s">
        <v>353</v>
      </c>
      <c r="G155" s="3" t="s">
        <v>387</v>
      </c>
      <c r="H155" s="3" t="s">
        <v>979</v>
      </c>
      <c r="I155" s="3" t="s">
        <v>387</v>
      </c>
    </row>
    <row r="156" ht="25" customHeight="1" spans="1:9">
      <c r="A156" s="2" t="s">
        <v>357</v>
      </c>
      <c r="B156" s="2" t="s">
        <v>44</v>
      </c>
      <c r="C156" s="2" t="s">
        <v>978</v>
      </c>
      <c r="D156" s="2" t="s">
        <v>387</v>
      </c>
      <c r="E156" s="2" t="s">
        <v>363</v>
      </c>
      <c r="F156" s="2" t="s">
        <v>220</v>
      </c>
      <c r="G156" s="2" t="s">
        <v>387</v>
      </c>
      <c r="H156" s="2" t="s">
        <v>979</v>
      </c>
      <c r="I156" s="2" t="s">
        <v>387</v>
      </c>
    </row>
    <row r="157" ht="25" customHeight="1" spans="1:9">
      <c r="A157" s="3" t="s">
        <v>357</v>
      </c>
      <c r="B157" s="3" t="s">
        <v>45</v>
      </c>
      <c r="C157" s="3" t="s">
        <v>978</v>
      </c>
      <c r="D157" s="3" t="s">
        <v>387</v>
      </c>
      <c r="E157" s="3" t="s">
        <v>363</v>
      </c>
      <c r="F157" s="3" t="s">
        <v>220</v>
      </c>
      <c r="G157" s="3" t="s">
        <v>387</v>
      </c>
      <c r="H157" s="3" t="s">
        <v>979</v>
      </c>
      <c r="I157" s="3" t="s">
        <v>387</v>
      </c>
    </row>
    <row r="158" ht="25" customHeight="1" spans="1:9">
      <c r="A158" s="2" t="s">
        <v>357</v>
      </c>
      <c r="B158" s="2" t="s">
        <v>46</v>
      </c>
      <c r="C158" s="2" t="s">
        <v>978</v>
      </c>
      <c r="D158" s="2" t="s">
        <v>387</v>
      </c>
      <c r="E158" s="2" t="s">
        <v>363</v>
      </c>
      <c r="F158" s="2" t="s">
        <v>220</v>
      </c>
      <c r="G158" s="2" t="s">
        <v>387</v>
      </c>
      <c r="H158" s="2" t="s">
        <v>979</v>
      </c>
      <c r="I158" s="2" t="s">
        <v>387</v>
      </c>
    </row>
    <row r="159" ht="47" customHeight="1" spans="1:9">
      <c r="A159" s="3" t="s">
        <v>357</v>
      </c>
      <c r="B159" s="3" t="s">
        <v>47</v>
      </c>
      <c r="C159" s="3" t="s">
        <v>995</v>
      </c>
      <c r="D159" s="3" t="s">
        <v>996</v>
      </c>
      <c r="E159" s="3" t="s">
        <v>363</v>
      </c>
      <c r="F159" s="3" t="s">
        <v>220</v>
      </c>
      <c r="G159" s="3" t="s">
        <v>387</v>
      </c>
      <c r="H159" s="3" t="s">
        <v>983</v>
      </c>
      <c r="I159" s="3" t="s">
        <v>984</v>
      </c>
    </row>
    <row r="160" ht="25" customHeight="1" spans="1:9">
      <c r="A160" s="2" t="s">
        <v>357</v>
      </c>
      <c r="B160" s="2" t="s">
        <v>48</v>
      </c>
      <c r="C160" s="2" t="s">
        <v>978</v>
      </c>
      <c r="D160" s="2" t="s">
        <v>387</v>
      </c>
      <c r="E160" s="2" t="s">
        <v>363</v>
      </c>
      <c r="F160" s="2" t="s">
        <v>220</v>
      </c>
      <c r="G160" s="2" t="s">
        <v>387</v>
      </c>
      <c r="H160" s="2" t="s">
        <v>979</v>
      </c>
      <c r="I160" s="2" t="s">
        <v>387</v>
      </c>
    </row>
    <row r="161" ht="25" customHeight="1" spans="1:9">
      <c r="A161" s="3" t="s">
        <v>357</v>
      </c>
      <c r="B161" s="3" t="s">
        <v>49</v>
      </c>
      <c r="C161" s="3" t="s">
        <v>978</v>
      </c>
      <c r="D161" s="3" t="s">
        <v>387</v>
      </c>
      <c r="E161" s="3" t="s">
        <v>363</v>
      </c>
      <c r="F161" s="3" t="s">
        <v>220</v>
      </c>
      <c r="G161" s="3" t="s">
        <v>387</v>
      </c>
      <c r="H161" s="3" t="s">
        <v>979</v>
      </c>
      <c r="I161" s="3" t="s">
        <v>387</v>
      </c>
    </row>
    <row r="162" ht="25" customHeight="1" spans="1:9">
      <c r="A162" s="2" t="s">
        <v>357</v>
      </c>
      <c r="B162" s="2" t="s">
        <v>50</v>
      </c>
      <c r="C162" s="2" t="s">
        <v>978</v>
      </c>
      <c r="D162" s="2" t="s">
        <v>387</v>
      </c>
      <c r="E162" s="2" t="s">
        <v>363</v>
      </c>
      <c r="F162" s="2" t="s">
        <v>220</v>
      </c>
      <c r="G162" s="2" t="s">
        <v>387</v>
      </c>
      <c r="H162" s="2" t="s">
        <v>979</v>
      </c>
      <c r="I162" s="2" t="s">
        <v>387</v>
      </c>
    </row>
  </sheetData>
  <pageMargins left="0.7" right="0.7" top="0.75" bottom="0.75" header="0.3" footer="0.3"/>
  <headerFooter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4"/>
  <sheetViews>
    <sheetView showGridLines="0" workbookViewId="0">
      <pane xSplit="2" ySplit="1" topLeftCell="C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8"/>
  <cols>
    <col min="1" max="1" width="27" customWidth="1"/>
    <col min="2" max="2" width="19" customWidth="1"/>
    <col min="3" max="3" width="27" customWidth="1"/>
    <col min="4" max="4" width="36" customWidth="1"/>
    <col min="5" max="10" width="27" customWidth="1"/>
    <col min="11" max="14" width="19" customWidth="1"/>
    <col min="15" max="15" width="27" customWidth="1"/>
    <col min="16" max="17" width="19" customWidth="1"/>
    <col min="18" max="19" width="27" customWidth="1"/>
    <col min="20" max="21" width="19" customWidth="1"/>
    <col min="22" max="22" width="27" customWidth="1"/>
    <col min="23" max="24" width="19" customWidth="1"/>
    <col min="25" max="26" width="36" customWidth="1"/>
    <col min="27" max="27" width="27" customWidth="1"/>
    <col min="28" max="29" width="19" customWidth="1"/>
    <col min="30" max="30" width="27" customWidth="1"/>
    <col min="31" max="31" width="36" customWidth="1"/>
    <col min="32" max="32" width="65" customWidth="1"/>
    <col min="33" max="33" width="36" customWidth="1"/>
    <col min="34" max="35" width="27" customWidth="1"/>
    <col min="36" max="36" width="36" customWidth="1"/>
    <col min="37" max="37" width="62" customWidth="1"/>
  </cols>
  <sheetData>
    <row r="1" ht="48" customHeight="1" spans="1:37">
      <c r="A1" s="1" t="s">
        <v>66</v>
      </c>
      <c r="B1" s="1" t="s">
        <v>67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81</v>
      </c>
      <c r="K1" s="1" t="s">
        <v>68</v>
      </c>
      <c r="L1" s="1" t="s">
        <v>82</v>
      </c>
      <c r="M1" s="1" t="s">
        <v>83</v>
      </c>
      <c r="N1" s="1" t="s">
        <v>84</v>
      </c>
      <c r="O1" s="1" t="s">
        <v>85</v>
      </c>
      <c r="P1" s="1" t="s">
        <v>86</v>
      </c>
      <c r="Q1" s="1" t="s">
        <v>87</v>
      </c>
      <c r="R1" s="1" t="s">
        <v>88</v>
      </c>
      <c r="S1" s="1" t="s">
        <v>89</v>
      </c>
      <c r="T1" s="1" t="s">
        <v>90</v>
      </c>
      <c r="U1" s="1" t="s">
        <v>91</v>
      </c>
      <c r="V1" s="1" t="s">
        <v>92</v>
      </c>
      <c r="W1" s="1" t="s">
        <v>93</v>
      </c>
      <c r="X1" s="1" t="s">
        <v>94</v>
      </c>
      <c r="Y1" s="1" t="s">
        <v>95</v>
      </c>
      <c r="Z1" s="1" t="s">
        <v>96</v>
      </c>
      <c r="AA1" s="1" t="s">
        <v>97</v>
      </c>
      <c r="AB1" s="1" t="s">
        <v>98</v>
      </c>
      <c r="AC1" s="1" t="s">
        <v>99</v>
      </c>
      <c r="AD1" s="1" t="s">
        <v>100</v>
      </c>
      <c r="AE1" s="1" t="s">
        <v>101</v>
      </c>
      <c r="AF1" s="1" t="s">
        <v>102</v>
      </c>
      <c r="AG1" s="1" t="s">
        <v>103</v>
      </c>
      <c r="AH1" s="1" t="s">
        <v>104</v>
      </c>
      <c r="AI1" s="1" t="s">
        <v>105</v>
      </c>
      <c r="AJ1" s="1" t="s">
        <v>106</v>
      </c>
      <c r="AK1" s="1" t="s">
        <v>107</v>
      </c>
    </row>
    <row r="2" ht="47" customHeight="1" spans="1:37">
      <c r="A2" s="2" t="s">
        <v>108</v>
      </c>
      <c r="B2" s="4" t="s">
        <v>11</v>
      </c>
      <c r="C2" s="2" t="s">
        <v>109</v>
      </c>
      <c r="D2" s="2" t="s">
        <v>110</v>
      </c>
      <c r="E2" s="2" t="s">
        <v>111</v>
      </c>
      <c r="F2" s="2" t="s">
        <v>112</v>
      </c>
      <c r="G2" s="2" t="s">
        <v>113</v>
      </c>
      <c r="H2" s="2" t="s">
        <v>114</v>
      </c>
      <c r="I2" s="2" t="s">
        <v>115</v>
      </c>
      <c r="J2" s="2" t="s">
        <v>116</v>
      </c>
      <c r="K2" s="4">
        <v>2018</v>
      </c>
      <c r="L2" s="4">
        <v>2018</v>
      </c>
      <c r="M2" s="4"/>
      <c r="N2" s="4">
        <v>2020</v>
      </c>
      <c r="O2" s="2" t="s">
        <v>117</v>
      </c>
      <c r="P2" s="5">
        <v>300</v>
      </c>
      <c r="Q2" s="5"/>
      <c r="R2" s="6">
        <v>2.3417</v>
      </c>
      <c r="S2" s="2" t="s">
        <v>118</v>
      </c>
      <c r="T2" s="4">
        <v>25</v>
      </c>
      <c r="U2" s="5">
        <v>1200</v>
      </c>
      <c r="V2" s="2" t="s">
        <v>119</v>
      </c>
      <c r="W2" s="5">
        <v>308</v>
      </c>
      <c r="X2" s="7"/>
      <c r="Y2" s="2"/>
      <c r="Z2" s="2" t="s">
        <v>120</v>
      </c>
      <c r="AA2" s="2" t="s">
        <v>121</v>
      </c>
      <c r="AB2" s="4">
        <v>8</v>
      </c>
      <c r="AC2" s="7">
        <v>0.3</v>
      </c>
      <c r="AD2" s="2" t="s">
        <v>116</v>
      </c>
      <c r="AE2" s="2" t="s">
        <v>122</v>
      </c>
      <c r="AF2" s="2" t="s">
        <v>123</v>
      </c>
      <c r="AG2" s="2" t="s">
        <v>124</v>
      </c>
      <c r="AH2" s="2" t="s">
        <v>125</v>
      </c>
      <c r="AI2" s="2" t="s">
        <v>126</v>
      </c>
      <c r="AJ2" s="2" t="s">
        <v>127</v>
      </c>
      <c r="AK2" s="2" t="s">
        <v>997</v>
      </c>
    </row>
    <row r="3" ht="47" customHeight="1" spans="1:37">
      <c r="A3" s="3" t="s">
        <v>129</v>
      </c>
      <c r="B3" s="8" t="s">
        <v>11</v>
      </c>
      <c r="C3" s="3" t="s">
        <v>130</v>
      </c>
      <c r="D3" s="3" t="s">
        <v>131</v>
      </c>
      <c r="E3" s="3" t="s">
        <v>111</v>
      </c>
      <c r="F3" s="3" t="s">
        <v>132</v>
      </c>
      <c r="G3" s="3" t="s">
        <v>133</v>
      </c>
      <c r="H3" s="3" t="s">
        <v>114</v>
      </c>
      <c r="I3" s="3" t="s">
        <v>115</v>
      </c>
      <c r="J3" s="3" t="s">
        <v>116</v>
      </c>
      <c r="K3" s="8">
        <v>2021</v>
      </c>
      <c r="L3" s="8">
        <v>2021</v>
      </c>
      <c r="M3" s="8">
        <v>2021</v>
      </c>
      <c r="N3" s="8">
        <v>2024</v>
      </c>
      <c r="O3" s="3"/>
      <c r="P3" s="9">
        <v>1500</v>
      </c>
      <c r="Q3" s="9"/>
      <c r="R3" s="10">
        <v>1.239</v>
      </c>
      <c r="S3" s="3" t="s">
        <v>134</v>
      </c>
      <c r="T3" s="8">
        <v>25</v>
      </c>
      <c r="U3" s="9">
        <v>3400</v>
      </c>
      <c r="V3" s="3" t="s">
        <v>119</v>
      </c>
      <c r="W3" s="9">
        <v>924</v>
      </c>
      <c r="X3" s="11">
        <v>0.65</v>
      </c>
      <c r="Y3" s="3" t="s">
        <v>135</v>
      </c>
      <c r="Z3" s="3" t="s">
        <v>136</v>
      </c>
      <c r="AA3" s="3" t="s">
        <v>137</v>
      </c>
      <c r="AB3" s="8"/>
      <c r="AC3" s="11"/>
      <c r="AD3" s="3" t="s">
        <v>116</v>
      </c>
      <c r="AE3" s="3" t="s">
        <v>138</v>
      </c>
      <c r="AF3" s="3" t="s">
        <v>139</v>
      </c>
      <c r="AG3" s="3" t="s">
        <v>140</v>
      </c>
      <c r="AH3" s="3" t="s">
        <v>125</v>
      </c>
      <c r="AI3" s="3" t="s">
        <v>126</v>
      </c>
      <c r="AJ3" s="3" t="s">
        <v>141</v>
      </c>
      <c r="AK3" s="3" t="s">
        <v>142</v>
      </c>
    </row>
    <row r="4" ht="60" customHeight="1" spans="1:37">
      <c r="A4" s="2" t="s">
        <v>143</v>
      </c>
      <c r="B4" s="4" t="s">
        <v>11</v>
      </c>
      <c r="C4" s="2" t="s">
        <v>144</v>
      </c>
      <c r="D4" s="2" t="s">
        <v>145</v>
      </c>
      <c r="E4" s="2" t="s">
        <v>111</v>
      </c>
      <c r="F4" s="2" t="s">
        <v>146</v>
      </c>
      <c r="G4" s="2" t="s">
        <v>133</v>
      </c>
      <c r="H4" s="2" t="s">
        <v>114</v>
      </c>
      <c r="I4" s="2" t="s">
        <v>115</v>
      </c>
      <c r="J4" s="2" t="s">
        <v>116</v>
      </c>
      <c r="K4" s="4">
        <v>2021</v>
      </c>
      <c r="L4" s="4">
        <v>2021</v>
      </c>
      <c r="M4" s="4">
        <v>2023</v>
      </c>
      <c r="N4" s="4">
        <v>2025</v>
      </c>
      <c r="O4" s="2" t="s">
        <v>147</v>
      </c>
      <c r="P4" s="5">
        <v>600</v>
      </c>
      <c r="Q4" s="5"/>
      <c r="R4" s="6">
        <v>1.04</v>
      </c>
      <c r="S4" s="2" t="s">
        <v>148</v>
      </c>
      <c r="T4" s="4">
        <v>35</v>
      </c>
      <c r="U4" s="5"/>
      <c r="V4" s="2"/>
      <c r="W4" s="5"/>
      <c r="X4" s="7">
        <v>0.6499</v>
      </c>
      <c r="Y4" s="2" t="s">
        <v>149</v>
      </c>
      <c r="Z4" s="2" t="s">
        <v>150</v>
      </c>
      <c r="AA4" s="2" t="s">
        <v>151</v>
      </c>
      <c r="AB4" s="4"/>
      <c r="AC4" s="7"/>
      <c r="AD4" s="2" t="s">
        <v>116</v>
      </c>
      <c r="AE4" s="2" t="s">
        <v>152</v>
      </c>
      <c r="AF4" s="2" t="s">
        <v>153</v>
      </c>
      <c r="AG4" s="2" t="s">
        <v>154</v>
      </c>
      <c r="AH4" s="2" t="s">
        <v>125</v>
      </c>
      <c r="AI4" s="2" t="s">
        <v>155</v>
      </c>
      <c r="AJ4" s="2" t="s">
        <v>156</v>
      </c>
      <c r="AK4" s="2" t="s">
        <v>157</v>
      </c>
    </row>
    <row r="5" ht="73" customHeight="1" spans="1:37">
      <c r="A5" s="3" t="s">
        <v>158</v>
      </c>
      <c r="B5" s="8" t="s">
        <v>11</v>
      </c>
      <c r="C5" s="3" t="s">
        <v>144</v>
      </c>
      <c r="D5" s="3" t="s">
        <v>159</v>
      </c>
      <c r="E5" s="3" t="s">
        <v>111</v>
      </c>
      <c r="F5" s="3" t="s">
        <v>160</v>
      </c>
      <c r="G5" s="3" t="s">
        <v>161</v>
      </c>
      <c r="H5" s="3" t="s">
        <v>114</v>
      </c>
      <c r="I5" s="3" t="s">
        <v>115</v>
      </c>
      <c r="J5" s="3" t="s">
        <v>116</v>
      </c>
      <c r="K5" s="8">
        <v>2022</v>
      </c>
      <c r="L5" s="8">
        <v>2022</v>
      </c>
      <c r="M5" s="8">
        <v>2023</v>
      </c>
      <c r="N5" s="8">
        <v>2025</v>
      </c>
      <c r="O5" s="3" t="s">
        <v>162</v>
      </c>
      <c r="P5" s="9">
        <v>2031</v>
      </c>
      <c r="Q5" s="9"/>
      <c r="R5" s="10"/>
      <c r="S5" s="3" t="s">
        <v>163</v>
      </c>
      <c r="T5" s="8">
        <v>35</v>
      </c>
      <c r="U5" s="9"/>
      <c r="V5" s="3"/>
      <c r="W5" s="9"/>
      <c r="X5" s="11">
        <v>0.6499</v>
      </c>
      <c r="Y5" s="3" t="s">
        <v>149</v>
      </c>
      <c r="Z5" s="3" t="s">
        <v>150</v>
      </c>
      <c r="AA5" s="3" t="s">
        <v>151</v>
      </c>
      <c r="AB5" s="8"/>
      <c r="AC5" s="11"/>
      <c r="AD5" s="3" t="s">
        <v>116</v>
      </c>
      <c r="AE5" s="3" t="s">
        <v>152</v>
      </c>
      <c r="AF5" s="3" t="s">
        <v>153</v>
      </c>
      <c r="AG5" s="3" t="s">
        <v>164</v>
      </c>
      <c r="AH5" s="3" t="s">
        <v>165</v>
      </c>
      <c r="AI5" s="3" t="s">
        <v>155</v>
      </c>
      <c r="AJ5" s="3" t="s">
        <v>166</v>
      </c>
      <c r="AK5" s="3" t="s">
        <v>167</v>
      </c>
    </row>
    <row r="6" ht="86" customHeight="1" spans="1:37">
      <c r="A6" s="2" t="s">
        <v>168</v>
      </c>
      <c r="B6" s="4" t="s">
        <v>11</v>
      </c>
      <c r="C6" s="2" t="s">
        <v>169</v>
      </c>
      <c r="D6" s="2" t="s">
        <v>170</v>
      </c>
      <c r="E6" s="2" t="s">
        <v>111</v>
      </c>
      <c r="F6" s="2" t="s">
        <v>171</v>
      </c>
      <c r="G6" s="2" t="s">
        <v>172</v>
      </c>
      <c r="H6" s="2" t="s">
        <v>114</v>
      </c>
      <c r="I6" s="2" t="s">
        <v>173</v>
      </c>
      <c r="J6" s="2" t="s">
        <v>116</v>
      </c>
      <c r="K6" s="4">
        <v>2022</v>
      </c>
      <c r="L6" s="4">
        <v>2022</v>
      </c>
      <c r="M6" s="4">
        <v>2023</v>
      </c>
      <c r="N6" s="4">
        <v>2024</v>
      </c>
      <c r="O6" s="2" t="s">
        <v>174</v>
      </c>
      <c r="P6" s="5">
        <v>700</v>
      </c>
      <c r="Q6" s="5"/>
      <c r="R6" s="6">
        <v>1.49958</v>
      </c>
      <c r="S6" s="2" t="s">
        <v>175</v>
      </c>
      <c r="T6" s="4">
        <v>25</v>
      </c>
      <c r="U6" s="5">
        <v>1700</v>
      </c>
      <c r="V6" s="2" t="s">
        <v>119</v>
      </c>
      <c r="W6" s="5">
        <v>450</v>
      </c>
      <c r="X6" s="7">
        <v>0.2</v>
      </c>
      <c r="Y6" s="2" t="s">
        <v>176</v>
      </c>
      <c r="Z6" s="2" t="s">
        <v>177</v>
      </c>
      <c r="AA6" s="2" t="s">
        <v>178</v>
      </c>
      <c r="AB6" s="4">
        <v>3</v>
      </c>
      <c r="AC6" s="7"/>
      <c r="AD6" s="2" t="s">
        <v>116</v>
      </c>
      <c r="AE6" s="2" t="s">
        <v>179</v>
      </c>
      <c r="AF6" s="2" t="s">
        <v>180</v>
      </c>
      <c r="AG6" s="2" t="s">
        <v>181</v>
      </c>
      <c r="AH6" s="2" t="s">
        <v>125</v>
      </c>
      <c r="AI6" s="2" t="s">
        <v>182</v>
      </c>
      <c r="AJ6" s="2" t="s">
        <v>183</v>
      </c>
      <c r="AK6" s="2" t="s">
        <v>184</v>
      </c>
    </row>
    <row r="7" ht="60" customHeight="1" spans="1:37">
      <c r="A7" s="3" t="s">
        <v>185</v>
      </c>
      <c r="B7" s="8" t="s">
        <v>11</v>
      </c>
      <c r="C7" s="3" t="s">
        <v>186</v>
      </c>
      <c r="D7" s="3" t="s">
        <v>187</v>
      </c>
      <c r="E7" s="3" t="s">
        <v>111</v>
      </c>
      <c r="F7" s="3" t="s">
        <v>188</v>
      </c>
      <c r="G7" s="3" t="s">
        <v>172</v>
      </c>
      <c r="H7" s="3" t="s">
        <v>114</v>
      </c>
      <c r="I7" s="3" t="s">
        <v>189</v>
      </c>
      <c r="J7" s="3" t="s">
        <v>116</v>
      </c>
      <c r="K7" s="8">
        <v>2023</v>
      </c>
      <c r="L7" s="8">
        <v>2023</v>
      </c>
      <c r="M7" s="8">
        <v>2023</v>
      </c>
      <c r="N7" s="8">
        <v>2025</v>
      </c>
      <c r="O7" s="3"/>
      <c r="P7" s="9">
        <v>2000</v>
      </c>
      <c r="Q7" s="9"/>
      <c r="R7" s="10">
        <v>1.697</v>
      </c>
      <c r="S7" s="3" t="s">
        <v>148</v>
      </c>
      <c r="T7" s="8">
        <v>35</v>
      </c>
      <c r="U7" s="9">
        <v>5299</v>
      </c>
      <c r="V7" s="3" t="s">
        <v>119</v>
      </c>
      <c r="W7" s="9">
        <v>1413.1</v>
      </c>
      <c r="X7" s="11">
        <v>0.499</v>
      </c>
      <c r="Y7" s="3" t="s">
        <v>190</v>
      </c>
      <c r="Z7" s="3" t="s">
        <v>191</v>
      </c>
      <c r="AA7" s="3" t="s">
        <v>192</v>
      </c>
      <c r="AB7" s="8"/>
      <c r="AC7" s="11"/>
      <c r="AD7" s="3" t="s">
        <v>116</v>
      </c>
      <c r="AE7" s="3" t="s">
        <v>193</v>
      </c>
      <c r="AF7" s="3" t="s">
        <v>194</v>
      </c>
      <c r="AG7" s="3" t="s">
        <v>195</v>
      </c>
      <c r="AH7" s="3" t="s">
        <v>125</v>
      </c>
      <c r="AI7" s="3" t="s">
        <v>196</v>
      </c>
      <c r="AJ7" s="3" t="s">
        <v>197</v>
      </c>
      <c r="AK7" s="3" t="s">
        <v>198</v>
      </c>
    </row>
    <row r="8" ht="47" customHeight="1" spans="1:37">
      <c r="A8" s="2" t="s">
        <v>199</v>
      </c>
      <c r="B8" s="4" t="s">
        <v>11</v>
      </c>
      <c r="C8" s="2" t="s">
        <v>186</v>
      </c>
      <c r="D8" s="2" t="s">
        <v>200</v>
      </c>
      <c r="E8" s="2" t="s">
        <v>111</v>
      </c>
      <c r="F8" s="2" t="s">
        <v>188</v>
      </c>
      <c r="G8" s="2" t="s">
        <v>172</v>
      </c>
      <c r="H8" s="2" t="s">
        <v>114</v>
      </c>
      <c r="I8" s="2" t="s">
        <v>189</v>
      </c>
      <c r="J8" s="2" t="s">
        <v>116</v>
      </c>
      <c r="K8" s="4">
        <v>2023</v>
      </c>
      <c r="L8" s="4">
        <v>2023</v>
      </c>
      <c r="M8" s="4">
        <v>2023</v>
      </c>
      <c r="N8" s="4">
        <v>2025</v>
      </c>
      <c r="O8" s="2" t="s">
        <v>201</v>
      </c>
      <c r="P8" s="5">
        <v>1125</v>
      </c>
      <c r="Q8" s="5"/>
      <c r="R8" s="6">
        <v>1.794</v>
      </c>
      <c r="S8" s="2" t="s">
        <v>148</v>
      </c>
      <c r="T8" s="4">
        <v>35</v>
      </c>
      <c r="U8" s="5">
        <v>3000</v>
      </c>
      <c r="V8" s="2" t="s">
        <v>119</v>
      </c>
      <c r="W8" s="5">
        <v>800</v>
      </c>
      <c r="X8" s="7">
        <v>0.499</v>
      </c>
      <c r="Y8" s="2" t="s">
        <v>190</v>
      </c>
      <c r="Z8" s="2" t="s">
        <v>191</v>
      </c>
      <c r="AA8" s="2" t="s">
        <v>202</v>
      </c>
      <c r="AB8" s="4"/>
      <c r="AC8" s="7"/>
      <c r="AD8" s="2" t="s">
        <v>116</v>
      </c>
      <c r="AE8" s="2" t="s">
        <v>193</v>
      </c>
      <c r="AF8" s="2" t="s">
        <v>194</v>
      </c>
      <c r="AG8" s="2" t="s">
        <v>203</v>
      </c>
      <c r="AH8" s="2" t="s">
        <v>125</v>
      </c>
      <c r="AI8" s="2" t="s">
        <v>196</v>
      </c>
      <c r="AJ8" s="2" t="s">
        <v>204</v>
      </c>
      <c r="AK8" s="2" t="s">
        <v>205</v>
      </c>
    </row>
    <row r="9" ht="60" customHeight="1" spans="1:37">
      <c r="A9" s="3" t="s">
        <v>206</v>
      </c>
      <c r="B9" s="8" t="s">
        <v>11</v>
      </c>
      <c r="C9" s="3" t="s">
        <v>186</v>
      </c>
      <c r="D9" s="3" t="s">
        <v>207</v>
      </c>
      <c r="E9" s="3" t="s">
        <v>111</v>
      </c>
      <c r="F9" s="3" t="s">
        <v>188</v>
      </c>
      <c r="G9" s="3" t="s">
        <v>172</v>
      </c>
      <c r="H9" s="3" t="s">
        <v>114</v>
      </c>
      <c r="I9" s="3" t="s">
        <v>189</v>
      </c>
      <c r="J9" s="3" t="s">
        <v>116</v>
      </c>
      <c r="K9" s="8">
        <v>2023</v>
      </c>
      <c r="L9" s="8">
        <v>2023</v>
      </c>
      <c r="M9" s="8">
        <v>2023</v>
      </c>
      <c r="N9" s="8">
        <v>2025</v>
      </c>
      <c r="O9" s="3"/>
      <c r="P9" s="9">
        <v>1425</v>
      </c>
      <c r="Q9" s="9"/>
      <c r="R9" s="10">
        <v>1.769</v>
      </c>
      <c r="S9" s="3" t="s">
        <v>148</v>
      </c>
      <c r="T9" s="8">
        <v>35</v>
      </c>
      <c r="U9" s="9">
        <v>3900</v>
      </c>
      <c r="V9" s="3" t="s">
        <v>119</v>
      </c>
      <c r="W9" s="9">
        <v>1040</v>
      </c>
      <c r="X9" s="11">
        <v>0.499</v>
      </c>
      <c r="Y9" s="3" t="s">
        <v>190</v>
      </c>
      <c r="Z9" s="3" t="s">
        <v>191</v>
      </c>
      <c r="AA9" s="3" t="s">
        <v>208</v>
      </c>
      <c r="AB9" s="8"/>
      <c r="AC9" s="11"/>
      <c r="AD9" s="3" t="s">
        <v>116</v>
      </c>
      <c r="AE9" s="3" t="s">
        <v>193</v>
      </c>
      <c r="AF9" s="3" t="s">
        <v>194</v>
      </c>
      <c r="AG9" s="3" t="s">
        <v>195</v>
      </c>
      <c r="AH9" s="3" t="s">
        <v>125</v>
      </c>
      <c r="AI9" s="3" t="s">
        <v>196</v>
      </c>
      <c r="AJ9" s="3" t="s">
        <v>197</v>
      </c>
      <c r="AK9" s="3" t="s">
        <v>209</v>
      </c>
    </row>
    <row r="10" ht="73" customHeight="1" spans="1:37">
      <c r="A10" s="2" t="s">
        <v>210</v>
      </c>
      <c r="B10" s="4" t="s">
        <v>11</v>
      </c>
      <c r="C10" s="2" t="s">
        <v>144</v>
      </c>
      <c r="D10" s="2" t="s">
        <v>211</v>
      </c>
      <c r="E10" s="2" t="s">
        <v>111</v>
      </c>
      <c r="F10" s="2" t="s">
        <v>132</v>
      </c>
      <c r="G10" s="2" t="s">
        <v>172</v>
      </c>
      <c r="H10" s="2" t="s">
        <v>114</v>
      </c>
      <c r="I10" s="2" t="s">
        <v>189</v>
      </c>
      <c r="J10" s="2" t="s">
        <v>212</v>
      </c>
      <c r="K10" s="4">
        <v>2024</v>
      </c>
      <c r="L10" s="4">
        <v>2024</v>
      </c>
      <c r="M10" s="4">
        <v>2024</v>
      </c>
      <c r="N10" s="4">
        <v>2027</v>
      </c>
      <c r="O10" s="2"/>
      <c r="P10" s="5">
        <v>2000</v>
      </c>
      <c r="Q10" s="5"/>
      <c r="R10" s="6">
        <v>1.58762</v>
      </c>
      <c r="S10" s="2" t="s">
        <v>213</v>
      </c>
      <c r="T10" s="4">
        <v>25</v>
      </c>
      <c r="U10" s="5">
        <v>4375</v>
      </c>
      <c r="V10" s="2" t="s">
        <v>119</v>
      </c>
      <c r="W10" s="5">
        <v>1166.7</v>
      </c>
      <c r="X10" s="7">
        <v>0.649</v>
      </c>
      <c r="Y10" s="2" t="s">
        <v>214</v>
      </c>
      <c r="Z10" s="2" t="s">
        <v>215</v>
      </c>
      <c r="AA10" s="2" t="s">
        <v>216</v>
      </c>
      <c r="AB10" s="4"/>
      <c r="AC10" s="7"/>
      <c r="AD10" s="2" t="s">
        <v>212</v>
      </c>
      <c r="AE10" s="2" t="s">
        <v>217</v>
      </c>
      <c r="AF10" s="2" t="s">
        <v>218</v>
      </c>
      <c r="AG10" s="2" t="s">
        <v>219</v>
      </c>
      <c r="AH10" s="2" t="s">
        <v>220</v>
      </c>
      <c r="AI10" s="2" t="s">
        <v>221</v>
      </c>
      <c r="AJ10" s="2" t="s">
        <v>222</v>
      </c>
      <c r="AK10" s="2" t="s">
        <v>223</v>
      </c>
    </row>
    <row r="11" ht="73" customHeight="1" spans="1:37">
      <c r="A11" s="3" t="s">
        <v>224</v>
      </c>
      <c r="B11" s="8" t="s">
        <v>11</v>
      </c>
      <c r="C11" s="3" t="s">
        <v>144</v>
      </c>
      <c r="D11" s="3" t="s">
        <v>225</v>
      </c>
      <c r="E11" s="3" t="s">
        <v>111</v>
      </c>
      <c r="F11" s="3" t="s">
        <v>132</v>
      </c>
      <c r="G11" s="3" t="s">
        <v>172</v>
      </c>
      <c r="H11" s="3" t="s">
        <v>114</v>
      </c>
      <c r="I11" s="3" t="s">
        <v>189</v>
      </c>
      <c r="J11" s="3" t="s">
        <v>212</v>
      </c>
      <c r="K11" s="8">
        <v>2024</v>
      </c>
      <c r="L11" s="8">
        <v>2024</v>
      </c>
      <c r="M11" s="8">
        <v>2024</v>
      </c>
      <c r="N11" s="8">
        <v>2027</v>
      </c>
      <c r="O11" s="3"/>
      <c r="P11" s="9">
        <v>2000</v>
      </c>
      <c r="Q11" s="9"/>
      <c r="R11" s="10">
        <v>1.60852</v>
      </c>
      <c r="S11" s="3" t="s">
        <v>213</v>
      </c>
      <c r="T11" s="8">
        <v>25</v>
      </c>
      <c r="U11" s="9">
        <v>4427</v>
      </c>
      <c r="V11" s="3" t="s">
        <v>119</v>
      </c>
      <c r="W11" s="9">
        <v>1180.5</v>
      </c>
      <c r="X11" s="11">
        <v>0.649</v>
      </c>
      <c r="Y11" s="3" t="s">
        <v>214</v>
      </c>
      <c r="Z11" s="3" t="s">
        <v>215</v>
      </c>
      <c r="AA11" s="3" t="s">
        <v>226</v>
      </c>
      <c r="AB11" s="8"/>
      <c r="AC11" s="11"/>
      <c r="AD11" s="3" t="s">
        <v>212</v>
      </c>
      <c r="AE11" s="3" t="s">
        <v>217</v>
      </c>
      <c r="AF11" s="3" t="s">
        <v>218</v>
      </c>
      <c r="AG11" s="3" t="s">
        <v>219</v>
      </c>
      <c r="AH11" s="3" t="s">
        <v>220</v>
      </c>
      <c r="AI11" s="3" t="s">
        <v>221</v>
      </c>
      <c r="AJ11" s="3" t="s">
        <v>222</v>
      </c>
      <c r="AK11" s="3" t="s">
        <v>227</v>
      </c>
    </row>
    <row r="12" ht="73" customHeight="1" spans="1:37">
      <c r="A12" s="2" t="s">
        <v>228</v>
      </c>
      <c r="B12" s="4" t="s">
        <v>11</v>
      </c>
      <c r="C12" s="2" t="s">
        <v>169</v>
      </c>
      <c r="D12" s="2" t="s">
        <v>229</v>
      </c>
      <c r="E12" s="2" t="s">
        <v>111</v>
      </c>
      <c r="F12" s="2" t="s">
        <v>132</v>
      </c>
      <c r="G12" s="2" t="s">
        <v>172</v>
      </c>
      <c r="H12" s="2" t="s">
        <v>114</v>
      </c>
      <c r="I12" s="2" t="s">
        <v>189</v>
      </c>
      <c r="J12" s="2" t="s">
        <v>212</v>
      </c>
      <c r="K12" s="4">
        <v>2024</v>
      </c>
      <c r="L12" s="4">
        <v>2024</v>
      </c>
      <c r="M12" s="4">
        <v>2024</v>
      </c>
      <c r="N12" s="4">
        <v>2027</v>
      </c>
      <c r="O12" s="2"/>
      <c r="P12" s="5">
        <v>1500</v>
      </c>
      <c r="Q12" s="5"/>
      <c r="R12" s="6">
        <v>1.67289</v>
      </c>
      <c r="S12" s="2" t="s">
        <v>213</v>
      </c>
      <c r="T12" s="4">
        <v>25</v>
      </c>
      <c r="U12" s="5">
        <v>3500</v>
      </c>
      <c r="V12" s="2" t="s">
        <v>119</v>
      </c>
      <c r="W12" s="5">
        <v>933.3</v>
      </c>
      <c r="X12" s="7">
        <v>0.649</v>
      </c>
      <c r="Y12" s="2" t="s">
        <v>214</v>
      </c>
      <c r="Z12" s="2" t="s">
        <v>215</v>
      </c>
      <c r="AA12" s="2" t="s">
        <v>230</v>
      </c>
      <c r="AB12" s="4"/>
      <c r="AC12" s="7"/>
      <c r="AD12" s="2" t="s">
        <v>212</v>
      </c>
      <c r="AE12" s="2" t="s">
        <v>217</v>
      </c>
      <c r="AF12" s="2" t="s">
        <v>218</v>
      </c>
      <c r="AG12" s="2" t="s">
        <v>219</v>
      </c>
      <c r="AH12" s="2" t="s">
        <v>220</v>
      </c>
      <c r="AI12" s="2" t="s">
        <v>221</v>
      </c>
      <c r="AJ12" s="2" t="s">
        <v>222</v>
      </c>
      <c r="AK12" s="2" t="s">
        <v>231</v>
      </c>
    </row>
    <row r="13" ht="47" customHeight="1" spans="1:37">
      <c r="A13" s="3" t="s">
        <v>232</v>
      </c>
      <c r="B13" s="8" t="s">
        <v>11</v>
      </c>
      <c r="C13" s="3" t="s">
        <v>233</v>
      </c>
      <c r="D13" s="3" t="s">
        <v>234</v>
      </c>
      <c r="E13" s="3" t="s">
        <v>111</v>
      </c>
      <c r="F13" s="3" t="s">
        <v>235</v>
      </c>
      <c r="G13" s="3" t="s">
        <v>172</v>
      </c>
      <c r="H13" s="3" t="s">
        <v>114</v>
      </c>
      <c r="I13" s="3" t="s">
        <v>115</v>
      </c>
      <c r="J13" s="3" t="s">
        <v>236</v>
      </c>
      <c r="K13" s="8">
        <v>2025</v>
      </c>
      <c r="L13" s="8">
        <v>2025</v>
      </c>
      <c r="M13" s="8"/>
      <c r="N13" s="8"/>
      <c r="O13" s="3"/>
      <c r="P13" s="9">
        <v>1400</v>
      </c>
      <c r="Q13" s="9"/>
      <c r="R13" s="10">
        <v>1.09682</v>
      </c>
      <c r="S13" s="3" t="s">
        <v>237</v>
      </c>
      <c r="T13" s="8"/>
      <c r="U13" s="9"/>
      <c r="V13" s="3"/>
      <c r="W13" s="9"/>
      <c r="X13" s="11"/>
      <c r="Y13" s="3"/>
      <c r="Z13" s="3" t="s">
        <v>238</v>
      </c>
      <c r="AA13" s="3"/>
      <c r="AB13" s="8"/>
      <c r="AC13" s="11"/>
      <c r="AD13" s="3" t="s">
        <v>236</v>
      </c>
      <c r="AE13" s="3" t="s">
        <v>239</v>
      </c>
      <c r="AF13" s="3" t="s">
        <v>240</v>
      </c>
      <c r="AG13" s="3"/>
      <c r="AH13" s="3" t="s">
        <v>220</v>
      </c>
      <c r="AI13" s="3" t="s">
        <v>241</v>
      </c>
      <c r="AJ13" s="3" t="s">
        <v>242</v>
      </c>
      <c r="AK13" s="3" t="s">
        <v>243</v>
      </c>
    </row>
    <row r="14" ht="47" customHeight="1" spans="1:37">
      <c r="A14" s="2" t="s">
        <v>244</v>
      </c>
      <c r="B14" s="4" t="s">
        <v>11</v>
      </c>
      <c r="C14" s="2" t="s">
        <v>245</v>
      </c>
      <c r="D14" s="2" t="s">
        <v>246</v>
      </c>
      <c r="E14" s="2" t="s">
        <v>111</v>
      </c>
      <c r="F14" s="2" t="s">
        <v>235</v>
      </c>
      <c r="G14" s="2" t="s">
        <v>172</v>
      </c>
      <c r="H14" s="2" t="s">
        <v>114</v>
      </c>
      <c r="I14" s="2" t="s">
        <v>115</v>
      </c>
      <c r="J14" s="2" t="s">
        <v>236</v>
      </c>
      <c r="K14" s="4">
        <v>2025</v>
      </c>
      <c r="L14" s="4">
        <v>2025</v>
      </c>
      <c r="M14" s="4"/>
      <c r="N14" s="4">
        <v>2028</v>
      </c>
      <c r="O14" s="2"/>
      <c r="P14" s="5">
        <v>600</v>
      </c>
      <c r="Q14" s="5"/>
      <c r="R14" s="6">
        <v>1.48678</v>
      </c>
      <c r="S14" s="2" t="s">
        <v>247</v>
      </c>
      <c r="T14" s="4">
        <v>25</v>
      </c>
      <c r="U14" s="5"/>
      <c r="V14" s="2"/>
      <c r="W14" s="5"/>
      <c r="X14" s="7">
        <v>0.5001</v>
      </c>
      <c r="Y14" s="2" t="s">
        <v>248</v>
      </c>
      <c r="Z14" s="2" t="s">
        <v>249</v>
      </c>
      <c r="AA14" s="2"/>
      <c r="AB14" s="4"/>
      <c r="AC14" s="7"/>
      <c r="AD14" s="2" t="s">
        <v>236</v>
      </c>
      <c r="AE14" s="2" t="s">
        <v>250</v>
      </c>
      <c r="AF14" s="2" t="s">
        <v>251</v>
      </c>
      <c r="AG14" s="2" t="s">
        <v>239</v>
      </c>
      <c r="AH14" s="2" t="s">
        <v>220</v>
      </c>
      <c r="AI14" s="2" t="s">
        <v>252</v>
      </c>
      <c r="AJ14" s="2" t="s">
        <v>253</v>
      </c>
      <c r="AK14" s="2" t="s">
        <v>254</v>
      </c>
    </row>
    <row r="15" ht="47" customHeight="1" spans="1:37">
      <c r="A15" s="3" t="s">
        <v>255</v>
      </c>
      <c r="B15" s="8" t="s">
        <v>11</v>
      </c>
      <c r="C15" s="3" t="s">
        <v>245</v>
      </c>
      <c r="D15" s="3" t="s">
        <v>256</v>
      </c>
      <c r="E15" s="3" t="s">
        <v>111</v>
      </c>
      <c r="F15" s="3" t="s">
        <v>235</v>
      </c>
      <c r="G15" s="3" t="s">
        <v>172</v>
      </c>
      <c r="H15" s="3" t="s">
        <v>114</v>
      </c>
      <c r="I15" s="3" t="s">
        <v>115</v>
      </c>
      <c r="J15" s="3" t="s">
        <v>236</v>
      </c>
      <c r="K15" s="8">
        <v>2025</v>
      </c>
      <c r="L15" s="8">
        <v>2025</v>
      </c>
      <c r="M15" s="8"/>
      <c r="N15" s="8"/>
      <c r="O15" s="3"/>
      <c r="P15" s="9">
        <v>600</v>
      </c>
      <c r="Q15" s="9"/>
      <c r="R15" s="10">
        <v>1.3607</v>
      </c>
      <c r="S15" s="3" t="s">
        <v>257</v>
      </c>
      <c r="T15" s="8"/>
      <c r="U15" s="9"/>
      <c r="V15" s="3"/>
      <c r="W15" s="9"/>
      <c r="X15" s="11"/>
      <c r="Y15" s="3"/>
      <c r="Z15" s="3" t="s">
        <v>258</v>
      </c>
      <c r="AA15" s="3"/>
      <c r="AB15" s="8"/>
      <c r="AC15" s="11"/>
      <c r="AD15" s="3" t="s">
        <v>236</v>
      </c>
      <c r="AE15" s="3" t="s">
        <v>239</v>
      </c>
      <c r="AF15" s="3" t="s">
        <v>240</v>
      </c>
      <c r="AG15" s="3"/>
      <c r="AH15" s="3" t="s">
        <v>220</v>
      </c>
      <c r="AI15" s="3" t="s">
        <v>241</v>
      </c>
      <c r="AJ15" s="3" t="s">
        <v>242</v>
      </c>
      <c r="AK15" s="3" t="s">
        <v>259</v>
      </c>
    </row>
    <row r="16" ht="47" customHeight="1" spans="1:37">
      <c r="A16" s="2" t="s">
        <v>260</v>
      </c>
      <c r="B16" s="4" t="s">
        <v>11</v>
      </c>
      <c r="C16" s="2" t="s">
        <v>261</v>
      </c>
      <c r="D16" s="2" t="s">
        <v>262</v>
      </c>
      <c r="E16" s="2" t="s">
        <v>111</v>
      </c>
      <c r="F16" s="2" t="s">
        <v>235</v>
      </c>
      <c r="G16" s="2" t="s">
        <v>172</v>
      </c>
      <c r="H16" s="2" t="s">
        <v>114</v>
      </c>
      <c r="I16" s="2" t="s">
        <v>115</v>
      </c>
      <c r="J16" s="2" t="s">
        <v>236</v>
      </c>
      <c r="K16" s="4">
        <v>2025</v>
      </c>
      <c r="L16" s="4">
        <v>2025</v>
      </c>
      <c r="M16" s="4"/>
      <c r="N16" s="4"/>
      <c r="O16" s="2"/>
      <c r="P16" s="5">
        <v>400</v>
      </c>
      <c r="Q16" s="5"/>
      <c r="R16" s="6">
        <v>1.50686</v>
      </c>
      <c r="S16" s="2" t="s">
        <v>263</v>
      </c>
      <c r="T16" s="4"/>
      <c r="U16" s="5"/>
      <c r="V16" s="2"/>
      <c r="W16" s="5"/>
      <c r="X16" s="7"/>
      <c r="Y16" s="2"/>
      <c r="Z16" s="2" t="s">
        <v>264</v>
      </c>
      <c r="AA16" s="2"/>
      <c r="AB16" s="4"/>
      <c r="AC16" s="7"/>
      <c r="AD16" s="2" t="s">
        <v>236</v>
      </c>
      <c r="AE16" s="2" t="s">
        <v>239</v>
      </c>
      <c r="AF16" s="2" t="s">
        <v>240</v>
      </c>
      <c r="AG16" s="2"/>
      <c r="AH16" s="2" t="s">
        <v>220</v>
      </c>
      <c r="AI16" s="2" t="s">
        <v>241</v>
      </c>
      <c r="AJ16" s="2" t="s">
        <v>242</v>
      </c>
      <c r="AK16" s="2" t="s">
        <v>265</v>
      </c>
    </row>
    <row r="17" ht="47" customHeight="1" spans="1:37">
      <c r="A17" s="3" t="s">
        <v>266</v>
      </c>
      <c r="B17" s="8" t="s">
        <v>267</v>
      </c>
      <c r="C17" s="3" t="s">
        <v>268</v>
      </c>
      <c r="D17" s="3" t="s">
        <v>269</v>
      </c>
      <c r="E17" s="3" t="s">
        <v>111</v>
      </c>
      <c r="F17" s="3" t="s">
        <v>270</v>
      </c>
      <c r="G17" s="3" t="s">
        <v>271</v>
      </c>
      <c r="H17" s="3" t="s">
        <v>271</v>
      </c>
      <c r="I17" s="3" t="s">
        <v>173</v>
      </c>
      <c r="J17" s="3" t="s">
        <v>116</v>
      </c>
      <c r="K17" s="8">
        <v>2015</v>
      </c>
      <c r="L17" s="8">
        <v>2015</v>
      </c>
      <c r="M17" s="8">
        <v>2015</v>
      </c>
      <c r="N17" s="8">
        <v>2017</v>
      </c>
      <c r="O17" s="3" t="s">
        <v>272</v>
      </c>
      <c r="P17" s="9">
        <v>200</v>
      </c>
      <c r="Q17" s="9"/>
      <c r="R17" s="10">
        <v>5.84</v>
      </c>
      <c r="S17" s="3" t="s">
        <v>118</v>
      </c>
      <c r="T17" s="8">
        <v>25</v>
      </c>
      <c r="U17" s="9">
        <v>1200</v>
      </c>
      <c r="V17" s="3" t="s">
        <v>273</v>
      </c>
      <c r="W17" s="9">
        <v>326.9</v>
      </c>
      <c r="X17" s="11">
        <v>0.6</v>
      </c>
      <c r="Y17" s="3" t="s">
        <v>271</v>
      </c>
      <c r="Z17" s="3" t="s">
        <v>274</v>
      </c>
      <c r="AA17" s="3" t="s">
        <v>275</v>
      </c>
      <c r="AB17" s="8"/>
      <c r="AC17" s="11"/>
      <c r="AD17" s="3" t="s">
        <v>116</v>
      </c>
      <c r="AE17" s="3" t="s">
        <v>276</v>
      </c>
      <c r="AF17" s="3" t="s">
        <v>277</v>
      </c>
      <c r="AG17" s="3" t="s">
        <v>278</v>
      </c>
      <c r="AH17" s="3" t="s">
        <v>220</v>
      </c>
      <c r="AI17" s="3" t="s">
        <v>279</v>
      </c>
      <c r="AJ17" s="3" t="s">
        <v>280</v>
      </c>
      <c r="AK17" s="3" t="s">
        <v>281</v>
      </c>
    </row>
    <row r="18" ht="86" customHeight="1" spans="1:37">
      <c r="A18" s="2" t="s">
        <v>282</v>
      </c>
      <c r="B18" s="4" t="s">
        <v>267</v>
      </c>
      <c r="C18" s="2" t="s">
        <v>268</v>
      </c>
      <c r="D18" s="2" t="s">
        <v>283</v>
      </c>
      <c r="E18" s="2" t="s">
        <v>111</v>
      </c>
      <c r="F18" s="2" t="s">
        <v>284</v>
      </c>
      <c r="G18" s="2" t="s">
        <v>271</v>
      </c>
      <c r="H18" s="2" t="s">
        <v>271</v>
      </c>
      <c r="I18" s="2" t="s">
        <v>173</v>
      </c>
      <c r="J18" s="2" t="s">
        <v>116</v>
      </c>
      <c r="K18" s="4">
        <v>2016</v>
      </c>
      <c r="L18" s="4">
        <v>2017</v>
      </c>
      <c r="M18" s="4">
        <v>2017</v>
      </c>
      <c r="N18" s="4">
        <v>2020</v>
      </c>
      <c r="O18" s="2" t="s">
        <v>285</v>
      </c>
      <c r="P18" s="5">
        <v>800</v>
      </c>
      <c r="Q18" s="5"/>
      <c r="R18" s="6">
        <v>2.99</v>
      </c>
      <c r="S18" s="2" t="s">
        <v>118</v>
      </c>
      <c r="T18" s="4">
        <v>25</v>
      </c>
      <c r="U18" s="5">
        <v>3470</v>
      </c>
      <c r="V18" s="2" t="s">
        <v>273</v>
      </c>
      <c r="W18" s="5">
        <v>944.2</v>
      </c>
      <c r="X18" s="7">
        <v>0.6</v>
      </c>
      <c r="Y18" s="2" t="s">
        <v>271</v>
      </c>
      <c r="Z18" s="2" t="s">
        <v>286</v>
      </c>
      <c r="AA18" s="2" t="s">
        <v>287</v>
      </c>
      <c r="AB18" s="4">
        <v>5</v>
      </c>
      <c r="AC18" s="7"/>
      <c r="AD18" s="2" t="s">
        <v>116</v>
      </c>
      <c r="AE18" s="2" t="s">
        <v>276</v>
      </c>
      <c r="AF18" s="2" t="s">
        <v>277</v>
      </c>
      <c r="AG18" s="2" t="s">
        <v>288</v>
      </c>
      <c r="AH18" s="2" t="s">
        <v>289</v>
      </c>
      <c r="AI18" s="2" t="s">
        <v>290</v>
      </c>
      <c r="AJ18" s="2" t="s">
        <v>280</v>
      </c>
      <c r="AK18" s="2" t="s">
        <v>291</v>
      </c>
    </row>
    <row r="19" ht="47" customHeight="1" spans="1:37">
      <c r="A19" s="3" t="s">
        <v>292</v>
      </c>
      <c r="B19" s="8" t="s">
        <v>267</v>
      </c>
      <c r="C19" s="3" t="s">
        <v>268</v>
      </c>
      <c r="D19" s="3" t="s">
        <v>293</v>
      </c>
      <c r="E19" s="3" t="s">
        <v>111</v>
      </c>
      <c r="F19" s="3" t="s">
        <v>294</v>
      </c>
      <c r="G19" s="3" t="s">
        <v>271</v>
      </c>
      <c r="H19" s="3" t="s">
        <v>271</v>
      </c>
      <c r="I19" s="3" t="s">
        <v>173</v>
      </c>
      <c r="J19" s="3" t="s">
        <v>116</v>
      </c>
      <c r="K19" s="8">
        <v>2019</v>
      </c>
      <c r="L19" s="8">
        <v>2020</v>
      </c>
      <c r="M19" s="8">
        <v>2020</v>
      </c>
      <c r="N19" s="8">
        <v>2023</v>
      </c>
      <c r="O19" s="3" t="s">
        <v>295</v>
      </c>
      <c r="P19" s="9">
        <v>900</v>
      </c>
      <c r="Q19" s="9"/>
      <c r="R19" s="10">
        <v>1.6953</v>
      </c>
      <c r="S19" s="3" t="s">
        <v>296</v>
      </c>
      <c r="T19" s="8">
        <v>25</v>
      </c>
      <c r="U19" s="9">
        <v>2000</v>
      </c>
      <c r="V19" s="3" t="s">
        <v>273</v>
      </c>
      <c r="W19" s="9">
        <v>544.6</v>
      </c>
      <c r="X19" s="11">
        <v>0.6</v>
      </c>
      <c r="Y19" s="3" t="s">
        <v>271</v>
      </c>
      <c r="Z19" s="3" t="s">
        <v>297</v>
      </c>
      <c r="AA19" s="3" t="s">
        <v>298</v>
      </c>
      <c r="AB19" s="8"/>
      <c r="AC19" s="11"/>
      <c r="AD19" s="3" t="s">
        <v>116</v>
      </c>
      <c r="AE19" s="3" t="s">
        <v>276</v>
      </c>
      <c r="AF19" s="3" t="s">
        <v>277</v>
      </c>
      <c r="AG19" s="3" t="s">
        <v>299</v>
      </c>
      <c r="AH19" s="3" t="s">
        <v>220</v>
      </c>
      <c r="AI19" s="3" t="s">
        <v>279</v>
      </c>
      <c r="AJ19" s="3" t="s">
        <v>300</v>
      </c>
      <c r="AK19" s="3" t="s">
        <v>301</v>
      </c>
    </row>
    <row r="20" ht="60" customHeight="1" spans="1:37">
      <c r="A20" s="2" t="s">
        <v>302</v>
      </c>
      <c r="B20" s="4" t="s">
        <v>267</v>
      </c>
      <c r="C20" s="2" t="s">
        <v>268</v>
      </c>
      <c r="D20" s="2" t="s">
        <v>303</v>
      </c>
      <c r="E20" s="2" t="s">
        <v>111</v>
      </c>
      <c r="F20" s="2" t="s">
        <v>304</v>
      </c>
      <c r="G20" s="2" t="s">
        <v>271</v>
      </c>
      <c r="H20" s="2" t="s">
        <v>271</v>
      </c>
      <c r="I20" s="2" t="s">
        <v>173</v>
      </c>
      <c r="J20" s="2" t="s">
        <v>305</v>
      </c>
      <c r="K20" s="4">
        <v>2023</v>
      </c>
      <c r="L20" s="4">
        <v>2023</v>
      </c>
      <c r="M20" s="4">
        <v>2024</v>
      </c>
      <c r="N20" s="4">
        <v>2026</v>
      </c>
      <c r="O20" s="2"/>
      <c r="P20" s="5">
        <v>1800</v>
      </c>
      <c r="Q20" s="5"/>
      <c r="R20" s="6">
        <v>1.6215</v>
      </c>
      <c r="S20" s="2" t="s">
        <v>306</v>
      </c>
      <c r="T20" s="4">
        <v>30</v>
      </c>
      <c r="U20" s="5">
        <v>5510</v>
      </c>
      <c r="V20" s="2" t="s">
        <v>273</v>
      </c>
      <c r="W20" s="5">
        <v>1500.3</v>
      </c>
      <c r="X20" s="7">
        <v>0.6</v>
      </c>
      <c r="Y20" s="2" t="s">
        <v>271</v>
      </c>
      <c r="Z20" s="2" t="s">
        <v>307</v>
      </c>
      <c r="AA20" s="2" t="s">
        <v>308</v>
      </c>
      <c r="AB20" s="4"/>
      <c r="AC20" s="7"/>
      <c r="AD20" s="2" t="s">
        <v>309</v>
      </c>
      <c r="AE20" s="2" t="s">
        <v>276</v>
      </c>
      <c r="AF20" s="2" t="s">
        <v>277</v>
      </c>
      <c r="AG20" s="2" t="s">
        <v>310</v>
      </c>
      <c r="AH20" s="2" t="s">
        <v>220</v>
      </c>
      <c r="AI20" s="2" t="s">
        <v>279</v>
      </c>
      <c r="AJ20" s="2" t="s">
        <v>311</v>
      </c>
      <c r="AK20" s="2" t="s">
        <v>312</v>
      </c>
    </row>
    <row r="21" ht="73" customHeight="1" spans="1:37">
      <c r="A21" s="3" t="s">
        <v>313</v>
      </c>
      <c r="B21" s="8" t="s">
        <v>267</v>
      </c>
      <c r="C21" s="3" t="s">
        <v>314</v>
      </c>
      <c r="D21" s="3" t="s">
        <v>315</v>
      </c>
      <c r="E21" s="3" t="s">
        <v>111</v>
      </c>
      <c r="F21" s="3" t="s">
        <v>316</v>
      </c>
      <c r="G21" s="3" t="s">
        <v>317</v>
      </c>
      <c r="H21" s="3" t="s">
        <v>318</v>
      </c>
      <c r="I21" s="3" t="s">
        <v>173</v>
      </c>
      <c r="J21" s="3" t="s">
        <v>116</v>
      </c>
      <c r="K21" s="8">
        <v>2016</v>
      </c>
      <c r="L21" s="8">
        <v>2017</v>
      </c>
      <c r="M21" s="8"/>
      <c r="N21" s="8">
        <v>2019</v>
      </c>
      <c r="O21" s="3" t="s">
        <v>319</v>
      </c>
      <c r="P21" s="9">
        <v>881</v>
      </c>
      <c r="Q21" s="9">
        <v>1177</v>
      </c>
      <c r="R21" s="10">
        <v>2.94</v>
      </c>
      <c r="S21" s="3" t="s">
        <v>320</v>
      </c>
      <c r="T21" s="8"/>
      <c r="U21" s="9"/>
      <c r="V21" s="3" t="s">
        <v>273</v>
      </c>
      <c r="W21" s="9">
        <v>872</v>
      </c>
      <c r="X21" s="11">
        <v>0.6</v>
      </c>
      <c r="Y21" s="3" t="s">
        <v>321</v>
      </c>
      <c r="Z21" s="3" t="s">
        <v>322</v>
      </c>
      <c r="AA21" s="3" t="s">
        <v>323</v>
      </c>
      <c r="AB21" s="8"/>
      <c r="AC21" s="11"/>
      <c r="AD21" s="3" t="s">
        <v>116</v>
      </c>
      <c r="AE21" s="3" t="s">
        <v>324</v>
      </c>
      <c r="AF21" s="3" t="s">
        <v>325</v>
      </c>
      <c r="AG21" s="3" t="s">
        <v>326</v>
      </c>
      <c r="AH21" s="3" t="s">
        <v>289</v>
      </c>
      <c r="AI21" s="3" t="s">
        <v>126</v>
      </c>
      <c r="AJ21" s="3" t="s">
        <v>327</v>
      </c>
      <c r="AK21" s="3" t="s">
        <v>328</v>
      </c>
    </row>
    <row r="22" ht="60" customHeight="1" spans="1:37">
      <c r="A22" s="2" t="s">
        <v>329</v>
      </c>
      <c r="B22" s="4" t="s">
        <v>267</v>
      </c>
      <c r="C22" s="2" t="s">
        <v>314</v>
      </c>
      <c r="D22" s="2" t="s">
        <v>330</v>
      </c>
      <c r="E22" s="2" t="s">
        <v>111</v>
      </c>
      <c r="F22" s="2" t="s">
        <v>331</v>
      </c>
      <c r="G22" s="2" t="s">
        <v>318</v>
      </c>
      <c r="H22" s="2" t="s">
        <v>318</v>
      </c>
      <c r="I22" s="2" t="s">
        <v>173</v>
      </c>
      <c r="J22" s="2" t="s">
        <v>116</v>
      </c>
      <c r="K22" s="4">
        <v>2020</v>
      </c>
      <c r="L22" s="4">
        <v>2020</v>
      </c>
      <c r="M22" s="4">
        <v>2020</v>
      </c>
      <c r="N22" s="4">
        <v>2023</v>
      </c>
      <c r="O22" s="2" t="s">
        <v>332</v>
      </c>
      <c r="P22" s="5">
        <v>1500</v>
      </c>
      <c r="Q22" s="5">
        <v>2100</v>
      </c>
      <c r="R22" s="6">
        <v>1.35</v>
      </c>
      <c r="S22" s="2" t="s">
        <v>333</v>
      </c>
      <c r="T22" s="4">
        <v>30</v>
      </c>
      <c r="U22" s="5"/>
      <c r="V22" s="2" t="s">
        <v>273</v>
      </c>
      <c r="W22" s="5">
        <v>1000</v>
      </c>
      <c r="X22" s="7">
        <v>0.6</v>
      </c>
      <c r="Y22" s="2" t="s">
        <v>334</v>
      </c>
      <c r="Z22" s="2" t="s">
        <v>335</v>
      </c>
      <c r="AA22" s="2" t="s">
        <v>336</v>
      </c>
      <c r="AB22" s="4"/>
      <c r="AC22" s="7"/>
      <c r="AD22" s="2" t="s">
        <v>116</v>
      </c>
      <c r="AE22" s="2" t="s">
        <v>337</v>
      </c>
      <c r="AF22" s="2" t="s">
        <v>338</v>
      </c>
      <c r="AG22" s="2" t="s">
        <v>339</v>
      </c>
      <c r="AH22" s="2" t="s">
        <v>125</v>
      </c>
      <c r="AI22" s="2" t="s">
        <v>340</v>
      </c>
      <c r="AJ22" s="2" t="s">
        <v>341</v>
      </c>
      <c r="AK22" s="2" t="s">
        <v>342</v>
      </c>
    </row>
    <row r="23" ht="60" customHeight="1" spans="1:37">
      <c r="A23" s="3" t="s">
        <v>343</v>
      </c>
      <c r="B23" s="8" t="s">
        <v>267</v>
      </c>
      <c r="C23" s="3" t="s">
        <v>314</v>
      </c>
      <c r="D23" s="3" t="s">
        <v>344</v>
      </c>
      <c r="E23" s="3" t="s">
        <v>111</v>
      </c>
      <c r="F23" s="3" t="s">
        <v>331</v>
      </c>
      <c r="G23" s="3" t="s">
        <v>318</v>
      </c>
      <c r="H23" s="3" t="s">
        <v>318</v>
      </c>
      <c r="I23" s="3" t="s">
        <v>173</v>
      </c>
      <c r="J23" s="3" t="s">
        <v>212</v>
      </c>
      <c r="K23" s="8">
        <v>2024</v>
      </c>
      <c r="L23" s="8">
        <v>2024</v>
      </c>
      <c r="M23" s="8">
        <v>2024</v>
      </c>
      <c r="N23" s="8">
        <v>2026</v>
      </c>
      <c r="O23" s="3"/>
      <c r="P23" s="9">
        <v>1500</v>
      </c>
      <c r="Q23" s="9"/>
      <c r="R23" s="10">
        <v>1.413</v>
      </c>
      <c r="S23" s="3" t="s">
        <v>345</v>
      </c>
      <c r="T23" s="8">
        <v>30</v>
      </c>
      <c r="U23" s="9"/>
      <c r="V23" s="3" t="s">
        <v>346</v>
      </c>
      <c r="W23" s="9">
        <v>748</v>
      </c>
      <c r="X23" s="11">
        <v>0.6</v>
      </c>
      <c r="Y23" s="3" t="s">
        <v>347</v>
      </c>
      <c r="Z23" s="3" t="s">
        <v>348</v>
      </c>
      <c r="AA23" s="3" t="s">
        <v>349</v>
      </c>
      <c r="AB23" s="8">
        <v>4</v>
      </c>
      <c r="AC23" s="11"/>
      <c r="AD23" s="3" t="s">
        <v>212</v>
      </c>
      <c r="AE23" s="3" t="s">
        <v>350</v>
      </c>
      <c r="AF23" s="3" t="s">
        <v>351</v>
      </c>
      <c r="AG23" s="3" t="s">
        <v>352</v>
      </c>
      <c r="AH23" s="3" t="s">
        <v>353</v>
      </c>
      <c r="AI23" s="3" t="s">
        <v>354</v>
      </c>
      <c r="AJ23" s="3" t="s">
        <v>355</v>
      </c>
      <c r="AK23" s="3" t="s">
        <v>356</v>
      </c>
    </row>
    <row r="24" ht="60" customHeight="1" spans="1:37">
      <c r="A24" s="2" t="s">
        <v>357</v>
      </c>
      <c r="B24" s="4" t="s">
        <v>267</v>
      </c>
      <c r="C24" s="2" t="s">
        <v>314</v>
      </c>
      <c r="D24" s="2" t="s">
        <v>358</v>
      </c>
      <c r="E24" s="2" t="s">
        <v>111</v>
      </c>
      <c r="F24" s="2" t="s">
        <v>331</v>
      </c>
      <c r="G24" s="2" t="s">
        <v>318</v>
      </c>
      <c r="H24" s="2" t="s">
        <v>318</v>
      </c>
      <c r="I24" s="2" t="s">
        <v>115</v>
      </c>
      <c r="J24" s="2" t="s">
        <v>212</v>
      </c>
      <c r="K24" s="4">
        <v>2025</v>
      </c>
      <c r="L24" s="4">
        <v>2025</v>
      </c>
      <c r="M24" s="4">
        <v>2026</v>
      </c>
      <c r="N24" s="4">
        <v>2028</v>
      </c>
      <c r="O24" s="2"/>
      <c r="P24" s="5">
        <v>1500</v>
      </c>
      <c r="Q24" s="5"/>
      <c r="R24" s="6"/>
      <c r="S24" s="2" t="s">
        <v>359</v>
      </c>
      <c r="T24" s="4">
        <v>30</v>
      </c>
      <c r="U24" s="5"/>
      <c r="V24" s="2"/>
      <c r="W24" s="5"/>
      <c r="X24" s="7"/>
      <c r="Y24" s="2" t="s">
        <v>360</v>
      </c>
      <c r="Z24" s="2" t="s">
        <v>361</v>
      </c>
      <c r="AA24" s="2" t="s">
        <v>362</v>
      </c>
      <c r="AB24" s="4"/>
      <c r="AC24" s="7"/>
      <c r="AD24" s="2" t="s">
        <v>212</v>
      </c>
      <c r="AE24" s="2" t="s">
        <v>363</v>
      </c>
      <c r="AF24" s="2" t="s">
        <v>364</v>
      </c>
      <c r="AG24" s="2" t="s">
        <v>365</v>
      </c>
      <c r="AH24" s="2" t="s">
        <v>220</v>
      </c>
      <c r="AI24" s="2" t="s">
        <v>366</v>
      </c>
      <c r="AJ24" s="2" t="s">
        <v>367</v>
      </c>
      <c r="AK24" s="2" t="s">
        <v>368</v>
      </c>
    </row>
  </sheetData>
  <pageMargins left="0.7" right="0.7" top="0.75" bottom="0.75" header="0.3" footer="0.3"/>
  <headerFooter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"/>
  <sheetViews>
    <sheetView showGridLines="0" tabSelected="1" workbookViewId="0">
      <pane xSplit="2" ySplit="1" topLeftCell="C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8"/>
  <cols>
    <col min="1" max="4" width="36" customWidth="1"/>
    <col min="5" max="6" width="27" customWidth="1"/>
    <col min="7" max="7" width="65" customWidth="1"/>
    <col min="8" max="9" width="36" customWidth="1"/>
    <col min="10" max="11" width="27" customWidth="1"/>
    <col min="12" max="12" width="62" customWidth="1"/>
  </cols>
  <sheetData>
    <row r="1" ht="48" customHeight="1" spans="1:12">
      <c r="A1" s="1" t="s">
        <v>369</v>
      </c>
      <c r="B1" s="1" t="s">
        <v>370</v>
      </c>
      <c r="C1" s="1" t="s">
        <v>371</v>
      </c>
      <c r="D1" s="1" t="s">
        <v>372</v>
      </c>
      <c r="E1" s="1" t="s">
        <v>373</v>
      </c>
      <c r="F1" s="1" t="s">
        <v>374</v>
      </c>
      <c r="G1" s="1" t="s">
        <v>375</v>
      </c>
      <c r="H1" s="1" t="s">
        <v>376</v>
      </c>
      <c r="I1" s="1" t="s">
        <v>377</v>
      </c>
      <c r="J1" s="1" t="s">
        <v>104</v>
      </c>
      <c r="K1" s="1" t="s">
        <v>378</v>
      </c>
      <c r="L1" s="1" t="s">
        <v>107</v>
      </c>
    </row>
    <row r="2" ht="34" customHeight="1" spans="1:12">
      <c r="A2" s="2" t="s">
        <v>122</v>
      </c>
      <c r="B2" s="2" t="s">
        <v>380</v>
      </c>
      <c r="C2" s="2" t="s">
        <v>381</v>
      </c>
      <c r="D2" s="2" t="s">
        <v>382</v>
      </c>
      <c r="E2" s="2"/>
      <c r="F2" s="2" t="s">
        <v>383</v>
      </c>
      <c r="G2" s="2" t="s">
        <v>123</v>
      </c>
      <c r="H2" s="2" t="s">
        <v>108</v>
      </c>
      <c r="I2" s="2" t="s">
        <v>384</v>
      </c>
      <c r="J2" s="2" t="s">
        <v>165</v>
      </c>
      <c r="K2" s="2" t="s">
        <v>385</v>
      </c>
      <c r="L2" s="2" t="s">
        <v>386</v>
      </c>
    </row>
    <row r="3" ht="47" customHeight="1" spans="1:12">
      <c r="A3" s="3" t="s">
        <v>124</v>
      </c>
      <c r="B3" s="3" t="s">
        <v>380</v>
      </c>
      <c r="C3" s="3" t="s">
        <v>388</v>
      </c>
      <c r="D3" s="3" t="s">
        <v>389</v>
      </c>
      <c r="E3" s="3"/>
      <c r="F3" s="3" t="s">
        <v>383</v>
      </c>
      <c r="G3" s="3" t="s">
        <v>390</v>
      </c>
      <c r="H3" s="3" t="s">
        <v>108</v>
      </c>
      <c r="I3" s="3" t="s">
        <v>391</v>
      </c>
      <c r="J3" s="3" t="s">
        <v>165</v>
      </c>
      <c r="K3" s="3" t="s">
        <v>385</v>
      </c>
      <c r="L3" s="3" t="s">
        <v>392</v>
      </c>
    </row>
    <row r="4" ht="34" customHeight="1" spans="1:12">
      <c r="A4" s="2" t="s">
        <v>152</v>
      </c>
      <c r="B4" s="2" t="s">
        <v>380</v>
      </c>
      <c r="C4" s="2" t="s">
        <v>393</v>
      </c>
      <c r="D4" s="2" t="s">
        <v>382</v>
      </c>
      <c r="E4" s="2"/>
      <c r="F4" s="2" t="s">
        <v>383</v>
      </c>
      <c r="G4" s="2" t="s">
        <v>153</v>
      </c>
      <c r="H4" s="2" t="s">
        <v>394</v>
      </c>
      <c r="I4" s="2" t="s">
        <v>395</v>
      </c>
      <c r="J4" s="2" t="s">
        <v>165</v>
      </c>
      <c r="K4" s="2" t="s">
        <v>385</v>
      </c>
      <c r="L4" s="2" t="s">
        <v>396</v>
      </c>
    </row>
    <row r="5" ht="60" customHeight="1" spans="1:12">
      <c r="A5" s="3" t="s">
        <v>397</v>
      </c>
      <c r="B5" s="3" t="s">
        <v>380</v>
      </c>
      <c r="C5" s="3" t="s">
        <v>398</v>
      </c>
      <c r="D5" s="3" t="s">
        <v>399</v>
      </c>
      <c r="E5" s="3"/>
      <c r="F5" s="3" t="s">
        <v>383</v>
      </c>
      <c r="G5" s="3" t="s">
        <v>400</v>
      </c>
      <c r="H5" s="3" t="s">
        <v>394</v>
      </c>
      <c r="I5" s="3" t="s">
        <v>401</v>
      </c>
      <c r="J5" s="3" t="s">
        <v>165</v>
      </c>
      <c r="K5" s="3" t="s">
        <v>385</v>
      </c>
      <c r="L5" s="3" t="s">
        <v>402</v>
      </c>
    </row>
    <row r="6" ht="47" customHeight="1" spans="1:12">
      <c r="A6" s="2" t="s">
        <v>179</v>
      </c>
      <c r="B6" s="2" t="s">
        <v>403</v>
      </c>
      <c r="C6" s="2" t="s">
        <v>404</v>
      </c>
      <c r="D6" s="2" t="s">
        <v>405</v>
      </c>
      <c r="E6" s="2" t="s">
        <v>406</v>
      </c>
      <c r="F6" s="2" t="s">
        <v>407</v>
      </c>
      <c r="G6" s="2" t="s">
        <v>180</v>
      </c>
      <c r="H6" s="2" t="s">
        <v>168</v>
      </c>
      <c r="I6" s="2" t="s">
        <v>408</v>
      </c>
      <c r="J6" s="2" t="s">
        <v>165</v>
      </c>
      <c r="K6" s="2" t="s">
        <v>385</v>
      </c>
      <c r="L6" s="2" t="s">
        <v>409</v>
      </c>
    </row>
    <row r="7" ht="47" customHeight="1" spans="1:12">
      <c r="A7" s="3" t="s">
        <v>193</v>
      </c>
      <c r="B7" s="3" t="s">
        <v>403</v>
      </c>
      <c r="C7" s="3" t="s">
        <v>410</v>
      </c>
      <c r="D7" s="3" t="s">
        <v>405</v>
      </c>
      <c r="E7" s="3" t="s">
        <v>411</v>
      </c>
      <c r="F7" s="3" t="s">
        <v>407</v>
      </c>
      <c r="G7" s="3" t="s">
        <v>194</v>
      </c>
      <c r="H7" s="3" t="s">
        <v>412</v>
      </c>
      <c r="I7" s="3" t="s">
        <v>413</v>
      </c>
      <c r="J7" s="3" t="s">
        <v>165</v>
      </c>
      <c r="K7" s="3" t="s">
        <v>385</v>
      </c>
      <c r="L7" s="3" t="s">
        <v>414</v>
      </c>
    </row>
    <row r="8" ht="34" customHeight="1" spans="1:12">
      <c r="A8" s="2" t="s">
        <v>217</v>
      </c>
      <c r="B8" s="2" t="s">
        <v>415</v>
      </c>
      <c r="C8" s="2" t="s">
        <v>416</v>
      </c>
      <c r="D8" s="2" t="s">
        <v>417</v>
      </c>
      <c r="E8" s="2" t="s">
        <v>418</v>
      </c>
      <c r="F8" s="2" t="s">
        <v>419</v>
      </c>
      <c r="G8" s="2" t="s">
        <v>218</v>
      </c>
      <c r="H8" s="2" t="s">
        <v>420</v>
      </c>
      <c r="I8" s="2" t="s">
        <v>421</v>
      </c>
      <c r="J8" s="2" t="s">
        <v>220</v>
      </c>
      <c r="K8" s="2" t="s">
        <v>385</v>
      </c>
      <c r="L8" s="2" t="s">
        <v>422</v>
      </c>
    </row>
    <row r="9" ht="47" customHeight="1" spans="1:12">
      <c r="A9" s="3" t="s">
        <v>423</v>
      </c>
      <c r="B9" s="3" t="s">
        <v>403</v>
      </c>
      <c r="C9" s="3" t="s">
        <v>424</v>
      </c>
      <c r="D9" s="3" t="s">
        <v>405</v>
      </c>
      <c r="E9" s="3" t="s">
        <v>425</v>
      </c>
      <c r="F9" s="3" t="s">
        <v>407</v>
      </c>
      <c r="G9" s="3" t="s">
        <v>426</v>
      </c>
      <c r="H9" s="3" t="s">
        <v>420</v>
      </c>
      <c r="I9" s="3" t="s">
        <v>427</v>
      </c>
      <c r="J9" s="3" t="s">
        <v>165</v>
      </c>
      <c r="K9" s="3" t="s">
        <v>385</v>
      </c>
      <c r="L9" s="3" t="s">
        <v>428</v>
      </c>
    </row>
    <row r="10" ht="47" customHeight="1" spans="1:12">
      <c r="A10" s="2" t="s">
        <v>429</v>
      </c>
      <c r="B10" s="2" t="s">
        <v>114</v>
      </c>
      <c r="C10" s="2" t="s">
        <v>430</v>
      </c>
      <c r="D10" s="2" t="s">
        <v>431</v>
      </c>
      <c r="E10" s="2" t="s">
        <v>432</v>
      </c>
      <c r="F10" s="2" t="s">
        <v>433</v>
      </c>
      <c r="G10" s="2" t="s">
        <v>434</v>
      </c>
      <c r="H10" s="2" t="s">
        <v>435</v>
      </c>
      <c r="I10" s="2" t="s">
        <v>436</v>
      </c>
      <c r="J10" s="2" t="s">
        <v>220</v>
      </c>
      <c r="K10" s="2" t="s">
        <v>385</v>
      </c>
      <c r="L10" s="2" t="s">
        <v>437</v>
      </c>
    </row>
    <row r="11" ht="34" customHeight="1" spans="1:12">
      <c r="A11" s="3" t="s">
        <v>276</v>
      </c>
      <c r="B11" s="3" t="s">
        <v>271</v>
      </c>
      <c r="C11" s="3" t="s">
        <v>438</v>
      </c>
      <c r="D11" s="3" t="s">
        <v>439</v>
      </c>
      <c r="E11" s="3"/>
      <c r="F11" s="3" t="s">
        <v>440</v>
      </c>
      <c r="G11" s="3" t="s">
        <v>277</v>
      </c>
      <c r="H11" s="3" t="s">
        <v>441</v>
      </c>
      <c r="I11" s="3" t="s">
        <v>442</v>
      </c>
      <c r="J11" s="3" t="s">
        <v>220</v>
      </c>
      <c r="K11" s="3" t="s">
        <v>385</v>
      </c>
      <c r="L11" s="3" t="s">
        <v>443</v>
      </c>
    </row>
    <row r="12" ht="47" customHeight="1" spans="1:12">
      <c r="A12" s="2" t="s">
        <v>326</v>
      </c>
      <c r="B12" s="2" t="s">
        <v>444</v>
      </c>
      <c r="C12" s="2" t="s">
        <v>445</v>
      </c>
      <c r="D12" s="2" t="s">
        <v>446</v>
      </c>
      <c r="E12" s="2" t="s">
        <v>447</v>
      </c>
      <c r="F12" s="2" t="s">
        <v>448</v>
      </c>
      <c r="G12" s="2" t="s">
        <v>449</v>
      </c>
      <c r="H12" s="2" t="s">
        <v>450</v>
      </c>
      <c r="I12" s="2" t="s">
        <v>451</v>
      </c>
      <c r="J12" s="2" t="s">
        <v>452</v>
      </c>
      <c r="K12" s="2" t="s">
        <v>385</v>
      </c>
      <c r="L12" s="2" t="s">
        <v>453</v>
      </c>
    </row>
    <row r="13" ht="34" customHeight="1" spans="1:12">
      <c r="A13" s="3" t="s">
        <v>324</v>
      </c>
      <c r="B13" s="3" t="s">
        <v>454</v>
      </c>
      <c r="C13" s="3" t="s">
        <v>455</v>
      </c>
      <c r="D13" s="3" t="s">
        <v>456</v>
      </c>
      <c r="E13" s="3" t="s">
        <v>457</v>
      </c>
      <c r="F13" s="3" t="s">
        <v>458</v>
      </c>
      <c r="G13" s="3" t="s">
        <v>325</v>
      </c>
      <c r="H13" s="3" t="s">
        <v>313</v>
      </c>
      <c r="I13" s="3" t="s">
        <v>459</v>
      </c>
      <c r="J13" s="3" t="s">
        <v>220</v>
      </c>
      <c r="K13" s="3" t="s">
        <v>385</v>
      </c>
      <c r="L13" s="3" t="s">
        <v>460</v>
      </c>
    </row>
    <row r="14" ht="34" customHeight="1" spans="1:12">
      <c r="A14" s="2" t="s">
        <v>337</v>
      </c>
      <c r="B14" s="2" t="s">
        <v>318</v>
      </c>
      <c r="C14" s="2" t="s">
        <v>461</v>
      </c>
      <c r="D14" s="2" t="s">
        <v>462</v>
      </c>
      <c r="E14" s="2" t="s">
        <v>463</v>
      </c>
      <c r="F14" s="2" t="s">
        <v>440</v>
      </c>
      <c r="G14" s="2" t="s">
        <v>338</v>
      </c>
      <c r="H14" s="2" t="s">
        <v>329</v>
      </c>
      <c r="I14" s="2" t="s">
        <v>464</v>
      </c>
      <c r="J14" s="2" t="s">
        <v>220</v>
      </c>
      <c r="K14" s="2" t="s">
        <v>385</v>
      </c>
      <c r="L14" s="2" t="s">
        <v>465</v>
      </c>
    </row>
    <row r="15" ht="47" customHeight="1" spans="1:12">
      <c r="A15" s="3" t="s">
        <v>466</v>
      </c>
      <c r="B15" s="3" t="s">
        <v>307</v>
      </c>
      <c r="C15" s="3" t="s">
        <v>467</v>
      </c>
      <c r="D15" s="3" t="s">
        <v>468</v>
      </c>
      <c r="E15" s="3" t="s">
        <v>469</v>
      </c>
      <c r="F15" s="3" t="s">
        <v>383</v>
      </c>
      <c r="G15" s="3" t="s">
        <v>470</v>
      </c>
      <c r="H15" s="3" t="s">
        <v>329</v>
      </c>
      <c r="I15" s="3" t="s">
        <v>471</v>
      </c>
      <c r="J15" s="3" t="s">
        <v>165</v>
      </c>
      <c r="K15" s="3" t="s">
        <v>385</v>
      </c>
      <c r="L15" s="3" t="s">
        <v>472</v>
      </c>
    </row>
    <row r="16" ht="34" customHeight="1" spans="1:12">
      <c r="A16" s="2" t="s">
        <v>473</v>
      </c>
      <c r="B16" s="2" t="s">
        <v>318</v>
      </c>
      <c r="C16" s="2" t="s">
        <v>474</v>
      </c>
      <c r="D16" s="2" t="s">
        <v>439</v>
      </c>
      <c r="E16" s="2"/>
      <c r="F16" s="2" t="s">
        <v>440</v>
      </c>
      <c r="G16" s="2" t="s">
        <v>475</v>
      </c>
      <c r="H16" s="2" t="s">
        <v>476</v>
      </c>
      <c r="I16" s="2" t="s">
        <v>477</v>
      </c>
      <c r="J16" s="2" t="s">
        <v>220</v>
      </c>
      <c r="K16" s="2" t="s">
        <v>385</v>
      </c>
      <c r="L16" s="2" t="s">
        <v>478</v>
      </c>
    </row>
    <row r="17" ht="34" customHeight="1" spans="1:12">
      <c r="A17" s="3" t="s">
        <v>479</v>
      </c>
      <c r="B17" s="3" t="s">
        <v>318</v>
      </c>
      <c r="C17" s="3" t="s">
        <v>480</v>
      </c>
      <c r="D17" s="3" t="s">
        <v>481</v>
      </c>
      <c r="E17" s="3" t="s">
        <v>482</v>
      </c>
      <c r="F17" s="3" t="s">
        <v>440</v>
      </c>
      <c r="G17" s="3" t="s">
        <v>483</v>
      </c>
      <c r="H17" s="3" t="s">
        <v>484</v>
      </c>
      <c r="I17" s="3" t="s">
        <v>485</v>
      </c>
      <c r="J17" s="3" t="s">
        <v>220</v>
      </c>
      <c r="K17" s="3" t="s">
        <v>385</v>
      </c>
      <c r="L17" s="3" t="s">
        <v>486</v>
      </c>
    </row>
    <row r="18" ht="34" customHeight="1" spans="1:12">
      <c r="A18" s="2" t="s">
        <v>487</v>
      </c>
      <c r="B18" s="2" t="s">
        <v>444</v>
      </c>
      <c r="C18" s="2" t="s">
        <v>488</v>
      </c>
      <c r="D18" s="2" t="s">
        <v>489</v>
      </c>
      <c r="E18" s="2" t="s">
        <v>490</v>
      </c>
      <c r="F18" s="2" t="s">
        <v>448</v>
      </c>
      <c r="G18" s="2" t="s">
        <v>491</v>
      </c>
      <c r="H18" s="2" t="s">
        <v>492</v>
      </c>
      <c r="I18" s="2" t="s">
        <v>493</v>
      </c>
      <c r="J18" s="2" t="s">
        <v>452</v>
      </c>
      <c r="K18" s="2" t="s">
        <v>385</v>
      </c>
      <c r="L18" s="2" t="s">
        <v>494</v>
      </c>
    </row>
    <row r="19" ht="60" customHeight="1" spans="1:12">
      <c r="A19" s="3" t="s">
        <v>495</v>
      </c>
      <c r="B19" s="3" t="s">
        <v>380</v>
      </c>
      <c r="C19" s="3" t="s">
        <v>496</v>
      </c>
      <c r="D19" s="3" t="s">
        <v>399</v>
      </c>
      <c r="E19" s="3"/>
      <c r="F19" s="3" t="s">
        <v>383</v>
      </c>
      <c r="G19" s="3" t="s">
        <v>497</v>
      </c>
      <c r="H19" s="3" t="s">
        <v>108</v>
      </c>
      <c r="I19" s="3" t="s">
        <v>498</v>
      </c>
      <c r="J19" s="3" t="s">
        <v>220</v>
      </c>
      <c r="K19" s="3" t="s">
        <v>385</v>
      </c>
      <c r="L19" s="3" t="s">
        <v>499</v>
      </c>
    </row>
    <row r="20" ht="60" customHeight="1" spans="1:12">
      <c r="A20" s="2" t="s">
        <v>138</v>
      </c>
      <c r="B20" s="2" t="s">
        <v>380</v>
      </c>
      <c r="C20" s="2" t="s">
        <v>500</v>
      </c>
      <c r="D20" s="2" t="s">
        <v>399</v>
      </c>
      <c r="E20" s="2" t="s">
        <v>501</v>
      </c>
      <c r="F20" s="2" t="s">
        <v>383</v>
      </c>
      <c r="G20" s="2" t="s">
        <v>139</v>
      </c>
      <c r="H20" s="2" t="s">
        <v>129</v>
      </c>
      <c r="I20" s="2" t="s">
        <v>502</v>
      </c>
      <c r="J20" s="2" t="s">
        <v>220</v>
      </c>
      <c r="K20" s="2" t="s">
        <v>503</v>
      </c>
      <c r="L20" s="2" t="s">
        <v>504</v>
      </c>
    </row>
    <row r="21" ht="47" customHeight="1" spans="1:12">
      <c r="A21" s="3" t="s">
        <v>140</v>
      </c>
      <c r="B21" s="3" t="s">
        <v>380</v>
      </c>
      <c r="C21" s="3" t="s">
        <v>505</v>
      </c>
      <c r="D21" s="3" t="s">
        <v>382</v>
      </c>
      <c r="E21" s="3"/>
      <c r="F21" s="3" t="s">
        <v>383</v>
      </c>
      <c r="G21" s="3" t="s">
        <v>506</v>
      </c>
      <c r="H21" s="3" t="s">
        <v>129</v>
      </c>
      <c r="I21" s="3" t="s">
        <v>507</v>
      </c>
      <c r="J21" s="3" t="s">
        <v>165</v>
      </c>
      <c r="K21" s="3" t="s">
        <v>503</v>
      </c>
      <c r="L21" s="3" t="s">
        <v>508</v>
      </c>
    </row>
    <row r="22" ht="73" customHeight="1" spans="1:12">
      <c r="A22" s="2" t="s">
        <v>509</v>
      </c>
      <c r="B22" s="2" t="s">
        <v>403</v>
      </c>
      <c r="C22" s="2" t="s">
        <v>510</v>
      </c>
      <c r="D22" s="2" t="s">
        <v>405</v>
      </c>
      <c r="E22" s="2" t="s">
        <v>511</v>
      </c>
      <c r="F22" s="2" t="s">
        <v>407</v>
      </c>
      <c r="G22" s="2" t="s">
        <v>512</v>
      </c>
      <c r="H22" s="2" t="s">
        <v>412</v>
      </c>
      <c r="I22" s="2" t="s">
        <v>513</v>
      </c>
      <c r="J22" s="2" t="s">
        <v>220</v>
      </c>
      <c r="K22" s="2" t="s">
        <v>503</v>
      </c>
      <c r="L22" s="2" t="s">
        <v>514</v>
      </c>
    </row>
    <row r="23" ht="60" customHeight="1" spans="1:12">
      <c r="A23" s="3" t="s">
        <v>164</v>
      </c>
      <c r="B23" s="3" t="s">
        <v>380</v>
      </c>
      <c r="C23" s="3" t="s">
        <v>515</v>
      </c>
      <c r="D23" s="3" t="s">
        <v>399</v>
      </c>
      <c r="E23" s="3" t="s">
        <v>516</v>
      </c>
      <c r="F23" s="3" t="s">
        <v>383</v>
      </c>
      <c r="G23" s="3" t="s">
        <v>400</v>
      </c>
      <c r="H23" s="3" t="s">
        <v>394</v>
      </c>
      <c r="I23" s="3" t="s">
        <v>517</v>
      </c>
      <c r="J23" s="3" t="s">
        <v>220</v>
      </c>
      <c r="K23" s="3" t="s">
        <v>503</v>
      </c>
      <c r="L23" s="3" t="s">
        <v>518</v>
      </c>
    </row>
    <row r="24" ht="60" customHeight="1" spans="1:12">
      <c r="A24" s="2" t="s">
        <v>519</v>
      </c>
      <c r="B24" s="2" t="s">
        <v>380</v>
      </c>
      <c r="C24" s="2" t="s">
        <v>520</v>
      </c>
      <c r="D24" s="2" t="s">
        <v>521</v>
      </c>
      <c r="E24" s="2" t="s">
        <v>522</v>
      </c>
      <c r="F24" s="2" t="s">
        <v>383</v>
      </c>
      <c r="G24" s="2" t="s">
        <v>523</v>
      </c>
      <c r="H24" s="2" t="s">
        <v>524</v>
      </c>
      <c r="I24" s="2" t="s">
        <v>525</v>
      </c>
      <c r="J24" s="2" t="s">
        <v>220</v>
      </c>
      <c r="K24" s="2" t="s">
        <v>503</v>
      </c>
      <c r="L24" s="2" t="s">
        <v>526</v>
      </c>
    </row>
    <row r="25" ht="60" customHeight="1" spans="1:12">
      <c r="A25" s="3" t="s">
        <v>527</v>
      </c>
      <c r="B25" s="3" t="s">
        <v>380</v>
      </c>
      <c r="C25" s="3" t="s">
        <v>528</v>
      </c>
      <c r="D25" s="3" t="s">
        <v>399</v>
      </c>
      <c r="E25" s="3" t="s">
        <v>529</v>
      </c>
      <c r="F25" s="3" t="s">
        <v>383</v>
      </c>
      <c r="G25" s="3" t="s">
        <v>530</v>
      </c>
      <c r="H25" s="3" t="s">
        <v>420</v>
      </c>
      <c r="I25" s="3" t="s">
        <v>531</v>
      </c>
      <c r="J25" s="3" t="s">
        <v>220</v>
      </c>
      <c r="K25" s="3" t="s">
        <v>503</v>
      </c>
      <c r="L25" s="3" t="s">
        <v>532</v>
      </c>
    </row>
    <row r="26" ht="47" customHeight="1" spans="1:12">
      <c r="A26" s="2" t="s">
        <v>533</v>
      </c>
      <c r="B26" s="2" t="s">
        <v>271</v>
      </c>
      <c r="C26" s="2" t="s">
        <v>534</v>
      </c>
      <c r="D26" s="2" t="s">
        <v>535</v>
      </c>
      <c r="E26" s="2" t="s">
        <v>536</v>
      </c>
      <c r="F26" s="2" t="s">
        <v>440</v>
      </c>
      <c r="G26" s="2" t="s">
        <v>537</v>
      </c>
      <c r="H26" s="2" t="s">
        <v>292</v>
      </c>
      <c r="I26" s="2" t="s">
        <v>538</v>
      </c>
      <c r="J26" s="2" t="s">
        <v>220</v>
      </c>
      <c r="K26" s="2" t="s">
        <v>503</v>
      </c>
      <c r="L26" s="2" t="s">
        <v>539</v>
      </c>
    </row>
    <row r="27" ht="34" customHeight="1" spans="1:12">
      <c r="A27" s="3" t="s">
        <v>540</v>
      </c>
      <c r="B27" s="3" t="s">
        <v>403</v>
      </c>
      <c r="C27" s="3" t="s">
        <v>541</v>
      </c>
      <c r="D27" s="3" t="s">
        <v>542</v>
      </c>
      <c r="E27" s="3" t="s">
        <v>543</v>
      </c>
      <c r="F27" s="3" t="s">
        <v>407</v>
      </c>
      <c r="G27" s="3" t="s">
        <v>544</v>
      </c>
      <c r="H27" s="3" t="s">
        <v>545</v>
      </c>
      <c r="I27" s="3" t="s">
        <v>546</v>
      </c>
      <c r="J27" s="3" t="s">
        <v>220</v>
      </c>
      <c r="K27" s="3" t="s">
        <v>503</v>
      </c>
      <c r="L27" s="3" t="s">
        <v>547</v>
      </c>
    </row>
    <row r="28" ht="47" customHeight="1" spans="1:12">
      <c r="A28" s="2" t="s">
        <v>549</v>
      </c>
      <c r="B28" s="2" t="s">
        <v>403</v>
      </c>
      <c r="C28" s="2" t="s">
        <v>550</v>
      </c>
      <c r="D28" s="2" t="s">
        <v>405</v>
      </c>
      <c r="E28" s="2" t="s">
        <v>551</v>
      </c>
      <c r="F28" s="2" t="s">
        <v>407</v>
      </c>
      <c r="G28" s="2" t="s">
        <v>552</v>
      </c>
      <c r="H28" s="2" t="s">
        <v>199</v>
      </c>
      <c r="I28" s="2" t="s">
        <v>553</v>
      </c>
      <c r="J28" s="2" t="s">
        <v>220</v>
      </c>
      <c r="K28" s="2" t="s">
        <v>503</v>
      </c>
      <c r="L28" s="2" t="s">
        <v>554</v>
      </c>
    </row>
    <row r="29" ht="47" customHeight="1" spans="1:12">
      <c r="A29" s="3" t="s">
        <v>555</v>
      </c>
      <c r="B29" s="3" t="s">
        <v>380</v>
      </c>
      <c r="C29" s="3" t="s">
        <v>556</v>
      </c>
      <c r="D29" s="3" t="s">
        <v>521</v>
      </c>
      <c r="E29" s="3" t="s">
        <v>522</v>
      </c>
      <c r="F29" s="3" t="s">
        <v>383</v>
      </c>
      <c r="G29" s="3" t="s">
        <v>557</v>
      </c>
      <c r="H29" s="3" t="s">
        <v>129</v>
      </c>
      <c r="I29" s="3" t="s">
        <v>558</v>
      </c>
      <c r="J29" s="3" t="s">
        <v>220</v>
      </c>
      <c r="K29" s="3" t="s">
        <v>503</v>
      </c>
      <c r="L29" s="3" t="s">
        <v>559</v>
      </c>
    </row>
    <row r="30" ht="47" customHeight="1" spans="1:12">
      <c r="A30" s="2" t="s">
        <v>560</v>
      </c>
      <c r="B30" s="2" t="s">
        <v>318</v>
      </c>
      <c r="C30" s="2" t="s">
        <v>561</v>
      </c>
      <c r="D30" s="2" t="s">
        <v>562</v>
      </c>
      <c r="E30" s="2" t="s">
        <v>563</v>
      </c>
      <c r="F30" s="2" t="s">
        <v>440</v>
      </c>
      <c r="G30" s="2" t="s">
        <v>564</v>
      </c>
      <c r="H30" s="2" t="s">
        <v>329</v>
      </c>
      <c r="I30" s="2" t="s">
        <v>565</v>
      </c>
      <c r="J30" s="2" t="s">
        <v>220</v>
      </c>
      <c r="K30" s="2" t="s">
        <v>503</v>
      </c>
      <c r="L30" s="2" t="s">
        <v>566</v>
      </c>
    </row>
    <row r="31" ht="47" customHeight="1" spans="1:12">
      <c r="A31" s="3" t="s">
        <v>567</v>
      </c>
      <c r="B31" s="3" t="s">
        <v>380</v>
      </c>
      <c r="C31" s="3" t="s">
        <v>568</v>
      </c>
      <c r="D31" s="3" t="s">
        <v>569</v>
      </c>
      <c r="E31" s="3" t="s">
        <v>570</v>
      </c>
      <c r="F31" s="3" t="s">
        <v>383</v>
      </c>
      <c r="G31" s="3" t="s">
        <v>571</v>
      </c>
      <c r="H31" s="3" t="s">
        <v>168</v>
      </c>
      <c r="I31" s="3" t="s">
        <v>572</v>
      </c>
      <c r="J31" s="3" t="s">
        <v>220</v>
      </c>
      <c r="K31" s="3" t="s">
        <v>503</v>
      </c>
      <c r="L31" s="3" t="s">
        <v>573</v>
      </c>
    </row>
    <row r="32" ht="34" customHeight="1" spans="1:12">
      <c r="A32" s="2" t="s">
        <v>574</v>
      </c>
      <c r="B32" s="2" t="s">
        <v>271</v>
      </c>
      <c r="C32" s="2" t="s">
        <v>575</v>
      </c>
      <c r="D32" s="2" t="s">
        <v>576</v>
      </c>
      <c r="E32" s="2" t="s">
        <v>522</v>
      </c>
      <c r="F32" s="2" t="s">
        <v>440</v>
      </c>
      <c r="G32" s="2" t="s">
        <v>577</v>
      </c>
      <c r="H32" s="2" t="s">
        <v>266</v>
      </c>
      <c r="I32" s="2" t="s">
        <v>578</v>
      </c>
      <c r="J32" s="2" t="s">
        <v>220</v>
      </c>
      <c r="K32" s="2" t="s">
        <v>503</v>
      </c>
      <c r="L32" s="2" t="s">
        <v>579</v>
      </c>
    </row>
    <row r="33" ht="47" customHeight="1" spans="1:12">
      <c r="A33" s="3" t="s">
        <v>580</v>
      </c>
      <c r="B33" s="3" t="s">
        <v>271</v>
      </c>
      <c r="C33" s="3" t="s">
        <v>581</v>
      </c>
      <c r="D33" s="3" t="s">
        <v>582</v>
      </c>
      <c r="E33" s="3" t="s">
        <v>583</v>
      </c>
      <c r="F33" s="3" t="s">
        <v>440</v>
      </c>
      <c r="G33" s="3" t="s">
        <v>584</v>
      </c>
      <c r="H33" s="3" t="s">
        <v>282</v>
      </c>
      <c r="I33" s="3" t="s">
        <v>585</v>
      </c>
      <c r="J33" s="3" t="s">
        <v>220</v>
      </c>
      <c r="K33" s="3" t="s">
        <v>503</v>
      </c>
      <c r="L33" s="3" t="s">
        <v>586</v>
      </c>
    </row>
    <row r="34" ht="34" customHeight="1" spans="1:12">
      <c r="A34" s="2" t="s">
        <v>587</v>
      </c>
      <c r="B34" s="2" t="s">
        <v>271</v>
      </c>
      <c r="C34" s="2" t="s">
        <v>588</v>
      </c>
      <c r="D34" s="2" t="s">
        <v>535</v>
      </c>
      <c r="E34" s="2" t="s">
        <v>589</v>
      </c>
      <c r="F34" s="2" t="s">
        <v>440</v>
      </c>
      <c r="G34" s="2" t="s">
        <v>590</v>
      </c>
      <c r="H34" s="2" t="s">
        <v>302</v>
      </c>
      <c r="I34" s="2" t="s">
        <v>591</v>
      </c>
      <c r="J34" s="2" t="s">
        <v>220</v>
      </c>
      <c r="K34" s="2" t="s">
        <v>503</v>
      </c>
      <c r="L34" s="2" t="s">
        <v>592</v>
      </c>
    </row>
    <row r="35" ht="47" customHeight="1" spans="1:12">
      <c r="A35" s="3" t="s">
        <v>593</v>
      </c>
      <c r="B35" s="3" t="s">
        <v>271</v>
      </c>
      <c r="C35" s="3" t="s">
        <v>594</v>
      </c>
      <c r="D35" s="3" t="s">
        <v>576</v>
      </c>
      <c r="E35" s="3" t="s">
        <v>522</v>
      </c>
      <c r="F35" s="3" t="s">
        <v>440</v>
      </c>
      <c r="G35" s="3" t="s">
        <v>577</v>
      </c>
      <c r="H35" s="3" t="s">
        <v>441</v>
      </c>
      <c r="I35" s="3" t="s">
        <v>595</v>
      </c>
      <c r="J35" s="3" t="s">
        <v>220</v>
      </c>
      <c r="K35" s="3" t="s">
        <v>503</v>
      </c>
      <c r="L35" s="3" t="s">
        <v>596</v>
      </c>
    </row>
    <row r="36" ht="47" customHeight="1" spans="1:12">
      <c r="A36" s="2" t="s">
        <v>597</v>
      </c>
      <c r="B36" s="2" t="s">
        <v>403</v>
      </c>
      <c r="C36" s="2" t="s">
        <v>598</v>
      </c>
      <c r="D36" s="2" t="s">
        <v>405</v>
      </c>
      <c r="E36" s="2" t="s">
        <v>599</v>
      </c>
      <c r="F36" s="2" t="s">
        <v>407</v>
      </c>
      <c r="G36" s="2" t="s">
        <v>600</v>
      </c>
      <c r="H36" s="2" t="s">
        <v>420</v>
      </c>
      <c r="I36" s="2" t="s">
        <v>601</v>
      </c>
      <c r="J36" s="2" t="s">
        <v>220</v>
      </c>
      <c r="K36" s="2" t="s">
        <v>503</v>
      </c>
      <c r="L36" s="2" t="s">
        <v>602</v>
      </c>
    </row>
    <row r="37" ht="47" customHeight="1" spans="1:12">
      <c r="A37" s="3" t="s">
        <v>603</v>
      </c>
      <c r="B37" s="3" t="s">
        <v>604</v>
      </c>
      <c r="C37" s="3" t="s">
        <v>605</v>
      </c>
      <c r="D37" s="3" t="s">
        <v>606</v>
      </c>
      <c r="E37" s="3" t="s">
        <v>607</v>
      </c>
      <c r="F37" s="3" t="s">
        <v>608</v>
      </c>
      <c r="G37" s="3" t="s">
        <v>609</v>
      </c>
      <c r="H37" s="3" t="s">
        <v>420</v>
      </c>
      <c r="I37" s="3" t="s">
        <v>610</v>
      </c>
      <c r="J37" s="3" t="s">
        <v>220</v>
      </c>
      <c r="K37" s="3" t="s">
        <v>503</v>
      </c>
      <c r="L37" s="3" t="s">
        <v>611</v>
      </c>
    </row>
    <row r="38" ht="47" customHeight="1" spans="1:12">
      <c r="A38" s="2" t="s">
        <v>612</v>
      </c>
      <c r="B38" s="2" t="s">
        <v>613</v>
      </c>
      <c r="C38" s="2" t="s">
        <v>614</v>
      </c>
      <c r="D38" s="2" t="s">
        <v>615</v>
      </c>
      <c r="E38" s="2" t="s">
        <v>616</v>
      </c>
      <c r="F38" s="2" t="s">
        <v>407</v>
      </c>
      <c r="G38" s="2" t="s">
        <v>617</v>
      </c>
      <c r="H38" s="2" t="s">
        <v>313</v>
      </c>
      <c r="I38" s="2" t="s">
        <v>618</v>
      </c>
      <c r="J38" s="2" t="s">
        <v>165</v>
      </c>
      <c r="K38" s="2" t="s">
        <v>385</v>
      </c>
      <c r="L38" s="2" t="s">
        <v>619</v>
      </c>
    </row>
    <row r="39" ht="34" customHeight="1" spans="1:12">
      <c r="A39" s="3" t="s">
        <v>620</v>
      </c>
      <c r="B39" s="3" t="s">
        <v>415</v>
      </c>
      <c r="C39" s="3" t="s">
        <v>621</v>
      </c>
      <c r="D39" s="3" t="s">
        <v>622</v>
      </c>
      <c r="E39" s="3" t="s">
        <v>623</v>
      </c>
      <c r="F39" s="3" t="s">
        <v>419</v>
      </c>
      <c r="G39" s="3" t="s">
        <v>624</v>
      </c>
      <c r="H39" s="3" t="s">
        <v>168</v>
      </c>
      <c r="I39" s="3" t="s">
        <v>625</v>
      </c>
      <c r="J39" s="3" t="s">
        <v>220</v>
      </c>
      <c r="K39" s="3" t="s">
        <v>385</v>
      </c>
      <c r="L39" s="3" t="s">
        <v>626</v>
      </c>
    </row>
    <row r="40" ht="47" customHeight="1" spans="1:12">
      <c r="A40" s="2" t="s">
        <v>627</v>
      </c>
      <c r="B40" s="2" t="s">
        <v>998</v>
      </c>
      <c r="C40" s="2" t="s">
        <v>999</v>
      </c>
      <c r="D40" s="2" t="s">
        <v>630</v>
      </c>
      <c r="E40" s="2" t="s">
        <v>631</v>
      </c>
      <c r="F40" s="2" t="s">
        <v>632</v>
      </c>
      <c r="G40" s="2" t="s">
        <v>633</v>
      </c>
      <c r="H40" s="2" t="s">
        <v>282</v>
      </c>
      <c r="I40" s="2" t="s">
        <v>634</v>
      </c>
      <c r="J40" s="2" t="s">
        <v>452</v>
      </c>
      <c r="K40" s="2" t="s">
        <v>385</v>
      </c>
      <c r="L40" s="2" t="s">
        <v>1000</v>
      </c>
    </row>
    <row r="41" ht="47" customHeight="1" spans="1:12">
      <c r="A41" s="3" t="s">
        <v>637</v>
      </c>
      <c r="B41" s="3" t="s">
        <v>638</v>
      </c>
      <c r="C41" s="3" t="s">
        <v>639</v>
      </c>
      <c r="D41" s="3" t="s">
        <v>640</v>
      </c>
      <c r="E41" s="3" t="s">
        <v>641</v>
      </c>
      <c r="F41" s="3" t="s">
        <v>642</v>
      </c>
      <c r="G41" s="3" t="s">
        <v>643</v>
      </c>
      <c r="H41" s="3" t="s">
        <v>168</v>
      </c>
      <c r="I41" s="3" t="s">
        <v>644</v>
      </c>
      <c r="J41" s="3" t="s">
        <v>165</v>
      </c>
      <c r="K41" s="3" t="s">
        <v>503</v>
      </c>
      <c r="L41" s="3" t="s">
        <v>645</v>
      </c>
    </row>
    <row r="42" ht="60" customHeight="1" spans="1:12">
      <c r="A42" s="2" t="s">
        <v>646</v>
      </c>
      <c r="B42" s="2" t="s">
        <v>380</v>
      </c>
      <c r="C42" s="2" t="s">
        <v>647</v>
      </c>
      <c r="D42" s="2" t="s">
        <v>648</v>
      </c>
      <c r="E42" s="2" t="s">
        <v>649</v>
      </c>
      <c r="F42" s="2" t="s">
        <v>383</v>
      </c>
      <c r="G42" s="2" t="s">
        <v>650</v>
      </c>
      <c r="H42" s="2" t="s">
        <v>108</v>
      </c>
      <c r="I42" s="2" t="s">
        <v>651</v>
      </c>
      <c r="J42" s="2" t="s">
        <v>220</v>
      </c>
      <c r="K42" s="2" t="s">
        <v>503</v>
      </c>
      <c r="L42" s="2" t="s">
        <v>652</v>
      </c>
    </row>
    <row r="43" ht="47" customHeight="1" spans="1:12">
      <c r="A43" s="3" t="s">
        <v>653</v>
      </c>
      <c r="B43" s="3" t="s">
        <v>654</v>
      </c>
      <c r="C43" s="3" t="s">
        <v>655</v>
      </c>
      <c r="D43" s="3" t="s">
        <v>656</v>
      </c>
      <c r="E43" s="3" t="s">
        <v>411</v>
      </c>
      <c r="F43" s="3" t="s">
        <v>419</v>
      </c>
      <c r="G43" s="3" t="s">
        <v>657</v>
      </c>
      <c r="H43" s="3" t="s">
        <v>412</v>
      </c>
      <c r="I43" s="3" t="s">
        <v>658</v>
      </c>
      <c r="J43" s="3" t="s">
        <v>220</v>
      </c>
      <c r="K43" s="3" t="s">
        <v>503</v>
      </c>
      <c r="L43" s="3" t="s">
        <v>659</v>
      </c>
    </row>
    <row r="44" ht="47" customHeight="1" spans="1:12">
      <c r="A44" s="2" t="s">
        <v>660</v>
      </c>
      <c r="B44" s="2" t="s">
        <v>661</v>
      </c>
      <c r="C44" s="2" t="s">
        <v>662</v>
      </c>
      <c r="D44" s="2" t="s">
        <v>663</v>
      </c>
      <c r="E44" s="2" t="s">
        <v>664</v>
      </c>
      <c r="F44" s="2" t="s">
        <v>419</v>
      </c>
      <c r="G44" s="2" t="s">
        <v>665</v>
      </c>
      <c r="H44" s="2" t="s">
        <v>143</v>
      </c>
      <c r="I44" s="2" t="s">
        <v>666</v>
      </c>
      <c r="J44" s="2" t="s">
        <v>220</v>
      </c>
      <c r="K44" s="2" t="s">
        <v>503</v>
      </c>
      <c r="L44" s="2" t="s">
        <v>667</v>
      </c>
    </row>
    <row r="45" ht="47" customHeight="1" spans="1:12">
      <c r="A45" s="3" t="s">
        <v>668</v>
      </c>
      <c r="B45" s="3" t="s">
        <v>271</v>
      </c>
      <c r="C45" s="3" t="s">
        <v>669</v>
      </c>
      <c r="D45" s="3" t="s">
        <v>670</v>
      </c>
      <c r="E45" s="3" t="s">
        <v>671</v>
      </c>
      <c r="F45" s="3" t="s">
        <v>440</v>
      </c>
      <c r="G45" s="3" t="s">
        <v>672</v>
      </c>
      <c r="H45" s="3" t="s">
        <v>282</v>
      </c>
      <c r="I45" s="3" t="s">
        <v>673</v>
      </c>
      <c r="J45" s="3" t="s">
        <v>220</v>
      </c>
      <c r="K45" s="3" t="s">
        <v>503</v>
      </c>
      <c r="L45" s="3" t="s">
        <v>674</v>
      </c>
    </row>
    <row r="46" ht="47" customHeight="1" spans="1:12">
      <c r="A46" s="2" t="s">
        <v>675</v>
      </c>
      <c r="B46" s="2" t="s">
        <v>271</v>
      </c>
      <c r="C46" s="2" t="s">
        <v>676</v>
      </c>
      <c r="D46" s="2" t="s">
        <v>677</v>
      </c>
      <c r="E46" s="2" t="s">
        <v>678</v>
      </c>
      <c r="F46" s="2" t="s">
        <v>440</v>
      </c>
      <c r="G46" s="2" t="s">
        <v>679</v>
      </c>
      <c r="H46" s="2" t="s">
        <v>292</v>
      </c>
      <c r="I46" s="2" t="s">
        <v>680</v>
      </c>
      <c r="J46" s="2" t="s">
        <v>220</v>
      </c>
      <c r="K46" s="2" t="s">
        <v>503</v>
      </c>
      <c r="L46" s="2" t="s">
        <v>681</v>
      </c>
    </row>
    <row r="47" ht="47" customHeight="1" spans="1:12">
      <c r="A47" s="3" t="s">
        <v>350</v>
      </c>
      <c r="B47" s="3" t="s">
        <v>682</v>
      </c>
      <c r="C47" s="3" t="s">
        <v>683</v>
      </c>
      <c r="D47" s="3" t="s">
        <v>684</v>
      </c>
      <c r="E47" s="3" t="s">
        <v>685</v>
      </c>
      <c r="F47" s="3" t="s">
        <v>686</v>
      </c>
      <c r="G47" s="3" t="s">
        <v>351</v>
      </c>
      <c r="H47" s="3" t="s">
        <v>343</v>
      </c>
      <c r="I47" s="3" t="s">
        <v>687</v>
      </c>
      <c r="J47" s="3" t="s">
        <v>220</v>
      </c>
      <c r="K47" s="3" t="s">
        <v>503</v>
      </c>
      <c r="L47" s="3" t="s">
        <v>688</v>
      </c>
    </row>
    <row r="48" ht="86" customHeight="1" spans="1:12">
      <c r="A48" s="2" t="s">
        <v>689</v>
      </c>
      <c r="B48" s="2" t="s">
        <v>690</v>
      </c>
      <c r="C48" s="2" t="s">
        <v>691</v>
      </c>
      <c r="D48" s="2" t="s">
        <v>692</v>
      </c>
      <c r="E48" s="2" t="s">
        <v>693</v>
      </c>
      <c r="F48" s="2" t="s">
        <v>694</v>
      </c>
      <c r="G48" s="2" t="s">
        <v>695</v>
      </c>
      <c r="H48" s="2" t="s">
        <v>343</v>
      </c>
      <c r="I48" s="2" t="s">
        <v>696</v>
      </c>
      <c r="J48" s="2" t="s">
        <v>452</v>
      </c>
      <c r="K48" s="2" t="s">
        <v>503</v>
      </c>
      <c r="L48" s="2" t="s">
        <v>697</v>
      </c>
    </row>
    <row r="49" ht="34" customHeight="1" spans="1:12">
      <c r="A49" s="3" t="s">
        <v>698</v>
      </c>
      <c r="B49" s="3" t="s">
        <v>318</v>
      </c>
      <c r="C49" s="3" t="s">
        <v>699</v>
      </c>
      <c r="D49" s="3" t="s">
        <v>700</v>
      </c>
      <c r="E49" s="3" t="s">
        <v>701</v>
      </c>
      <c r="F49" s="3" t="s">
        <v>440</v>
      </c>
      <c r="G49" s="3" t="s">
        <v>702</v>
      </c>
      <c r="H49" s="3" t="s">
        <v>343</v>
      </c>
      <c r="I49" s="3" t="s">
        <v>703</v>
      </c>
      <c r="J49" s="3" t="s">
        <v>165</v>
      </c>
      <c r="K49" s="3" t="s">
        <v>503</v>
      </c>
      <c r="L49" s="3" t="s">
        <v>704</v>
      </c>
    </row>
    <row r="50" ht="73" customHeight="1" spans="1:12">
      <c r="A50" s="2" t="s">
        <v>705</v>
      </c>
      <c r="B50" s="2" t="s">
        <v>706</v>
      </c>
      <c r="C50" s="2" t="s">
        <v>707</v>
      </c>
      <c r="D50" s="2" t="s">
        <v>708</v>
      </c>
      <c r="E50" s="2" t="s">
        <v>709</v>
      </c>
      <c r="F50" s="2" t="s">
        <v>710</v>
      </c>
      <c r="G50" s="2" t="s">
        <v>711</v>
      </c>
      <c r="H50" s="2" t="s">
        <v>329</v>
      </c>
      <c r="I50" s="2" t="s">
        <v>712</v>
      </c>
      <c r="J50" s="2" t="s">
        <v>220</v>
      </c>
      <c r="K50" s="2" t="s">
        <v>503</v>
      </c>
      <c r="L50" s="2" t="s">
        <v>713</v>
      </c>
    </row>
    <row r="51" ht="34" customHeight="1" spans="1:12">
      <c r="A51" s="3" t="s">
        <v>714</v>
      </c>
      <c r="B51" s="3" t="s">
        <v>715</v>
      </c>
      <c r="C51" s="3" t="s">
        <v>716</v>
      </c>
      <c r="D51" s="3" t="s">
        <v>717</v>
      </c>
      <c r="E51" s="3" t="s">
        <v>718</v>
      </c>
      <c r="F51" s="3" t="s">
        <v>419</v>
      </c>
      <c r="G51" s="3" t="s">
        <v>719</v>
      </c>
      <c r="H51" s="3" t="s">
        <v>329</v>
      </c>
      <c r="I51" s="3" t="s">
        <v>720</v>
      </c>
      <c r="J51" s="3" t="s">
        <v>220</v>
      </c>
      <c r="K51" s="3" t="s">
        <v>503</v>
      </c>
      <c r="L51" s="3" t="s">
        <v>721</v>
      </c>
    </row>
    <row r="52" ht="47" customHeight="1" spans="1:12">
      <c r="A52" s="2" t="s">
        <v>722</v>
      </c>
      <c r="B52" s="2" t="s">
        <v>271</v>
      </c>
      <c r="C52" s="2" t="s">
        <v>723</v>
      </c>
      <c r="D52" s="2" t="s">
        <v>677</v>
      </c>
      <c r="E52" s="2" t="s">
        <v>724</v>
      </c>
      <c r="F52" s="2" t="s">
        <v>440</v>
      </c>
      <c r="G52" s="2" t="s">
        <v>725</v>
      </c>
      <c r="H52" s="2" t="s">
        <v>282</v>
      </c>
      <c r="I52" s="2" t="s">
        <v>726</v>
      </c>
      <c r="J52" s="2" t="s">
        <v>220</v>
      </c>
      <c r="K52" s="2" t="s">
        <v>503</v>
      </c>
      <c r="L52" s="2" t="s">
        <v>727</v>
      </c>
    </row>
    <row r="53" ht="47" customHeight="1" spans="1:12">
      <c r="A53" s="3" t="s">
        <v>728</v>
      </c>
      <c r="B53" s="3" t="s">
        <v>729</v>
      </c>
      <c r="C53" s="3" t="s">
        <v>730</v>
      </c>
      <c r="D53" s="3" t="s">
        <v>731</v>
      </c>
      <c r="E53" s="3" t="s">
        <v>732</v>
      </c>
      <c r="F53" s="3" t="s">
        <v>733</v>
      </c>
      <c r="G53" s="3" t="s">
        <v>734</v>
      </c>
      <c r="H53" s="3" t="s">
        <v>735</v>
      </c>
      <c r="I53" s="3" t="s">
        <v>736</v>
      </c>
      <c r="J53" s="3" t="s">
        <v>220</v>
      </c>
      <c r="K53" s="3" t="s">
        <v>503</v>
      </c>
      <c r="L53" s="3" t="s">
        <v>737</v>
      </c>
    </row>
    <row r="54" ht="60" customHeight="1" spans="1:12">
      <c r="A54" s="2" t="s">
        <v>738</v>
      </c>
      <c r="B54" s="2" t="s">
        <v>739</v>
      </c>
      <c r="C54" s="2" t="s">
        <v>740</v>
      </c>
      <c r="D54" s="2" t="s">
        <v>741</v>
      </c>
      <c r="E54" s="2" t="s">
        <v>563</v>
      </c>
      <c r="F54" s="2" t="s">
        <v>419</v>
      </c>
      <c r="G54" s="2" t="s">
        <v>742</v>
      </c>
      <c r="H54" s="2" t="s">
        <v>441</v>
      </c>
      <c r="I54" s="2" t="s">
        <v>743</v>
      </c>
      <c r="J54" s="2" t="s">
        <v>220</v>
      </c>
      <c r="K54" s="2" t="s">
        <v>503</v>
      </c>
      <c r="L54" s="2" t="s">
        <v>744</v>
      </c>
    </row>
    <row r="55" ht="47" customHeight="1" spans="1:12">
      <c r="A55" s="3" t="s">
        <v>250</v>
      </c>
      <c r="B55" s="3" t="s">
        <v>745</v>
      </c>
      <c r="C55" s="3" t="s">
        <v>746</v>
      </c>
      <c r="D55" s="3" t="s">
        <v>405</v>
      </c>
      <c r="E55" s="3" t="s">
        <v>747</v>
      </c>
      <c r="F55" s="3" t="s">
        <v>407</v>
      </c>
      <c r="G55" s="3" t="s">
        <v>251</v>
      </c>
      <c r="H55" s="3" t="s">
        <v>244</v>
      </c>
      <c r="I55" s="3" t="s">
        <v>748</v>
      </c>
      <c r="J55" s="3" t="s">
        <v>220</v>
      </c>
      <c r="K55" s="3" t="s">
        <v>503</v>
      </c>
      <c r="L55" s="3" t="s">
        <v>749</v>
      </c>
    </row>
    <row r="56" ht="47" customHeight="1" spans="1:12">
      <c r="A56" s="2" t="s">
        <v>239</v>
      </c>
      <c r="B56" s="2" t="s">
        <v>654</v>
      </c>
      <c r="C56" s="2" t="s">
        <v>750</v>
      </c>
      <c r="D56" s="2" t="s">
        <v>751</v>
      </c>
      <c r="E56" s="2" t="s">
        <v>752</v>
      </c>
      <c r="F56" s="2" t="s">
        <v>419</v>
      </c>
      <c r="G56" s="2" t="s">
        <v>240</v>
      </c>
      <c r="H56" s="2" t="s">
        <v>435</v>
      </c>
      <c r="I56" s="2" t="s">
        <v>753</v>
      </c>
      <c r="J56" s="2" t="s">
        <v>220</v>
      </c>
      <c r="K56" s="2" t="s">
        <v>503</v>
      </c>
      <c r="L56" s="2" t="s">
        <v>754</v>
      </c>
    </row>
    <row r="57" ht="73" customHeight="1" spans="1:12">
      <c r="A57" s="3" t="s">
        <v>755</v>
      </c>
      <c r="B57" s="3" t="s">
        <v>756</v>
      </c>
      <c r="C57" s="3" t="s">
        <v>757</v>
      </c>
      <c r="D57" s="3" t="s">
        <v>758</v>
      </c>
      <c r="E57" s="3" t="s">
        <v>759</v>
      </c>
      <c r="F57" s="3" t="s">
        <v>433</v>
      </c>
      <c r="G57" s="3" t="s">
        <v>760</v>
      </c>
      <c r="H57" s="3" t="s">
        <v>168</v>
      </c>
      <c r="I57" s="3" t="s">
        <v>761</v>
      </c>
      <c r="J57" s="3" t="s">
        <v>220</v>
      </c>
      <c r="K57" s="3" t="s">
        <v>503</v>
      </c>
      <c r="L57" s="3" t="s">
        <v>762</v>
      </c>
    </row>
    <row r="58" ht="60" customHeight="1" spans="1:12">
      <c r="A58" s="2" t="s">
        <v>763</v>
      </c>
      <c r="B58" s="2" t="s">
        <v>764</v>
      </c>
      <c r="C58" s="2" t="s">
        <v>765</v>
      </c>
      <c r="D58" s="2" t="s">
        <v>766</v>
      </c>
      <c r="E58" s="2" t="s">
        <v>767</v>
      </c>
      <c r="F58" s="2" t="s">
        <v>433</v>
      </c>
      <c r="G58" s="2" t="s">
        <v>768</v>
      </c>
      <c r="H58" s="2" t="s">
        <v>168</v>
      </c>
      <c r="I58" s="2" t="s">
        <v>769</v>
      </c>
      <c r="J58" s="2" t="s">
        <v>220</v>
      </c>
      <c r="K58" s="2" t="s">
        <v>503</v>
      </c>
      <c r="L58" s="2" t="s">
        <v>770</v>
      </c>
    </row>
    <row r="59" ht="60" customHeight="1" spans="1:12">
      <c r="A59" s="3" t="s">
        <v>363</v>
      </c>
      <c r="B59" s="3" t="s">
        <v>682</v>
      </c>
      <c r="C59" s="3" t="s">
        <v>771</v>
      </c>
      <c r="D59" s="3" t="s">
        <v>772</v>
      </c>
      <c r="E59" s="3" t="s">
        <v>773</v>
      </c>
      <c r="F59" s="3" t="s">
        <v>686</v>
      </c>
      <c r="G59" s="3" t="s">
        <v>364</v>
      </c>
      <c r="H59" s="3" t="s">
        <v>357</v>
      </c>
      <c r="I59" s="3" t="s">
        <v>774</v>
      </c>
      <c r="J59" s="3" t="s">
        <v>220</v>
      </c>
      <c r="K59" s="3" t="s">
        <v>503</v>
      </c>
      <c r="L59" s="3" t="s">
        <v>775</v>
      </c>
    </row>
    <row r="60" ht="47" customHeight="1" spans="1:12">
      <c r="A60" s="2" t="s">
        <v>776</v>
      </c>
      <c r="B60" s="2" t="s">
        <v>777</v>
      </c>
      <c r="C60" s="2" t="s">
        <v>778</v>
      </c>
      <c r="D60" s="2" t="s">
        <v>399</v>
      </c>
      <c r="E60" s="2" t="s">
        <v>779</v>
      </c>
      <c r="F60" s="2" t="s">
        <v>383</v>
      </c>
      <c r="G60" s="2" t="s">
        <v>780</v>
      </c>
      <c r="H60" s="2" t="s">
        <v>357</v>
      </c>
      <c r="I60" s="2" t="s">
        <v>781</v>
      </c>
      <c r="J60" s="2" t="s">
        <v>220</v>
      </c>
      <c r="K60" s="2" t="s">
        <v>503</v>
      </c>
      <c r="L60" s="2" t="s">
        <v>782</v>
      </c>
    </row>
  </sheetData>
  <pageMargins left="0.7" right="0.7" top="0.75" bottom="0.75" header="0.3" footer="0.3"/>
  <headerFooter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showGridLines="0" workbookViewId="0">
      <pane xSplit="2" ySplit="1" topLeftCell="C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8"/>
  <cols>
    <col min="1" max="2" width="27" customWidth="1"/>
    <col min="3" max="3" width="62" customWidth="1"/>
    <col min="4" max="7" width="27" customWidth="1"/>
    <col min="8" max="8" width="36" customWidth="1"/>
    <col min="9" max="10" width="27" customWidth="1"/>
  </cols>
  <sheetData>
    <row r="1" ht="48" customHeight="1" spans="1:10">
      <c r="A1" s="1" t="s">
        <v>1001</v>
      </c>
      <c r="B1" s="1" t="s">
        <v>1002</v>
      </c>
      <c r="C1" s="1" t="s">
        <v>1003</v>
      </c>
      <c r="D1" s="1" t="s">
        <v>1004</v>
      </c>
      <c r="E1" s="1" t="s">
        <v>1005</v>
      </c>
      <c r="F1" s="1" t="s">
        <v>1006</v>
      </c>
      <c r="G1" s="1" t="s">
        <v>1007</v>
      </c>
      <c r="H1" s="1" t="s">
        <v>1008</v>
      </c>
      <c r="I1" s="1" t="s">
        <v>1009</v>
      </c>
      <c r="J1" s="1" t="s">
        <v>1010</v>
      </c>
    </row>
    <row r="2" ht="25" customHeight="1" spans="1:10">
      <c r="A2" s="2" t="s">
        <v>66</v>
      </c>
      <c r="B2" s="2" t="s">
        <v>1011</v>
      </c>
      <c r="C2" s="2" t="s">
        <v>1012</v>
      </c>
      <c r="D2" s="2" t="s">
        <v>1013</v>
      </c>
      <c r="E2" s="2" t="s">
        <v>1014</v>
      </c>
      <c r="F2" s="2" t="s">
        <v>1015</v>
      </c>
      <c r="G2" s="2" t="s">
        <v>1016</v>
      </c>
      <c r="H2" s="2" t="s">
        <v>1017</v>
      </c>
      <c r="I2" s="2" t="s">
        <v>1018</v>
      </c>
      <c r="J2" s="2" t="s">
        <v>1019</v>
      </c>
    </row>
    <row r="3" ht="34" customHeight="1" spans="1:10">
      <c r="A3" s="3" t="s">
        <v>67</v>
      </c>
      <c r="B3" s="3" t="s">
        <v>1011</v>
      </c>
      <c r="C3" s="3" t="s">
        <v>1020</v>
      </c>
      <c r="D3" s="3" t="s">
        <v>1021</v>
      </c>
      <c r="E3" s="3" t="s">
        <v>1022</v>
      </c>
      <c r="F3" s="3" t="s">
        <v>1015</v>
      </c>
      <c r="G3" s="3" t="s">
        <v>1023</v>
      </c>
      <c r="H3" s="3" t="s">
        <v>1017</v>
      </c>
      <c r="I3" s="3" t="s">
        <v>1024</v>
      </c>
      <c r="J3" s="3" t="s">
        <v>1025</v>
      </c>
    </row>
    <row r="4" ht="25" customHeight="1" spans="1:10">
      <c r="A4" s="2" t="s">
        <v>74</v>
      </c>
      <c r="B4" s="2" t="s">
        <v>1011</v>
      </c>
      <c r="C4" s="2" t="s">
        <v>1026</v>
      </c>
      <c r="D4" s="2" t="s">
        <v>1013</v>
      </c>
      <c r="E4" s="2" t="s">
        <v>1027</v>
      </c>
      <c r="F4" s="2" t="s">
        <v>1028</v>
      </c>
      <c r="G4" s="2" t="s">
        <v>1029</v>
      </c>
      <c r="H4" s="2" t="s">
        <v>1030</v>
      </c>
      <c r="I4" s="2" t="s">
        <v>1031</v>
      </c>
      <c r="J4" s="2" t="s">
        <v>1032</v>
      </c>
    </row>
    <row r="5" ht="25" customHeight="1" spans="1:10">
      <c r="A5" s="3" t="s">
        <v>75</v>
      </c>
      <c r="B5" s="3" t="s">
        <v>1011</v>
      </c>
      <c r="C5" s="3" t="s">
        <v>1033</v>
      </c>
      <c r="D5" s="3" t="s">
        <v>1013</v>
      </c>
      <c r="E5" s="3" t="s">
        <v>1027</v>
      </c>
      <c r="F5" s="3" t="s">
        <v>1015</v>
      </c>
      <c r="G5" s="3" t="s">
        <v>1034</v>
      </c>
      <c r="H5" s="3" t="s">
        <v>1017</v>
      </c>
      <c r="I5" s="3" t="s">
        <v>1035</v>
      </c>
      <c r="J5" s="3" t="s">
        <v>1036</v>
      </c>
    </row>
    <row r="6" ht="25" customHeight="1" spans="1:10">
      <c r="A6" s="2" t="s">
        <v>76</v>
      </c>
      <c r="B6" s="2" t="s">
        <v>1011</v>
      </c>
      <c r="C6" s="2" t="s">
        <v>1037</v>
      </c>
      <c r="D6" s="2" t="s">
        <v>1021</v>
      </c>
      <c r="E6" s="2" t="s">
        <v>111</v>
      </c>
      <c r="F6" s="2" t="s">
        <v>1015</v>
      </c>
      <c r="G6" s="2" t="s">
        <v>1038</v>
      </c>
      <c r="H6" s="2" t="s">
        <v>1017</v>
      </c>
      <c r="I6" s="2" t="s">
        <v>1031</v>
      </c>
      <c r="J6" s="2" t="s">
        <v>1039</v>
      </c>
    </row>
    <row r="7" ht="25" customHeight="1" spans="1:10">
      <c r="A7" s="3" t="s">
        <v>77</v>
      </c>
      <c r="B7" s="3" t="s">
        <v>1011</v>
      </c>
      <c r="C7" s="3" t="s">
        <v>1040</v>
      </c>
      <c r="D7" s="3" t="s">
        <v>1013</v>
      </c>
      <c r="E7" s="3" t="s">
        <v>1027</v>
      </c>
      <c r="F7" s="3" t="s">
        <v>1028</v>
      </c>
      <c r="G7" s="3" t="s">
        <v>1041</v>
      </c>
      <c r="H7" s="3" t="s">
        <v>1042</v>
      </c>
      <c r="I7" s="3" t="s">
        <v>1035</v>
      </c>
      <c r="J7" s="3" t="s">
        <v>1043</v>
      </c>
    </row>
    <row r="8" ht="25" customHeight="1" spans="1:10">
      <c r="A8" s="2" t="s">
        <v>78</v>
      </c>
      <c r="B8" s="2" t="s">
        <v>1011</v>
      </c>
      <c r="C8" s="2" t="s">
        <v>1044</v>
      </c>
      <c r="D8" s="2" t="s">
        <v>1013</v>
      </c>
      <c r="E8" s="2" t="s">
        <v>1045</v>
      </c>
      <c r="F8" s="2" t="s">
        <v>1015</v>
      </c>
      <c r="G8" s="2" t="s">
        <v>1046</v>
      </c>
      <c r="H8" s="2" t="s">
        <v>1017</v>
      </c>
      <c r="I8" s="2" t="s">
        <v>1047</v>
      </c>
      <c r="J8" s="2" t="s">
        <v>1048</v>
      </c>
    </row>
    <row r="9" ht="25" customHeight="1" spans="1:10">
      <c r="A9" s="3" t="s">
        <v>79</v>
      </c>
      <c r="B9" s="3" t="s">
        <v>1011</v>
      </c>
      <c r="C9" s="3" t="s">
        <v>1049</v>
      </c>
      <c r="D9" s="3" t="s">
        <v>1013</v>
      </c>
      <c r="E9" s="3" t="s">
        <v>1045</v>
      </c>
      <c r="F9" s="3" t="s">
        <v>1015</v>
      </c>
      <c r="G9" s="3" t="s">
        <v>1050</v>
      </c>
      <c r="H9" s="3" t="s">
        <v>1051</v>
      </c>
      <c r="I9" s="3" t="s">
        <v>1052</v>
      </c>
      <c r="J9" s="3" t="s">
        <v>1053</v>
      </c>
    </row>
    <row r="10" ht="25" customHeight="1" spans="1:10">
      <c r="A10" s="2" t="s">
        <v>80</v>
      </c>
      <c r="B10" s="2" t="s">
        <v>1011</v>
      </c>
      <c r="C10" s="2" t="s">
        <v>1054</v>
      </c>
      <c r="D10" s="2" t="s">
        <v>1021</v>
      </c>
      <c r="E10" s="2" t="s">
        <v>1055</v>
      </c>
      <c r="F10" s="2" t="s">
        <v>1028</v>
      </c>
      <c r="G10" s="2" t="s">
        <v>1056</v>
      </c>
      <c r="H10" s="2" t="s">
        <v>1030</v>
      </c>
      <c r="I10" s="2" t="s">
        <v>1031</v>
      </c>
      <c r="J10" s="2" t="s">
        <v>1057</v>
      </c>
    </row>
    <row r="11" ht="25" customHeight="1" spans="1:10">
      <c r="A11" s="3" t="s">
        <v>81</v>
      </c>
      <c r="B11" s="3" t="s">
        <v>1011</v>
      </c>
      <c r="C11" s="3" t="s">
        <v>1058</v>
      </c>
      <c r="D11" s="3" t="s">
        <v>1021</v>
      </c>
      <c r="E11" s="3" t="s">
        <v>1059</v>
      </c>
      <c r="F11" s="3" t="s">
        <v>1015</v>
      </c>
      <c r="G11" s="3" t="s">
        <v>1060</v>
      </c>
      <c r="H11" s="3" t="s">
        <v>1017</v>
      </c>
      <c r="I11" s="3" t="s">
        <v>1061</v>
      </c>
      <c r="J11" s="3" t="s">
        <v>1062</v>
      </c>
    </row>
    <row r="12" ht="25" customHeight="1" spans="1:10">
      <c r="A12" s="2" t="s">
        <v>68</v>
      </c>
      <c r="B12" s="2" t="s">
        <v>1011</v>
      </c>
      <c r="C12" s="2" t="s">
        <v>1063</v>
      </c>
      <c r="D12" s="2" t="s">
        <v>1064</v>
      </c>
      <c r="E12" s="2" t="s">
        <v>1065</v>
      </c>
      <c r="F12" s="2" t="s">
        <v>1015</v>
      </c>
      <c r="G12" s="2" t="s">
        <v>1066</v>
      </c>
      <c r="H12" s="2" t="s">
        <v>1067</v>
      </c>
      <c r="I12" s="2" t="s">
        <v>1068</v>
      </c>
      <c r="J12" s="2" t="s">
        <v>1069</v>
      </c>
    </row>
    <row r="13" ht="34" customHeight="1" spans="1:10">
      <c r="A13" s="3" t="s">
        <v>82</v>
      </c>
      <c r="B13" s="3" t="s">
        <v>1011</v>
      </c>
      <c r="C13" s="3" t="s">
        <v>1070</v>
      </c>
      <c r="D13" s="3" t="s">
        <v>1064</v>
      </c>
      <c r="E13" s="3" t="s">
        <v>1065</v>
      </c>
      <c r="F13" s="3" t="s">
        <v>1028</v>
      </c>
      <c r="G13" s="3" t="s">
        <v>1071</v>
      </c>
      <c r="H13" s="3" t="s">
        <v>1072</v>
      </c>
      <c r="I13" s="3" t="s">
        <v>1073</v>
      </c>
      <c r="J13" s="3" t="s">
        <v>1074</v>
      </c>
    </row>
    <row r="14" ht="34" customHeight="1" spans="1:10">
      <c r="A14" s="2" t="s">
        <v>83</v>
      </c>
      <c r="B14" s="2" t="s">
        <v>1011</v>
      </c>
      <c r="C14" s="2" t="s">
        <v>1075</v>
      </c>
      <c r="D14" s="2" t="s">
        <v>1064</v>
      </c>
      <c r="E14" s="2" t="s">
        <v>1065</v>
      </c>
      <c r="F14" s="2" t="s">
        <v>1015</v>
      </c>
      <c r="G14" s="2" t="s">
        <v>1076</v>
      </c>
      <c r="H14" s="2" t="s">
        <v>1077</v>
      </c>
      <c r="I14" s="2" t="s">
        <v>1078</v>
      </c>
      <c r="J14" s="2" t="s">
        <v>1079</v>
      </c>
    </row>
    <row r="15" ht="34" customHeight="1" spans="1:10">
      <c r="A15" s="3" t="s">
        <v>84</v>
      </c>
      <c r="B15" s="3" t="s">
        <v>1011</v>
      </c>
      <c r="C15" s="3" t="s">
        <v>1080</v>
      </c>
      <c r="D15" s="3" t="s">
        <v>1064</v>
      </c>
      <c r="E15" s="3" t="s">
        <v>1065</v>
      </c>
      <c r="F15" s="3" t="s">
        <v>1028</v>
      </c>
      <c r="G15" s="3" t="s">
        <v>1081</v>
      </c>
      <c r="H15" s="3" t="s">
        <v>1082</v>
      </c>
      <c r="I15" s="3" t="s">
        <v>1083</v>
      </c>
      <c r="J15" s="3" t="s">
        <v>1084</v>
      </c>
    </row>
    <row r="16" ht="34" customHeight="1" spans="1:10">
      <c r="A16" s="2" t="s">
        <v>85</v>
      </c>
      <c r="B16" s="2" t="s">
        <v>1011</v>
      </c>
      <c r="C16" s="2" t="s">
        <v>1085</v>
      </c>
      <c r="D16" s="2" t="s">
        <v>1086</v>
      </c>
      <c r="E16" s="2" t="s">
        <v>1087</v>
      </c>
      <c r="F16" s="2" t="s">
        <v>1015</v>
      </c>
      <c r="G16" s="2" t="s">
        <v>1088</v>
      </c>
      <c r="H16" s="2" t="s">
        <v>1089</v>
      </c>
      <c r="I16" s="2" t="s">
        <v>1090</v>
      </c>
      <c r="J16" s="2" t="s">
        <v>1091</v>
      </c>
    </row>
    <row r="17" ht="34" customHeight="1" spans="1:10">
      <c r="A17" s="3" t="s">
        <v>86</v>
      </c>
      <c r="B17" s="3" t="s">
        <v>1011</v>
      </c>
      <c r="C17" s="3" t="s">
        <v>1092</v>
      </c>
      <c r="D17" s="3" t="s">
        <v>1093</v>
      </c>
      <c r="E17" s="3" t="s">
        <v>1094</v>
      </c>
      <c r="F17" s="3" t="s">
        <v>1015</v>
      </c>
      <c r="G17" s="3" t="s">
        <v>1095</v>
      </c>
      <c r="H17" s="3" t="s">
        <v>1096</v>
      </c>
      <c r="I17" s="3" t="s">
        <v>1024</v>
      </c>
      <c r="J17" s="3" t="s">
        <v>1097</v>
      </c>
    </row>
    <row r="18" ht="25" customHeight="1" spans="1:10">
      <c r="A18" s="2" t="s">
        <v>87</v>
      </c>
      <c r="B18" s="2" t="s">
        <v>1011</v>
      </c>
      <c r="C18" s="2" t="s">
        <v>1098</v>
      </c>
      <c r="D18" s="2" t="s">
        <v>1093</v>
      </c>
      <c r="E18" s="2" t="s">
        <v>1099</v>
      </c>
      <c r="F18" s="2" t="s">
        <v>1028</v>
      </c>
      <c r="G18" s="2" t="s">
        <v>1100</v>
      </c>
      <c r="H18" s="2" t="s">
        <v>1101</v>
      </c>
      <c r="I18" s="2" t="s">
        <v>1024</v>
      </c>
      <c r="J18" s="2" t="s">
        <v>1102</v>
      </c>
    </row>
    <row r="19" ht="25" customHeight="1" spans="1:10">
      <c r="A19" s="3" t="s">
        <v>88</v>
      </c>
      <c r="B19" s="3" t="s">
        <v>1011</v>
      </c>
      <c r="C19" s="3" t="s">
        <v>1103</v>
      </c>
      <c r="D19" s="3" t="s">
        <v>1093</v>
      </c>
      <c r="E19" s="3" t="s">
        <v>1104</v>
      </c>
      <c r="F19" s="3" t="s">
        <v>1015</v>
      </c>
      <c r="G19" s="3" t="s">
        <v>1105</v>
      </c>
      <c r="H19" s="3" t="s">
        <v>1106</v>
      </c>
      <c r="I19" s="3" t="s">
        <v>1107</v>
      </c>
      <c r="J19" s="3" t="s">
        <v>1108</v>
      </c>
    </row>
    <row r="20" ht="34" customHeight="1" spans="1:10">
      <c r="A20" s="2" t="s">
        <v>89</v>
      </c>
      <c r="B20" s="2" t="s">
        <v>1011</v>
      </c>
      <c r="C20" s="2" t="s">
        <v>1109</v>
      </c>
      <c r="D20" s="2" t="s">
        <v>1013</v>
      </c>
      <c r="E20" s="2" t="s">
        <v>1110</v>
      </c>
      <c r="F20" s="2" t="s">
        <v>1015</v>
      </c>
      <c r="G20" s="2" t="s">
        <v>1111</v>
      </c>
      <c r="H20" s="2" t="s">
        <v>1112</v>
      </c>
      <c r="I20" s="2" t="s">
        <v>1113</v>
      </c>
      <c r="J20" s="2" t="s">
        <v>1114</v>
      </c>
    </row>
    <row r="21" ht="34" customHeight="1" spans="1:10">
      <c r="A21" s="3" t="s">
        <v>90</v>
      </c>
      <c r="B21" s="3" t="s">
        <v>1011</v>
      </c>
      <c r="C21" s="3" t="s">
        <v>1115</v>
      </c>
      <c r="D21" s="3" t="s">
        <v>1093</v>
      </c>
      <c r="E21" s="3" t="s">
        <v>1116</v>
      </c>
      <c r="F21" s="3" t="s">
        <v>1015</v>
      </c>
      <c r="G21" s="3" t="s">
        <v>1117</v>
      </c>
      <c r="H21" s="3" t="s">
        <v>1030</v>
      </c>
      <c r="I21" s="3" t="s">
        <v>1118</v>
      </c>
      <c r="J21" s="3" t="s">
        <v>1119</v>
      </c>
    </row>
    <row r="22" ht="34" customHeight="1" spans="1:10">
      <c r="A22" s="2" t="s">
        <v>91</v>
      </c>
      <c r="B22" s="2" t="s">
        <v>1011</v>
      </c>
      <c r="C22" s="2" t="s">
        <v>1120</v>
      </c>
      <c r="D22" s="2" t="s">
        <v>1093</v>
      </c>
      <c r="E22" s="2" t="s">
        <v>1121</v>
      </c>
      <c r="F22" s="2" t="s">
        <v>1028</v>
      </c>
      <c r="G22" s="2" t="s">
        <v>1122</v>
      </c>
      <c r="H22" s="2" t="s">
        <v>1123</v>
      </c>
      <c r="I22" s="2" t="s">
        <v>1124</v>
      </c>
      <c r="J22" s="2" t="s">
        <v>1125</v>
      </c>
    </row>
    <row r="23" ht="25" customHeight="1" spans="1:10">
      <c r="A23" s="3" t="s">
        <v>92</v>
      </c>
      <c r="B23" s="3" t="s">
        <v>1011</v>
      </c>
      <c r="C23" s="3" t="s">
        <v>1126</v>
      </c>
      <c r="D23" s="3" t="s">
        <v>1021</v>
      </c>
      <c r="E23" s="3" t="s">
        <v>1127</v>
      </c>
      <c r="F23" s="3" t="s">
        <v>1028</v>
      </c>
      <c r="G23" s="3" t="s">
        <v>1128</v>
      </c>
      <c r="H23" s="3" t="s">
        <v>1129</v>
      </c>
      <c r="I23" s="3" t="s">
        <v>1130</v>
      </c>
      <c r="J23" s="3" t="s">
        <v>1131</v>
      </c>
    </row>
    <row r="24" ht="34" customHeight="1" spans="1:10">
      <c r="A24" s="2" t="s">
        <v>93</v>
      </c>
      <c r="B24" s="2" t="s">
        <v>1011</v>
      </c>
      <c r="C24" s="2" t="s">
        <v>1132</v>
      </c>
      <c r="D24" s="2" t="s">
        <v>1093</v>
      </c>
      <c r="E24" s="2" t="s">
        <v>1133</v>
      </c>
      <c r="F24" s="2" t="s">
        <v>1028</v>
      </c>
      <c r="G24" s="2" t="s">
        <v>1122</v>
      </c>
      <c r="H24" s="2" t="s">
        <v>1134</v>
      </c>
      <c r="I24" s="2" t="s">
        <v>1124</v>
      </c>
      <c r="J24" s="2" t="s">
        <v>1135</v>
      </c>
    </row>
    <row r="25" ht="34" customHeight="1" spans="1:10">
      <c r="A25" s="3" t="s">
        <v>94</v>
      </c>
      <c r="B25" s="3" t="s">
        <v>1011</v>
      </c>
      <c r="C25" s="3" t="s">
        <v>1136</v>
      </c>
      <c r="D25" s="3" t="s">
        <v>1093</v>
      </c>
      <c r="E25" s="3" t="s">
        <v>1137</v>
      </c>
      <c r="F25" s="3" t="s">
        <v>1015</v>
      </c>
      <c r="G25" s="3" t="s">
        <v>1138</v>
      </c>
      <c r="H25" s="3" t="s">
        <v>1139</v>
      </c>
      <c r="I25" s="3" t="s">
        <v>1140</v>
      </c>
      <c r="J25" s="3" t="s">
        <v>1141</v>
      </c>
    </row>
    <row r="26" ht="34" customHeight="1" spans="1:10">
      <c r="A26" s="2" t="s">
        <v>95</v>
      </c>
      <c r="B26" s="2" t="s">
        <v>1011</v>
      </c>
      <c r="C26" s="2" t="s">
        <v>1142</v>
      </c>
      <c r="D26" s="2" t="s">
        <v>1013</v>
      </c>
      <c r="E26" s="2" t="s">
        <v>1143</v>
      </c>
      <c r="F26" s="2" t="s">
        <v>1028</v>
      </c>
      <c r="G26" s="2" t="s">
        <v>1144</v>
      </c>
      <c r="H26" s="2" t="s">
        <v>1145</v>
      </c>
      <c r="I26" s="2" t="s">
        <v>1146</v>
      </c>
      <c r="J26" s="2" t="s">
        <v>1147</v>
      </c>
    </row>
    <row r="27" ht="25" customHeight="1" spans="1:10">
      <c r="A27" s="3" t="s">
        <v>96</v>
      </c>
      <c r="B27" s="3" t="s">
        <v>1011</v>
      </c>
      <c r="C27" s="3" t="s">
        <v>1148</v>
      </c>
      <c r="D27" s="3" t="s">
        <v>1013</v>
      </c>
      <c r="E27" s="3" t="s">
        <v>1143</v>
      </c>
      <c r="F27" s="3" t="s">
        <v>1015</v>
      </c>
      <c r="G27" s="3" t="s">
        <v>1149</v>
      </c>
      <c r="H27" s="3" t="s">
        <v>1067</v>
      </c>
      <c r="I27" s="3" t="s">
        <v>1068</v>
      </c>
      <c r="J27" s="3" t="s">
        <v>1150</v>
      </c>
    </row>
    <row r="28" ht="25" customHeight="1" spans="1:10">
      <c r="A28" s="2" t="s">
        <v>97</v>
      </c>
      <c r="B28" s="2" t="s">
        <v>1011</v>
      </c>
      <c r="C28" s="2" t="s">
        <v>1151</v>
      </c>
      <c r="D28" s="2" t="s">
        <v>1013</v>
      </c>
      <c r="E28" s="2" t="s">
        <v>1152</v>
      </c>
      <c r="F28" s="2" t="s">
        <v>1028</v>
      </c>
      <c r="G28" s="2" t="s">
        <v>1153</v>
      </c>
      <c r="H28" s="2" t="s">
        <v>1154</v>
      </c>
      <c r="I28" s="2" t="s">
        <v>1118</v>
      </c>
      <c r="J28" s="2" t="s">
        <v>1155</v>
      </c>
    </row>
    <row r="29" ht="34" customHeight="1" spans="1:10">
      <c r="A29" s="3" t="s">
        <v>98</v>
      </c>
      <c r="B29" s="3" t="s">
        <v>1011</v>
      </c>
      <c r="C29" s="3" t="s">
        <v>1156</v>
      </c>
      <c r="D29" s="3" t="s">
        <v>1064</v>
      </c>
      <c r="E29" s="3" t="s">
        <v>53</v>
      </c>
      <c r="F29" s="3" t="s">
        <v>1028</v>
      </c>
      <c r="G29" s="3" t="s">
        <v>1157</v>
      </c>
      <c r="H29" s="3" t="s">
        <v>1154</v>
      </c>
      <c r="I29" s="3" t="s">
        <v>1158</v>
      </c>
      <c r="J29" s="3" t="s">
        <v>1159</v>
      </c>
    </row>
    <row r="30" ht="34" customHeight="1" spans="1:10">
      <c r="A30" s="2" t="s">
        <v>99</v>
      </c>
      <c r="B30" s="2" t="s">
        <v>1011</v>
      </c>
      <c r="C30" s="2" t="s">
        <v>1160</v>
      </c>
      <c r="D30" s="2" t="s">
        <v>1093</v>
      </c>
      <c r="E30" s="2" t="s">
        <v>1137</v>
      </c>
      <c r="F30" s="2" t="s">
        <v>1028</v>
      </c>
      <c r="G30" s="2" t="s">
        <v>1161</v>
      </c>
      <c r="H30" s="2" t="s">
        <v>1162</v>
      </c>
      <c r="I30" s="2" t="s">
        <v>1163</v>
      </c>
      <c r="J30" s="2" t="s">
        <v>1164</v>
      </c>
    </row>
    <row r="31" ht="34" customHeight="1" spans="1:10">
      <c r="A31" s="3" t="s">
        <v>100</v>
      </c>
      <c r="B31" s="3" t="s">
        <v>1011</v>
      </c>
      <c r="C31" s="3" t="s">
        <v>1165</v>
      </c>
      <c r="D31" s="3" t="s">
        <v>1021</v>
      </c>
      <c r="E31" s="3" t="s">
        <v>1166</v>
      </c>
      <c r="F31" s="3" t="s">
        <v>1015</v>
      </c>
      <c r="G31" s="3" t="s">
        <v>1167</v>
      </c>
      <c r="H31" s="3" t="s">
        <v>1017</v>
      </c>
      <c r="I31" s="3" t="s">
        <v>1168</v>
      </c>
      <c r="J31" s="3" t="s">
        <v>1169</v>
      </c>
    </row>
    <row r="32" ht="25" customHeight="1" spans="1:10">
      <c r="A32" s="2" t="s">
        <v>102</v>
      </c>
      <c r="B32" s="2" t="s">
        <v>1011</v>
      </c>
      <c r="C32" s="2" t="s">
        <v>1170</v>
      </c>
      <c r="D32" s="2" t="s">
        <v>1171</v>
      </c>
      <c r="E32" s="2" t="s">
        <v>1172</v>
      </c>
      <c r="F32" s="2" t="s">
        <v>1015</v>
      </c>
      <c r="G32" s="2" t="s">
        <v>1173</v>
      </c>
      <c r="H32" s="2" t="s">
        <v>1017</v>
      </c>
      <c r="I32" s="2" t="s">
        <v>1031</v>
      </c>
      <c r="J32" s="2" t="s">
        <v>1174</v>
      </c>
    </row>
    <row r="33" ht="25" customHeight="1" spans="1:10">
      <c r="A33" s="3" t="s">
        <v>104</v>
      </c>
      <c r="B33" s="3" t="s">
        <v>1011</v>
      </c>
      <c r="C33" s="3" t="s">
        <v>1175</v>
      </c>
      <c r="D33" s="3" t="s">
        <v>1021</v>
      </c>
      <c r="E33" s="3" t="s">
        <v>1176</v>
      </c>
      <c r="F33" s="3" t="s">
        <v>1015</v>
      </c>
      <c r="G33" s="3" t="s">
        <v>1177</v>
      </c>
      <c r="H33" s="3" t="s">
        <v>1017</v>
      </c>
      <c r="I33" s="3" t="s">
        <v>1178</v>
      </c>
      <c r="J33" s="3" t="s">
        <v>1179</v>
      </c>
    </row>
    <row r="34" ht="34" customHeight="1" spans="1:10">
      <c r="A34" s="2" t="s">
        <v>105</v>
      </c>
      <c r="B34" s="2" t="s">
        <v>1011</v>
      </c>
      <c r="C34" s="2" t="s">
        <v>1180</v>
      </c>
      <c r="D34" s="2" t="s">
        <v>1021</v>
      </c>
      <c r="E34" s="2" t="s">
        <v>1181</v>
      </c>
      <c r="F34" s="2" t="s">
        <v>1015</v>
      </c>
      <c r="G34" s="2" t="s">
        <v>1182</v>
      </c>
      <c r="H34" s="2" t="s">
        <v>1017</v>
      </c>
      <c r="I34" s="2" t="s">
        <v>1183</v>
      </c>
      <c r="J34" s="2" t="s">
        <v>1184</v>
      </c>
    </row>
    <row r="35" ht="25" customHeight="1" spans="1:10">
      <c r="A35" s="3" t="s">
        <v>1185</v>
      </c>
      <c r="B35" s="3" t="s">
        <v>1186</v>
      </c>
      <c r="C35" s="3" t="s">
        <v>1187</v>
      </c>
      <c r="D35" s="3" t="s">
        <v>1021</v>
      </c>
      <c r="E35" s="3" t="s">
        <v>1188</v>
      </c>
      <c r="F35" s="3" t="s">
        <v>1015</v>
      </c>
      <c r="G35" s="3" t="s">
        <v>1189</v>
      </c>
      <c r="H35" s="3" t="s">
        <v>1190</v>
      </c>
      <c r="I35" s="3" t="s">
        <v>1191</v>
      </c>
      <c r="J35" s="3" t="s">
        <v>1192</v>
      </c>
    </row>
    <row r="36" ht="25" customHeight="1" spans="1:10">
      <c r="A36" s="2" t="s">
        <v>1193</v>
      </c>
      <c r="B36" s="2" t="s">
        <v>1186</v>
      </c>
      <c r="C36" s="2" t="s">
        <v>1194</v>
      </c>
      <c r="D36" s="2" t="s">
        <v>1021</v>
      </c>
      <c r="E36" s="2" t="s">
        <v>1188</v>
      </c>
      <c r="F36" s="2" t="s">
        <v>1015</v>
      </c>
      <c r="G36" s="2" t="s">
        <v>1189</v>
      </c>
      <c r="H36" s="2" t="s">
        <v>1190</v>
      </c>
      <c r="I36" s="2" t="s">
        <v>1191</v>
      </c>
      <c r="J36" s="2" t="s">
        <v>1192</v>
      </c>
    </row>
    <row r="37" ht="47" customHeight="1" spans="1:10">
      <c r="A37" s="3" t="s">
        <v>1195</v>
      </c>
      <c r="B37" s="3" t="s">
        <v>1186</v>
      </c>
      <c r="C37" s="3" t="s">
        <v>1196</v>
      </c>
      <c r="D37" s="3" t="s">
        <v>1021</v>
      </c>
      <c r="E37" s="3" t="s">
        <v>1197</v>
      </c>
      <c r="F37" s="3" t="s">
        <v>1015</v>
      </c>
      <c r="G37" s="3" t="s">
        <v>1117</v>
      </c>
      <c r="H37" s="3" t="s">
        <v>1198</v>
      </c>
      <c r="I37" s="3" t="s">
        <v>1199</v>
      </c>
      <c r="J37" s="3" t="s">
        <v>1200</v>
      </c>
    </row>
    <row r="38" ht="34" customHeight="1" spans="1:10">
      <c r="A38" s="2" t="s">
        <v>1201</v>
      </c>
      <c r="B38" s="2" t="s">
        <v>1186</v>
      </c>
      <c r="C38" s="2" t="s">
        <v>1202</v>
      </c>
      <c r="D38" s="2" t="s">
        <v>1021</v>
      </c>
      <c r="E38" s="2" t="s">
        <v>1203</v>
      </c>
      <c r="F38" s="2" t="s">
        <v>1015</v>
      </c>
      <c r="G38" s="2" t="s">
        <v>1204</v>
      </c>
      <c r="H38" s="2" t="s">
        <v>1190</v>
      </c>
      <c r="I38" s="2" t="s">
        <v>1205</v>
      </c>
      <c r="J38" s="2" t="s">
        <v>1206</v>
      </c>
    </row>
    <row r="39" ht="34" customHeight="1" spans="1:10">
      <c r="A39" s="3" t="s">
        <v>1207</v>
      </c>
      <c r="B39" s="3" t="s">
        <v>1186</v>
      </c>
      <c r="C39" s="3" t="s">
        <v>1208</v>
      </c>
      <c r="D39" s="3" t="s">
        <v>1021</v>
      </c>
      <c r="E39" s="3" t="s">
        <v>1209</v>
      </c>
      <c r="F39" s="3" t="s">
        <v>1028</v>
      </c>
      <c r="G39" s="3" t="s">
        <v>1210</v>
      </c>
      <c r="H39" s="3" t="s">
        <v>1190</v>
      </c>
      <c r="I39" s="3" t="s">
        <v>1211</v>
      </c>
      <c r="J39" s="3" t="s">
        <v>1212</v>
      </c>
    </row>
    <row r="40" ht="34" customHeight="1" spans="1:10">
      <c r="A40" s="2" t="s">
        <v>1213</v>
      </c>
      <c r="B40" s="2" t="s">
        <v>1186</v>
      </c>
      <c r="C40" s="2" t="s">
        <v>1214</v>
      </c>
      <c r="D40" s="2" t="s">
        <v>1021</v>
      </c>
      <c r="E40" s="2" t="s">
        <v>1203</v>
      </c>
      <c r="F40" s="2" t="s">
        <v>1028</v>
      </c>
      <c r="G40" s="2" t="s">
        <v>1215</v>
      </c>
      <c r="H40" s="2" t="s">
        <v>1190</v>
      </c>
      <c r="I40" s="2" t="s">
        <v>1205</v>
      </c>
      <c r="J40" s="2" t="s">
        <v>1216</v>
      </c>
    </row>
    <row r="41" ht="47" customHeight="1" spans="1:10">
      <c r="A41" s="3" t="s">
        <v>1217</v>
      </c>
      <c r="B41" s="3" t="s">
        <v>1186</v>
      </c>
      <c r="C41" s="3" t="s">
        <v>1218</v>
      </c>
      <c r="D41" s="3" t="s">
        <v>1021</v>
      </c>
      <c r="E41" s="3" t="s">
        <v>1219</v>
      </c>
      <c r="F41" s="3" t="s">
        <v>1028</v>
      </c>
      <c r="G41" s="3" t="s">
        <v>1220</v>
      </c>
      <c r="H41" s="3" t="s">
        <v>1221</v>
      </c>
      <c r="I41" s="3" t="s">
        <v>1222</v>
      </c>
      <c r="J41" s="3" t="s">
        <v>1223</v>
      </c>
    </row>
    <row r="42" ht="25" customHeight="1" spans="1:10">
      <c r="A42" s="2" t="s">
        <v>796</v>
      </c>
      <c r="B42" s="2" t="s">
        <v>1224</v>
      </c>
      <c r="C42" s="2" t="s">
        <v>1225</v>
      </c>
      <c r="D42" s="2" t="s">
        <v>1013</v>
      </c>
      <c r="E42" s="2" t="s">
        <v>1143</v>
      </c>
      <c r="F42" s="2" t="s">
        <v>1028</v>
      </c>
      <c r="G42" s="2" t="s">
        <v>805</v>
      </c>
      <c r="H42" s="2" t="s">
        <v>1226</v>
      </c>
      <c r="I42" s="2" t="s">
        <v>1227</v>
      </c>
      <c r="J42" s="2" t="s">
        <v>1228</v>
      </c>
    </row>
    <row r="43" ht="34" customHeight="1" spans="1:10">
      <c r="A43" s="3" t="s">
        <v>794</v>
      </c>
      <c r="B43" s="3" t="s">
        <v>1224</v>
      </c>
      <c r="C43" s="3" t="s">
        <v>1229</v>
      </c>
      <c r="D43" s="3" t="s">
        <v>1093</v>
      </c>
      <c r="E43" s="3" t="s">
        <v>1133</v>
      </c>
      <c r="F43" s="3" t="s">
        <v>1028</v>
      </c>
      <c r="G43" s="3" t="s">
        <v>1230</v>
      </c>
      <c r="H43" s="3" t="s">
        <v>1231</v>
      </c>
      <c r="I43" s="3" t="s">
        <v>1232</v>
      </c>
      <c r="J43" s="3" t="s">
        <v>1125</v>
      </c>
    </row>
    <row r="44" ht="25" customHeight="1" spans="1:10">
      <c r="A44" s="2" t="s">
        <v>795</v>
      </c>
      <c r="B44" s="2" t="s">
        <v>1224</v>
      </c>
      <c r="C44" s="2" t="s">
        <v>1233</v>
      </c>
      <c r="D44" s="2" t="s">
        <v>1093</v>
      </c>
      <c r="E44" s="2" t="s">
        <v>1116</v>
      </c>
      <c r="F44" s="2" t="s">
        <v>1234</v>
      </c>
      <c r="G44" s="2" t="s">
        <v>1117</v>
      </c>
      <c r="H44" s="2" t="s">
        <v>1030</v>
      </c>
      <c r="I44" s="2" t="s">
        <v>1235</v>
      </c>
      <c r="J44" s="2" t="s">
        <v>1236</v>
      </c>
    </row>
    <row r="45" ht="34" customHeight="1" spans="1:10">
      <c r="A45" s="3" t="s">
        <v>1237</v>
      </c>
      <c r="B45" s="3" t="s">
        <v>1224</v>
      </c>
      <c r="C45" s="3" t="s">
        <v>1238</v>
      </c>
      <c r="D45" s="3" t="s">
        <v>1093</v>
      </c>
      <c r="E45" s="3" t="s">
        <v>1239</v>
      </c>
      <c r="F45" s="3" t="s">
        <v>1234</v>
      </c>
      <c r="G45" s="3" t="s">
        <v>1240</v>
      </c>
      <c r="H45" s="3" t="s">
        <v>1030</v>
      </c>
      <c r="I45" s="3" t="s">
        <v>1235</v>
      </c>
      <c r="J45" s="3" t="s">
        <v>1241</v>
      </c>
    </row>
    <row r="46" ht="34" customHeight="1" spans="1:10">
      <c r="A46" s="2" t="s">
        <v>1242</v>
      </c>
      <c r="B46" s="2" t="s">
        <v>1224</v>
      </c>
      <c r="C46" s="2" t="s">
        <v>1243</v>
      </c>
      <c r="D46" s="2" t="s">
        <v>1093</v>
      </c>
      <c r="E46" s="2" t="s">
        <v>1239</v>
      </c>
      <c r="F46" s="2" t="s">
        <v>1234</v>
      </c>
      <c r="G46" s="2" t="s">
        <v>1244</v>
      </c>
      <c r="H46" s="2" t="s">
        <v>1245</v>
      </c>
      <c r="I46" s="2" t="s">
        <v>1246</v>
      </c>
      <c r="J46" s="2" t="s">
        <v>1247</v>
      </c>
    </row>
    <row r="47" ht="34" customHeight="1" spans="1:10">
      <c r="A47" s="3" t="s">
        <v>792</v>
      </c>
      <c r="B47" s="3" t="s">
        <v>1248</v>
      </c>
      <c r="C47" s="3" t="s">
        <v>1249</v>
      </c>
      <c r="D47" s="3" t="s">
        <v>1013</v>
      </c>
      <c r="E47" s="3" t="s">
        <v>1250</v>
      </c>
      <c r="F47" s="3" t="s">
        <v>1015</v>
      </c>
      <c r="G47" s="3" t="s">
        <v>1251</v>
      </c>
      <c r="H47" s="3" t="s">
        <v>1252</v>
      </c>
      <c r="I47" s="3" t="s">
        <v>1253</v>
      </c>
      <c r="J47" s="3" t="s">
        <v>1254</v>
      </c>
    </row>
    <row r="48" ht="34" customHeight="1" spans="1:10">
      <c r="A48" s="2" t="s">
        <v>899</v>
      </c>
      <c r="B48" s="2" t="s">
        <v>1255</v>
      </c>
      <c r="C48" s="2" t="s">
        <v>1256</v>
      </c>
      <c r="D48" s="2" t="s">
        <v>1021</v>
      </c>
      <c r="E48" s="2" t="s">
        <v>1257</v>
      </c>
      <c r="F48" s="2" t="s">
        <v>1015</v>
      </c>
      <c r="G48" s="2" t="s">
        <v>1258</v>
      </c>
      <c r="H48" s="2" t="s">
        <v>1259</v>
      </c>
      <c r="I48" s="2" t="s">
        <v>1260</v>
      </c>
      <c r="J48" s="2" t="s">
        <v>1261</v>
      </c>
    </row>
    <row r="49" ht="34" customHeight="1" spans="1:10">
      <c r="A49" s="3" t="s">
        <v>794</v>
      </c>
      <c r="B49" s="3" t="s">
        <v>1262</v>
      </c>
      <c r="C49" s="3" t="s">
        <v>1263</v>
      </c>
      <c r="D49" s="3" t="s">
        <v>1093</v>
      </c>
      <c r="E49" s="3" t="s">
        <v>1133</v>
      </c>
      <c r="F49" s="3" t="s">
        <v>1028</v>
      </c>
      <c r="G49" s="3" t="s">
        <v>1264</v>
      </c>
      <c r="H49" s="3" t="s">
        <v>1265</v>
      </c>
      <c r="I49" s="3" t="s">
        <v>1232</v>
      </c>
      <c r="J49" s="3" t="s">
        <v>1266</v>
      </c>
    </row>
    <row r="50" ht="34" customHeight="1" spans="1:10">
      <c r="A50" s="2" t="s">
        <v>795</v>
      </c>
      <c r="B50" s="2" t="s">
        <v>1262</v>
      </c>
      <c r="C50" s="2" t="s">
        <v>1267</v>
      </c>
      <c r="D50" s="2" t="s">
        <v>1093</v>
      </c>
      <c r="E50" s="2" t="s">
        <v>1116</v>
      </c>
      <c r="F50" s="2" t="s">
        <v>1234</v>
      </c>
      <c r="G50" s="2" t="s">
        <v>1268</v>
      </c>
      <c r="H50" s="2" t="s">
        <v>1030</v>
      </c>
      <c r="I50" s="2" t="s">
        <v>1232</v>
      </c>
      <c r="J50" s="2" t="s">
        <v>1269</v>
      </c>
    </row>
    <row r="51" ht="34" customHeight="1" spans="1:10">
      <c r="A51" s="3" t="s">
        <v>797</v>
      </c>
      <c r="B51" s="3" t="s">
        <v>1262</v>
      </c>
      <c r="C51" s="3" t="s">
        <v>1270</v>
      </c>
      <c r="D51" s="3" t="s">
        <v>1013</v>
      </c>
      <c r="E51" s="3" t="s">
        <v>1110</v>
      </c>
      <c r="F51" s="3" t="s">
        <v>1028</v>
      </c>
      <c r="G51" s="3" t="s">
        <v>1189</v>
      </c>
      <c r="H51" s="3" t="s">
        <v>1030</v>
      </c>
      <c r="I51" s="3" t="s">
        <v>1232</v>
      </c>
      <c r="J51" s="3" t="s">
        <v>1271</v>
      </c>
    </row>
    <row r="52" ht="25" customHeight="1" spans="1:10">
      <c r="A52" s="2" t="s">
        <v>802</v>
      </c>
      <c r="B52" s="2" t="s">
        <v>1262</v>
      </c>
      <c r="C52" s="2" t="s">
        <v>1272</v>
      </c>
      <c r="D52" s="2" t="s">
        <v>1064</v>
      </c>
      <c r="E52" s="2" t="s">
        <v>53</v>
      </c>
      <c r="F52" s="2" t="s">
        <v>1028</v>
      </c>
      <c r="G52" s="2" t="s">
        <v>1273</v>
      </c>
      <c r="H52" s="2" t="s">
        <v>1030</v>
      </c>
      <c r="I52" s="2" t="s">
        <v>1274</v>
      </c>
      <c r="J52" s="2" t="s">
        <v>1275</v>
      </c>
    </row>
    <row r="53" ht="34" customHeight="1" spans="1:10">
      <c r="A53" s="3" t="s">
        <v>803</v>
      </c>
      <c r="B53" s="3" t="s">
        <v>1276</v>
      </c>
      <c r="C53" s="3" t="s">
        <v>1277</v>
      </c>
      <c r="D53" s="3" t="s">
        <v>1064</v>
      </c>
      <c r="E53" s="3" t="s">
        <v>53</v>
      </c>
      <c r="F53" s="3" t="s">
        <v>1028</v>
      </c>
      <c r="G53" s="3" t="s">
        <v>1278</v>
      </c>
      <c r="H53" s="3" t="s">
        <v>1030</v>
      </c>
      <c r="I53" s="3" t="s">
        <v>1279</v>
      </c>
      <c r="J53" s="3" t="s">
        <v>1280</v>
      </c>
    </row>
    <row r="54" ht="34" customHeight="1" spans="1:10">
      <c r="A54" s="2" t="s">
        <v>801</v>
      </c>
      <c r="B54" s="2" t="s">
        <v>1262</v>
      </c>
      <c r="C54" s="2" t="s">
        <v>1281</v>
      </c>
      <c r="D54" s="2" t="s">
        <v>1093</v>
      </c>
      <c r="E54" s="2" t="s">
        <v>1137</v>
      </c>
      <c r="F54" s="2" t="s">
        <v>1028</v>
      </c>
      <c r="G54" s="2" t="s">
        <v>1282</v>
      </c>
      <c r="H54" s="2" t="s">
        <v>1030</v>
      </c>
      <c r="I54" s="2" t="s">
        <v>1283</v>
      </c>
      <c r="J54" s="2" t="s">
        <v>1284</v>
      </c>
    </row>
  </sheetData>
  <pageMargins left="0.7" right="0.7" top="0.75" bottom="0.75" header="0.3" footer="0.3"/>
  <headerFooter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showGridLines="0" workbookViewId="0">
      <pane xSplit="2" ySplit="1" topLeftCell="C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8" outlineLevelCol="6"/>
  <cols>
    <col min="1" max="3" width="27" customWidth="1"/>
    <col min="4" max="5" width="62" customWidth="1"/>
    <col min="6" max="6" width="27" customWidth="1"/>
    <col min="7" max="7" width="62" customWidth="1"/>
  </cols>
  <sheetData>
    <row r="1" ht="48" customHeight="1" spans="1:7">
      <c r="A1" s="1" t="s">
        <v>972</v>
      </c>
      <c r="B1" s="1" t="s">
        <v>1285</v>
      </c>
      <c r="C1" s="1" t="s">
        <v>1286</v>
      </c>
      <c r="D1" s="1" t="s">
        <v>1287</v>
      </c>
      <c r="E1" s="1" t="s">
        <v>1288</v>
      </c>
      <c r="F1" s="1" t="s">
        <v>1289</v>
      </c>
      <c r="G1" s="1" t="s">
        <v>1290</v>
      </c>
    </row>
    <row r="2" ht="47" customHeight="1" spans="1:7">
      <c r="A2" s="2" t="s">
        <v>44</v>
      </c>
      <c r="B2" s="2" t="s">
        <v>1291</v>
      </c>
      <c r="C2" s="2" t="s">
        <v>981</v>
      </c>
      <c r="D2" s="2" t="s">
        <v>1292</v>
      </c>
      <c r="E2" s="2" t="s">
        <v>1293</v>
      </c>
      <c r="F2" s="2" t="s">
        <v>125</v>
      </c>
      <c r="G2" s="2" t="s">
        <v>1294</v>
      </c>
    </row>
    <row r="3" ht="47" customHeight="1" spans="1:7">
      <c r="A3" s="3" t="s">
        <v>44</v>
      </c>
      <c r="B3" s="3" t="s">
        <v>1291</v>
      </c>
      <c r="C3" s="3" t="s">
        <v>1295</v>
      </c>
      <c r="D3" s="3" t="s">
        <v>1296</v>
      </c>
      <c r="E3" s="3" t="s">
        <v>1293</v>
      </c>
      <c r="F3" s="3" t="s">
        <v>125</v>
      </c>
      <c r="G3" s="3" t="s">
        <v>1297</v>
      </c>
    </row>
    <row r="4" ht="47" customHeight="1" spans="1:7">
      <c r="A4" s="2" t="s">
        <v>44</v>
      </c>
      <c r="B4" s="2" t="s">
        <v>1291</v>
      </c>
      <c r="C4" s="2" t="s">
        <v>1298</v>
      </c>
      <c r="D4" s="2" t="s">
        <v>1299</v>
      </c>
      <c r="E4" s="2" t="s">
        <v>1293</v>
      </c>
      <c r="F4" s="2" t="s">
        <v>125</v>
      </c>
      <c r="G4" s="2" t="s">
        <v>1300</v>
      </c>
    </row>
    <row r="5" ht="34" customHeight="1" spans="1:7">
      <c r="A5" s="3" t="s">
        <v>45</v>
      </c>
      <c r="B5" s="3" t="s">
        <v>1301</v>
      </c>
      <c r="C5" s="3" t="s">
        <v>981</v>
      </c>
      <c r="D5" s="3" t="s">
        <v>1302</v>
      </c>
      <c r="E5" s="3" t="s">
        <v>1303</v>
      </c>
      <c r="F5" s="3" t="s">
        <v>125</v>
      </c>
      <c r="G5" s="3" t="s">
        <v>1304</v>
      </c>
    </row>
    <row r="6" ht="34" customHeight="1" spans="1:7">
      <c r="A6" s="2" t="s">
        <v>45</v>
      </c>
      <c r="B6" s="2" t="s">
        <v>1301</v>
      </c>
      <c r="C6" s="2" t="s">
        <v>1295</v>
      </c>
      <c r="D6" s="2" t="s">
        <v>1305</v>
      </c>
      <c r="E6" s="2" t="s">
        <v>1306</v>
      </c>
      <c r="F6" s="2" t="s">
        <v>125</v>
      </c>
      <c r="G6" s="2" t="s">
        <v>1307</v>
      </c>
    </row>
    <row r="7" ht="34" customHeight="1" spans="1:7">
      <c r="A7" s="3" t="s">
        <v>45</v>
      </c>
      <c r="B7" s="3" t="s">
        <v>1301</v>
      </c>
      <c r="C7" s="3" t="s">
        <v>1298</v>
      </c>
      <c r="D7" s="3" t="s">
        <v>1308</v>
      </c>
      <c r="E7" s="3" t="s">
        <v>1309</v>
      </c>
      <c r="F7" s="3" t="s">
        <v>125</v>
      </c>
      <c r="G7" s="3" t="s">
        <v>1310</v>
      </c>
    </row>
    <row r="8" ht="34" customHeight="1" spans="1:7">
      <c r="A8" s="2" t="s">
        <v>46</v>
      </c>
      <c r="B8" s="2" t="s">
        <v>1311</v>
      </c>
      <c r="C8" s="2" t="s">
        <v>1312</v>
      </c>
      <c r="D8" s="2" t="s">
        <v>1313</v>
      </c>
      <c r="E8" s="2" t="s">
        <v>1314</v>
      </c>
      <c r="F8" s="2" t="s">
        <v>125</v>
      </c>
      <c r="G8" s="2" t="s">
        <v>1315</v>
      </c>
    </row>
    <row r="9" ht="34" customHeight="1" spans="1:7">
      <c r="A9" s="3" t="s">
        <v>46</v>
      </c>
      <c r="B9" s="3" t="s">
        <v>1311</v>
      </c>
      <c r="C9" s="3" t="s">
        <v>988</v>
      </c>
      <c r="D9" s="3" t="s">
        <v>1316</v>
      </c>
      <c r="E9" s="3" t="s">
        <v>1205</v>
      </c>
      <c r="F9" s="3" t="s">
        <v>125</v>
      </c>
      <c r="G9" s="3" t="s">
        <v>1317</v>
      </c>
    </row>
    <row r="10" ht="34" customHeight="1" spans="1:7">
      <c r="A10" s="2" t="s">
        <v>46</v>
      </c>
      <c r="B10" s="2" t="s">
        <v>1311</v>
      </c>
      <c r="C10" s="2" t="s">
        <v>1318</v>
      </c>
      <c r="D10" s="2" t="s">
        <v>1319</v>
      </c>
      <c r="E10" s="2" t="s">
        <v>1320</v>
      </c>
      <c r="F10" s="2" t="s">
        <v>220</v>
      </c>
      <c r="G10" s="2" t="s">
        <v>1321</v>
      </c>
    </row>
    <row r="11" ht="34" customHeight="1" spans="1:7">
      <c r="A11" s="3" t="s">
        <v>46</v>
      </c>
      <c r="B11" s="3" t="s">
        <v>1311</v>
      </c>
      <c r="C11" s="3" t="s">
        <v>1322</v>
      </c>
      <c r="D11" s="3" t="s">
        <v>1323</v>
      </c>
      <c r="E11" s="3" t="s">
        <v>1324</v>
      </c>
      <c r="F11" s="3" t="s">
        <v>125</v>
      </c>
      <c r="G11" s="3" t="s">
        <v>1325</v>
      </c>
    </row>
    <row r="12" ht="34" customHeight="1" spans="1:7">
      <c r="A12" s="2" t="s">
        <v>46</v>
      </c>
      <c r="B12" s="2" t="s">
        <v>1311</v>
      </c>
      <c r="C12" s="2" t="s">
        <v>1326</v>
      </c>
      <c r="D12" s="2" t="s">
        <v>1327</v>
      </c>
      <c r="E12" s="2" t="s">
        <v>1328</v>
      </c>
      <c r="F12" s="2" t="s">
        <v>125</v>
      </c>
      <c r="G12" s="2" t="s">
        <v>1329</v>
      </c>
    </row>
    <row r="13" ht="34" customHeight="1" spans="1:7">
      <c r="A13" s="3" t="s">
        <v>47</v>
      </c>
      <c r="B13" s="3" t="s">
        <v>1330</v>
      </c>
      <c r="C13" s="3" t="s">
        <v>992</v>
      </c>
      <c r="D13" s="3" t="s">
        <v>1331</v>
      </c>
      <c r="E13" s="3" t="s">
        <v>1205</v>
      </c>
      <c r="F13" s="3" t="s">
        <v>125</v>
      </c>
      <c r="G13" s="3" t="s">
        <v>1332</v>
      </c>
    </row>
    <row r="14" ht="34" customHeight="1" spans="1:7">
      <c r="A14" s="2" t="s">
        <v>47</v>
      </c>
      <c r="B14" s="2" t="s">
        <v>1330</v>
      </c>
      <c r="C14" s="2" t="s">
        <v>995</v>
      </c>
      <c r="D14" s="2" t="s">
        <v>1333</v>
      </c>
      <c r="E14" s="2" t="s">
        <v>1205</v>
      </c>
      <c r="F14" s="2" t="s">
        <v>125</v>
      </c>
      <c r="G14" s="2" t="s">
        <v>1334</v>
      </c>
    </row>
    <row r="15" ht="34" customHeight="1" spans="1:7">
      <c r="A15" s="3" t="s">
        <v>47</v>
      </c>
      <c r="B15" s="3" t="s">
        <v>1330</v>
      </c>
      <c r="C15" s="3" t="s">
        <v>1298</v>
      </c>
      <c r="D15" s="3" t="s">
        <v>1335</v>
      </c>
      <c r="E15" s="3" t="s">
        <v>1205</v>
      </c>
      <c r="F15" s="3" t="s">
        <v>125</v>
      </c>
      <c r="G15" s="3" t="s">
        <v>1336</v>
      </c>
    </row>
    <row r="16" ht="25" customHeight="1" spans="1:7">
      <c r="A16" s="2" t="s">
        <v>48</v>
      </c>
      <c r="B16" s="2" t="s">
        <v>1337</v>
      </c>
      <c r="C16" s="2" t="s">
        <v>1338</v>
      </c>
      <c r="D16" s="2" t="s">
        <v>1339</v>
      </c>
      <c r="E16" s="2" t="s">
        <v>1340</v>
      </c>
      <c r="F16" s="2" t="s">
        <v>125</v>
      </c>
      <c r="G16" s="2" t="s">
        <v>1341</v>
      </c>
    </row>
    <row r="17" ht="25" customHeight="1" spans="1:7">
      <c r="A17" s="3" t="s">
        <v>48</v>
      </c>
      <c r="B17" s="3" t="s">
        <v>1337</v>
      </c>
      <c r="C17" s="3" t="s">
        <v>1342</v>
      </c>
      <c r="D17" s="3" t="s">
        <v>1343</v>
      </c>
      <c r="E17" s="3" t="s">
        <v>1205</v>
      </c>
      <c r="F17" s="3" t="s">
        <v>125</v>
      </c>
      <c r="G17" s="3" t="s">
        <v>1344</v>
      </c>
    </row>
    <row r="18" ht="25" customHeight="1" spans="1:7">
      <c r="A18" s="2" t="s">
        <v>48</v>
      </c>
      <c r="B18" s="2" t="s">
        <v>1337</v>
      </c>
      <c r="C18" s="2" t="s">
        <v>1345</v>
      </c>
      <c r="D18" s="2" t="s">
        <v>1346</v>
      </c>
      <c r="E18" s="2" t="s">
        <v>1205</v>
      </c>
      <c r="F18" s="2" t="s">
        <v>125</v>
      </c>
      <c r="G18" s="2" t="s">
        <v>1347</v>
      </c>
    </row>
    <row r="19" ht="25" customHeight="1" spans="1:7">
      <c r="A19" s="3" t="s">
        <v>48</v>
      </c>
      <c r="B19" s="3" t="s">
        <v>1337</v>
      </c>
      <c r="C19" s="3" t="s">
        <v>1348</v>
      </c>
      <c r="D19" s="3" t="s">
        <v>1349</v>
      </c>
      <c r="E19" s="3" t="s">
        <v>1205</v>
      </c>
      <c r="F19" s="3" t="s">
        <v>125</v>
      </c>
      <c r="G19" s="3" t="s">
        <v>1350</v>
      </c>
    </row>
    <row r="20" ht="34" customHeight="1" spans="1:7">
      <c r="A20" s="2" t="s">
        <v>49</v>
      </c>
      <c r="B20" s="2" t="s">
        <v>1351</v>
      </c>
      <c r="C20" s="2" t="s">
        <v>992</v>
      </c>
      <c r="D20" s="2" t="s">
        <v>1352</v>
      </c>
      <c r="E20" s="2" t="s">
        <v>1205</v>
      </c>
      <c r="F20" s="2" t="s">
        <v>125</v>
      </c>
      <c r="G20" s="2" t="s">
        <v>1353</v>
      </c>
    </row>
    <row r="21" ht="34" customHeight="1" spans="1:7">
      <c r="A21" s="3" t="s">
        <v>49</v>
      </c>
      <c r="B21" s="3" t="s">
        <v>1351</v>
      </c>
      <c r="C21" s="3" t="s">
        <v>995</v>
      </c>
      <c r="D21" s="3" t="s">
        <v>1354</v>
      </c>
      <c r="E21" s="3" t="s">
        <v>1205</v>
      </c>
      <c r="F21" s="3" t="s">
        <v>125</v>
      </c>
      <c r="G21" s="3" t="s">
        <v>1355</v>
      </c>
    </row>
    <row r="22" ht="34" customHeight="1" spans="1:7">
      <c r="A22" s="2" t="s">
        <v>49</v>
      </c>
      <c r="B22" s="2" t="s">
        <v>1351</v>
      </c>
      <c r="C22" s="2" t="s">
        <v>1298</v>
      </c>
      <c r="D22" s="2" t="s">
        <v>1356</v>
      </c>
      <c r="E22" s="2" t="s">
        <v>1205</v>
      </c>
      <c r="F22" s="2" t="s">
        <v>125</v>
      </c>
      <c r="G22" s="2" t="s">
        <v>1357</v>
      </c>
    </row>
    <row r="23" ht="34" customHeight="1" spans="1:7">
      <c r="A23" s="3" t="s">
        <v>50</v>
      </c>
      <c r="B23" s="3" t="s">
        <v>1358</v>
      </c>
      <c r="C23" s="3" t="s">
        <v>1359</v>
      </c>
      <c r="D23" s="3" t="s">
        <v>1360</v>
      </c>
      <c r="E23" s="3" t="s">
        <v>1361</v>
      </c>
      <c r="F23" s="3" t="s">
        <v>125</v>
      </c>
      <c r="G23" s="3" t="s">
        <v>1362</v>
      </c>
    </row>
    <row r="24" ht="34" customHeight="1" spans="1:7">
      <c r="A24" s="2" t="s">
        <v>50</v>
      </c>
      <c r="B24" s="2" t="s">
        <v>1358</v>
      </c>
      <c r="C24" s="2" t="s">
        <v>1363</v>
      </c>
      <c r="D24" s="2" t="s">
        <v>1364</v>
      </c>
      <c r="E24" s="2" t="s">
        <v>1361</v>
      </c>
      <c r="F24" s="2" t="s">
        <v>125</v>
      </c>
      <c r="G24" s="2" t="s">
        <v>1365</v>
      </c>
    </row>
    <row r="25" ht="34" customHeight="1" spans="1:7">
      <c r="A25" s="3" t="s">
        <v>50</v>
      </c>
      <c r="B25" s="3" t="s">
        <v>1358</v>
      </c>
      <c r="C25" s="3" t="s">
        <v>1366</v>
      </c>
      <c r="D25" s="3" t="s">
        <v>1367</v>
      </c>
      <c r="E25" s="3" t="s">
        <v>1361</v>
      </c>
      <c r="F25" s="3" t="s">
        <v>125</v>
      </c>
      <c r="G25" s="3" t="s">
        <v>1368</v>
      </c>
    </row>
    <row r="26" ht="34" customHeight="1" spans="1:7">
      <c r="A26" s="2" t="s">
        <v>1369</v>
      </c>
      <c r="B26" s="2" t="s">
        <v>1370</v>
      </c>
      <c r="C26" s="2" t="s">
        <v>978</v>
      </c>
      <c r="D26" s="2" t="s">
        <v>1371</v>
      </c>
      <c r="E26" s="2" t="s">
        <v>1372</v>
      </c>
      <c r="F26" s="2" t="s">
        <v>1373</v>
      </c>
      <c r="G26" s="2" t="s">
        <v>1374</v>
      </c>
    </row>
  </sheetData>
  <pageMargins left="0.7" right="0.7" top="0.75" bottom="0.75" header="0.3" footer="0.3"/>
  <headerFooter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showGridLines="0" workbookViewId="0">
      <pane xSplit="2" ySplit="1" topLeftCell="C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8" outlineLevelRow="7" outlineLevelCol="6"/>
  <cols>
    <col min="1" max="5" width="27" customWidth="1"/>
    <col min="6" max="6" width="36" customWidth="1"/>
    <col min="7" max="7" width="62" customWidth="1"/>
  </cols>
  <sheetData>
    <row r="1" ht="48" customHeight="1" spans="1:7">
      <c r="A1" s="1" t="s">
        <v>1375</v>
      </c>
      <c r="B1" s="1" t="s">
        <v>1376</v>
      </c>
      <c r="C1" s="1" t="s">
        <v>1377</v>
      </c>
      <c r="D1" s="1" t="s">
        <v>1378</v>
      </c>
      <c r="E1" s="1" t="s">
        <v>1379</v>
      </c>
      <c r="F1" s="1" t="s">
        <v>369</v>
      </c>
      <c r="G1" s="1" t="s">
        <v>1380</v>
      </c>
    </row>
    <row r="2" ht="47" customHeight="1" spans="1:7">
      <c r="A2" s="2" t="s">
        <v>1381</v>
      </c>
      <c r="B2" s="2" t="s">
        <v>108</v>
      </c>
      <c r="C2" s="2" t="s">
        <v>83</v>
      </c>
      <c r="D2" s="2"/>
      <c r="E2" s="2">
        <v>2018</v>
      </c>
      <c r="F2" s="2" t="s">
        <v>783</v>
      </c>
      <c r="G2" s="2" t="s">
        <v>1382</v>
      </c>
    </row>
    <row r="3" ht="60" customHeight="1" spans="1:7">
      <c r="A3" s="3" t="s">
        <v>1383</v>
      </c>
      <c r="B3" s="3" t="s">
        <v>627</v>
      </c>
      <c r="C3" s="3" t="s">
        <v>1384</v>
      </c>
      <c r="D3" s="3" t="s">
        <v>999</v>
      </c>
      <c r="E3" s="3" t="s">
        <v>629</v>
      </c>
      <c r="F3" s="3" t="s">
        <v>627</v>
      </c>
      <c r="G3" s="3" t="s">
        <v>1385</v>
      </c>
    </row>
    <row r="4" ht="34" customHeight="1" spans="1:7">
      <c r="A4" s="2" t="s">
        <v>1383</v>
      </c>
      <c r="B4" s="2" t="s">
        <v>783</v>
      </c>
      <c r="C4" s="2" t="s">
        <v>1386</v>
      </c>
      <c r="D4" s="2"/>
      <c r="E4" s="2" t="s">
        <v>1387</v>
      </c>
      <c r="F4" s="2" t="s">
        <v>783</v>
      </c>
      <c r="G4" s="2" t="s">
        <v>1388</v>
      </c>
    </row>
    <row r="5" ht="34" customHeight="1" spans="1:7">
      <c r="A5" s="3" t="s">
        <v>1389</v>
      </c>
      <c r="B5" s="3" t="s">
        <v>1390</v>
      </c>
      <c r="C5" s="3" t="s">
        <v>973</v>
      </c>
      <c r="D5" s="3" t="s">
        <v>992</v>
      </c>
      <c r="E5" s="3" t="s">
        <v>978</v>
      </c>
      <c r="F5" s="3" t="s">
        <v>324</v>
      </c>
      <c r="G5" s="3" t="s">
        <v>1391</v>
      </c>
    </row>
    <row r="6" ht="34" customHeight="1" spans="1:7">
      <c r="A6" s="2" t="s">
        <v>1389</v>
      </c>
      <c r="B6" s="2" t="s">
        <v>1392</v>
      </c>
      <c r="C6" s="2" t="s">
        <v>973</v>
      </c>
      <c r="D6" s="2" t="s">
        <v>995</v>
      </c>
      <c r="E6" s="2" t="s">
        <v>978</v>
      </c>
      <c r="F6" s="2" t="s">
        <v>689</v>
      </c>
      <c r="G6" s="2" t="s">
        <v>1391</v>
      </c>
    </row>
    <row r="7" ht="34" customHeight="1" spans="1:7">
      <c r="A7" s="3" t="s">
        <v>1389</v>
      </c>
      <c r="B7" s="3" t="s">
        <v>1393</v>
      </c>
      <c r="C7" s="3" t="s">
        <v>973</v>
      </c>
      <c r="D7" s="3" t="s">
        <v>995</v>
      </c>
      <c r="E7" s="3" t="s">
        <v>978</v>
      </c>
      <c r="F7" s="3" t="s">
        <v>363</v>
      </c>
      <c r="G7" s="3" t="s">
        <v>1391</v>
      </c>
    </row>
    <row r="8" ht="34" customHeight="1" spans="1:7">
      <c r="A8" s="2" t="s">
        <v>1394</v>
      </c>
      <c r="B8" s="2" t="s">
        <v>1395</v>
      </c>
      <c r="C8" s="2" t="s">
        <v>977</v>
      </c>
      <c r="D8" s="2"/>
      <c r="E8" s="2" t="s">
        <v>1396</v>
      </c>
      <c r="F8" s="2"/>
      <c r="G8" s="2" t="s">
        <v>1397</v>
      </c>
    </row>
  </sheetData>
  <pageMargins left="0.7" right="0.7" top="0.75" bottom="0.75" header="0.3" footer="0.3"/>
  <headerFooter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B8A92"/>
  </sheetPr>
  <dimension ref="A1:B25"/>
  <sheetViews>
    <sheetView showGridLines="0" workbookViewId="0">
      <pane xSplit="2" ySplit="1" topLeftCell="C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8" outlineLevelCol="1"/>
  <cols>
    <col min="1" max="1" width="32" customWidth="1"/>
    <col min="2" max="2" width="115" customWidth="1"/>
  </cols>
  <sheetData>
    <row r="1" ht="48" customHeight="1" spans="1:2">
      <c r="A1" s="1" t="s">
        <v>1398</v>
      </c>
      <c r="B1" s="1" t="s">
        <v>1110</v>
      </c>
    </row>
    <row r="2" ht="38" customHeight="1" spans="1:2">
      <c r="A2" s="2" t="s">
        <v>1399</v>
      </c>
      <c r="B2" s="2" t="s">
        <v>1400</v>
      </c>
    </row>
    <row r="3" ht="34" customHeight="1" spans="1:2">
      <c r="A3" s="3" t="s">
        <v>1401</v>
      </c>
      <c r="B3" s="3" t="s">
        <v>1402</v>
      </c>
    </row>
    <row r="4" ht="34" customHeight="1" spans="1:2">
      <c r="A4" s="2" t="s">
        <v>1403</v>
      </c>
      <c r="B4" s="2" t="s">
        <v>1404</v>
      </c>
    </row>
    <row r="5" ht="38" customHeight="1" spans="1:2">
      <c r="A5" s="3" t="s">
        <v>1405</v>
      </c>
      <c r="B5" s="3" t="s">
        <v>1406</v>
      </c>
    </row>
    <row r="6" ht="38" customHeight="1" spans="1:2">
      <c r="A6" s="2" t="s">
        <v>1407</v>
      </c>
      <c r="B6" s="2" t="s">
        <v>1408</v>
      </c>
    </row>
    <row r="7" ht="38" customHeight="1" spans="1:2">
      <c r="A7" s="3" t="s">
        <v>1409</v>
      </c>
      <c r="B7" s="3" t="s">
        <v>1410</v>
      </c>
    </row>
    <row r="8" ht="38" customHeight="1" spans="1:2">
      <c r="A8" s="2" t="s">
        <v>1411</v>
      </c>
      <c r="B8" s="2" t="s">
        <v>1412</v>
      </c>
    </row>
    <row r="9" ht="38" customHeight="1" spans="1:2">
      <c r="A9" s="3" t="s">
        <v>1413</v>
      </c>
      <c r="B9" s="3" t="s">
        <v>1414</v>
      </c>
    </row>
    <row r="10" ht="38" customHeight="1" spans="1:2">
      <c r="A10" s="2" t="s">
        <v>1415</v>
      </c>
      <c r="B10" s="2" t="s">
        <v>1416</v>
      </c>
    </row>
    <row r="11" ht="38" customHeight="1" spans="1:2">
      <c r="A11" s="3" t="s">
        <v>1417</v>
      </c>
      <c r="B11" s="3" t="s">
        <v>1418</v>
      </c>
    </row>
    <row r="12" ht="38" customHeight="1" spans="1:2">
      <c r="A12" s="2" t="s">
        <v>1419</v>
      </c>
      <c r="B12" s="2" t="s">
        <v>1420</v>
      </c>
    </row>
    <row r="13" ht="38" customHeight="1" spans="1:2">
      <c r="A13" s="3" t="s">
        <v>1421</v>
      </c>
      <c r="B13" s="3" t="s">
        <v>1422</v>
      </c>
    </row>
    <row r="14" ht="52" customHeight="1" spans="1:2">
      <c r="A14" s="2" t="s">
        <v>1423</v>
      </c>
      <c r="B14" s="2" t="s">
        <v>1424</v>
      </c>
    </row>
    <row r="15" ht="52" customHeight="1" spans="1:2">
      <c r="A15" s="3" t="s">
        <v>1425</v>
      </c>
      <c r="B15" s="3" t="s">
        <v>1426</v>
      </c>
    </row>
    <row r="16" ht="38" customHeight="1" spans="1:2">
      <c r="A16" s="2" t="s">
        <v>1427</v>
      </c>
      <c r="B16" s="2" t="s">
        <v>1428</v>
      </c>
    </row>
    <row r="17" ht="52" customHeight="1" spans="1:2">
      <c r="A17" s="3" t="s">
        <v>1429</v>
      </c>
      <c r="B17" s="3" t="s">
        <v>1430</v>
      </c>
    </row>
    <row r="18" ht="52" customHeight="1" spans="1:2">
      <c r="A18" s="2" t="s">
        <v>1431</v>
      </c>
      <c r="B18" s="2" t="s">
        <v>1432</v>
      </c>
    </row>
    <row r="19" ht="52" customHeight="1" spans="1:2">
      <c r="A19" s="3" t="s">
        <v>1433</v>
      </c>
      <c r="B19" s="3" t="s">
        <v>1434</v>
      </c>
    </row>
    <row r="20" ht="38" customHeight="1" spans="1:2">
      <c r="A20" s="2" t="s">
        <v>1435</v>
      </c>
      <c r="B20" s="2" t="s">
        <v>1436</v>
      </c>
    </row>
    <row r="21" ht="38" customHeight="1" spans="1:2">
      <c r="A21" s="3" t="s">
        <v>24</v>
      </c>
      <c r="B21" s="3" t="s">
        <v>1437</v>
      </c>
    </row>
    <row r="22" ht="38" customHeight="1" spans="1:2">
      <c r="A22" s="2" t="s">
        <v>1438</v>
      </c>
      <c r="B22" s="2" t="s">
        <v>1439</v>
      </c>
    </row>
    <row r="23" ht="52" customHeight="1" spans="1:2">
      <c r="A23" s="3" t="s">
        <v>1440</v>
      </c>
      <c r="B23" s="3" t="s">
        <v>1441</v>
      </c>
    </row>
    <row r="24" ht="38" customHeight="1" spans="1:2">
      <c r="A24" s="2" t="s">
        <v>1442</v>
      </c>
      <c r="B24" s="2" t="s">
        <v>1443</v>
      </c>
    </row>
    <row r="25" ht="38" customHeight="1" spans="1:2">
      <c r="A25" s="3" t="s">
        <v>1444</v>
      </c>
      <c r="B25" s="3" t="s">
        <v>1445</v>
      </c>
    </row>
  </sheetData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Summary</vt:lpstr>
      <vt:lpstr>Price_Calculations</vt:lpstr>
      <vt:lpstr>Project_Data</vt:lpstr>
      <vt:lpstr>Source_Log</vt:lpstr>
      <vt:lpstr>Finance_Events</vt:lpstr>
      <vt:lpstr>Operational_Events</vt:lpstr>
      <vt:lpstr>Risk_Revised</vt:lpstr>
      <vt:lpstr>Risk_Original</vt:lpstr>
      <vt:lpstr>Project_Original</vt:lpstr>
      <vt:lpstr>Sources_Original</vt:lpstr>
      <vt:lpstr>Data_Dictionary</vt:lpstr>
      <vt:lpstr>Risk_Codebook</vt:lpstr>
      <vt:lpstr>Revision_Log</vt:lpstr>
      <vt:lpstr>ReadMe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YanboGao</cp:lastModifiedBy>
  <dcterms:created xsi:type="dcterms:W3CDTF">2026-09-07T10:43:23Z</dcterms:created>
  <dcterms:modified xsi:type="dcterms:W3CDTF">2026-09-07T12:05:01Z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110810533904463A82B9CA0EA76BB690_13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