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D50448BE-4F09-410D-8534-222048CA60C5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Supplementary_index" sheetId="1" r:id="rId1"/>
    <sheet name="PRISMA_flow" sheetId="2" r:id="rId2"/>
    <sheet name="Corpus_sums" sheetId="3" r:id="rId3"/>
    <sheet name="Kappa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" i="4" l="1"/>
  <c r="B6" i="4"/>
  <c r="D5" i="4"/>
  <c r="D4" i="4"/>
  <c r="D6" i="4" s="1"/>
  <c r="C28" i="3"/>
  <c r="B28" i="3"/>
  <c r="D28" i="3" s="1"/>
  <c r="C23" i="3"/>
  <c r="B23" i="3"/>
  <c r="D23" i="3" s="1"/>
  <c r="C17" i="3"/>
  <c r="B17" i="3"/>
  <c r="D17" i="3" s="1"/>
  <c r="C7" i="3"/>
  <c r="B7" i="3"/>
  <c r="D7" i="3" s="1"/>
  <c r="D19" i="2"/>
  <c r="B19" i="2"/>
  <c r="B18" i="2"/>
  <c r="D18" i="2" s="1"/>
  <c r="D17" i="2"/>
  <c r="B17" i="2"/>
  <c r="D14" i="2"/>
  <c r="D12" i="2"/>
  <c r="D10" i="2"/>
  <c r="D8" i="2"/>
  <c r="B10" i="4" l="1"/>
  <c r="B11" i="4"/>
  <c r="B8" i="4"/>
  <c r="B9" i="4"/>
  <c r="B12" i="4"/>
  <c r="B13" i="4"/>
  <c r="B14" i="4"/>
  <c r="B16" i="4"/>
</calcChain>
</file>

<file path=xl/sharedStrings.xml><?xml version="1.0" encoding="utf-8"?>
<sst xmlns="http://schemas.openxmlformats.org/spreadsheetml/2006/main" count="103" uniqueCount="88">
  <si>
    <t>Supplementary materials package requested by HSSC (internal use only, do not submit this file)</t>
  </si>
  <si>
    <t>File</t>
  </si>
  <si>
    <t>Content required by the editor</t>
  </si>
  <si>
    <t>Where cited in the manuscript</t>
  </si>
  <si>
    <t>Check before upload</t>
  </si>
  <si>
    <t>Status (fill in)</t>
  </si>
  <si>
    <t>S1</t>
  </si>
  <si>
    <t>Completed PRISMA 2020 checklist</t>
  </si>
  <si>
    <t>Data availability</t>
  </si>
  <si>
    <t>Resolve yellow entries (items 9, 11, 14, 15, 18, 21, 22, 23c, 24b)</t>
  </si>
  <si>
    <t>S2</t>
  </si>
  <si>
    <t>Extraction form (19 fields), extracted data for the 50 studies and full bibliographic list of the 50</t>
  </si>
  <si>
    <t>Section 3.4</t>
  </si>
  <si>
    <t>50 rows; totals by year, region, system and type equal to those in Sections 4.1 to 4.3</t>
  </si>
  <si>
    <t>S3</t>
  </si>
  <si>
    <t>DPGF sub-score matrix (20 domains x 3 systems, per reviewer), medians and sensitivity analysis</t>
  </si>
  <si>
    <t>Section 3.1</t>
  </si>
  <si>
    <t>Medians reproduce 1-4-1, 5-2-5 and 2-2-2; number of reviewers as described in the text</t>
  </si>
  <si>
    <t>S4</t>
  </si>
  <si>
    <t>Full search strategies per source: exact string, fields, limits, date, n of records</t>
  </si>
  <si>
    <t>Section 3.3</t>
  </si>
  <si>
    <t>Strings and dates match the search history of each database; n = 289, 184 and 142 confirmed</t>
  </si>
  <si>
    <t>S5</t>
  </si>
  <si>
    <t>Exported records, screening log per record and per reviewer, full-text exclusion reasons, kappa calculation</t>
  </si>
  <si>
    <t>Section 3.4; Figure 2</t>
  </si>
  <si>
    <t>Counts reproduce Figure 2; kappa reproduces 0.78; no reviewer names or initials (use R1, R2)</t>
  </si>
  <si>
    <t>All</t>
  </si>
  <si>
    <t>Anonymisation</t>
  </si>
  <si>
    <t>Editor request 4</t>
  </si>
  <si>
    <t>No names, initials, e-mails or affiliations; clear file properties (File &gt; Info &gt; Inspect Document)</t>
  </si>
  <si>
    <t>Arithmetic check of the PRISMA flow: fill in column C from the actual logs (yellow cells)</t>
  </si>
  <si>
    <t>Stage</t>
  </si>
  <si>
    <t>Value in manuscript v8 / Figure 2</t>
  </si>
  <si>
    <t>Value in logs (fill in)</t>
  </si>
  <si>
    <t>Check</t>
  </si>
  <si>
    <t>Scopus records</t>
  </si>
  <si>
    <t>Web of Science records</t>
  </si>
  <si>
    <t>Consensus AI records</t>
  </si>
  <si>
    <t>Citation chaining records</t>
  </si>
  <si>
    <t>Total identified</t>
  </si>
  <si>
    <t>Duplicates removed</t>
  </si>
  <si>
    <t>Records screened (title/abstract)</t>
  </si>
  <si>
    <t>Excluded at screening</t>
  </si>
  <si>
    <t>Full texts assessed</t>
  </si>
  <si>
    <t>Excluded at full text</t>
  </si>
  <si>
    <t>Studies included</t>
  </si>
  <si>
    <t>Internal consistency of the reported values (column B)</t>
  </si>
  <si>
    <t>Scopus + WoS</t>
  </si>
  <si>
    <t>Screened minus excluded</t>
  </si>
  <si>
    <t>Full texts minus excluded</t>
  </si>
  <si>
    <t>Descriptive distributions in Section 4: each block must sum to 50. Column B = manuscript v8; column C = actual count from S2</t>
  </si>
  <si>
    <t>4.1 Period</t>
  </si>
  <si>
    <t>Manuscript v8</t>
  </si>
  <si>
    <t>S2 (fill in)</t>
  </si>
  <si>
    <t>2014 to 2019 (implied)</t>
  </si>
  <si>
    <t>2020 to 2022</t>
  </si>
  <si>
    <t>2023 to 2025</t>
  </si>
  <si>
    <t>Total</t>
  </si>
  <si>
    <t>4.2 Region</t>
  </si>
  <si>
    <t>Europe</t>
  </si>
  <si>
    <t>Brazil (PIX primary)</t>
  </si>
  <si>
    <t>Brazil (PIX comparative)</t>
  </si>
  <si>
    <t>United States</t>
  </si>
  <si>
    <t>China</t>
  </si>
  <si>
    <t>Multi-jurisdictional</t>
  </si>
  <si>
    <t>Other / not specified (not reported)</t>
  </si>
  <si>
    <t>4.2 System</t>
  </si>
  <si>
    <t>CBDC</t>
  </si>
  <si>
    <t>Blockchain</t>
  </si>
  <si>
    <t>FPS/PIX or cross-system</t>
  </si>
  <si>
    <t>4.3 Study type</t>
  </si>
  <si>
    <t>Technical/empirical</t>
  </si>
  <si>
    <t>Governance/legal</t>
  </si>
  <si>
    <t>Cohen kappa checker (title/abstract screening): fill in the 2x2 table from the S5 log</t>
  </si>
  <si>
    <t>R2: include</t>
  </si>
  <si>
    <t>R2: exclude</t>
  </si>
  <si>
    <t>R1: include</t>
  </si>
  <si>
    <t>R1: exclude</t>
  </si>
  <si>
    <t>N</t>
  </si>
  <si>
    <t>Observed agreement (Po)</t>
  </si>
  <si>
    <t>Expected agreement (Pe)</t>
  </si>
  <si>
    <t>Kappa</t>
  </si>
  <si>
    <t>Standard error (approx.)</t>
  </si>
  <si>
    <t>95% CI lower</t>
  </si>
  <si>
    <t>95% CI upper</t>
  </si>
  <si>
    <t>Value reported in the manuscript</t>
  </si>
  <si>
    <t>Difference from reported</t>
  </si>
  <si>
    <t>Note: the CI uses the approximation SE = sqrt(Po(1-Po)/(N(1-Pe)^2)). The manuscript reports 95% CI [0.71, 0.85]. If kappa was computed on a calibration sample rather than on all 615 records, Section 3.4 must say 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</si>
</sst>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2CC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workbookViewId="0">
      <selection activeCell="B16" sqref="B16"/>
    </sheetView>
  </sheetViews>
  <sheetFormatPr defaultColWidth="8.7109375" defaultRowHeight="15" x14ac:dyDescent="0.25"/>
  <cols>
    <col min="1" max="1" width="10" customWidth="1"/>
    <col min="2" max="2" width="48" customWidth="1"/>
    <col min="3" max="3" width="22" customWidth="1"/>
    <col min="4" max="4" width="55" customWidth="1"/>
    <col min="5" max="5" width="18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3"/>
      <c r="B2" s="3"/>
      <c r="C2" s="3"/>
      <c r="D2" s="3"/>
      <c r="E2" s="3"/>
    </row>
    <row r="3" spans="1:5" ht="25.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25.5" x14ac:dyDescent="0.25">
      <c r="A4" s="3" t="s">
        <v>6</v>
      </c>
      <c r="B4" s="3" t="s">
        <v>7</v>
      </c>
      <c r="C4" s="3" t="s">
        <v>8</v>
      </c>
      <c r="D4" s="3" t="s">
        <v>9</v>
      </c>
      <c r="E4" s="5"/>
    </row>
    <row r="5" spans="1:5" ht="25.5" x14ac:dyDescent="0.25">
      <c r="A5" s="3" t="s">
        <v>10</v>
      </c>
      <c r="B5" s="3" t="s">
        <v>11</v>
      </c>
      <c r="C5" s="3" t="s">
        <v>12</v>
      </c>
      <c r="D5" s="3" t="s">
        <v>13</v>
      </c>
      <c r="E5" s="5"/>
    </row>
    <row r="6" spans="1:5" ht="25.5" x14ac:dyDescent="0.25">
      <c r="A6" s="3" t="s">
        <v>14</v>
      </c>
      <c r="B6" s="3" t="s">
        <v>15</v>
      </c>
      <c r="C6" s="3" t="s">
        <v>16</v>
      </c>
      <c r="D6" s="3" t="s">
        <v>17</v>
      </c>
      <c r="E6" s="5"/>
    </row>
    <row r="7" spans="1:5" ht="25.5" x14ac:dyDescent="0.25">
      <c r="A7" s="3" t="s">
        <v>18</v>
      </c>
      <c r="B7" s="3" t="s">
        <v>19</v>
      </c>
      <c r="C7" s="3" t="s">
        <v>20</v>
      </c>
      <c r="D7" s="3" t="s">
        <v>21</v>
      </c>
      <c r="E7" s="5"/>
    </row>
    <row r="8" spans="1:5" ht="25.5" x14ac:dyDescent="0.25">
      <c r="A8" s="3" t="s">
        <v>22</v>
      </c>
      <c r="B8" s="3" t="s">
        <v>23</v>
      </c>
      <c r="C8" s="3" t="s">
        <v>24</v>
      </c>
      <c r="D8" s="3" t="s">
        <v>25</v>
      </c>
      <c r="E8" s="5"/>
    </row>
    <row r="9" spans="1:5" ht="25.5" x14ac:dyDescent="0.25">
      <c r="A9" s="3" t="s">
        <v>26</v>
      </c>
      <c r="B9" s="3" t="s">
        <v>27</v>
      </c>
      <c r="C9" s="3" t="s">
        <v>28</v>
      </c>
      <c r="D9" s="3" t="s">
        <v>29</v>
      </c>
      <c r="E9" s="5"/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Normal="100" workbookViewId="0"/>
  </sheetViews>
  <sheetFormatPr defaultColWidth="8.7109375" defaultRowHeight="15" x14ac:dyDescent="0.25"/>
  <cols>
    <col min="1" max="1" width="38" customWidth="1"/>
    <col min="2" max="2" width="30" customWidth="1"/>
    <col min="3" max="3" width="26" customWidth="1"/>
    <col min="4" max="4" width="70" customWidth="1"/>
  </cols>
  <sheetData>
    <row r="1" spans="1:4" ht="38.25" x14ac:dyDescent="0.25">
      <c r="A1" s="2" t="s">
        <v>30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25.5" x14ac:dyDescent="0.25">
      <c r="A3" s="4" t="s">
        <v>31</v>
      </c>
      <c r="B3" s="4" t="s">
        <v>32</v>
      </c>
      <c r="C3" s="4" t="s">
        <v>33</v>
      </c>
      <c r="D3" s="4" t="s">
        <v>34</v>
      </c>
    </row>
    <row r="4" spans="1:4" x14ac:dyDescent="0.25">
      <c r="A4" s="3" t="s">
        <v>35</v>
      </c>
      <c r="B4" s="3">
        <v>289</v>
      </c>
      <c r="C4" s="5"/>
      <c r="D4" s="3"/>
    </row>
    <row r="5" spans="1:4" x14ac:dyDescent="0.25">
      <c r="A5" s="3" t="s">
        <v>36</v>
      </c>
      <c r="B5" s="3">
        <v>184</v>
      </c>
      <c r="C5" s="5"/>
      <c r="D5" s="3"/>
    </row>
    <row r="6" spans="1:4" x14ac:dyDescent="0.25">
      <c r="A6" s="3" t="s">
        <v>37</v>
      </c>
      <c r="B6" s="3"/>
      <c r="C6" s="5"/>
      <c r="D6" s="3"/>
    </row>
    <row r="7" spans="1:4" x14ac:dyDescent="0.25">
      <c r="A7" s="3" t="s">
        <v>38</v>
      </c>
      <c r="B7" s="3"/>
      <c r="C7" s="5"/>
      <c r="D7" s="3"/>
    </row>
    <row r="8" spans="1:4" x14ac:dyDescent="0.25">
      <c r="A8" s="3" t="s">
        <v>39</v>
      </c>
      <c r="B8" s="3">
        <v>615</v>
      </c>
      <c r="C8" s="5"/>
      <c r="D8" s="3" t="str">
        <f>IF(COUNT(C4:C7)&lt;4,"fill in",IF(SUM(C4:C7)=C8,"OK","Sum of sources differs from total"))</f>
        <v>fill in</v>
      </c>
    </row>
    <row r="9" spans="1:4" x14ac:dyDescent="0.25">
      <c r="A9" s="3" t="s">
        <v>40</v>
      </c>
      <c r="B9" s="3"/>
      <c r="C9" s="5"/>
      <c r="D9" s="3"/>
    </row>
    <row r="10" spans="1:4" x14ac:dyDescent="0.25">
      <c r="A10" s="3" t="s">
        <v>41</v>
      </c>
      <c r="B10" s="3">
        <v>615</v>
      </c>
      <c r="C10" s="5"/>
      <c r="D10" s="3" t="str">
        <f>IF(COUNT(C8:C10)&lt;3,"fill in",IF(C8-C9=C10,"OK","Total minus duplicates differs from screened"))</f>
        <v>fill in</v>
      </c>
    </row>
    <row r="11" spans="1:4" x14ac:dyDescent="0.25">
      <c r="A11" s="3" t="s">
        <v>42</v>
      </c>
      <c r="B11" s="3">
        <v>37</v>
      </c>
      <c r="C11" s="5"/>
      <c r="D11" s="3"/>
    </row>
    <row r="12" spans="1:4" x14ac:dyDescent="0.25">
      <c r="A12" s="3" t="s">
        <v>43</v>
      </c>
      <c r="B12" s="3">
        <v>578</v>
      </c>
      <c r="C12" s="5"/>
      <c r="D12" s="3" t="str">
        <f>IF(COUNT(C10:C12)&lt;3,"fill in",IF(C10-C11=C12,"OK","Screened minus excluded differs from full texts"))</f>
        <v>fill in</v>
      </c>
    </row>
    <row r="13" spans="1:4" x14ac:dyDescent="0.25">
      <c r="A13" s="3" t="s">
        <v>44</v>
      </c>
      <c r="B13" s="3">
        <v>528</v>
      </c>
      <c r="C13" s="5"/>
      <c r="D13" s="3"/>
    </row>
    <row r="14" spans="1:4" x14ac:dyDescent="0.25">
      <c r="A14" s="3" t="s">
        <v>45</v>
      </c>
      <c r="B14" s="3">
        <v>50</v>
      </c>
      <c r="C14" s="5"/>
      <c r="D14" s="3" t="str">
        <f>IF(COUNT(C12:C14)&lt;3,"fill in",IF(C12-C13=C14,"OK","Full texts minus excluded differs from included"))</f>
        <v>fill in</v>
      </c>
    </row>
    <row r="15" spans="1:4" x14ac:dyDescent="0.25">
      <c r="A15" s="3"/>
      <c r="B15" s="3"/>
      <c r="C15" s="3"/>
      <c r="D15" s="3"/>
    </row>
    <row r="16" spans="1:4" ht="25.5" x14ac:dyDescent="0.25">
      <c r="A16" s="2" t="s">
        <v>46</v>
      </c>
      <c r="B16" s="3"/>
      <c r="C16" s="3"/>
      <c r="D16" s="3"/>
    </row>
    <row r="17" spans="1:4" ht="25.5" x14ac:dyDescent="0.25">
      <c r="A17" s="3" t="s">
        <v>47</v>
      </c>
      <c r="B17" s="3">
        <f>B4+B5</f>
        <v>473</v>
      </c>
      <c r="C17" s="3"/>
      <c r="D17" s="3" t="str">
        <f>IF(B17=473,"473 = raw sum: the text says 'after deduplication', which would imply zero duplicates","")</f>
        <v>473 = raw sum: the text says 'after deduplication', which would imply zero duplicates</v>
      </c>
    </row>
    <row r="18" spans="1:4" x14ac:dyDescent="0.25">
      <c r="A18" s="3" t="s">
        <v>48</v>
      </c>
      <c r="B18" s="3">
        <f>B10-B11</f>
        <v>578</v>
      </c>
      <c r="C18" s="3"/>
      <c r="D18" s="3" t="str">
        <f>IF(B18=B12,"OK","Inconsistent")</f>
        <v>OK</v>
      </c>
    </row>
    <row r="19" spans="1:4" x14ac:dyDescent="0.25">
      <c r="A19" s="3" t="s">
        <v>49</v>
      </c>
      <c r="B19" s="3">
        <f>B12-B13</f>
        <v>50</v>
      </c>
      <c r="C19" s="3"/>
      <c r="D19" s="3" t="str">
        <f>IF(B19=B14,"OK","Inconsistent")</f>
        <v>OK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zoomScaleNormal="100" workbookViewId="0"/>
  </sheetViews>
  <sheetFormatPr defaultColWidth="8.7109375" defaultRowHeight="15" x14ac:dyDescent="0.25"/>
  <cols>
    <col min="1" max="1" width="42" customWidth="1"/>
    <col min="2" max="3" width="16" customWidth="1"/>
    <col min="4" max="4" width="50" customWidth="1"/>
  </cols>
  <sheetData>
    <row r="1" spans="1:4" ht="51" x14ac:dyDescent="0.25">
      <c r="A1" s="2" t="s">
        <v>50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4" t="s">
        <v>51</v>
      </c>
      <c r="B3" s="4" t="s">
        <v>52</v>
      </c>
      <c r="C3" s="4" t="s">
        <v>53</v>
      </c>
      <c r="D3" s="4" t="s">
        <v>34</v>
      </c>
    </row>
    <row r="4" spans="1:4" x14ac:dyDescent="0.25">
      <c r="A4" s="3" t="s">
        <v>54</v>
      </c>
      <c r="B4" s="3">
        <v>0</v>
      </c>
      <c r="C4" s="5"/>
      <c r="D4" s="3"/>
    </row>
    <row r="5" spans="1:4" x14ac:dyDescent="0.25">
      <c r="A5" s="3" t="s">
        <v>55</v>
      </c>
      <c r="B5" s="3">
        <v>14</v>
      </c>
      <c r="C5" s="5"/>
      <c r="D5" s="3"/>
    </row>
    <row r="6" spans="1:4" x14ac:dyDescent="0.25">
      <c r="A6" s="3" t="s">
        <v>56</v>
      </c>
      <c r="B6" s="3">
        <v>36</v>
      </c>
      <c r="C6" s="5"/>
      <c r="D6" s="3"/>
    </row>
    <row r="7" spans="1:4" x14ac:dyDescent="0.25">
      <c r="A7" s="2" t="s">
        <v>57</v>
      </c>
      <c r="B7" s="3">
        <f>SUM(B4:B6)</f>
        <v>50</v>
      </c>
      <c r="C7" s="3">
        <f>SUM(C4:C6)</f>
        <v>0</v>
      </c>
      <c r="D7" s="3" t="str">
        <f>IF(B7=50,"Manuscript: OK","Manuscript sums to "&amp;B7&amp;", not 50")&amp;IF(COUNT(C4:C6)=0,""," | S2: "&amp;IF(C7=50,"OK","sums to "&amp;C7))</f>
        <v>Manuscript: OK</v>
      </c>
    </row>
    <row r="8" spans="1:4" x14ac:dyDescent="0.25">
      <c r="A8" s="3"/>
      <c r="B8" s="3"/>
      <c r="C8" s="3"/>
      <c r="D8" s="3"/>
    </row>
    <row r="9" spans="1:4" x14ac:dyDescent="0.25">
      <c r="A9" s="4" t="s">
        <v>58</v>
      </c>
      <c r="B9" s="4" t="s">
        <v>52</v>
      </c>
      <c r="C9" s="4" t="s">
        <v>53</v>
      </c>
      <c r="D9" s="4" t="s">
        <v>34</v>
      </c>
    </row>
    <row r="10" spans="1:4" x14ac:dyDescent="0.25">
      <c r="A10" s="3" t="s">
        <v>59</v>
      </c>
      <c r="B10" s="3">
        <v>12</v>
      </c>
      <c r="C10" s="5"/>
      <c r="D10" s="3"/>
    </row>
    <row r="11" spans="1:4" x14ac:dyDescent="0.25">
      <c r="A11" s="3" t="s">
        <v>60</v>
      </c>
      <c r="B11" s="3">
        <v>7</v>
      </c>
      <c r="C11" s="5"/>
      <c r="D11" s="3"/>
    </row>
    <row r="12" spans="1:4" x14ac:dyDescent="0.25">
      <c r="A12" s="3" t="s">
        <v>61</v>
      </c>
      <c r="B12" s="3">
        <v>3</v>
      </c>
      <c r="C12" s="5"/>
      <c r="D12" s="3"/>
    </row>
    <row r="13" spans="1:4" x14ac:dyDescent="0.25">
      <c r="A13" s="3" t="s">
        <v>62</v>
      </c>
      <c r="B13" s="3">
        <v>6</v>
      </c>
      <c r="C13" s="5"/>
      <c r="D13" s="3"/>
    </row>
    <row r="14" spans="1:4" x14ac:dyDescent="0.25">
      <c r="A14" s="3" t="s">
        <v>63</v>
      </c>
      <c r="B14" s="3">
        <v>4</v>
      </c>
      <c r="C14" s="5"/>
      <c r="D14" s="3"/>
    </row>
    <row r="15" spans="1:4" x14ac:dyDescent="0.25">
      <c r="A15" s="3" t="s">
        <v>64</v>
      </c>
      <c r="B15" s="3">
        <v>9</v>
      </c>
      <c r="C15" s="5"/>
      <c r="D15" s="3"/>
    </row>
    <row r="16" spans="1:4" x14ac:dyDescent="0.25">
      <c r="A16" s="3" t="s">
        <v>65</v>
      </c>
      <c r="B16" s="3"/>
      <c r="C16" s="5"/>
      <c r="D16" s="3"/>
    </row>
    <row r="17" spans="1:4" x14ac:dyDescent="0.25">
      <c r="A17" s="2" t="s">
        <v>57</v>
      </c>
      <c r="B17" s="3">
        <f>SUM(B10:B16)</f>
        <v>41</v>
      </c>
      <c r="C17" s="3">
        <f>SUM(C10:C16)</f>
        <v>0</v>
      </c>
      <c r="D17" s="3" t="str">
        <f>IF(B17=50,"Manuscript: OK","Manuscript sums to "&amp;B17&amp;", not 50")&amp;IF(COUNT(C10:C16)=0,""," | S2: "&amp;IF(C17=50,"OK","sums to "&amp;C17))</f>
        <v>Manuscript sums to 41, not 50</v>
      </c>
    </row>
    <row r="18" spans="1:4" x14ac:dyDescent="0.25">
      <c r="A18" s="3"/>
      <c r="B18" s="3"/>
      <c r="C18" s="3"/>
      <c r="D18" s="3"/>
    </row>
    <row r="19" spans="1:4" x14ac:dyDescent="0.25">
      <c r="A19" s="4" t="s">
        <v>66</v>
      </c>
      <c r="B19" s="4" t="s">
        <v>52</v>
      </c>
      <c r="C19" s="4" t="s">
        <v>53</v>
      </c>
      <c r="D19" s="4" t="s">
        <v>34</v>
      </c>
    </row>
    <row r="20" spans="1:4" x14ac:dyDescent="0.25">
      <c r="A20" s="3" t="s">
        <v>67</v>
      </c>
      <c r="B20" s="3">
        <v>20</v>
      </c>
      <c r="C20" s="5"/>
      <c r="D20" s="3"/>
    </row>
    <row r="21" spans="1:4" x14ac:dyDescent="0.25">
      <c r="A21" s="3" t="s">
        <v>68</v>
      </c>
      <c r="B21" s="3">
        <v>21</v>
      </c>
      <c r="C21" s="5"/>
      <c r="D21" s="3"/>
    </row>
    <row r="22" spans="1:4" x14ac:dyDescent="0.25">
      <c r="A22" s="3" t="s">
        <v>69</v>
      </c>
      <c r="B22" s="3">
        <v>9</v>
      </c>
      <c r="C22" s="5"/>
      <c r="D22" s="3"/>
    </row>
    <row r="23" spans="1:4" x14ac:dyDescent="0.25">
      <c r="A23" s="2" t="s">
        <v>57</v>
      </c>
      <c r="B23" s="3">
        <f>SUM(B20:B22)</f>
        <v>50</v>
      </c>
      <c r="C23" s="3">
        <f>SUM(C20:C22)</f>
        <v>0</v>
      </c>
      <c r="D23" s="3" t="str">
        <f>IF(B23=50,"Manuscript: OK","Manuscript sums to "&amp;B23&amp;", not 50")&amp;IF(COUNT(C20:C22)=0,""," | S2: "&amp;IF(C23=50,"OK","sums to "&amp;C23))</f>
        <v>Manuscript: OK</v>
      </c>
    </row>
    <row r="24" spans="1:4" x14ac:dyDescent="0.25">
      <c r="A24" s="3"/>
      <c r="B24" s="3"/>
      <c r="C24" s="3"/>
      <c r="D24" s="3"/>
    </row>
    <row r="25" spans="1:4" x14ac:dyDescent="0.25">
      <c r="A25" s="4" t="s">
        <v>70</v>
      </c>
      <c r="B25" s="4" t="s">
        <v>52</v>
      </c>
      <c r="C25" s="4" t="s">
        <v>53</v>
      </c>
      <c r="D25" s="4" t="s">
        <v>34</v>
      </c>
    </row>
    <row r="26" spans="1:4" x14ac:dyDescent="0.25">
      <c r="A26" s="3" t="s">
        <v>71</v>
      </c>
      <c r="B26" s="3">
        <v>32</v>
      </c>
      <c r="C26" s="5"/>
      <c r="D26" s="3"/>
    </row>
    <row r="27" spans="1:4" x14ac:dyDescent="0.25">
      <c r="A27" s="3" t="s">
        <v>72</v>
      </c>
      <c r="B27" s="3">
        <v>18</v>
      </c>
      <c r="C27" s="5"/>
      <c r="D27" s="3"/>
    </row>
    <row r="28" spans="1:4" x14ac:dyDescent="0.25">
      <c r="A28" s="2" t="s">
        <v>57</v>
      </c>
      <c r="B28" s="3">
        <f>SUM(B26:B27)</f>
        <v>50</v>
      </c>
      <c r="C28" s="3">
        <f>SUM(C26:C27)</f>
        <v>0</v>
      </c>
      <c r="D28" s="3" t="str">
        <f>IF(B28=50,"Manuscript: OK","Manuscript sums to "&amp;B28&amp;", not 50")&amp;IF(COUNT(C26:C27)=0,""," | S2: "&amp;IF(C28=50,"OK","sums to "&amp;C28))</f>
        <v>Manuscript: OK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zoomScaleNormal="100" workbookViewId="0"/>
  </sheetViews>
  <sheetFormatPr defaultColWidth="8.7109375" defaultRowHeight="15" x14ac:dyDescent="0.25"/>
  <cols>
    <col min="1" max="1" width="34" customWidth="1"/>
    <col min="2" max="4" width="16" customWidth="1"/>
  </cols>
  <sheetData>
    <row r="1" spans="1:4" ht="38.25" x14ac:dyDescent="0.25">
      <c r="A1" s="2" t="s">
        <v>73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4"/>
      <c r="B3" s="4" t="s">
        <v>74</v>
      </c>
      <c r="C3" s="4" t="s">
        <v>75</v>
      </c>
      <c r="D3" s="4" t="s">
        <v>57</v>
      </c>
    </row>
    <row r="4" spans="1:4" x14ac:dyDescent="0.25">
      <c r="A4" s="3" t="s">
        <v>76</v>
      </c>
      <c r="B4" s="5"/>
      <c r="C4" s="5"/>
      <c r="D4" s="3">
        <f>B4+C4</f>
        <v>0</v>
      </c>
    </row>
    <row r="5" spans="1:4" x14ac:dyDescent="0.25">
      <c r="A5" s="3" t="s">
        <v>77</v>
      </c>
      <c r="B5" s="5"/>
      <c r="C5" s="5"/>
      <c r="D5" s="3">
        <f>B5+C5</f>
        <v>0</v>
      </c>
    </row>
    <row r="6" spans="1:4" x14ac:dyDescent="0.25">
      <c r="A6" s="3" t="s">
        <v>57</v>
      </c>
      <c r="B6" s="3">
        <f>B4+B5</f>
        <v>0</v>
      </c>
      <c r="C6" s="3">
        <f>C4+C5</f>
        <v>0</v>
      </c>
      <c r="D6" s="3">
        <f>D4+D5</f>
        <v>0</v>
      </c>
    </row>
    <row r="7" spans="1:4" x14ac:dyDescent="0.25">
      <c r="A7" s="3"/>
      <c r="B7" s="3"/>
      <c r="C7" s="3"/>
      <c r="D7" s="3"/>
    </row>
    <row r="8" spans="1:4" x14ac:dyDescent="0.25">
      <c r="A8" s="3" t="s">
        <v>78</v>
      </c>
      <c r="B8" s="3">
        <f>D6</f>
        <v>0</v>
      </c>
      <c r="C8" s="3"/>
      <c r="D8" s="3"/>
    </row>
    <row r="9" spans="1:4" x14ac:dyDescent="0.25">
      <c r="A9" s="3" t="s">
        <v>79</v>
      </c>
      <c r="B9" s="6" t="str">
        <f>IF(D6=0,"",(B4+C5)/D6)</f>
        <v/>
      </c>
      <c r="C9" s="3"/>
      <c r="D9" s="3"/>
    </row>
    <row r="10" spans="1:4" x14ac:dyDescent="0.25">
      <c r="A10" s="3" t="s">
        <v>80</v>
      </c>
      <c r="B10" s="6" t="str">
        <f>IF(D6=0,"",(D4*B6+D5*C6)/D6^2)</f>
        <v/>
      </c>
      <c r="C10" s="3"/>
      <c r="D10" s="3"/>
    </row>
    <row r="11" spans="1:4" x14ac:dyDescent="0.25">
      <c r="A11" s="3" t="s">
        <v>81</v>
      </c>
      <c r="B11" s="6" t="str">
        <f>IF(D6=0,"",IF(B10=1,"",(B9-B10)/(1-B10)))</f>
        <v/>
      </c>
      <c r="C11" s="3"/>
      <c r="D11" s="3"/>
    </row>
    <row r="12" spans="1:4" x14ac:dyDescent="0.25">
      <c r="A12" s="3" t="s">
        <v>82</v>
      </c>
      <c r="B12" s="6" t="str">
        <f>IF(D6=0,"",IF(B10=1,"",SQRT(B9*(1-B9)/(D6*(1-B10)^2))))</f>
        <v/>
      </c>
      <c r="C12" s="3"/>
      <c r="D12" s="3"/>
    </row>
    <row r="13" spans="1:4" x14ac:dyDescent="0.25">
      <c r="A13" s="3" t="s">
        <v>83</v>
      </c>
      <c r="B13" s="6" t="str">
        <f>IF(D6=0,"",IF(B10=1,"",B11-1.96*B12))</f>
        <v/>
      </c>
      <c r="C13" s="3"/>
      <c r="D13" s="3"/>
    </row>
    <row r="14" spans="1:4" x14ac:dyDescent="0.25">
      <c r="A14" s="3" t="s">
        <v>84</v>
      </c>
      <c r="B14" s="6" t="str">
        <f>IF(D6=0,"",IF(B10=1,"",B11+1.96*B12))</f>
        <v/>
      </c>
      <c r="C14" s="3"/>
      <c r="D14" s="3"/>
    </row>
    <row r="15" spans="1:4" x14ac:dyDescent="0.25">
      <c r="A15" s="3" t="s">
        <v>85</v>
      </c>
      <c r="B15" s="3">
        <v>0.78</v>
      </c>
      <c r="C15" s="3"/>
      <c r="D15" s="3"/>
    </row>
    <row r="16" spans="1:4" x14ac:dyDescent="0.25">
      <c r="A16" s="3" t="s">
        <v>86</v>
      </c>
      <c r="B16" s="3" t="str">
        <f>IF(D6=0,"",IF(B10=1,"",ROUND(B11-B15,3)))</f>
        <v/>
      </c>
      <c r="C16" s="3"/>
      <c r="D16" s="3"/>
    </row>
    <row r="17" spans="1:4" x14ac:dyDescent="0.25">
      <c r="A17" s="3"/>
      <c r="B17" s="3"/>
      <c r="C17" s="3"/>
      <c r="D17" s="3"/>
    </row>
    <row r="18" spans="1:4" ht="15" customHeight="1" x14ac:dyDescent="0.25">
      <c r="A18" s="1" t="s">
        <v>87</v>
      </c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</sheetData>
  <mergeCells count="1">
    <mergeCell ref="A18:D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Supplementary_index</vt:lpstr>
      <vt:lpstr>PRISMA_flow</vt:lpstr>
      <vt:lpstr>Corpus_sums</vt:lpstr>
      <vt:lpstr>Kappa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2026-09-18T21:42:20Z</dcterms:created>
  <dcterms:modified xsi:type="dcterms:W3CDTF">2026-09-18T21:42:45Z</dcterms:modified>
  <dc:language/>
</cp:coreProperties>
</file>