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Panel Data (34-province)" sheetId="2" state="visible" r:id="rId4"/>
    <sheet name="Notes and Sources" sheetId="3" state="visible" r:id="rId5"/>
    <sheet name="Data Verification" sheetId="4" state="visible" r:id="rId6"/>
    <sheet name="Table 3 - National API Summary" sheetId="5" state="visible" r:id="rId7"/>
    <sheet name="Table 5 - Correlations" sheetId="6" state="visible" r:id="rId8"/>
    <sheet name="Table 4 - Morans I Sens." sheetId="7" state="visible" r:id="rId9"/>
    <sheet name="Morans I - log(1+API)" sheetId="8" state="visible" r:id="rId10"/>
    <sheet name="LISA 2024" sheetId="9" state="visible" r:id="rId11"/>
    <sheet name="Table 6 - Regression" sheetId="10" state="visible" r:id="rId12"/>
    <sheet name="Table 6b - Province FE" sheetId="11" state="visible" r:id="rId13"/>
    <sheet name="Table 7 - Priority Class." sheetId="12" state="visible" r:id="rId14"/>
    <sheet name="Priority Weight Sensitivity" sheetId="13" state="visible" r:id="rId1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<sst xmlns="http://schemas.openxmlformats.org/spreadsheetml/2006/main" count="867" uniqueCount="246">
  <si>
    <t xml:space="preserve">Supplementary Data Workbook</t>
  </si>
  <si>
    <t xml:space="preserve">Geographic Concentration of Persistent Malaria Transmission in Indonesia: A Provincial Spatial Analysis of Elimination Progress and Programme Indicators, 2020-2024</t>
  </si>
  <si>
    <t xml:space="preserve">Contents</t>
  </si>
  <si>
    <t xml:space="preserve">Sheet</t>
  </si>
  <si>
    <t xml:space="preserve">Description</t>
  </si>
  <si>
    <t xml:space="preserve">Panel Data (34-province)</t>
  </si>
  <si>
    <t xml:space="preserve">Primary analytic dataset: 34 provinces x 5 years (2020-2024), 170 rows. Source for all tables in this workbook and all results in the manuscript.</t>
  </si>
  <si>
    <t xml:space="preserve">Notes and Sources</t>
  </si>
  <si>
    <t xml:space="preserve">Original data-provenance log documenting extraction decisions for the panel dataset.</t>
  </si>
  <si>
    <t xml:space="preserve">Data Verification</t>
  </si>
  <si>
    <t xml:space="preserve">NEW: page-by-page verification of this dataset against the five actual Profil Kesehatan Indonesia 2020-2024 source PDFs, performed after manuscript drafting. Documents an exact match for all 34 provinces in 2020-2022 and a traced, exact arithmetic reconciliation for the 2023-2024 Papua-region boundary harmonization, plus one genuine internal inconsistency found in the 2023 source report itself.</t>
  </si>
  <si>
    <t xml:space="preserve">Table 3 - National API Summary</t>
  </si>
  <si>
    <t xml:space="preserve">Manuscript Table 3. Computed with live Excel formulas referencing Panel Data.</t>
  </si>
  <si>
    <t xml:space="preserve">Table 5 - Correlations</t>
  </si>
  <si>
    <t xml:space="preserve">Manuscript Table 5. Spearman correlations (n=170). Computed in Python; values only (green font).</t>
  </si>
  <si>
    <t xml:space="preserve">Table 4 - Morans I Sens.</t>
  </si>
  <si>
    <t xml:space="preserve">Manuscript Table 4. Global Moran's I under KNN (k=3,4,5) and queen contiguity, by year. Computed in Python; values only.</t>
  </si>
  <si>
    <t xml:space="preserve">LISA 2024</t>
  </si>
  <si>
    <t xml:space="preserve">Local Moran's I (LISA) cluster classification per province, 2024, primary k=4 specification. Computed in Python; values only.</t>
  </si>
  <si>
    <t xml:space="preserve">Table 6 - Regression</t>
  </si>
  <si>
    <t xml:space="preserve">Manuscript Table 6. Negative binomial regression IRRs. Computed in Python; values only.</t>
  </si>
  <si>
    <t xml:space="preserve">Morans I - log(1+API)</t>
  </si>
  <si>
    <t xml:space="preserve">Sensitivity check: Global Moran's I recomputed on log(1+API) to test whether raw-scale clustering was driven by Papua's extreme outlier values. Result: clustering is stronger under the log transform, not an artefact.</t>
  </si>
  <si>
    <t xml:space="preserve">Table 6b - Province FE</t>
  </si>
  <si>
    <t xml:space="preserve">Province fixed-effects Poisson sensitivity model (33 province + 4 year indicators). Isolates within-province associations from persistent between-province differences. Key finding: certification association attenuates and loses significance; standard-treatment coverage reverses sign.</t>
  </si>
  <si>
    <t xml:space="preserve">Table 7 - Priority Class.</t>
  </si>
  <si>
    <t xml:space="preserve">Manuscript Table 7. Provincial elimination-priority classification. Computed with live Excel formulas (RANK, PERCENTILE) replicating the manuscript algorithm exactly.</t>
  </si>
  <si>
    <t xml:space="preserve">Priority Weight Sensitivity</t>
  </si>
  <si>
    <t xml:space="preserve">Sensitivity of the priority classification to 3 alternative API/certification weightings. Live Excel formulas.</t>
  </si>
  <si>
    <t xml:space="preserve">Colour key</t>
  </si>
  <si>
    <t xml:space="preserve">Black text</t>
  </si>
  <si>
    <t xml:space="preserve">Live Excel formula (recalculates if Panel Data is edited)</t>
  </si>
  <si>
    <t xml:space="preserve">Green text</t>
  </si>
  <si>
    <t xml:space="preserve">Value computed in Python (permutation-based spatial statistics, maximum-likelihood regression) and reported as a fixed value; not reproducible as a native Excel formula</t>
  </si>
  <si>
    <t xml:space="preserve">Province</t>
  </si>
  <si>
    <t xml:space="preserve">Year</t>
  </si>
  <si>
    <t xml:space="preserve">Population</t>
  </si>
  <si>
    <t xml:space="preserve">Malaria Cases</t>
  </si>
  <si>
    <t xml:space="preserve">Annual Parasite Incidence (API)</t>
  </si>
  <si>
    <t xml:space="preserve">% Suspected Cases Receiving a Laboratory Test (diagnostic testing coverage)</t>
  </si>
  <si>
    <t xml:space="preserve">% Standard Treatment Given (standard-treatment coverage)</t>
  </si>
  <si>
    <t xml:space="preserve">District Malaria Elimination Certification (%)</t>
  </si>
  <si>
    <t xml:space="preserve">Malaria Endemicity Category (dominant, by district count)</t>
  </si>
  <si>
    <t xml:space="preserve">Districts - Free/Certified</t>
  </si>
  <si>
    <t xml:space="preserve">Districts - Low Endemic (API&lt;1)</t>
  </si>
  <si>
    <t xml:space="preserve">Districts - Moderate Endemic (API 1-5)</t>
  </si>
  <si>
    <t xml:space="preserve">Districts - High Endemic (API&gt;5)</t>
  </si>
  <si>
    <t xml:space="preserve">Region (analytic grouping)</t>
  </si>
  <si>
    <t xml:space="preserve">Aceh</t>
  </si>
  <si>
    <t xml:space="preserve">free</t>
  </si>
  <si>
    <t xml:space="preserve">Sumatra</t>
  </si>
  <si>
    <t xml:space="preserve">Bali</t>
  </si>
  <si>
    <t xml:space="preserve">Java-Bali</t>
  </si>
  <si>
    <t xml:space="preserve">Banten</t>
  </si>
  <si>
    <t xml:space="preserve">Bengkulu</t>
  </si>
  <si>
    <t xml:space="preserve">low</t>
  </si>
  <si>
    <t xml:space="preserve">DI Yogyakarta</t>
  </si>
  <si>
    <t xml:space="preserve">DKI Jakarta</t>
  </si>
  <si>
    <t xml:space="preserve">Gorontalo</t>
  </si>
  <si>
    <t xml:space="preserve">Sulawesi/Maluku</t>
  </si>
  <si>
    <t xml:space="preserve">Jambi</t>
  </si>
  <si>
    <t xml:space="preserve">Jawa Barat</t>
  </si>
  <si>
    <t xml:space="preserve">Jawa Tengah</t>
  </si>
  <si>
    <t xml:space="preserve">Jawa Timur</t>
  </si>
  <si>
    <t xml:space="preserve">Kalimantan Barat</t>
  </si>
  <si>
    <t xml:space="preserve">Kalimantan</t>
  </si>
  <si>
    <t xml:space="preserve">Kalimantan Selatan</t>
  </si>
  <si>
    <t xml:space="preserve">Kalimantan Tengah</t>
  </si>
  <si>
    <t xml:space="preserve">Kalimantan Timur</t>
  </si>
  <si>
    <t xml:space="preserve">Kalimantan Utara</t>
  </si>
  <si>
    <t xml:space="preserve">Kepulauan Bangka Belitung</t>
  </si>
  <si>
    <t xml:space="preserve">Kepulauan Riau</t>
  </si>
  <si>
    <t xml:space="preserve">Lampung</t>
  </si>
  <si>
    <t xml:space="preserve">Maluku</t>
  </si>
  <si>
    <t xml:space="preserve">Maluku Utara</t>
  </si>
  <si>
    <t xml:space="preserve">Nusa Tenggara Barat</t>
  </si>
  <si>
    <t xml:space="preserve">Nusa Tenggara</t>
  </si>
  <si>
    <t xml:space="preserve">Nusa Tenggara Timur</t>
  </si>
  <si>
    <t xml:space="preserve">Papua</t>
  </si>
  <si>
    <t xml:space="preserve">high</t>
  </si>
  <si>
    <t xml:space="preserve">Papua region</t>
  </si>
  <si>
    <t xml:space="preserve">Papua Barat</t>
  </si>
  <si>
    <t xml:space="preserve">moderate</t>
  </si>
  <si>
    <t xml:space="preserve">Riau</t>
  </si>
  <si>
    <t xml:space="preserve">Sulawesi Barat</t>
  </si>
  <si>
    <t xml:space="preserve">Sulawesi Selatan</t>
  </si>
  <si>
    <t xml:space="preserve">Sulawesi Tengah</t>
  </si>
  <si>
    <t xml:space="preserve">Sulawesi Tenggara</t>
  </si>
  <si>
    <t xml:space="preserve">Sulawesi Utara</t>
  </si>
  <si>
    <t xml:space="preserve">Sumatera Barat</t>
  </si>
  <si>
    <t xml:space="preserve">Sumatera Selatan</t>
  </si>
  <si>
    <t xml:space="preserve">Sumatera Utara</t>
  </si>
  <si>
    <t xml:space="preserve">Malaria Indonesia Supplementary Data Workbook</t>
  </si>
  <si>
    <t xml:space="preserve">Source: Profil Kesehatan Indonesia 2020-2024 (Kementerian Kesehatan RI)</t>
  </si>
  <si>
    <t xml:space="preserve">SOURCE DOCUMENTS</t>
  </si>
  <si>
    <t xml:space="preserve">• 2020: Profil Kesehatan Indonesia 2020, Kemenkes RI (2021). Malaria tables: Lampiran 66.a/66.b/66.c, pp.455-457.</t>
  </si>
  <si>
    <t xml:space="preserve">• 2021: Profil Kesehatan Indonesia 2021, Kemenkes RI (2022). Malaria tables: Lampiran 66.a/66.b/66.c, pp.511-513.</t>
  </si>
  <si>
    <t xml:space="preserve">• 2022: Profil Kesehatan Indonesia 2022, Kemenkes RI (2023). Malaria tables: Lampiran 73.a/73.b/73.c, pp.505-507.</t>
  </si>
  <si>
    <t xml:space="preserve">• 2023: Profil Kesehatan Indonesia 2023, Kemenkes RI (2024). Malaria tables: Lampiran 73.a/73.b/73.c, pp.508-510.</t>
  </si>
  <si>
    <t xml:space="preserve">• 2024: Profil Kesehatan Indonesia 2024, Kemenkes RI (2025). Malaria tables: Lampiran 73.a/73.b/73.c, pp.494-496.</t>
  </si>
  <si>
    <t xml:space="preserve">VARIABLE DEFINITIONS &amp; HOW EACH WAS EXTRACTED</t>
  </si>
  <si>
    <t xml:space="preserve">• Population: 'Penduduk' column, Lampiran ...a table. Mid-year provincial population estimate used by Kemenkes for that report year.</t>
  </si>
  <si>
    <t xml:space="preserve">• Malaria Cases: 'Positif L+P' column — total lab-confirmed positive malaria cases (male+female), Lampiran ...a table.</t>
  </si>
  <si>
    <t xml:space="preserve">• Annual Parasite Incidence (API): Taken from the dedicated API trend table (Lampiran ...c), NOT from the last column of the ...a table. The ...a table's final column is unreliable in the source PDFs (in the 2020 report it duplicates the treatment-rate field instead of API; in other years it is present but the ...c table is authoritative and lets every value be cross-checked against 2-3 overlapping report years). All API figures below were cross-validated this way and matched to 2 decimal places.</t>
  </si>
  <si>
    <t xml:space="preserve">• % Suspected Cases Lab-Confirmed: = 'Total Konfirmasi Laboratorium' / 'Suspek' x100, taken directly from the '% Konfirmasi Laboratorium' column. This is the closest available proxy for 'diagnostic testing coverage' in your variable list — it measures what share of suspected cases actually received a lab test (microscopy or RDT), not testing coverage relative to population. Flag this distinction for your methods section.</t>
  </si>
  <si>
    <t xml:space="preserve">• % Standard Treatment Given: = 'Pengobatan Standar' (n receiving standard treatment) / Malaria Cases x100. Used as the proxy for 'case detection performance' — it actually measures treatment-protocol adherence among confirmed cases, not detection sensitivity. True case-detection/surveillance-sensitivity indicators (e.g., test positivity rate trends, reporting completeness) are not published in these appendices; consider defining this variable differently if a purer detection-performance measure is required — see LIMITATIONS below.</t>
  </si>
  <si>
    <t xml:space="preserve">• District Elimination Certification (%): '% Kabupaten/Kota Mendapat Sertifikat Eliminasi Malaria', Lampiran ...b table. For 2020, this % was not printed in the source and was computed here as Districts-Free / Total districts reported for that province.</t>
  </si>
  <si>
    <t xml:space="preserve">• Malaria Endemicity Category: Lampiran ...b table reports district COUNTS by endemicity tier (Free/Low&lt;1/Moderate 1-5/High&gt;5), not a single province-level category. The category shown here is the DOMINANT tier by district count in that province-year — a derived/simplified variable, not a Kemenkes-published field. If your proposal needs a province-level endemicity classification, consider instead using the API value directly against WHO/Kemenkes thresholds, or keep the four district-count columns and classify at the district level.</t>
  </si>
  <si>
    <t xml:space="preserve">• LLIN Coverage / IRS Coverage: NOT FOUND in any of the five Profil Kesehatan Indonesia reports' malaria appendices. These would need a different source, e.g. WHO World Malaria Report country profiles, Kemenkes Subdit Malaria program reports, or SISMAL. Left as 'Not in source' in the Panel Data sheet — recommend dropping these two variables or sourcing them separately per your original proposal's contingency plan.</t>
  </si>
  <si>
    <t xml:space="preserve">STRUCTURAL ISSUE: PAPUA PROVINCE SPLIT (2022-2023)</t>
  </si>
  <si>
    <t xml:space="preserve">Indonesia split Papua and Papua Barat into 6 provinces (Papua, Papua Barat, Papua Selatan, Papua Tengah, Papua Pegunungan, Papua Barat Daya) between the 2022 and 2023 Kemenkes reports. The 2020-2022 reports use 34 provinces; the 2023-2024 reports use 38.</t>
  </si>
  <si>
    <t xml:space="preserve">This workbook handles it as follows:</t>
  </si>
  <si>
    <t xml:space="preserve">'Panel Data (34-province)' [PRIMARY / RECOMMENDED]: 2023-2024 figures for the 6 Papua-region provinces are aggregated back into the original 'Papua' and 'Papua Barat' boundaries, giving a clean, balanced 34-province panel for all 5 years. Population and case counts are summed; percentages are recomputed from the summed components (not simple averages of percentages) so they remain internally consistent. Rows with this merge are flagged in the Notes column.</t>
  </si>
  <si>
    <t xml:space="preserve">Recommendation: use the 34-province harmonized panel as your primary analysis dataset, and mention the boundary change as a data limitation in your methods.</t>
  </si>
  <si>
    <t xml:space="preserve">KNOWN DATA-QUALITY NOTES</t>
  </si>
  <si>
    <t xml:space="preserve">• 2023 report (172231123666a86244b83fd8_51637104.pdf) has a corrupted font/CMap that scrambles all digits and province names under standard text extraction (pdftotext, PyMuPDF). Its 2023 figures in this workbook were transcribed by visually reading rasterized page images instead, then cross-validated against the 2023 column of the 2024 report's 5-year API trend table (exact match).</t>
  </si>
  <si>
    <t xml:space="preserve">• 2024 report: the 'Papua Barat Daya' row in the raw population/cases table merged with the 'Indonesia' total row during automated extraction (a source-PDF layout quirk) and was corrected manually from the same page's underlying text stream.</t>
  </si>
  <si>
    <t xml:space="preserve">• All Indonesia-level totals shown in the original PDFs were used only for spot-checking, not entered into this dataset (provincial rows only).</t>
  </si>
  <si>
    <t xml:space="preserve">SUGGESTED NEXT STEPS</t>
  </si>
  <si>
    <t xml:space="preserve">1. Decide on the Papua boundary treatment (see above) and confirm the 34-province harmonized panel is appropriate for your regression.</t>
  </si>
  <si>
    <t xml:space="preserve">2. Re-examine the two proxy variables (testing coverage, case detection performance) against your proposal's variable definitions to confirm they measure what you intend — the labels in this workbook flag the mismatch.</t>
  </si>
  <si>
    <t xml:space="preserve">3. Source LLIN/IRS coverage separately if you want to keep them, or drop per your proposal's own contingency ('remove if missing for several provinces/years').</t>
  </si>
  <si>
    <t xml:space="preserve">4. Spot-check a handful of extracted values against the original PDFs before finalizing (page references given above).</t>
  </si>
  <si>
    <t xml:space="preserve">Verification of the Panel Dataset Against the Five Original Profil Kesehatan Indonesia Source PDFs</t>
  </si>
  <si>
    <t xml:space="preserve">This verification was performed by directly examining the five official source PDFs (Profil Kesehatan Indonesia 2020, 2021, 2022, 2023, 2024) page by page, after initial manuscript drafting, to confirm the panel dataset accurately reflects the primary sources rather than an intermediate extraction.</t>
  </si>
  <si>
    <t xml:space="preserve">What was checked</t>
  </si>
  <si>
    <t xml:space="preserve">Source used for verification</t>
  </si>
  <si>
    <t xml:space="preserve">Result</t>
  </si>
  <si>
    <t xml:space="preserve">2020</t>
  </si>
  <si>
    <t xml:space="preserve">All 34 provinces' API values</t>
  </si>
  <si>
    <t xml:space="preserve">Gambar 6.60, p.203 (per-province API bar chart)</t>
  </si>
  <si>
    <t xml:space="preserve">Exact match, all 34 provinces (Papua 63.12 -&gt; Bali/DIY/Banten 0.00)</t>
  </si>
  <si>
    <t xml:space="preserve">2021</t>
  </si>
  <si>
    <t xml:space="preserve">Gambar 6.58, p.228 (per-province API bar chart)</t>
  </si>
  <si>
    <t xml:space="preserve">Exact match, all 34 provinces (Papua 80.05 -&gt; lowest 0.00)</t>
  </si>
  <si>
    <t xml:space="preserve">2022</t>
  </si>
  <si>
    <t xml:space="preserve">Gambar 6.52, p.230 (per-province API bar chart)</t>
  </si>
  <si>
    <t xml:space="preserve">Exact match, all 34 provinces (Papua 113.07 -&gt; lowest 0.00)</t>
  </si>
  <si>
    <t xml:space="preserve">2023</t>
  </si>
  <si>
    <t xml:space="preserve">Harmonized Papua + Papua Barat population and case totals</t>
  </si>
  <si>
    <t xml:space="preserve">Lampiran 73.a, p.508-509 (raw annex table, 6 post-split provinces)</t>
  </si>
  <si>
    <t xml:space="preserve">Exact match: summed population (3,526,955 / 1,034,964) and cases (344,399 / 15,610) reproduce dataset exactly</t>
  </si>
  <si>
    <t xml:space="preserve">2024</t>
  </si>
  <si>
    <t xml:space="preserve">Lampiran 73.a, p.494 (raw annex table, 6 post-split provinces)</t>
  </si>
  <si>
    <t xml:space="preserve">Exact match: summed population (4,542,584 / 1,205,823) and cases (493,030 / 15,042) reproduce dataset exactly</t>
  </si>
  <si>
    <t xml:space="preserve">Aceh full row (population, cases, API, testing %, treatment %)</t>
  </si>
  <si>
    <t xml:space="preserve">Lampiran 73.a, p.494, row 1</t>
  </si>
  <si>
    <t xml:space="preserve">Exact match on all 5 fields (5,554,815 / 372 / 0.07 / 100.00% / 100.00%)</t>
  </si>
  <si>
    <t xml:space="preserve">Finding 1 of 2: a genuine error in the 2020 source report itself</t>
  </si>
  <si>
    <t xml:space="preserve">The 2020 report's own annex table (Lampiran 66.a) has a mislabeled final column: it is headed "Annual Parasite Incidence (API) per 1.000 Penduduk" but its values (e.g., Aceh = 100.0, Sumatera Utara = 99.9) numerically duplicate that year's % standard-treatment chart (Gambar 6.61) rather than reporting true API. This dataset correctly used the separate, correctly-computed per-province API chart (Gambar 6.60) instead, which is why the verification above matches exactly despite this error in the annex table.</t>
  </si>
  <si>
    <t xml:space="preserve">Finding 2 of 2: an internal inconsistency in the 2023 source report</t>
  </si>
  <si>
    <t xml:space="preserve">The 2023 report's own chart (Gambar 6.48) reports the post-split Papua province's individual API as 156.59 per 1,000, while its own annex table (Lampiran 73.a) reports 169.25 per 1,000 for the identical province-year -- these cannot both be correct for a single population and case count. This dataset used the annex table's raw, independently re-summable population and case counts (verified exactly above) rather than the chart's plotted value, both because the raw counts are directly checkable by arithmetic and because the chart alone cannot supply the population denominators this dataset's province-boundary harmonization requires. This inconsistency is documented transparently in the manuscript's Methods (Data extraction) and Discussion (Strengths and limitations) rather than silently resolved.</t>
  </si>
  <si>
    <t xml:space="preserve">Table 3. National Summary of Provincial Annual Parasite Incidence (API, per 1,000 population), 2020-2024</t>
  </si>
  <si>
    <t xml:space="preserve">Mean</t>
  </si>
  <si>
    <t xml:space="preserve">Median</t>
  </si>
  <si>
    <t xml:space="preserve">SD</t>
  </si>
  <si>
    <t xml:space="preserve">Min</t>
  </si>
  <si>
    <t xml:space="preserve">Max</t>
  </si>
  <si>
    <t xml:space="preserve">Helper 2020</t>
  </si>
  <si>
    <t xml:space="preserve">Helper 2021</t>
  </si>
  <si>
    <t xml:space="preserve">Helper 2022</t>
  </si>
  <si>
    <t xml:space="preserve">Helper 2023</t>
  </si>
  <si>
    <t xml:space="preserve">Helper 2024</t>
  </si>
  <si>
    <t xml:space="preserve">Note: computed live from Panel Data via helper columns H:L (one per year, to the right, off-screen).</t>
  </si>
  <si>
    <t xml:space="preserve">Source: this workbook's Panel Data (34-province) sheet, itself verified against primary sources (see Data Verification sheet).</t>
  </si>
  <si>
    <t xml:space="preserve">Table 5. Spearman Correlations Between API and Programme/Health-System Indicators (n = 170 province-years)</t>
  </si>
  <si>
    <t xml:space="preserve">Variable</t>
  </si>
  <si>
    <t xml:space="preserve">Spearman rho</t>
  </si>
  <si>
    <t xml:space="preserve">p-value</t>
  </si>
  <si>
    <t xml:space="preserve">% Suspected cases receiving a laboratory test (diagnostic testing coverage)</t>
  </si>
  <si>
    <t xml:space="preserve">% Standard treatment given</t>
  </si>
  <si>
    <t xml:space="preserve">District elimination certification (%)</t>
  </si>
  <si>
    <t xml:space="preserve">Source: scipy.stats.spearmanr, province-year level, n=170. Values computed in Python and reported as fixed values (green font); these statistical routines (Spearman correlation, permutation-based spatial statistics, maximum-likelihood regression) are not natively reproducible as Excel formulas. See this workbook's README for the colour-coding convention.</t>
  </si>
  <si>
    <t xml:space="preserve">Table 4. Global Moran's I for Provincial API, 2020-2024 (k=4 primary; k=3, k=5, and queen-contiguity sensitivity checks; 999 permutations, seed=42)</t>
  </si>
  <si>
    <t xml:space="preserve">Moran I (k=3)</t>
  </si>
  <si>
    <t xml:space="preserve">p (k=3)</t>
  </si>
  <si>
    <t xml:space="preserve">Moran I (k=4, primary)</t>
  </si>
  <si>
    <t xml:space="preserve">p (k=4)</t>
  </si>
  <si>
    <t xml:space="preserve">Moran I (k=5)</t>
  </si>
  <si>
    <t xml:space="preserve">p (k=5)</t>
  </si>
  <si>
    <t xml:space="preserve">Moran I (Queen contiguity)</t>
  </si>
  <si>
    <t xml:space="preserve">p (Queen)</t>
  </si>
  <si>
    <t xml:space="preserve">Source: Python libpysal.weights.KNN/Queen + esda.moran.Moran, 999 permutations, row-standardized weights, fixed random seed=42. Neighbour sets use true geodesic (ellipsoidal great-circle) distance between centroids (pyproj Geod), not naive Euclidean distance on decimal-degree coordinates -- the k=3 and k=4 neighbour sets and results were identical under both distance definitions; the k=5 values shown here were corrected after an initial (Euclidean-on-degrees) calculation gave marginally different values (by 0.005-0.007), and this geodesic version is what is reported in the manuscript. Values computed in Python and reported as fixed values (green font); not reproducible as native Excel formulas.</t>
  </si>
  <si>
    <t xml:space="preserve">Sensitivity Check: Global Moran's I on log(1+API) vs. Raw API, 2020-2024 (KNN k=4, 999 permutations, seed=42)</t>
  </si>
  <si>
    <t xml:space="preserve">Moran I (raw API)</t>
  </si>
  <si>
    <t xml:space="preserve">p (raw)</t>
  </si>
  <si>
    <t xml:space="preserve">Moran I (log(1+API))</t>
  </si>
  <si>
    <t xml:space="preserve">p (log)</t>
  </si>
  <si>
    <t xml:space="preserve">Purpose: API is highly right-skewed (Papua is 1-2 orders of magnitude above most provinces); this check assesses whether the raw-scale clustering result is an artefact of these extreme values. Result: clustering is stronger, not weaker, under the log transform (I=0.21-0.26 vs 0.04-0.07 raw), confirming the pattern is not a Papua-outlier artefact. Source: Python esda.moran.Moran with np.log1p(api). Values computed in Python and reported as fixed values (green font); not reproducible as native Excel formulas.</t>
  </si>
  <si>
    <t xml:space="preserve">Local Moran's I (LISA) Cluster Classification, 2024 (KNN k=4 spatial weights, 999 permutations, seed=42)</t>
  </si>
  <si>
    <t xml:space="preserve">2024 API</t>
  </si>
  <si>
    <t xml:space="preserve">LISA Cluster (k=4)</t>
  </si>
  <si>
    <t xml:space="preserve">High-Low</t>
  </si>
  <si>
    <t xml:space="preserve">High-High</t>
  </si>
  <si>
    <t xml:space="preserve">Not significant</t>
  </si>
  <si>
    <t xml:space="preserve">Low-Low</t>
  </si>
  <si>
    <t xml:space="preserve">Jakarta Raya</t>
  </si>
  <si>
    <t xml:space="preserve">Yogyakarta</t>
  </si>
  <si>
    <t xml:space="preserve">Bangka-Belitung</t>
  </si>
  <si>
    <t xml:space="preserve">Source: Python esda.moran.Moran_Local, KNN k=4 row-standardized weights, alpha=0.05, fixed random seed=42. Note: under k=3 (sensitivity check), Papua reclassifies from High-Low to High-High (Papua Barat remains High-High under all k); see manuscript Results (Spatial autocorrelation) for discussion. Values computed in Python and reported as fixed values (green font); not reproducible as native Excel formulas.</t>
  </si>
  <si>
    <t xml:space="preserve">Table 6. Negative Binomial Regression of Provincial Malaria Case Counts, 2020-2024 (n=170; offset=log(population); cluster-robust SE)</t>
  </si>
  <si>
    <t xml:space="preserve">Predictor</t>
  </si>
  <si>
    <t xml:space="preserve">IRR</t>
  </si>
  <si>
    <t xml:space="preserve">95% CI</t>
  </si>
  <si>
    <t xml:space="preserve">District certification (+10 percentage points)</t>
  </si>
  <si>
    <t xml:space="preserve">0.449-0.605</t>
  </si>
  <si>
    <t xml:space="preserve">&lt;0.001</t>
  </si>
  <si>
    <t xml:space="preserve">Diagnostic testing coverage (+10 percentage points)</t>
  </si>
  <si>
    <t xml:space="preserve">1.255-1.923</t>
  </si>
  <si>
    <t xml:space="preserve">Standard-treatment coverage (+10 percentage points)</t>
  </si>
  <si>
    <t xml:space="preserve">1.066-1.440</t>
  </si>
  <si>
    <t xml:space="preserve">0.005</t>
  </si>
  <si>
    <t xml:space="preserve">Year 2021 (ref. 2020)</t>
  </si>
  <si>
    <t xml:space="preserve">0.928-1.397</t>
  </si>
  <si>
    <t xml:space="preserve">0.214</t>
  </si>
  <si>
    <t xml:space="preserve">Year 2022 (ref. 2020)</t>
  </si>
  <si>
    <t xml:space="preserve">1.502-2.955</t>
  </si>
  <si>
    <t xml:space="preserve">Year 2023 (ref. 2020)</t>
  </si>
  <si>
    <t xml:space="preserve">2.753-8.217</t>
  </si>
  <si>
    <t xml:space="preserve">Year 2024 (ref. 2020)</t>
  </si>
  <si>
    <t xml:space="preserve">2.476-6.917</t>
  </si>
  <si>
    <t xml:space="preserve">Source: Python statsmodels.api.NegativeBinomial (maximum likelihood), cluster-robust (sandwich) covariance by province. IRR = incidence rate ratio. Model-estimated dispersion parameter alpha = 1.461. Values computed in Python and reported as fixed values (green font); not reproducible as native Excel formulas.</t>
  </si>
  <si>
    <t xml:space="preserve">Table 6b. Province Fixed-Effects Poisson Sensitivity Model (n=170; 33 province + 4 year indicators; offset=log(population); cluster-robust SE)</t>
  </si>
  <si>
    <t xml:space="preserve">0.667-1.049</t>
  </si>
  <si>
    <t xml:space="preserve">1.087-1.463</t>
  </si>
  <si>
    <t xml:space="preserve">0.780-0.990</t>
  </si>
  <si>
    <t xml:space="preserve">Source: Python statsmodels.api.GLM (Poisson family, offset=log(population)), cluster-robust covariance by province. This model isolates within-province, year-to-year associations from persistent between-province differences by including 33 province indicator variables. Compare against Table 6 (primary model, no province indicators): the certification IRR attenuates from 0.521 to 0.837 and loses significance; standard-treatment coverage reverses sign (1.239 to 0.878). See manuscript Results (Regression analysis) and Discussion. Values computed in Python and reported as fixed values (green font); not reproducible as native Excel formulas.</t>
  </si>
  <si>
    <t xml:space="preserve">Table 7. Provincial Elimination-Priority Classification, 2024 (n = 34 provinces)</t>
  </si>
  <si>
    <t xml:space="preserve">Algorithm: rank 1-34 on 2024 API (rank 1 = highest API) and separately on 2024 certification % (rank 1 = lowest certification); average the two ranks with equal (50/50) weight; classify top third = High priority, middle third = Moderate priority, bottom third = Low priority.</t>
  </si>
  <si>
    <t xml:space="preserve">2024 Certification (%)</t>
  </si>
  <si>
    <t xml:space="preserve">Rank: API (1=highest)</t>
  </si>
  <si>
    <t xml:space="preserve">Rank: Certification (1=lowest)</t>
  </si>
  <si>
    <t xml:space="preserve">Composite Score (avg rank)</t>
  </si>
  <si>
    <t xml:space="preserve">Priority Tier</t>
  </si>
  <si>
    <t xml:space="preserve">Note: RANK()+tie-adjustment and PERCENTILE recalculate automatically if API or certification values are edited above, reproducing the manuscript's deterministic classification algorithm exactly, including average-rank handling of ties (matching pandas.rank(), the method used in the Python analysis reported in the manuscript).</t>
  </si>
  <si>
    <t xml:space="preserve">Sensitivity of the Elimination-Priority Classification to the API/Certification Weighting Choice, 2024</t>
  </si>
  <si>
    <t xml:space="preserve">The primary classification (Table 7) weights API rank and certification rank equally (50/50). This sheet recomputes the composite under two alternative weightings and flags whether each province remains in the top-12 (high priority) set under each scheme, live via formula.</t>
  </si>
  <si>
    <t xml:space="preserve">Rank: API</t>
  </si>
  <si>
    <t xml:space="preserve">Rank: Certification</t>
  </si>
  <si>
    <t xml:space="preserve">Composite (50/50)</t>
  </si>
  <si>
    <t xml:space="preserve">Composite (75% API/25% Cert.)</t>
  </si>
  <si>
    <t xml:space="preserve">Composite (25% API/75% Cert.)</t>
  </si>
  <si>
    <t xml:space="preserve">High Priority? (50/50)</t>
  </si>
  <si>
    <t xml:space="preserve">High Priority? (75/25)</t>
  </si>
  <si>
    <t xml:space="preserve">High Priority? (25/75)</t>
  </si>
  <si>
    <t xml:space="preserve">All formulas recalculate live from the API/Certification values in columns B-C, using average-rank tie handling (matching pandas.rank(), the method used in the manuscript's Python analysis). Manuscript finding: 11 of 12 provinces classified high-priority under equal weighting were retained under each alternative weighting.</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</si>
</sst>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6"/>
      <color rgb="FF1F4E78"/>
      <name val="Arial"/>
      <family val="0"/>
      <charset val="1"/>
    </font>
    <font>
      <i val="true"/>
      <sz val="11"/>
      <name val="Arial"/>
      <family val="0"/>
      <charset val="1"/>
    </font>
    <font>
      <b val="true"/>
      <sz val="10"/>
      <name val="Arial"/>
      <family val="0"/>
      <charset val="1"/>
    </font>
    <font>
      <sz val="10"/>
      <name val="Arial"/>
      <family val="0"/>
      <charset val="1"/>
    </font>
    <font>
      <b val="true"/>
      <sz val="12"/>
      <color rgb="FF1F4E78"/>
      <name val="Arial"/>
      <family val="0"/>
      <charset val="1"/>
    </font>
    <font>
      <b val="true"/>
      <sz val="10"/>
      <color rgb="FFFFFFFF"/>
      <name val="Arial"/>
      <family val="0"/>
      <charset val="1"/>
    </font>
    <font>
      <b val="true"/>
      <sz val="13"/>
      <color rgb="FF1F4E78"/>
      <name val="Arial"/>
      <family val="0"/>
      <charset val="1"/>
    </font>
    <font>
      <i val="true"/>
      <sz val="9"/>
      <color rgb="FF595959"/>
      <name val="Arial"/>
      <family val="0"/>
      <charset val="1"/>
    </font>
    <font>
      <sz val="10"/>
      <color rgb="FF006100"/>
      <name val="Arial"/>
      <family val="0"/>
      <charset val="1"/>
    </font>
    <font>
      <b val="true"/>
      <sz val="11"/>
      <color rgb="FFC00000"/>
      <name val="Arial"/>
      <family val="0"/>
      <charset val="1"/>
    </font>
  </fonts>
  <fills count="3">
    <fill>
      <patternFill patternType="none"/>
    </fill>
    <fill>
      <patternFill patternType="gray125"/>
    </fill>
    <fill>
      <patternFill patternType="solid">
        <fgColor rgb="FF1F4E78"/>
        <bgColor rgb="FF003366"/>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center" vertical="bottom"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13" fillId="0" borderId="0"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61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95"/>
  </cols>
  <sheetData>
    <row r="1" customFormat="false" ht="19.5" hidden="false" customHeight="true" outlineLevel="0" collapsed="false">
      <c r="A1" s="2" t="s">
        <v>0</v>
      </c>
    </row>
    <row r="2" customFormat="false" ht="30" hidden="false" customHeight="true" outlineLevel="0" collapsed="false">
      <c r="A2" s="3" t="s">
        <v>1</v>
      </c>
      <c r="B2" s="3"/>
      <c r="C2" s="3"/>
      <c r="D2" s="3"/>
      <c r="E2" s="3"/>
      <c r="F2" s="3"/>
      <c r="G2" s="3"/>
      <c r="H2" s="3"/>
    </row>
    <row r="4" customFormat="false" ht="27.75" hidden="false" customHeight="true" outlineLevel="0" collapsed="false">
      <c r="A4" s="4"/>
      <c r="B4" s="5"/>
    </row>
    <row r="5" customFormat="false" ht="27.75" hidden="false" customHeight="true" outlineLevel="0" collapsed="false">
      <c r="A5" s="6" t="s">
        <v>2</v>
      </c>
    </row>
    <row r="6" customFormat="false" ht="27.75" hidden="false" customHeight="true" outlineLevel="0" collapsed="false">
      <c r="A6" s="7" t="s">
        <v>3</v>
      </c>
      <c r="B6" s="7" t="s">
        <v>4</v>
      </c>
    </row>
    <row r="7" customFormat="false" ht="27.75" hidden="false" customHeight="true" outlineLevel="0" collapsed="false">
      <c r="A7" s="4" t="s">
        <v>5</v>
      </c>
      <c r="B7" s="5" t="s">
        <v>6</v>
      </c>
    </row>
    <row r="8" customFormat="false" ht="27.75" hidden="false" customHeight="true" outlineLevel="0" collapsed="false">
      <c r="A8" s="4" t="s">
        <v>7</v>
      </c>
      <c r="B8" s="5" t="s">
        <v>8</v>
      </c>
    </row>
    <row r="9" customFormat="false" ht="27.75" hidden="false" customHeight="true" outlineLevel="0" collapsed="false">
      <c r="A9" s="4" t="s">
        <v>9</v>
      </c>
      <c r="B9" s="5" t="s">
        <v>10</v>
      </c>
    </row>
    <row r="10" customFormat="false" ht="27.75" hidden="false" customHeight="true" outlineLevel="0" collapsed="false">
      <c r="A10" s="4" t="s">
        <v>11</v>
      </c>
      <c r="B10" s="5" t="s">
        <v>12</v>
      </c>
    </row>
    <row r="11" customFormat="false" ht="27.75" hidden="false" customHeight="true" outlineLevel="0" collapsed="false">
      <c r="A11" s="4" t="s">
        <v>13</v>
      </c>
      <c r="B11" s="5" t="s">
        <v>14</v>
      </c>
    </row>
    <row r="12" customFormat="false" ht="27.75" hidden="false" customHeight="true" outlineLevel="0" collapsed="false">
      <c r="A12" s="4" t="s">
        <v>15</v>
      </c>
      <c r="B12" s="5" t="s">
        <v>16</v>
      </c>
    </row>
    <row r="13" customFormat="false" ht="27.75" hidden="false" customHeight="true" outlineLevel="0" collapsed="false">
      <c r="A13" s="4" t="s">
        <v>17</v>
      </c>
      <c r="B13" s="5" t="s">
        <v>18</v>
      </c>
    </row>
    <row r="14" customFormat="false" ht="27.75" hidden="false" customHeight="true" outlineLevel="0" collapsed="false">
      <c r="A14" s="4" t="s">
        <v>19</v>
      </c>
      <c r="B14" s="5" t="s">
        <v>20</v>
      </c>
    </row>
    <row r="15" customFormat="false" ht="30" hidden="false" customHeight="true" outlineLevel="0" collapsed="false">
      <c r="A15" s="4" t="s">
        <v>21</v>
      </c>
      <c r="B15" s="5" t="s">
        <v>22</v>
      </c>
    </row>
    <row r="16" customFormat="false" ht="30" hidden="false" customHeight="true" outlineLevel="0" collapsed="false">
      <c r="A16" s="4" t="s">
        <v>23</v>
      </c>
      <c r="B16" s="5" t="s">
        <v>24</v>
      </c>
    </row>
    <row r="17" customFormat="false" ht="27.75" hidden="false" customHeight="true" outlineLevel="0" collapsed="false">
      <c r="A17" s="4" t="s">
        <v>25</v>
      </c>
      <c r="B17" s="5" t="s">
        <v>26</v>
      </c>
    </row>
    <row r="18" customFormat="false" ht="27.75" hidden="false" customHeight="true" outlineLevel="0" collapsed="false">
      <c r="A18" s="4" t="s">
        <v>27</v>
      </c>
      <c r="B18" s="5" t="s">
        <v>28</v>
      </c>
    </row>
    <row r="19" customFormat="false" ht="27.75" hidden="false" customHeight="true" outlineLevel="0" collapsed="false">
      <c r="A19" s="4"/>
      <c r="B19" s="5"/>
    </row>
    <row r="20" customFormat="false" ht="27.75" hidden="false" customHeight="true" outlineLevel="0" collapsed="false">
      <c r="A20" s="6" t="s">
        <v>29</v>
      </c>
    </row>
    <row r="21" customFormat="false" ht="15" hidden="false" customHeight="true" outlineLevel="0" collapsed="false">
      <c r="A21" s="4" t="s">
        <v>30</v>
      </c>
      <c r="B21" s="5" t="s">
        <v>31</v>
      </c>
    </row>
    <row r="22" customFormat="false" ht="23.25" hidden="false" customHeight="true" outlineLevel="0" collapsed="false">
      <c r="A22" s="4" t="s">
        <v>32</v>
      </c>
      <c r="B22" s="5" t="s">
        <v>33</v>
      </c>
    </row>
  </sheetData>
  <mergeCells count="1">
    <mergeCell ref="A2:H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7"/>
    <col collapsed="false" customWidth="true" hidden="false" outlineLevel="0" max="2" min="2" style="1" width="9"/>
    <col collapsed="false" customWidth="true" hidden="false" outlineLevel="0" max="3" min="3" style="1" width="12"/>
    <col collapsed="false" customWidth="true" hidden="false" outlineLevel="0" max="4" min="4" style="1" width="15"/>
    <col collapsed="false" customWidth="true" hidden="false" outlineLevel="0" max="5" min="5" style="1" width="33"/>
    <col collapsed="false" customWidth="true" hidden="false" outlineLevel="0" max="9" min="6" style="1" width="42"/>
    <col collapsed="false" customWidth="true" hidden="false" outlineLevel="0" max="10" min="10" style="1" width="28"/>
    <col collapsed="false" customWidth="true" hidden="false" outlineLevel="0" max="11" min="11" style="1" width="33"/>
    <col collapsed="false" customWidth="true" hidden="false" outlineLevel="0" max="12" min="12" style="1" width="40"/>
    <col collapsed="false" customWidth="true" hidden="false" outlineLevel="0" max="13" min="13" style="1" width="34"/>
    <col collapsed="false" customWidth="true" hidden="false" outlineLevel="0" max="14" min="14" style="1" width="28"/>
  </cols>
  <sheetData>
    <row r="1" customFormat="false" ht="23.25" hidden="false" customHeight="true" outlineLevel="0" collapsed="false">
      <c r="A1" s="8" t="s">
        <v>34</v>
      </c>
      <c r="B1" s="8" t="s">
        <v>35</v>
      </c>
      <c r="C1" s="8" t="s">
        <v>36</v>
      </c>
      <c r="D1" s="8" t="s">
        <v>37</v>
      </c>
      <c r="E1" s="8" t="s">
        <v>38</v>
      </c>
      <c r="F1" s="8" t="s">
        <v>39</v>
      </c>
      <c r="G1" s="8" t="s">
        <v>40</v>
      </c>
      <c r="H1" s="8" t="s">
        <v>41</v>
      </c>
      <c r="I1" s="8" t="s">
        <v>42</v>
      </c>
      <c r="J1" s="8" t="s">
        <v>43</v>
      </c>
      <c r="K1" s="8" t="s">
        <v>44</v>
      </c>
      <c r="L1" s="8" t="s">
        <v>45</v>
      </c>
      <c r="M1" s="8" t="s">
        <v>46</v>
      </c>
      <c r="N1" s="8" t="s">
        <v>47</v>
      </c>
    </row>
    <row r="2" customFormat="false" ht="15" hidden="false" customHeight="true" outlineLevel="0" collapsed="false">
      <c r="A2" s="9" t="s">
        <v>48</v>
      </c>
      <c r="B2" s="9" t="n">
        <v>2020</v>
      </c>
      <c r="C2" s="9" t="n">
        <v>5459891</v>
      </c>
      <c r="D2" s="9" t="n">
        <v>239</v>
      </c>
      <c r="E2" s="9" t="n">
        <v>0.04</v>
      </c>
      <c r="F2" s="9" t="n">
        <v>98.4</v>
      </c>
      <c r="G2" s="9" t="n">
        <v>100</v>
      </c>
      <c r="H2" s="9" t="n">
        <v>91.3</v>
      </c>
      <c r="I2" s="9" t="s">
        <v>49</v>
      </c>
      <c r="J2" s="9" t="n">
        <v>21</v>
      </c>
      <c r="K2" s="9" t="n">
        <v>1</v>
      </c>
      <c r="L2" s="9" t="n">
        <v>1</v>
      </c>
      <c r="M2" s="9" t="n">
        <v>0</v>
      </c>
      <c r="N2" s="9" t="s">
        <v>50</v>
      </c>
    </row>
    <row r="3" customFormat="false" ht="15" hidden="false" customHeight="true" outlineLevel="0" collapsed="false">
      <c r="A3" s="9" t="s">
        <v>48</v>
      </c>
      <c r="B3" s="9" t="n">
        <v>2021</v>
      </c>
      <c r="C3" s="9" t="n">
        <v>5459114</v>
      </c>
      <c r="D3" s="9" t="n">
        <v>324</v>
      </c>
      <c r="E3" s="9" t="n">
        <v>0.06</v>
      </c>
      <c r="F3" s="9" t="n">
        <v>97</v>
      </c>
      <c r="G3" s="9" t="n">
        <v>100</v>
      </c>
      <c r="H3" s="9" t="n">
        <v>95.7</v>
      </c>
      <c r="I3" s="9" t="s">
        <v>49</v>
      </c>
      <c r="J3" s="9" t="n">
        <v>22</v>
      </c>
      <c r="K3" s="9" t="n">
        <v>0</v>
      </c>
      <c r="L3" s="9" t="n">
        <v>1</v>
      </c>
      <c r="M3" s="9" t="n">
        <v>0</v>
      </c>
      <c r="N3" s="9" t="s">
        <v>50</v>
      </c>
    </row>
    <row r="4" customFormat="false" ht="15" hidden="false" customHeight="true" outlineLevel="0" collapsed="false">
      <c r="A4" s="9" t="s">
        <v>48</v>
      </c>
      <c r="B4" s="9" t="n">
        <v>2022</v>
      </c>
      <c r="C4" s="9" t="n">
        <v>5529773</v>
      </c>
      <c r="D4" s="9" t="n">
        <v>137</v>
      </c>
      <c r="E4" s="9" t="n">
        <v>0.02</v>
      </c>
      <c r="F4" s="9" t="n">
        <v>99.97</v>
      </c>
      <c r="G4" s="9" t="n">
        <v>100</v>
      </c>
      <c r="H4" s="9" t="n">
        <v>95.65</v>
      </c>
      <c r="I4" s="9" t="s">
        <v>49</v>
      </c>
      <c r="J4" s="9" t="n">
        <v>22</v>
      </c>
      <c r="K4" s="9" t="n">
        <v>1</v>
      </c>
      <c r="L4" s="9" t="n">
        <v>0</v>
      </c>
      <c r="M4" s="9" t="n">
        <v>0</v>
      </c>
      <c r="N4" s="9" t="s">
        <v>50</v>
      </c>
    </row>
    <row r="5" customFormat="false" ht="15" hidden="false" customHeight="true" outlineLevel="0" collapsed="false">
      <c r="A5" s="9" t="s">
        <v>48</v>
      </c>
      <c r="B5" s="9" t="n">
        <v>2023</v>
      </c>
      <c r="C5" s="9" t="n">
        <v>5599952</v>
      </c>
      <c r="D5" s="9" t="n">
        <v>166</v>
      </c>
      <c r="E5" s="9" t="n">
        <v>0.03</v>
      </c>
      <c r="F5" s="9" t="n">
        <v>99.55</v>
      </c>
      <c r="G5" s="9" t="n">
        <v>100</v>
      </c>
      <c r="H5" s="9" t="n">
        <v>96</v>
      </c>
      <c r="I5" s="9" t="s">
        <v>49</v>
      </c>
      <c r="J5" s="9" t="n">
        <v>22</v>
      </c>
      <c r="K5" s="9" t="n">
        <v>1</v>
      </c>
      <c r="L5" s="9" t="n">
        <v>0</v>
      </c>
      <c r="M5" s="9" t="n">
        <v>0</v>
      </c>
      <c r="N5" s="9" t="s">
        <v>50</v>
      </c>
    </row>
    <row r="6" customFormat="false" ht="15" hidden="false" customHeight="true" outlineLevel="0" collapsed="false">
      <c r="A6" s="9" t="s">
        <v>48</v>
      </c>
      <c r="B6" s="9" t="n">
        <v>2024</v>
      </c>
      <c r="C6" s="9" t="n">
        <v>5554815</v>
      </c>
      <c r="D6" s="9" t="n">
        <v>372</v>
      </c>
      <c r="E6" s="9" t="n">
        <v>0.07</v>
      </c>
      <c r="F6" s="9" t="n">
        <v>100</v>
      </c>
      <c r="G6" s="9" t="n">
        <v>100</v>
      </c>
      <c r="H6" s="9" t="n">
        <v>96</v>
      </c>
      <c r="I6" s="9" t="s">
        <v>49</v>
      </c>
      <c r="J6" s="9" t="n">
        <v>22</v>
      </c>
      <c r="K6" s="9" t="n">
        <v>1</v>
      </c>
      <c r="L6" s="9" t="n">
        <v>0</v>
      </c>
      <c r="M6" s="9" t="n">
        <v>0</v>
      </c>
      <c r="N6" s="9" t="s">
        <v>50</v>
      </c>
    </row>
    <row r="7" customFormat="false" ht="15" hidden="false" customHeight="true" outlineLevel="0" collapsed="false">
      <c r="A7" s="9" t="s">
        <v>51</v>
      </c>
      <c r="B7" s="9" t="n">
        <v>2020</v>
      </c>
      <c r="C7" s="9" t="n">
        <v>4380824</v>
      </c>
      <c r="D7" s="9" t="n">
        <v>17</v>
      </c>
      <c r="E7" s="9" t="n">
        <v>0</v>
      </c>
      <c r="F7" s="9" t="n">
        <v>98.6</v>
      </c>
      <c r="G7" s="9" t="n">
        <v>70.6</v>
      </c>
      <c r="H7" s="9" t="n">
        <v>100</v>
      </c>
      <c r="I7" s="9" t="s">
        <v>49</v>
      </c>
      <c r="J7" s="9" t="n">
        <v>9</v>
      </c>
      <c r="K7" s="9" t="n">
        <v>0</v>
      </c>
      <c r="L7" s="9" t="n">
        <v>0</v>
      </c>
      <c r="M7" s="9" t="n">
        <v>0</v>
      </c>
      <c r="N7" s="9" t="s">
        <v>52</v>
      </c>
    </row>
    <row r="8" customFormat="false" ht="15" hidden="false" customHeight="true" outlineLevel="0" collapsed="false">
      <c r="A8" s="9" t="s">
        <v>51</v>
      </c>
      <c r="B8" s="9" t="n">
        <v>2021</v>
      </c>
      <c r="C8" s="9" t="n">
        <v>4466595</v>
      </c>
      <c r="D8" s="9" t="n">
        <v>33</v>
      </c>
      <c r="E8" s="9" t="n">
        <v>0.01</v>
      </c>
      <c r="F8" s="9" t="n">
        <v>98.4</v>
      </c>
      <c r="G8" s="9" t="n">
        <v>72.7</v>
      </c>
      <c r="H8" s="9" t="n">
        <v>100</v>
      </c>
      <c r="I8" s="9" t="s">
        <v>49</v>
      </c>
      <c r="J8" s="9" t="n">
        <v>9</v>
      </c>
      <c r="K8" s="9" t="n">
        <v>0</v>
      </c>
      <c r="L8" s="9" t="n">
        <v>0</v>
      </c>
      <c r="M8" s="9" t="n">
        <v>0</v>
      </c>
      <c r="N8" s="9" t="s">
        <v>52</v>
      </c>
    </row>
    <row r="9" customFormat="false" ht="15" hidden="false" customHeight="true" outlineLevel="0" collapsed="false">
      <c r="A9" s="9" t="s">
        <v>51</v>
      </c>
      <c r="B9" s="9" t="n">
        <v>2022</v>
      </c>
      <c r="C9" s="9" t="n">
        <v>4518680</v>
      </c>
      <c r="D9" s="9" t="n">
        <v>28</v>
      </c>
      <c r="E9" s="9" t="n">
        <v>0.01</v>
      </c>
      <c r="F9" s="9" t="n">
        <v>99.29</v>
      </c>
      <c r="G9" s="9" t="n">
        <v>89.3</v>
      </c>
      <c r="H9" s="9" t="n">
        <v>100</v>
      </c>
      <c r="I9" s="9" t="s">
        <v>49</v>
      </c>
      <c r="J9" s="9" t="n">
        <v>9</v>
      </c>
      <c r="K9" s="9" t="n">
        <v>0</v>
      </c>
      <c r="L9" s="9" t="n">
        <v>0</v>
      </c>
      <c r="M9" s="9" t="n">
        <v>0</v>
      </c>
      <c r="N9" s="9" t="s">
        <v>52</v>
      </c>
    </row>
    <row r="10" customFormat="false" ht="15" hidden="false" customHeight="true" outlineLevel="0" collapsed="false">
      <c r="A10" s="9" t="s">
        <v>51</v>
      </c>
      <c r="B10" s="9" t="n">
        <v>2023</v>
      </c>
      <c r="C10" s="9" t="n">
        <v>4570684</v>
      </c>
      <c r="D10" s="9" t="n">
        <v>59</v>
      </c>
      <c r="E10" s="9" t="n">
        <v>0.01</v>
      </c>
      <c r="F10" s="9" t="n">
        <v>97.91</v>
      </c>
      <c r="G10" s="9" t="n">
        <v>62.7</v>
      </c>
      <c r="H10" s="9" t="n">
        <v>100</v>
      </c>
      <c r="I10" s="9" t="s">
        <v>49</v>
      </c>
      <c r="J10" s="9" t="n">
        <v>9</v>
      </c>
      <c r="K10" s="9" t="n">
        <v>0</v>
      </c>
      <c r="L10" s="9" t="n">
        <v>0</v>
      </c>
      <c r="M10" s="9" t="n">
        <v>0</v>
      </c>
      <c r="N10" s="9" t="s">
        <v>52</v>
      </c>
    </row>
    <row r="11" customFormat="false" ht="15" hidden="false" customHeight="true" outlineLevel="0" collapsed="false">
      <c r="A11" s="9" t="s">
        <v>51</v>
      </c>
      <c r="B11" s="9" t="n">
        <v>2024</v>
      </c>
      <c r="C11" s="9" t="n">
        <v>4433262</v>
      </c>
      <c r="D11" s="9" t="n">
        <v>75</v>
      </c>
      <c r="E11" s="9" t="n">
        <v>0.02</v>
      </c>
      <c r="F11" s="9" t="n">
        <v>100</v>
      </c>
      <c r="G11" s="9" t="n">
        <v>80</v>
      </c>
      <c r="H11" s="9" t="n">
        <v>100</v>
      </c>
      <c r="I11" s="9" t="s">
        <v>49</v>
      </c>
      <c r="J11" s="9" t="n">
        <v>9</v>
      </c>
      <c r="K11" s="9" t="n">
        <v>0</v>
      </c>
      <c r="L11" s="9" t="n">
        <v>0</v>
      </c>
      <c r="M11" s="9" t="n">
        <v>0</v>
      </c>
      <c r="N11" s="9" t="s">
        <v>52</v>
      </c>
    </row>
    <row r="12" customFormat="false" ht="15" hidden="false" customHeight="true" outlineLevel="0" collapsed="false">
      <c r="A12" s="9" t="s">
        <v>53</v>
      </c>
      <c r="B12" s="9" t="n">
        <v>2020</v>
      </c>
      <c r="C12" s="9" t="n">
        <v>13160496</v>
      </c>
      <c r="D12" s="9" t="n">
        <v>6</v>
      </c>
      <c r="E12" s="9" t="n">
        <v>0</v>
      </c>
      <c r="F12" s="9" t="n">
        <v>74.9</v>
      </c>
      <c r="G12" s="9" t="n">
        <v>100</v>
      </c>
      <c r="H12" s="9" t="n">
        <v>75</v>
      </c>
      <c r="I12" s="9" t="s">
        <v>49</v>
      </c>
      <c r="J12" s="9" t="n">
        <v>6</v>
      </c>
      <c r="K12" s="9" t="n">
        <v>2</v>
      </c>
      <c r="L12" s="9" t="n">
        <v>0</v>
      </c>
      <c r="M12" s="9" t="n">
        <v>0</v>
      </c>
      <c r="N12" s="9" t="s">
        <v>52</v>
      </c>
    </row>
    <row r="13" customFormat="false" ht="15" hidden="false" customHeight="true" outlineLevel="0" collapsed="false">
      <c r="A13" s="9" t="s">
        <v>53</v>
      </c>
      <c r="B13" s="9" t="n">
        <v>2021</v>
      </c>
      <c r="C13" s="9" t="n">
        <v>13074189</v>
      </c>
      <c r="D13" s="9" t="n">
        <v>23</v>
      </c>
      <c r="E13" s="9" t="n">
        <v>0</v>
      </c>
      <c r="F13" s="9" t="n">
        <v>81.6</v>
      </c>
      <c r="G13" s="9" t="n">
        <v>65.2</v>
      </c>
      <c r="H13" s="9" t="n">
        <v>100</v>
      </c>
      <c r="I13" s="9" t="s">
        <v>49</v>
      </c>
      <c r="J13" s="9" t="n">
        <v>8</v>
      </c>
      <c r="K13" s="9" t="n">
        <v>0</v>
      </c>
      <c r="L13" s="9" t="n">
        <v>0</v>
      </c>
      <c r="M13" s="9" t="n">
        <v>0</v>
      </c>
      <c r="N13" s="9" t="s">
        <v>52</v>
      </c>
    </row>
    <row r="14" customFormat="false" ht="15" hidden="false" customHeight="true" outlineLevel="0" collapsed="false">
      <c r="A14" s="9" t="s">
        <v>53</v>
      </c>
      <c r="B14" s="9" t="n">
        <v>2022</v>
      </c>
      <c r="C14" s="9" t="n">
        <v>13251533</v>
      </c>
      <c r="D14" s="9" t="n">
        <v>83</v>
      </c>
      <c r="E14" s="9" t="n">
        <v>0.01</v>
      </c>
      <c r="F14" s="9" t="n">
        <v>81.25</v>
      </c>
      <c r="G14" s="9" t="n">
        <v>95.2</v>
      </c>
      <c r="H14" s="9" t="n">
        <v>100</v>
      </c>
      <c r="I14" s="9" t="s">
        <v>49</v>
      </c>
      <c r="J14" s="9" t="n">
        <v>8</v>
      </c>
      <c r="K14" s="9" t="n">
        <v>0</v>
      </c>
      <c r="L14" s="9" t="n">
        <v>0</v>
      </c>
      <c r="M14" s="9" t="n">
        <v>0</v>
      </c>
      <c r="N14" s="9" t="s">
        <v>52</v>
      </c>
    </row>
    <row r="15" customFormat="false" ht="15" hidden="false" customHeight="true" outlineLevel="0" collapsed="false">
      <c r="A15" s="9" t="s">
        <v>53</v>
      </c>
      <c r="B15" s="9" t="n">
        <v>2023</v>
      </c>
      <c r="C15" s="9" t="n">
        <v>13427073</v>
      </c>
      <c r="D15" s="9" t="n">
        <v>133</v>
      </c>
      <c r="E15" s="9" t="n">
        <v>0.01</v>
      </c>
      <c r="F15" s="9" t="n">
        <v>46.71</v>
      </c>
      <c r="G15" s="9" t="n">
        <v>68.4</v>
      </c>
      <c r="H15" s="9" t="n">
        <v>100</v>
      </c>
      <c r="I15" s="9" t="s">
        <v>49</v>
      </c>
      <c r="J15" s="9" t="n">
        <v>8</v>
      </c>
      <c r="K15" s="9" t="n">
        <v>0</v>
      </c>
      <c r="L15" s="9" t="n">
        <v>0</v>
      </c>
      <c r="M15" s="9" t="n">
        <v>0</v>
      </c>
      <c r="N15" s="9" t="s">
        <v>52</v>
      </c>
    </row>
    <row r="16" customFormat="false" ht="15" hidden="false" customHeight="true" outlineLevel="0" collapsed="false">
      <c r="A16" s="9" t="s">
        <v>53</v>
      </c>
      <c r="B16" s="9" t="n">
        <v>2024</v>
      </c>
      <c r="C16" s="9" t="n">
        <v>12431391</v>
      </c>
      <c r="D16" s="9" t="n">
        <v>130</v>
      </c>
      <c r="E16" s="9" t="n">
        <v>0.01</v>
      </c>
      <c r="F16" s="9" t="n">
        <v>100</v>
      </c>
      <c r="G16" s="9" t="n">
        <v>100</v>
      </c>
      <c r="H16" s="9" t="n">
        <v>100</v>
      </c>
      <c r="I16" s="9" t="s">
        <v>49</v>
      </c>
      <c r="J16" s="9" t="n">
        <v>8</v>
      </c>
      <c r="K16" s="9" t="n">
        <v>0</v>
      </c>
      <c r="L16" s="9" t="n">
        <v>0</v>
      </c>
      <c r="M16" s="9" t="n">
        <v>0</v>
      </c>
      <c r="N16" s="9" t="s">
        <v>52</v>
      </c>
    </row>
    <row r="17" customFormat="false" ht="15" hidden="false" customHeight="true" outlineLevel="0" collapsed="false">
      <c r="A17" s="9" t="s">
        <v>54</v>
      </c>
      <c r="B17" s="9" t="n">
        <v>2020</v>
      </c>
      <c r="C17" s="9" t="n">
        <v>2019848</v>
      </c>
      <c r="D17" s="9" t="n">
        <v>105</v>
      </c>
      <c r="E17" s="9" t="n">
        <v>0.05</v>
      </c>
      <c r="F17" s="9" t="n">
        <v>98.3</v>
      </c>
      <c r="G17" s="9" t="n">
        <v>100</v>
      </c>
      <c r="H17" s="9" t="n">
        <v>40</v>
      </c>
      <c r="I17" s="9" t="s">
        <v>55</v>
      </c>
      <c r="J17" s="9" t="n">
        <v>4</v>
      </c>
      <c r="K17" s="9" t="n">
        <v>6</v>
      </c>
      <c r="L17" s="9" t="n">
        <v>0</v>
      </c>
      <c r="M17" s="9" t="n">
        <v>0</v>
      </c>
      <c r="N17" s="9" t="s">
        <v>50</v>
      </c>
    </row>
    <row r="18" customFormat="false" ht="15" hidden="false" customHeight="true" outlineLevel="0" collapsed="false">
      <c r="A18" s="9" t="s">
        <v>54</v>
      </c>
      <c r="B18" s="9" t="n">
        <v>2021</v>
      </c>
      <c r="C18" s="9" t="n">
        <v>2016437</v>
      </c>
      <c r="D18" s="9" t="n">
        <v>2</v>
      </c>
      <c r="E18" s="9" t="n">
        <v>0</v>
      </c>
      <c r="F18" s="9" t="n">
        <v>95.9</v>
      </c>
      <c r="G18" s="9" t="n">
        <v>100</v>
      </c>
      <c r="H18" s="9" t="n">
        <v>70</v>
      </c>
      <c r="I18" s="9" t="s">
        <v>49</v>
      </c>
      <c r="J18" s="9" t="n">
        <v>7</v>
      </c>
      <c r="K18" s="9" t="n">
        <v>3</v>
      </c>
      <c r="L18" s="9" t="n">
        <v>0</v>
      </c>
      <c r="M18" s="9" t="n">
        <v>0</v>
      </c>
      <c r="N18" s="9" t="s">
        <v>50</v>
      </c>
    </row>
    <row r="19" customFormat="false" ht="15" hidden="false" customHeight="true" outlineLevel="0" collapsed="false">
      <c r="A19" s="9" t="s">
        <v>54</v>
      </c>
      <c r="B19" s="9" t="n">
        <v>2022</v>
      </c>
      <c r="C19" s="9" t="n">
        <v>2038146</v>
      </c>
      <c r="D19" s="9" t="n">
        <v>12</v>
      </c>
      <c r="E19" s="9" t="n">
        <v>0.01</v>
      </c>
      <c r="F19" s="9" t="n">
        <v>94.14</v>
      </c>
      <c r="G19" s="9" t="n">
        <v>91.7</v>
      </c>
      <c r="H19" s="9" t="n">
        <v>70</v>
      </c>
      <c r="I19" s="9" t="s">
        <v>49</v>
      </c>
      <c r="J19" s="9" t="n">
        <v>7</v>
      </c>
      <c r="K19" s="9" t="n">
        <v>3</v>
      </c>
      <c r="L19" s="9" t="n">
        <v>0</v>
      </c>
      <c r="M19" s="9" t="n">
        <v>0</v>
      </c>
      <c r="N19" s="9" t="s">
        <v>50</v>
      </c>
    </row>
    <row r="20" customFormat="false" ht="15" hidden="false" customHeight="true" outlineLevel="0" collapsed="false">
      <c r="A20" s="9" t="s">
        <v>54</v>
      </c>
      <c r="B20" s="9" t="n">
        <v>2023</v>
      </c>
      <c r="C20" s="9" t="n">
        <v>2059421</v>
      </c>
      <c r="D20" s="9" t="n">
        <v>29</v>
      </c>
      <c r="E20" s="9" t="n">
        <v>0.01</v>
      </c>
      <c r="F20" s="9" t="n">
        <v>94.2</v>
      </c>
      <c r="G20" s="9" t="n">
        <v>96.6</v>
      </c>
      <c r="H20" s="9" t="n">
        <v>100</v>
      </c>
      <c r="I20" s="9" t="s">
        <v>49</v>
      </c>
      <c r="J20" s="9" t="n">
        <v>10</v>
      </c>
      <c r="K20" s="9" t="n">
        <v>0</v>
      </c>
      <c r="L20" s="9" t="n">
        <v>0</v>
      </c>
      <c r="M20" s="9" t="n">
        <v>0</v>
      </c>
      <c r="N20" s="9" t="s">
        <v>50</v>
      </c>
    </row>
    <row r="21" customFormat="false" ht="15" hidden="false" customHeight="true" outlineLevel="0" collapsed="false">
      <c r="A21" s="9" t="s">
        <v>54</v>
      </c>
      <c r="B21" s="9" t="n">
        <v>2024</v>
      </c>
      <c r="C21" s="9" t="n">
        <v>2112235</v>
      </c>
      <c r="D21" s="9" t="n">
        <v>3</v>
      </c>
      <c r="E21" s="9" t="n">
        <v>0</v>
      </c>
      <c r="F21" s="9" t="n">
        <v>99.94</v>
      </c>
      <c r="G21" s="9" t="n">
        <v>100</v>
      </c>
      <c r="H21" s="9" t="n">
        <v>100</v>
      </c>
      <c r="I21" s="9" t="s">
        <v>49</v>
      </c>
      <c r="J21" s="9" t="n">
        <v>10</v>
      </c>
      <c r="K21" s="9" t="n">
        <v>0</v>
      </c>
      <c r="L21" s="9" t="n">
        <v>0</v>
      </c>
      <c r="M21" s="9" t="n">
        <v>0</v>
      </c>
      <c r="N21" s="9" t="s">
        <v>50</v>
      </c>
    </row>
    <row r="22" customFormat="false" ht="15" hidden="false" customHeight="true" outlineLevel="0" collapsed="false">
      <c r="A22" s="9" t="s">
        <v>56</v>
      </c>
      <c r="B22" s="9" t="n">
        <v>2020</v>
      </c>
      <c r="C22" s="9" t="n">
        <v>3882288</v>
      </c>
      <c r="D22" s="9" t="n">
        <v>6</v>
      </c>
      <c r="E22" s="9" t="n">
        <v>0</v>
      </c>
      <c r="F22" s="9" t="n">
        <v>82.6</v>
      </c>
      <c r="G22" s="9" t="n">
        <v>50</v>
      </c>
      <c r="H22" s="9" t="n">
        <v>80</v>
      </c>
      <c r="I22" s="9" t="s">
        <v>49</v>
      </c>
      <c r="J22" s="9" t="n">
        <v>4</v>
      </c>
      <c r="K22" s="9" t="n">
        <v>1</v>
      </c>
      <c r="L22" s="9" t="n">
        <v>0</v>
      </c>
      <c r="M22" s="9" t="n">
        <v>0</v>
      </c>
      <c r="N22" s="9" t="s">
        <v>52</v>
      </c>
    </row>
    <row r="23" customFormat="false" ht="15" hidden="false" customHeight="true" outlineLevel="0" collapsed="false">
      <c r="A23" s="9" t="s">
        <v>56</v>
      </c>
      <c r="B23" s="9" t="n">
        <v>2021</v>
      </c>
      <c r="C23" s="9" t="n">
        <v>3970220</v>
      </c>
      <c r="D23" s="9" t="n">
        <v>25</v>
      </c>
      <c r="E23" s="9" t="n">
        <v>0.01</v>
      </c>
      <c r="F23" s="9" t="n">
        <v>97.2</v>
      </c>
      <c r="G23" s="9" t="n">
        <v>96</v>
      </c>
      <c r="H23" s="9" t="n">
        <v>80</v>
      </c>
      <c r="I23" s="9" t="s">
        <v>49</v>
      </c>
      <c r="J23" s="9" t="n">
        <v>4</v>
      </c>
      <c r="K23" s="9" t="n">
        <v>1</v>
      </c>
      <c r="L23" s="9" t="n">
        <v>0</v>
      </c>
      <c r="M23" s="9" t="n">
        <v>0</v>
      </c>
      <c r="N23" s="9" t="s">
        <v>52</v>
      </c>
    </row>
    <row r="24" customFormat="false" ht="15" hidden="false" customHeight="true" outlineLevel="0" collapsed="false">
      <c r="A24" s="9" t="s">
        <v>56</v>
      </c>
      <c r="B24" s="9" t="n">
        <v>2022</v>
      </c>
      <c r="C24" s="9" t="n">
        <v>4021816</v>
      </c>
      <c r="D24" s="9" t="n">
        <v>147</v>
      </c>
      <c r="E24" s="9" t="n">
        <v>0.04</v>
      </c>
      <c r="F24" s="9" t="n">
        <v>76.88</v>
      </c>
      <c r="G24" s="9" t="n">
        <v>98.6</v>
      </c>
      <c r="H24" s="9" t="n">
        <v>100</v>
      </c>
      <c r="I24" s="9" t="s">
        <v>49</v>
      </c>
      <c r="J24" s="9" t="n">
        <v>5</v>
      </c>
      <c r="K24" s="9" t="n">
        <v>0</v>
      </c>
      <c r="L24" s="9" t="n">
        <v>0</v>
      </c>
      <c r="M24" s="9" t="n">
        <v>0</v>
      </c>
      <c r="N24" s="9" t="s">
        <v>52</v>
      </c>
    </row>
    <row r="25" customFormat="false" ht="15" hidden="false" customHeight="true" outlineLevel="0" collapsed="false">
      <c r="A25" s="9" t="s">
        <v>56</v>
      </c>
      <c r="B25" s="9" t="n">
        <v>2023</v>
      </c>
      <c r="C25" s="9" t="n">
        <v>4073907</v>
      </c>
      <c r="D25" s="9" t="n">
        <v>87</v>
      </c>
      <c r="E25" s="9" t="n">
        <v>0.02</v>
      </c>
      <c r="F25" s="9" t="n">
        <v>85.18</v>
      </c>
      <c r="G25" s="9" t="n">
        <v>25.3</v>
      </c>
      <c r="H25" s="9" t="n">
        <v>100</v>
      </c>
      <c r="I25" s="9" t="s">
        <v>49</v>
      </c>
      <c r="J25" s="9" t="n">
        <v>5</v>
      </c>
      <c r="K25" s="9" t="n">
        <v>0</v>
      </c>
      <c r="L25" s="9" t="n">
        <v>0</v>
      </c>
      <c r="M25" s="9" t="n">
        <v>0</v>
      </c>
      <c r="N25" s="9" t="s">
        <v>52</v>
      </c>
    </row>
    <row r="26" customFormat="false" ht="15" hidden="false" customHeight="true" outlineLevel="0" collapsed="false">
      <c r="A26" s="9" t="s">
        <v>56</v>
      </c>
      <c r="B26" s="9" t="n">
        <v>2024</v>
      </c>
      <c r="C26" s="9" t="n">
        <v>3759503</v>
      </c>
      <c r="D26" s="9" t="n">
        <v>121</v>
      </c>
      <c r="E26" s="9" t="n">
        <v>0.03</v>
      </c>
      <c r="F26" s="9" t="n">
        <v>100</v>
      </c>
      <c r="G26" s="9" t="n">
        <v>22.3</v>
      </c>
      <c r="H26" s="9" t="n">
        <v>100</v>
      </c>
      <c r="I26" s="9" t="s">
        <v>49</v>
      </c>
      <c r="J26" s="9" t="n">
        <v>5</v>
      </c>
      <c r="K26" s="9" t="n">
        <v>0</v>
      </c>
      <c r="L26" s="9" t="n">
        <v>0</v>
      </c>
      <c r="M26" s="9" t="n">
        <v>0</v>
      </c>
      <c r="N26" s="9" t="s">
        <v>52</v>
      </c>
    </row>
    <row r="27" customFormat="false" ht="15" hidden="false" customHeight="true" outlineLevel="0" collapsed="false">
      <c r="A27" s="9" t="s">
        <v>57</v>
      </c>
      <c r="B27" s="9" t="n">
        <v>2020</v>
      </c>
      <c r="C27" s="9" t="n">
        <v>10644986</v>
      </c>
      <c r="D27" s="9" t="n">
        <v>58</v>
      </c>
      <c r="E27" s="9" t="n">
        <v>0.01</v>
      </c>
      <c r="F27" s="9" t="n">
        <v>100</v>
      </c>
      <c r="G27" s="9" t="n">
        <v>96.6</v>
      </c>
      <c r="H27" s="9" t="n">
        <v>100</v>
      </c>
      <c r="I27" s="9" t="s">
        <v>49</v>
      </c>
      <c r="J27" s="9" t="n">
        <v>6</v>
      </c>
      <c r="K27" s="9" t="n">
        <v>0</v>
      </c>
      <c r="L27" s="9" t="n">
        <v>0</v>
      </c>
      <c r="M27" s="9" t="n">
        <v>0</v>
      </c>
      <c r="N27" s="9" t="s">
        <v>52</v>
      </c>
    </row>
    <row r="28" customFormat="false" ht="15" hidden="false" customHeight="true" outlineLevel="0" collapsed="false">
      <c r="A28" s="9" t="s">
        <v>57</v>
      </c>
      <c r="B28" s="9" t="n">
        <v>2021</v>
      </c>
      <c r="C28" s="9" t="n">
        <v>10645542</v>
      </c>
      <c r="D28" s="9" t="n">
        <v>115</v>
      </c>
      <c r="E28" s="9" t="n">
        <v>0.01</v>
      </c>
      <c r="F28" s="9" t="n">
        <v>97.5</v>
      </c>
      <c r="G28" s="9" t="n">
        <v>99.1</v>
      </c>
      <c r="H28" s="9" t="n">
        <v>100</v>
      </c>
      <c r="I28" s="9" t="s">
        <v>49</v>
      </c>
      <c r="J28" s="9" t="n">
        <v>6</v>
      </c>
      <c r="K28" s="9" t="n">
        <v>0</v>
      </c>
      <c r="L28" s="9" t="n">
        <v>0</v>
      </c>
      <c r="M28" s="9" t="n">
        <v>0</v>
      </c>
      <c r="N28" s="9" t="s">
        <v>52</v>
      </c>
    </row>
    <row r="29" customFormat="false" ht="15" hidden="false" customHeight="true" outlineLevel="0" collapsed="false">
      <c r="A29" s="9" t="s">
        <v>57</v>
      </c>
      <c r="B29" s="9" t="n">
        <v>2022</v>
      </c>
      <c r="C29" s="9" t="n">
        <v>10711809</v>
      </c>
      <c r="D29" s="9" t="n">
        <v>148</v>
      </c>
      <c r="E29" s="9" t="n">
        <v>0.01</v>
      </c>
      <c r="F29" s="9" t="n">
        <v>99.59</v>
      </c>
      <c r="G29" s="9" t="n">
        <v>98.6</v>
      </c>
      <c r="H29" s="9" t="n">
        <v>100</v>
      </c>
      <c r="I29" s="9" t="s">
        <v>49</v>
      </c>
      <c r="J29" s="9" t="n">
        <v>6</v>
      </c>
      <c r="K29" s="9" t="n">
        <v>0</v>
      </c>
      <c r="L29" s="9" t="n">
        <v>0</v>
      </c>
      <c r="M29" s="9" t="n">
        <v>0</v>
      </c>
      <c r="N29" s="9" t="s">
        <v>52</v>
      </c>
    </row>
    <row r="30" customFormat="false" ht="15" hidden="false" customHeight="true" outlineLevel="0" collapsed="false">
      <c r="A30" s="9" t="s">
        <v>57</v>
      </c>
      <c r="B30" s="9" t="n">
        <v>2023</v>
      </c>
      <c r="C30" s="9" t="n">
        <v>10775080</v>
      </c>
      <c r="D30" s="9" t="n">
        <v>265</v>
      </c>
      <c r="E30" s="9" t="n">
        <v>0.02</v>
      </c>
      <c r="F30" s="9" t="n">
        <v>94.87</v>
      </c>
      <c r="G30" s="9" t="n">
        <v>79.2</v>
      </c>
      <c r="H30" s="9" t="n">
        <v>100</v>
      </c>
      <c r="I30" s="9" t="s">
        <v>49</v>
      </c>
      <c r="J30" s="9" t="n">
        <v>6</v>
      </c>
      <c r="K30" s="9" t="n">
        <v>0</v>
      </c>
      <c r="L30" s="9" t="n">
        <v>0</v>
      </c>
      <c r="M30" s="9" t="n">
        <v>0</v>
      </c>
      <c r="N30" s="9" t="s">
        <v>52</v>
      </c>
    </row>
    <row r="31" customFormat="false" ht="15" hidden="false" customHeight="true" outlineLevel="0" collapsed="false">
      <c r="A31" s="9" t="s">
        <v>57</v>
      </c>
      <c r="B31" s="9" t="n">
        <v>2024</v>
      </c>
      <c r="C31" s="9" t="n">
        <v>10684946</v>
      </c>
      <c r="D31" s="9" t="n">
        <v>358</v>
      </c>
      <c r="E31" s="9" t="n">
        <v>0.03</v>
      </c>
      <c r="F31" s="9" t="n">
        <v>100</v>
      </c>
      <c r="G31" s="9" t="n">
        <v>95.3</v>
      </c>
      <c r="H31" s="9" t="n">
        <v>100</v>
      </c>
      <c r="I31" s="9" t="s">
        <v>49</v>
      </c>
      <c r="J31" s="9" t="n">
        <v>6</v>
      </c>
      <c r="K31" s="9" t="n">
        <v>0</v>
      </c>
      <c r="L31" s="9" t="n">
        <v>0</v>
      </c>
      <c r="M31" s="9" t="n">
        <v>0</v>
      </c>
      <c r="N31" s="9" t="s">
        <v>52</v>
      </c>
    </row>
    <row r="32" customFormat="false" ht="15" hidden="false" customHeight="true" outlineLevel="0" collapsed="false">
      <c r="A32" s="9" t="s">
        <v>58</v>
      </c>
      <c r="B32" s="9" t="n">
        <v>2020</v>
      </c>
      <c r="C32" s="9" t="n">
        <v>1219576</v>
      </c>
      <c r="D32" s="9" t="n">
        <v>36</v>
      </c>
      <c r="E32" s="9" t="n">
        <v>0.03</v>
      </c>
      <c r="F32" s="9" t="n">
        <v>100</v>
      </c>
      <c r="G32" s="9" t="n">
        <v>100</v>
      </c>
      <c r="H32" s="9" t="n">
        <v>33.3</v>
      </c>
      <c r="I32" s="9" t="s">
        <v>55</v>
      </c>
      <c r="J32" s="9" t="n">
        <v>2</v>
      </c>
      <c r="K32" s="9" t="n">
        <v>4</v>
      </c>
      <c r="L32" s="9" t="n">
        <v>0</v>
      </c>
      <c r="M32" s="9" t="n">
        <v>0</v>
      </c>
      <c r="N32" s="9" t="s">
        <v>59</v>
      </c>
    </row>
    <row r="33" customFormat="false" ht="15" hidden="false" customHeight="true" outlineLevel="0" collapsed="false">
      <c r="A33" s="9" t="s">
        <v>58</v>
      </c>
      <c r="B33" s="9" t="n">
        <v>2021</v>
      </c>
      <c r="C33" s="9" t="n">
        <v>1195883</v>
      </c>
      <c r="D33" s="9" t="n">
        <v>49</v>
      </c>
      <c r="E33" s="9" t="n">
        <v>0.04</v>
      </c>
      <c r="F33" s="9" t="n">
        <v>97.2</v>
      </c>
      <c r="G33" s="9" t="n">
        <v>100</v>
      </c>
      <c r="H33" s="9" t="n">
        <v>83.3</v>
      </c>
      <c r="I33" s="9" t="s">
        <v>49</v>
      </c>
      <c r="J33" s="9" t="n">
        <v>5</v>
      </c>
      <c r="K33" s="9" t="n">
        <v>1</v>
      </c>
      <c r="L33" s="9" t="n">
        <v>0</v>
      </c>
      <c r="M33" s="9" t="n">
        <v>0</v>
      </c>
      <c r="N33" s="9" t="s">
        <v>59</v>
      </c>
    </row>
    <row r="34" customFormat="false" ht="15" hidden="false" customHeight="true" outlineLevel="0" collapsed="false">
      <c r="A34" s="9" t="s">
        <v>58</v>
      </c>
      <c r="B34" s="9" t="n">
        <v>2022</v>
      </c>
      <c r="C34" s="9" t="n">
        <v>1205341</v>
      </c>
      <c r="D34" s="9" t="n">
        <v>52</v>
      </c>
      <c r="E34" s="9" t="n">
        <v>0.04</v>
      </c>
      <c r="F34" s="9" t="n">
        <v>100</v>
      </c>
      <c r="G34" s="9" t="n">
        <v>100</v>
      </c>
      <c r="H34" s="9" t="n">
        <v>83.33</v>
      </c>
      <c r="I34" s="9" t="s">
        <v>49</v>
      </c>
      <c r="J34" s="9" t="n">
        <v>5</v>
      </c>
      <c r="K34" s="9" t="n">
        <v>1</v>
      </c>
      <c r="L34" s="9" t="n">
        <v>0</v>
      </c>
      <c r="M34" s="9" t="n">
        <v>0</v>
      </c>
      <c r="N34" s="9" t="s">
        <v>59</v>
      </c>
    </row>
    <row r="35" customFormat="false" ht="15" hidden="false" customHeight="true" outlineLevel="0" collapsed="false">
      <c r="A35" s="9" t="s">
        <v>58</v>
      </c>
      <c r="B35" s="9" t="n">
        <v>2023</v>
      </c>
      <c r="C35" s="9" t="n">
        <v>1214587</v>
      </c>
      <c r="D35" s="9" t="n">
        <v>1569</v>
      </c>
      <c r="E35" s="9" t="n">
        <v>1.29</v>
      </c>
      <c r="F35" s="9" t="n">
        <v>100</v>
      </c>
      <c r="G35" s="9" t="n">
        <v>97.2</v>
      </c>
      <c r="H35" s="9" t="n">
        <v>83</v>
      </c>
      <c r="I35" s="9" t="s">
        <v>49</v>
      </c>
      <c r="J35" s="9" t="n">
        <v>5</v>
      </c>
      <c r="K35" s="9" t="n">
        <v>1</v>
      </c>
      <c r="L35" s="9" t="n">
        <v>0</v>
      </c>
      <c r="M35" s="9" t="n">
        <v>0</v>
      </c>
      <c r="N35" s="9" t="s">
        <v>59</v>
      </c>
    </row>
    <row r="36" customFormat="false" ht="15" hidden="false" customHeight="true" outlineLevel="0" collapsed="false">
      <c r="A36" s="9" t="s">
        <v>58</v>
      </c>
      <c r="B36" s="9" t="n">
        <v>2024</v>
      </c>
      <c r="C36" s="9" t="n">
        <v>1227794</v>
      </c>
      <c r="D36" s="9" t="n">
        <v>1581</v>
      </c>
      <c r="E36" s="9" t="n">
        <v>1.29</v>
      </c>
      <c r="F36" s="9" t="n">
        <v>100</v>
      </c>
      <c r="G36" s="9" t="n">
        <v>99.9</v>
      </c>
      <c r="H36" s="9" t="n">
        <v>83</v>
      </c>
      <c r="I36" s="9" t="s">
        <v>49</v>
      </c>
      <c r="J36" s="9" t="n">
        <v>5</v>
      </c>
      <c r="K36" s="9" t="n">
        <v>1</v>
      </c>
      <c r="L36" s="9" t="n">
        <v>0</v>
      </c>
      <c r="M36" s="9" t="n">
        <v>0</v>
      </c>
      <c r="N36" s="9" t="s">
        <v>59</v>
      </c>
    </row>
    <row r="37" customFormat="false" ht="15" hidden="false" customHeight="true" outlineLevel="0" collapsed="false">
      <c r="A37" s="9" t="s">
        <v>60</v>
      </c>
      <c r="B37" s="9" t="n">
        <v>2020</v>
      </c>
      <c r="C37" s="9" t="n">
        <v>3677894</v>
      </c>
      <c r="D37" s="9" t="n">
        <v>68</v>
      </c>
      <c r="E37" s="9" t="n">
        <v>0.02</v>
      </c>
      <c r="F37" s="9" t="n">
        <v>96.2</v>
      </c>
      <c r="G37" s="9" t="n">
        <v>100</v>
      </c>
      <c r="H37" s="9" t="n">
        <v>63.6</v>
      </c>
      <c r="I37" s="9" t="s">
        <v>49</v>
      </c>
      <c r="J37" s="9" t="n">
        <v>7</v>
      </c>
      <c r="K37" s="9" t="n">
        <v>4</v>
      </c>
      <c r="L37" s="9" t="n">
        <v>0</v>
      </c>
      <c r="M37" s="9" t="n">
        <v>0</v>
      </c>
      <c r="N37" s="9" t="s">
        <v>50</v>
      </c>
    </row>
    <row r="38" customFormat="false" ht="15" hidden="false" customHeight="true" outlineLevel="0" collapsed="false">
      <c r="A38" s="9" t="s">
        <v>60</v>
      </c>
      <c r="B38" s="9" t="n">
        <v>2021</v>
      </c>
      <c r="C38" s="9" t="n">
        <v>3641279</v>
      </c>
      <c r="D38" s="9" t="n">
        <v>39</v>
      </c>
      <c r="E38" s="9" t="n">
        <v>0.01</v>
      </c>
      <c r="F38" s="9" t="n">
        <v>91.4</v>
      </c>
      <c r="G38" s="9" t="n">
        <v>100</v>
      </c>
      <c r="H38" s="9" t="n">
        <v>63.6</v>
      </c>
      <c r="I38" s="9" t="s">
        <v>49</v>
      </c>
      <c r="J38" s="9" t="n">
        <v>7</v>
      </c>
      <c r="K38" s="9" t="n">
        <v>4</v>
      </c>
      <c r="L38" s="9" t="n">
        <v>0</v>
      </c>
      <c r="M38" s="9" t="n">
        <v>0</v>
      </c>
      <c r="N38" s="9" t="s">
        <v>50</v>
      </c>
    </row>
    <row r="39" customFormat="false" ht="15" hidden="false" customHeight="true" outlineLevel="0" collapsed="false">
      <c r="A39" s="9" t="s">
        <v>60</v>
      </c>
      <c r="B39" s="9" t="n">
        <v>2022</v>
      </c>
      <c r="C39" s="9" t="n">
        <v>3677678</v>
      </c>
      <c r="D39" s="9" t="n">
        <v>264</v>
      </c>
      <c r="E39" s="9" t="n">
        <v>0.07</v>
      </c>
      <c r="F39" s="9" t="n">
        <v>98.77</v>
      </c>
      <c r="G39" s="9" t="n">
        <v>100</v>
      </c>
      <c r="H39" s="9" t="n">
        <v>63.64</v>
      </c>
      <c r="I39" s="9" t="s">
        <v>49</v>
      </c>
      <c r="J39" s="9" t="n">
        <v>7</v>
      </c>
      <c r="K39" s="9" t="n">
        <v>4</v>
      </c>
      <c r="L39" s="9" t="n">
        <v>0</v>
      </c>
      <c r="M39" s="9" t="n">
        <v>0</v>
      </c>
      <c r="N39" s="9" t="s">
        <v>50</v>
      </c>
    </row>
    <row r="40" customFormat="false" ht="15" hidden="false" customHeight="true" outlineLevel="0" collapsed="false">
      <c r="A40" s="9" t="s">
        <v>60</v>
      </c>
      <c r="B40" s="9" t="n">
        <v>2023</v>
      </c>
      <c r="C40" s="9" t="n">
        <v>3713311</v>
      </c>
      <c r="D40" s="9" t="n">
        <v>199</v>
      </c>
      <c r="E40" s="9" t="n">
        <v>0.05</v>
      </c>
      <c r="F40" s="9" t="n">
        <v>90.77</v>
      </c>
      <c r="G40" s="9" t="n">
        <v>94</v>
      </c>
      <c r="H40" s="9" t="n">
        <v>64</v>
      </c>
      <c r="I40" s="9" t="s">
        <v>49</v>
      </c>
      <c r="J40" s="9" t="n">
        <v>7</v>
      </c>
      <c r="K40" s="9" t="n">
        <v>4</v>
      </c>
      <c r="L40" s="9" t="n">
        <v>0</v>
      </c>
      <c r="M40" s="9" t="n">
        <v>0</v>
      </c>
      <c r="N40" s="9" t="s">
        <v>50</v>
      </c>
    </row>
    <row r="41" customFormat="false" ht="15" hidden="false" customHeight="true" outlineLevel="0" collapsed="false">
      <c r="A41" s="9" t="s">
        <v>60</v>
      </c>
      <c r="B41" s="9" t="n">
        <v>2024</v>
      </c>
      <c r="C41" s="9" t="n">
        <v>3724284</v>
      </c>
      <c r="D41" s="9" t="n">
        <v>49</v>
      </c>
      <c r="E41" s="9" t="n">
        <v>0.01</v>
      </c>
      <c r="F41" s="9" t="n">
        <v>99.82</v>
      </c>
      <c r="G41" s="9" t="n">
        <v>100</v>
      </c>
      <c r="H41" s="9" t="n">
        <v>73</v>
      </c>
      <c r="I41" s="9" t="s">
        <v>49</v>
      </c>
      <c r="J41" s="9" t="n">
        <v>8</v>
      </c>
      <c r="K41" s="9" t="n">
        <v>3</v>
      </c>
      <c r="L41" s="9" t="n">
        <v>0</v>
      </c>
      <c r="M41" s="9" t="n">
        <v>0</v>
      </c>
      <c r="N41" s="9" t="s">
        <v>50</v>
      </c>
    </row>
    <row r="42" customFormat="false" ht="15" hidden="false" customHeight="true" outlineLevel="0" collapsed="false">
      <c r="A42" s="9" t="s">
        <v>61</v>
      </c>
      <c r="B42" s="9" t="n">
        <v>2020</v>
      </c>
      <c r="C42" s="9" t="n">
        <v>49935858</v>
      </c>
      <c r="D42" s="9" t="n">
        <v>319</v>
      </c>
      <c r="E42" s="9" t="n">
        <v>0.01</v>
      </c>
      <c r="F42" s="9" t="n">
        <v>97.1</v>
      </c>
      <c r="G42" s="9" t="n">
        <v>96.9</v>
      </c>
      <c r="H42" s="9" t="n">
        <v>92.6</v>
      </c>
      <c r="I42" s="9" t="s">
        <v>49</v>
      </c>
      <c r="J42" s="9" t="n">
        <v>25</v>
      </c>
      <c r="K42" s="9" t="n">
        <v>2</v>
      </c>
      <c r="L42" s="9" t="n">
        <v>0</v>
      </c>
      <c r="M42" s="9" t="n">
        <v>0</v>
      </c>
      <c r="N42" s="9" t="s">
        <v>52</v>
      </c>
    </row>
    <row r="43" customFormat="false" ht="15" hidden="false" customHeight="true" outlineLevel="0" collapsed="false">
      <c r="A43" s="9" t="s">
        <v>61</v>
      </c>
      <c r="B43" s="9" t="n">
        <v>2021</v>
      </c>
      <c r="C43" s="9" t="n">
        <v>50103251</v>
      </c>
      <c r="D43" s="9" t="n">
        <v>247</v>
      </c>
      <c r="E43" s="9" t="n">
        <v>0</v>
      </c>
      <c r="F43" s="9" t="n">
        <v>83.3</v>
      </c>
      <c r="G43" s="9" t="n">
        <v>99.2</v>
      </c>
      <c r="H43" s="9" t="n">
        <v>96.3</v>
      </c>
      <c r="I43" s="9" t="s">
        <v>49</v>
      </c>
      <c r="J43" s="9" t="n">
        <v>26</v>
      </c>
      <c r="K43" s="9" t="n">
        <v>1</v>
      </c>
      <c r="L43" s="9" t="n">
        <v>0</v>
      </c>
      <c r="M43" s="9" t="n">
        <v>0</v>
      </c>
      <c r="N43" s="9" t="s">
        <v>52</v>
      </c>
    </row>
    <row r="44" customFormat="false" ht="15" hidden="false" customHeight="true" outlineLevel="0" collapsed="false">
      <c r="A44" s="9" t="s">
        <v>61</v>
      </c>
      <c r="B44" s="9" t="n">
        <v>2022</v>
      </c>
      <c r="C44" s="9" t="n">
        <v>50639156</v>
      </c>
      <c r="D44" s="9" t="n">
        <v>498</v>
      </c>
      <c r="E44" s="9" t="n">
        <v>0.01</v>
      </c>
      <c r="F44" s="9" t="n">
        <v>94.41</v>
      </c>
      <c r="G44" s="9" t="n">
        <v>99.2</v>
      </c>
      <c r="H44" s="9" t="n">
        <v>100</v>
      </c>
      <c r="I44" s="9" t="s">
        <v>49</v>
      </c>
      <c r="J44" s="9" t="n">
        <v>27</v>
      </c>
      <c r="K44" s="9" t="n">
        <v>0</v>
      </c>
      <c r="L44" s="9" t="n">
        <v>0</v>
      </c>
      <c r="M44" s="9" t="n">
        <v>0</v>
      </c>
      <c r="N44" s="9" t="s">
        <v>52</v>
      </c>
    </row>
    <row r="45" customFormat="false" ht="15" hidden="false" customHeight="true" outlineLevel="0" collapsed="false">
      <c r="A45" s="9" t="s">
        <v>61</v>
      </c>
      <c r="B45" s="9" t="n">
        <v>2023</v>
      </c>
      <c r="C45" s="9" t="n">
        <v>51172130</v>
      </c>
      <c r="D45" s="9" t="n">
        <v>512</v>
      </c>
      <c r="E45" s="9" t="n">
        <v>0.01</v>
      </c>
      <c r="F45" s="9" t="n">
        <v>93.8</v>
      </c>
      <c r="G45" s="9" t="n">
        <v>50.6</v>
      </c>
      <c r="H45" s="9" t="n">
        <v>100</v>
      </c>
      <c r="I45" s="9" t="s">
        <v>49</v>
      </c>
      <c r="J45" s="9" t="n">
        <v>27</v>
      </c>
      <c r="K45" s="9" t="n">
        <v>0</v>
      </c>
      <c r="L45" s="9" t="n">
        <v>0</v>
      </c>
      <c r="M45" s="9" t="n">
        <v>0</v>
      </c>
      <c r="N45" s="9" t="s">
        <v>52</v>
      </c>
    </row>
    <row r="46" customFormat="false" ht="15" hidden="false" customHeight="true" outlineLevel="0" collapsed="false">
      <c r="A46" s="9" t="s">
        <v>61</v>
      </c>
      <c r="B46" s="9" t="n">
        <v>2024</v>
      </c>
      <c r="C46" s="9" t="n">
        <v>50345189</v>
      </c>
      <c r="D46" s="9" t="n">
        <v>512</v>
      </c>
      <c r="E46" s="9" t="n">
        <v>0.01</v>
      </c>
      <c r="F46" s="9" t="n">
        <v>100</v>
      </c>
      <c r="G46" s="9" t="n">
        <v>95.5</v>
      </c>
      <c r="H46" s="9" t="n">
        <v>100</v>
      </c>
      <c r="I46" s="9" t="s">
        <v>49</v>
      </c>
      <c r="J46" s="9" t="n">
        <v>27</v>
      </c>
      <c r="K46" s="9" t="n">
        <v>0</v>
      </c>
      <c r="L46" s="9" t="n">
        <v>0</v>
      </c>
      <c r="M46" s="9" t="n">
        <v>0</v>
      </c>
      <c r="N46" s="9" t="s">
        <v>52</v>
      </c>
    </row>
    <row r="47" customFormat="false" ht="15" hidden="false" customHeight="true" outlineLevel="0" collapsed="false">
      <c r="A47" s="9" t="s">
        <v>62</v>
      </c>
      <c r="B47" s="9" t="n">
        <v>2020</v>
      </c>
      <c r="C47" s="9" t="n">
        <v>34940078</v>
      </c>
      <c r="D47" s="9" t="n">
        <v>265</v>
      </c>
      <c r="E47" s="9" t="n">
        <v>0.01</v>
      </c>
      <c r="F47" s="9" t="n">
        <v>93.8</v>
      </c>
      <c r="G47" s="9" t="n">
        <v>86.8</v>
      </c>
      <c r="H47" s="9" t="n">
        <v>94.3</v>
      </c>
      <c r="I47" s="9" t="s">
        <v>49</v>
      </c>
      <c r="J47" s="9" t="n">
        <v>33</v>
      </c>
      <c r="K47" s="9" t="n">
        <v>2</v>
      </c>
      <c r="L47" s="9" t="n">
        <v>0</v>
      </c>
      <c r="M47" s="9" t="n">
        <v>0</v>
      </c>
      <c r="N47" s="9" t="s">
        <v>52</v>
      </c>
    </row>
    <row r="48" customFormat="false" ht="15" hidden="false" customHeight="true" outlineLevel="0" collapsed="false">
      <c r="A48" s="9" t="s">
        <v>62</v>
      </c>
      <c r="B48" s="9" t="n">
        <v>2021</v>
      </c>
      <c r="C48" s="9" t="n">
        <v>34917040</v>
      </c>
      <c r="D48" s="9" t="n">
        <v>805</v>
      </c>
      <c r="E48" s="9" t="n">
        <v>0.02</v>
      </c>
      <c r="F48" s="9" t="n">
        <v>97.9</v>
      </c>
      <c r="G48" s="9" t="n">
        <v>100</v>
      </c>
      <c r="H48" s="9" t="n">
        <v>94.3</v>
      </c>
      <c r="I48" s="9" t="s">
        <v>49</v>
      </c>
      <c r="J48" s="9" t="n">
        <v>33</v>
      </c>
      <c r="K48" s="9" t="n">
        <v>2</v>
      </c>
      <c r="L48" s="9" t="n">
        <v>0</v>
      </c>
      <c r="M48" s="9" t="n">
        <v>0</v>
      </c>
      <c r="N48" s="9" t="s">
        <v>52</v>
      </c>
    </row>
    <row r="49" customFormat="false" ht="15" hidden="false" customHeight="true" outlineLevel="0" collapsed="false">
      <c r="A49" s="9" t="s">
        <v>62</v>
      </c>
      <c r="B49" s="9" t="n">
        <v>2022</v>
      </c>
      <c r="C49" s="9" t="n">
        <v>35090378</v>
      </c>
      <c r="D49" s="9" t="n">
        <v>931</v>
      </c>
      <c r="E49" s="9" t="n">
        <v>0.03</v>
      </c>
      <c r="F49" s="9" t="n">
        <v>97</v>
      </c>
      <c r="G49" s="9" t="n">
        <v>98.7</v>
      </c>
      <c r="H49" s="9" t="n">
        <v>97.14</v>
      </c>
      <c r="I49" s="9" t="s">
        <v>49</v>
      </c>
      <c r="J49" s="9" t="n">
        <v>34</v>
      </c>
      <c r="K49" s="9" t="n">
        <v>1</v>
      </c>
      <c r="L49" s="9" t="n">
        <v>0</v>
      </c>
      <c r="M49" s="9" t="n">
        <v>0</v>
      </c>
      <c r="N49" s="9" t="s">
        <v>52</v>
      </c>
    </row>
    <row r="50" customFormat="false" ht="15" hidden="false" customHeight="true" outlineLevel="0" collapsed="false">
      <c r="A50" s="9" t="s">
        <v>62</v>
      </c>
      <c r="B50" s="9" t="n">
        <v>2023</v>
      </c>
      <c r="C50" s="9" t="n">
        <v>35258144</v>
      </c>
      <c r="D50" s="9" t="n">
        <v>567</v>
      </c>
      <c r="E50" s="9" t="n">
        <v>0.02</v>
      </c>
      <c r="F50" s="9" t="n">
        <v>94.55</v>
      </c>
      <c r="G50" s="9" t="n">
        <v>73.7</v>
      </c>
      <c r="H50" s="9" t="n">
        <v>97</v>
      </c>
      <c r="I50" s="9" t="s">
        <v>49</v>
      </c>
      <c r="J50" s="9" t="n">
        <v>34</v>
      </c>
      <c r="K50" s="9" t="n">
        <v>1</v>
      </c>
      <c r="L50" s="9" t="n">
        <v>0</v>
      </c>
      <c r="M50" s="9" t="n">
        <v>0</v>
      </c>
      <c r="N50" s="9" t="s">
        <v>52</v>
      </c>
    </row>
    <row r="51" customFormat="false" ht="15" hidden="false" customHeight="true" outlineLevel="0" collapsed="false">
      <c r="A51" s="9" t="s">
        <v>62</v>
      </c>
      <c r="B51" s="9" t="n">
        <v>2024</v>
      </c>
      <c r="C51" s="9" t="n">
        <v>37892283</v>
      </c>
      <c r="D51" s="9" t="n">
        <v>747</v>
      </c>
      <c r="E51" s="9" t="n">
        <v>0.02</v>
      </c>
      <c r="F51" s="9" t="n">
        <v>98.56</v>
      </c>
      <c r="G51" s="9" t="n">
        <v>75.2</v>
      </c>
      <c r="H51" s="9" t="n">
        <v>97</v>
      </c>
      <c r="I51" s="9" t="s">
        <v>49</v>
      </c>
      <c r="J51" s="9" t="n">
        <v>34</v>
      </c>
      <c r="K51" s="9" t="n">
        <v>1</v>
      </c>
      <c r="L51" s="9" t="n">
        <v>0</v>
      </c>
      <c r="M51" s="9" t="n">
        <v>0</v>
      </c>
      <c r="N51" s="9" t="s">
        <v>52</v>
      </c>
    </row>
    <row r="52" customFormat="false" ht="15" hidden="false" customHeight="true" outlineLevel="0" collapsed="false">
      <c r="A52" s="9" t="s">
        <v>63</v>
      </c>
      <c r="B52" s="9" t="n">
        <v>2020</v>
      </c>
      <c r="C52" s="9" t="n">
        <v>39872395</v>
      </c>
      <c r="D52" s="9" t="n">
        <v>295</v>
      </c>
      <c r="E52" s="9" t="n">
        <v>0.01</v>
      </c>
      <c r="F52" s="9" t="n">
        <v>90.2</v>
      </c>
      <c r="G52" s="9" t="n">
        <v>94.2</v>
      </c>
      <c r="H52" s="9" t="n">
        <v>100</v>
      </c>
      <c r="I52" s="9" t="s">
        <v>49</v>
      </c>
      <c r="J52" s="9" t="n">
        <v>38</v>
      </c>
      <c r="K52" s="9" t="n">
        <v>0</v>
      </c>
      <c r="L52" s="9" t="n">
        <v>0</v>
      </c>
      <c r="M52" s="9" t="n">
        <v>0</v>
      </c>
      <c r="N52" s="9" t="s">
        <v>52</v>
      </c>
    </row>
    <row r="53" customFormat="false" ht="15" hidden="false" customHeight="true" outlineLevel="0" collapsed="false">
      <c r="A53" s="9" t="s">
        <v>63</v>
      </c>
      <c r="B53" s="9" t="n">
        <v>2021</v>
      </c>
      <c r="C53" s="9" t="n">
        <v>40156672</v>
      </c>
      <c r="D53" s="9" t="n">
        <v>212</v>
      </c>
      <c r="E53" s="9" t="n">
        <v>0.01</v>
      </c>
      <c r="F53" s="9" t="n">
        <v>98.2</v>
      </c>
      <c r="G53" s="9" t="n">
        <v>100</v>
      </c>
      <c r="H53" s="9" t="n">
        <v>100</v>
      </c>
      <c r="I53" s="9" t="s">
        <v>49</v>
      </c>
      <c r="J53" s="9" t="n">
        <v>38</v>
      </c>
      <c r="K53" s="9" t="n">
        <v>0</v>
      </c>
      <c r="L53" s="9" t="n">
        <v>0</v>
      </c>
      <c r="M53" s="9" t="n">
        <v>0</v>
      </c>
      <c r="N53" s="9" t="s">
        <v>52</v>
      </c>
    </row>
    <row r="54" customFormat="false" ht="15" hidden="false" customHeight="true" outlineLevel="0" collapsed="false">
      <c r="A54" s="9" t="s">
        <v>63</v>
      </c>
      <c r="B54" s="9" t="n">
        <v>2022</v>
      </c>
      <c r="C54" s="9" t="n">
        <v>40348441</v>
      </c>
      <c r="D54" s="9" t="n">
        <v>579</v>
      </c>
      <c r="E54" s="9" t="n">
        <v>0.01</v>
      </c>
      <c r="F54" s="9" t="n">
        <v>99.97</v>
      </c>
      <c r="G54" s="9" t="n">
        <v>99.7</v>
      </c>
      <c r="H54" s="9" t="n">
        <v>100</v>
      </c>
      <c r="I54" s="9" t="s">
        <v>49</v>
      </c>
      <c r="J54" s="9" t="n">
        <v>38</v>
      </c>
      <c r="K54" s="9" t="n">
        <v>0</v>
      </c>
      <c r="L54" s="9" t="n">
        <v>0</v>
      </c>
      <c r="M54" s="9" t="n">
        <v>0</v>
      </c>
      <c r="N54" s="9" t="s">
        <v>52</v>
      </c>
    </row>
    <row r="55" customFormat="false" ht="15" hidden="false" customHeight="true" outlineLevel="0" collapsed="false">
      <c r="A55" s="9" t="s">
        <v>63</v>
      </c>
      <c r="B55" s="9" t="n">
        <v>2023</v>
      </c>
      <c r="C55" s="9" t="n">
        <v>40530954</v>
      </c>
      <c r="D55" s="9" t="n">
        <v>565</v>
      </c>
      <c r="E55" s="9" t="n">
        <v>0.01</v>
      </c>
      <c r="F55" s="9" t="n">
        <v>99.28</v>
      </c>
      <c r="G55" s="9" t="n">
        <v>87.8</v>
      </c>
      <c r="H55" s="9" t="n">
        <v>100</v>
      </c>
      <c r="I55" s="9" t="s">
        <v>49</v>
      </c>
      <c r="J55" s="9" t="n">
        <v>38</v>
      </c>
      <c r="K55" s="9" t="n">
        <v>0</v>
      </c>
      <c r="L55" s="9" t="n">
        <v>0</v>
      </c>
      <c r="M55" s="9" t="n">
        <v>0</v>
      </c>
      <c r="N55" s="9" t="s">
        <v>52</v>
      </c>
    </row>
    <row r="56" customFormat="false" ht="15" hidden="false" customHeight="true" outlineLevel="0" collapsed="false">
      <c r="A56" s="9" t="s">
        <v>63</v>
      </c>
      <c r="B56" s="9" t="n">
        <v>2024</v>
      </c>
      <c r="C56" s="9" t="n">
        <v>41814499</v>
      </c>
      <c r="D56" s="9" t="n">
        <v>553</v>
      </c>
      <c r="E56" s="9" t="n">
        <v>0.01</v>
      </c>
      <c r="F56" s="9" t="n">
        <v>100</v>
      </c>
      <c r="G56" s="9" t="n">
        <v>98.4</v>
      </c>
      <c r="H56" s="9" t="n">
        <v>100</v>
      </c>
      <c r="I56" s="9" t="s">
        <v>49</v>
      </c>
      <c r="J56" s="9" t="n">
        <v>38</v>
      </c>
      <c r="K56" s="9" t="n">
        <v>0</v>
      </c>
      <c r="L56" s="9" t="n">
        <v>0</v>
      </c>
      <c r="M56" s="9" t="n">
        <v>0</v>
      </c>
      <c r="N56" s="9" t="s">
        <v>52</v>
      </c>
    </row>
    <row r="57" customFormat="false" ht="15" hidden="false" customHeight="true" outlineLevel="0" collapsed="false">
      <c r="A57" s="9" t="s">
        <v>64</v>
      </c>
      <c r="B57" s="9" t="n">
        <v>2020</v>
      </c>
      <c r="C57" s="9" t="n">
        <v>5134760</v>
      </c>
      <c r="D57" s="9" t="n">
        <v>64</v>
      </c>
      <c r="E57" s="9" t="n">
        <v>0.01</v>
      </c>
      <c r="F57" s="9" t="n">
        <v>84.8</v>
      </c>
      <c r="G57" s="9" t="n">
        <v>84.4</v>
      </c>
      <c r="H57" s="9" t="n">
        <v>28.6</v>
      </c>
      <c r="I57" s="9" t="s">
        <v>55</v>
      </c>
      <c r="J57" s="9" t="n">
        <v>4</v>
      </c>
      <c r="K57" s="9" t="n">
        <v>10</v>
      </c>
      <c r="L57" s="9" t="n">
        <v>0</v>
      </c>
      <c r="M57" s="9" t="n">
        <v>0</v>
      </c>
      <c r="N57" s="9" t="s">
        <v>65</v>
      </c>
    </row>
    <row r="58" customFormat="false" ht="15" hidden="false" customHeight="true" outlineLevel="0" collapsed="false">
      <c r="A58" s="9" t="s">
        <v>64</v>
      </c>
      <c r="B58" s="9" t="n">
        <v>2021</v>
      </c>
      <c r="C58" s="9" t="n">
        <v>5162937</v>
      </c>
      <c r="D58" s="9" t="n">
        <v>17</v>
      </c>
      <c r="E58" s="9" t="n">
        <v>0</v>
      </c>
      <c r="F58" s="9" t="n">
        <v>89.8</v>
      </c>
      <c r="G58" s="9" t="n">
        <v>76.5</v>
      </c>
      <c r="H58" s="9" t="n">
        <v>42.9</v>
      </c>
      <c r="I58" s="9" t="s">
        <v>55</v>
      </c>
      <c r="J58" s="9" t="n">
        <v>6</v>
      </c>
      <c r="K58" s="9" t="n">
        <v>8</v>
      </c>
      <c r="L58" s="9" t="n">
        <v>0</v>
      </c>
      <c r="M58" s="9" t="n">
        <v>0</v>
      </c>
      <c r="N58" s="9" t="s">
        <v>65</v>
      </c>
    </row>
    <row r="59" customFormat="false" ht="15" hidden="false" customHeight="true" outlineLevel="0" collapsed="false">
      <c r="A59" s="9" t="s">
        <v>64</v>
      </c>
      <c r="B59" s="9" t="n">
        <v>2022</v>
      </c>
      <c r="C59" s="9" t="n">
        <v>5220211</v>
      </c>
      <c r="D59" s="9" t="n">
        <v>53</v>
      </c>
      <c r="E59" s="9" t="n">
        <v>0.01</v>
      </c>
      <c r="F59" s="9" t="n">
        <v>99.82</v>
      </c>
      <c r="G59" s="9" t="n">
        <v>88.7</v>
      </c>
      <c r="H59" s="9" t="n">
        <v>64.29</v>
      </c>
      <c r="I59" s="9" t="s">
        <v>49</v>
      </c>
      <c r="J59" s="9" t="n">
        <v>9</v>
      </c>
      <c r="K59" s="9" t="n">
        <v>5</v>
      </c>
      <c r="L59" s="9" t="n">
        <v>0</v>
      </c>
      <c r="M59" s="9" t="n">
        <v>0</v>
      </c>
      <c r="N59" s="9" t="s">
        <v>65</v>
      </c>
    </row>
    <row r="60" customFormat="false" ht="15" hidden="false" customHeight="true" outlineLevel="0" collapsed="false">
      <c r="A60" s="9" t="s">
        <v>64</v>
      </c>
      <c r="B60" s="9" t="n">
        <v>2023</v>
      </c>
      <c r="C60" s="9" t="n">
        <v>5276672</v>
      </c>
      <c r="D60" s="9" t="n">
        <v>41</v>
      </c>
      <c r="E60" s="9" t="n">
        <v>0.01</v>
      </c>
      <c r="F60" s="9" t="n">
        <v>99.36</v>
      </c>
      <c r="G60" s="9" t="n">
        <v>82.9</v>
      </c>
      <c r="H60" s="9" t="n">
        <v>64</v>
      </c>
      <c r="I60" s="9" t="s">
        <v>49</v>
      </c>
      <c r="J60" s="9" t="n">
        <v>9</v>
      </c>
      <c r="K60" s="9" t="n">
        <v>5</v>
      </c>
      <c r="L60" s="9" t="n">
        <v>0</v>
      </c>
      <c r="M60" s="9" t="n">
        <v>0</v>
      </c>
      <c r="N60" s="9" t="s">
        <v>65</v>
      </c>
    </row>
    <row r="61" customFormat="false" ht="15" hidden="false" customHeight="true" outlineLevel="0" collapsed="false">
      <c r="A61" s="9" t="s">
        <v>64</v>
      </c>
      <c r="B61" s="9" t="n">
        <v>2024</v>
      </c>
      <c r="C61" s="9" t="n">
        <v>5695475</v>
      </c>
      <c r="D61" s="9" t="n">
        <v>62</v>
      </c>
      <c r="E61" s="9" t="n">
        <v>0.01</v>
      </c>
      <c r="F61" s="9" t="n">
        <v>100</v>
      </c>
      <c r="G61" s="9" t="n">
        <v>62.9</v>
      </c>
      <c r="H61" s="9" t="n">
        <v>86</v>
      </c>
      <c r="I61" s="9" t="s">
        <v>49</v>
      </c>
      <c r="J61" s="9" t="n">
        <v>12</v>
      </c>
      <c r="K61" s="9" t="n">
        <v>2</v>
      </c>
      <c r="L61" s="9" t="n">
        <v>0</v>
      </c>
      <c r="M61" s="9" t="n">
        <v>0</v>
      </c>
      <c r="N61" s="9" t="s">
        <v>65</v>
      </c>
    </row>
    <row r="62" customFormat="false" ht="15" hidden="false" customHeight="true" outlineLevel="0" collapsed="false">
      <c r="A62" s="9" t="s">
        <v>66</v>
      </c>
      <c r="B62" s="9" t="n">
        <v>2020</v>
      </c>
      <c r="C62" s="9" t="n">
        <v>4303979</v>
      </c>
      <c r="D62" s="9" t="n">
        <v>517</v>
      </c>
      <c r="E62" s="9" t="n">
        <v>0.12</v>
      </c>
      <c r="F62" s="9" t="n">
        <v>93.3</v>
      </c>
      <c r="G62" s="9" t="n">
        <v>98.3</v>
      </c>
      <c r="H62" s="9" t="n">
        <v>53.8</v>
      </c>
      <c r="I62" s="9" t="s">
        <v>49</v>
      </c>
      <c r="J62" s="9" t="n">
        <v>7</v>
      </c>
      <c r="K62" s="9" t="n">
        <v>6</v>
      </c>
      <c r="L62" s="9" t="n">
        <v>0</v>
      </c>
      <c r="M62" s="9" t="n">
        <v>0</v>
      </c>
      <c r="N62" s="9" t="s">
        <v>65</v>
      </c>
    </row>
    <row r="63" customFormat="false" ht="15" hidden="false" customHeight="true" outlineLevel="0" collapsed="false">
      <c r="A63" s="9" t="s">
        <v>66</v>
      </c>
      <c r="B63" s="9" t="n">
        <v>2021</v>
      </c>
      <c r="C63" s="9" t="n">
        <v>4319794</v>
      </c>
      <c r="D63" s="9" t="n">
        <v>295</v>
      </c>
      <c r="E63" s="9" t="n">
        <v>0.07</v>
      </c>
      <c r="F63" s="9" t="n">
        <v>92.7</v>
      </c>
      <c r="G63" s="9" t="n">
        <v>99.3</v>
      </c>
      <c r="H63" s="9" t="n">
        <v>69.2</v>
      </c>
      <c r="I63" s="9" t="s">
        <v>49</v>
      </c>
      <c r="J63" s="9" t="n">
        <v>9</v>
      </c>
      <c r="K63" s="9" t="n">
        <v>4</v>
      </c>
      <c r="L63" s="9" t="n">
        <v>0</v>
      </c>
      <c r="M63" s="9" t="n">
        <v>0</v>
      </c>
      <c r="N63" s="9" t="s">
        <v>65</v>
      </c>
    </row>
    <row r="64" customFormat="false" ht="15" hidden="false" customHeight="true" outlineLevel="0" collapsed="false">
      <c r="A64" s="9" t="s">
        <v>66</v>
      </c>
      <c r="B64" s="9" t="n">
        <v>2022</v>
      </c>
      <c r="C64" s="9" t="n">
        <v>4370444</v>
      </c>
      <c r="D64" s="9" t="n">
        <v>499</v>
      </c>
      <c r="E64" s="9" t="n">
        <v>0.11</v>
      </c>
      <c r="F64" s="9" t="n">
        <v>98.86</v>
      </c>
      <c r="G64" s="9" t="n">
        <v>97.4</v>
      </c>
      <c r="H64" s="9" t="n">
        <v>76.92</v>
      </c>
      <c r="I64" s="9" t="s">
        <v>49</v>
      </c>
      <c r="J64" s="9" t="n">
        <v>10</v>
      </c>
      <c r="K64" s="9" t="n">
        <v>3</v>
      </c>
      <c r="L64" s="9" t="n">
        <v>0</v>
      </c>
      <c r="M64" s="9" t="n">
        <v>0</v>
      </c>
      <c r="N64" s="9" t="s">
        <v>65</v>
      </c>
    </row>
    <row r="65" customFormat="false" ht="15" hidden="false" customHeight="true" outlineLevel="0" collapsed="false">
      <c r="A65" s="9" t="s">
        <v>66</v>
      </c>
      <c r="B65" s="9" t="n">
        <v>2023</v>
      </c>
      <c r="C65" s="9" t="n">
        <v>4420513</v>
      </c>
      <c r="D65" s="9" t="n">
        <v>334</v>
      </c>
      <c r="E65" s="9" t="n">
        <v>0.08</v>
      </c>
      <c r="F65" s="9" t="n">
        <v>99.35</v>
      </c>
      <c r="G65" s="9" t="n">
        <v>97.3</v>
      </c>
      <c r="H65" s="9" t="n">
        <v>77</v>
      </c>
      <c r="I65" s="9" t="s">
        <v>49</v>
      </c>
      <c r="J65" s="9" t="n">
        <v>10</v>
      </c>
      <c r="K65" s="9" t="n">
        <v>3</v>
      </c>
      <c r="L65" s="9" t="n">
        <v>0</v>
      </c>
      <c r="M65" s="9" t="n">
        <v>0</v>
      </c>
      <c r="N65" s="9" t="s">
        <v>65</v>
      </c>
    </row>
    <row r="66" customFormat="false" ht="15" hidden="false" customHeight="true" outlineLevel="0" collapsed="false">
      <c r="A66" s="9" t="s">
        <v>66</v>
      </c>
      <c r="B66" s="9" t="n">
        <v>2024</v>
      </c>
      <c r="C66" s="9" t="n">
        <v>4273400</v>
      </c>
      <c r="D66" s="9" t="n">
        <v>302</v>
      </c>
      <c r="E66" s="9" t="n">
        <v>0.07</v>
      </c>
      <c r="F66" s="9" t="n">
        <v>99.99</v>
      </c>
      <c r="G66" s="9" t="n">
        <v>91.1</v>
      </c>
      <c r="H66" s="9" t="n">
        <v>85</v>
      </c>
      <c r="I66" s="9" t="s">
        <v>49</v>
      </c>
      <c r="J66" s="9" t="n">
        <v>11</v>
      </c>
      <c r="K66" s="9" t="n">
        <v>2</v>
      </c>
      <c r="L66" s="9" t="n">
        <v>0</v>
      </c>
      <c r="M66" s="9" t="n">
        <v>0</v>
      </c>
      <c r="N66" s="9" t="s">
        <v>65</v>
      </c>
    </row>
    <row r="67" customFormat="false" ht="15" hidden="false" customHeight="true" outlineLevel="0" collapsed="false">
      <c r="A67" s="9" t="s">
        <v>67</v>
      </c>
      <c r="B67" s="9" t="n">
        <v>2020</v>
      </c>
      <c r="C67" s="9" t="n">
        <v>2769156</v>
      </c>
      <c r="D67" s="9" t="n">
        <v>162</v>
      </c>
      <c r="E67" s="9" t="n">
        <v>0.06</v>
      </c>
      <c r="F67" s="9" t="n">
        <v>88.6</v>
      </c>
      <c r="G67" s="9" t="n">
        <v>95.1</v>
      </c>
      <c r="H67" s="9" t="n">
        <v>78.6</v>
      </c>
      <c r="I67" s="9" t="s">
        <v>49</v>
      </c>
      <c r="J67" s="9" t="n">
        <v>11</v>
      </c>
      <c r="K67" s="9" t="n">
        <v>3</v>
      </c>
      <c r="L67" s="9" t="n">
        <v>0</v>
      </c>
      <c r="M67" s="9" t="n">
        <v>0</v>
      </c>
      <c r="N67" s="9" t="s">
        <v>65</v>
      </c>
    </row>
    <row r="68" customFormat="false" ht="15" hidden="false" customHeight="true" outlineLevel="0" collapsed="false">
      <c r="A68" s="9" t="s">
        <v>67</v>
      </c>
      <c r="B68" s="9" t="n">
        <v>2021</v>
      </c>
      <c r="C68" s="9" t="n">
        <v>2722168</v>
      </c>
      <c r="D68" s="9" t="n">
        <v>171</v>
      </c>
      <c r="E68" s="9" t="n">
        <v>0.06</v>
      </c>
      <c r="F68" s="9" t="n">
        <v>99.4</v>
      </c>
      <c r="G68" s="9" t="n">
        <v>97.7</v>
      </c>
      <c r="H68" s="9" t="n">
        <v>78.6</v>
      </c>
      <c r="I68" s="9" t="s">
        <v>49</v>
      </c>
      <c r="J68" s="9" t="n">
        <v>11</v>
      </c>
      <c r="K68" s="9" t="n">
        <v>3</v>
      </c>
      <c r="L68" s="9" t="n">
        <v>0</v>
      </c>
      <c r="M68" s="9" t="n">
        <v>0</v>
      </c>
      <c r="N68" s="9" t="s">
        <v>65</v>
      </c>
    </row>
    <row r="69" customFormat="false" ht="15" hidden="false" customHeight="true" outlineLevel="0" collapsed="false">
      <c r="A69" s="9" t="s">
        <v>67</v>
      </c>
      <c r="B69" s="9" t="n">
        <v>2022</v>
      </c>
      <c r="C69" s="9" t="n">
        <v>2757697</v>
      </c>
      <c r="D69" s="9" t="n">
        <v>216</v>
      </c>
      <c r="E69" s="9" t="n">
        <v>0.08</v>
      </c>
      <c r="F69" s="9" t="n">
        <v>99.85</v>
      </c>
      <c r="G69" s="9" t="n">
        <v>97.7</v>
      </c>
      <c r="H69" s="9" t="n">
        <v>85.71</v>
      </c>
      <c r="I69" s="9" t="s">
        <v>49</v>
      </c>
      <c r="J69" s="9" t="n">
        <v>12</v>
      </c>
      <c r="K69" s="9" t="n">
        <v>1</v>
      </c>
      <c r="L69" s="9" t="n">
        <v>1</v>
      </c>
      <c r="M69" s="9" t="n">
        <v>0</v>
      </c>
      <c r="N69" s="9" t="s">
        <v>65</v>
      </c>
    </row>
    <row r="70" customFormat="false" ht="15" hidden="false" customHeight="true" outlineLevel="0" collapsed="false">
      <c r="A70" s="9" t="s">
        <v>67</v>
      </c>
      <c r="B70" s="9" t="n">
        <v>2023</v>
      </c>
      <c r="C70" s="9" t="n">
        <v>2792790</v>
      </c>
      <c r="D70" s="9" t="n">
        <v>134</v>
      </c>
      <c r="E70" s="9" t="n">
        <v>0.05</v>
      </c>
      <c r="F70" s="9" t="n">
        <v>96.02</v>
      </c>
      <c r="G70" s="9" t="n">
        <v>78.4</v>
      </c>
      <c r="H70" s="9" t="n">
        <v>86</v>
      </c>
      <c r="I70" s="9" t="s">
        <v>49</v>
      </c>
      <c r="J70" s="9" t="n">
        <v>12</v>
      </c>
      <c r="K70" s="9" t="n">
        <v>1</v>
      </c>
      <c r="L70" s="9" t="n">
        <v>1</v>
      </c>
      <c r="M70" s="9" t="n">
        <v>0</v>
      </c>
      <c r="N70" s="9" t="s">
        <v>65</v>
      </c>
    </row>
    <row r="71" customFormat="false" ht="15" hidden="false" customHeight="true" outlineLevel="0" collapsed="false">
      <c r="A71" s="9" t="s">
        <v>67</v>
      </c>
      <c r="B71" s="9" t="n">
        <v>2024</v>
      </c>
      <c r="C71" s="9" t="n">
        <v>2809698</v>
      </c>
      <c r="D71" s="9" t="n">
        <v>137</v>
      </c>
      <c r="E71" s="9" t="n">
        <v>0.05</v>
      </c>
      <c r="F71" s="9" t="n">
        <v>100</v>
      </c>
      <c r="G71" s="9" t="n">
        <v>89.1</v>
      </c>
      <c r="H71" s="9" t="n">
        <v>86</v>
      </c>
      <c r="I71" s="9" t="s">
        <v>49</v>
      </c>
      <c r="J71" s="9" t="n">
        <v>12</v>
      </c>
      <c r="K71" s="9" t="n">
        <v>2</v>
      </c>
      <c r="L71" s="9" t="n">
        <v>0</v>
      </c>
      <c r="M71" s="9" t="n">
        <v>0</v>
      </c>
      <c r="N71" s="9" t="s">
        <v>65</v>
      </c>
    </row>
    <row r="72" customFormat="false" ht="15" hidden="false" customHeight="true" outlineLevel="0" collapsed="false">
      <c r="A72" s="9" t="s">
        <v>68</v>
      </c>
      <c r="B72" s="9" t="n">
        <v>2020</v>
      </c>
      <c r="C72" s="9" t="n">
        <v>3793152</v>
      </c>
      <c r="D72" s="9" t="n">
        <v>2365</v>
      </c>
      <c r="E72" s="9" t="n">
        <v>0.62</v>
      </c>
      <c r="F72" s="9" t="n">
        <v>91.1</v>
      </c>
      <c r="G72" s="9" t="n">
        <v>82.2</v>
      </c>
      <c r="H72" s="9" t="n">
        <v>30</v>
      </c>
      <c r="I72" s="9" t="s">
        <v>55</v>
      </c>
      <c r="J72" s="9" t="n">
        <v>3</v>
      </c>
      <c r="K72" s="9" t="n">
        <v>6</v>
      </c>
      <c r="L72" s="9" t="n">
        <v>0</v>
      </c>
      <c r="M72" s="9" t="n">
        <v>1</v>
      </c>
      <c r="N72" s="9" t="s">
        <v>65</v>
      </c>
    </row>
    <row r="73" customFormat="false" ht="15" hidden="false" customHeight="true" outlineLevel="0" collapsed="false">
      <c r="A73" s="9" t="s">
        <v>68</v>
      </c>
      <c r="B73" s="9" t="n">
        <v>2021</v>
      </c>
      <c r="C73" s="9" t="n">
        <v>3708936</v>
      </c>
      <c r="D73" s="9" t="n">
        <v>2249</v>
      </c>
      <c r="E73" s="9" t="n">
        <v>0.61</v>
      </c>
      <c r="F73" s="9" t="n">
        <v>97.9</v>
      </c>
      <c r="G73" s="9" t="n">
        <v>90.6</v>
      </c>
      <c r="H73" s="9" t="n">
        <v>40</v>
      </c>
      <c r="I73" s="9" t="s">
        <v>55</v>
      </c>
      <c r="J73" s="9" t="n">
        <v>4</v>
      </c>
      <c r="K73" s="9" t="n">
        <v>5</v>
      </c>
      <c r="L73" s="9" t="n">
        <v>0</v>
      </c>
      <c r="M73" s="9" t="n">
        <v>1</v>
      </c>
      <c r="N73" s="9" t="s">
        <v>65</v>
      </c>
    </row>
    <row r="74" customFormat="false" ht="15" hidden="false" customHeight="true" outlineLevel="0" collapsed="false">
      <c r="A74" s="9" t="s">
        <v>68</v>
      </c>
      <c r="B74" s="9" t="n">
        <v>2022</v>
      </c>
      <c r="C74" s="9" t="n">
        <v>3752605</v>
      </c>
      <c r="D74" s="9" t="n">
        <v>3263</v>
      </c>
      <c r="E74" s="9" t="n">
        <v>0.87</v>
      </c>
      <c r="F74" s="9" t="n">
        <v>93.02</v>
      </c>
      <c r="G74" s="9" t="n">
        <v>93.2</v>
      </c>
      <c r="H74" s="9" t="n">
        <v>40</v>
      </c>
      <c r="I74" s="9" t="s">
        <v>49</v>
      </c>
      <c r="J74" s="9" t="n">
        <v>4</v>
      </c>
      <c r="K74" s="9" t="n">
        <v>2</v>
      </c>
      <c r="L74" s="9" t="n">
        <v>3</v>
      </c>
      <c r="M74" s="9" t="n">
        <v>1</v>
      </c>
      <c r="N74" s="9" t="s">
        <v>65</v>
      </c>
    </row>
    <row r="75" customFormat="false" ht="15" hidden="false" customHeight="true" outlineLevel="0" collapsed="false">
      <c r="A75" s="9" t="s">
        <v>68</v>
      </c>
      <c r="B75" s="9" t="n">
        <v>2023</v>
      </c>
      <c r="C75" s="9" t="n">
        <v>3795636</v>
      </c>
      <c r="D75" s="9" t="n">
        <v>3665</v>
      </c>
      <c r="E75" s="9" t="n">
        <v>0.97</v>
      </c>
      <c r="F75" s="9" t="n">
        <v>96.49</v>
      </c>
      <c r="G75" s="9" t="n">
        <v>87.2</v>
      </c>
      <c r="H75" s="9" t="n">
        <v>50</v>
      </c>
      <c r="I75" s="9" t="s">
        <v>49</v>
      </c>
      <c r="J75" s="9" t="n">
        <v>5</v>
      </c>
      <c r="K75" s="9" t="n">
        <v>1</v>
      </c>
      <c r="L75" s="9" t="n">
        <v>3</v>
      </c>
      <c r="M75" s="9" t="n">
        <v>1</v>
      </c>
      <c r="N75" s="9" t="s">
        <v>65</v>
      </c>
    </row>
    <row r="76" customFormat="false" ht="15" hidden="false" customHeight="true" outlineLevel="0" collapsed="false">
      <c r="A76" s="9" t="s">
        <v>68</v>
      </c>
      <c r="B76" s="9" t="n">
        <v>2024</v>
      </c>
      <c r="C76" s="9" t="n">
        <v>4045858</v>
      </c>
      <c r="D76" s="9" t="n">
        <v>1606</v>
      </c>
      <c r="E76" s="9" t="n">
        <v>0.4</v>
      </c>
      <c r="F76" s="9" t="n">
        <v>100</v>
      </c>
      <c r="G76" s="9" t="n">
        <v>91.9</v>
      </c>
      <c r="H76" s="9" t="n">
        <v>50</v>
      </c>
      <c r="I76" s="9" t="s">
        <v>49</v>
      </c>
      <c r="J76" s="9" t="n">
        <v>5</v>
      </c>
      <c r="K76" s="9" t="n">
        <v>4</v>
      </c>
      <c r="L76" s="9" t="n">
        <v>1</v>
      </c>
      <c r="M76" s="9" t="n">
        <v>0</v>
      </c>
      <c r="N76" s="9" t="s">
        <v>65</v>
      </c>
    </row>
    <row r="77" customFormat="false" ht="15" hidden="false" customHeight="true" outlineLevel="0" collapsed="false">
      <c r="A77" s="9" t="s">
        <v>69</v>
      </c>
      <c r="B77" s="9" t="n">
        <v>2020</v>
      </c>
      <c r="C77" s="9" t="n">
        <v>768505</v>
      </c>
      <c r="D77" s="9" t="n">
        <v>67</v>
      </c>
      <c r="E77" s="9" t="n">
        <v>0.09</v>
      </c>
      <c r="F77" s="9" t="n">
        <v>95.5</v>
      </c>
      <c r="G77" s="9" t="n">
        <v>97</v>
      </c>
      <c r="H77" s="9" t="n">
        <v>60</v>
      </c>
      <c r="I77" s="9" t="s">
        <v>49</v>
      </c>
      <c r="J77" s="9" t="n">
        <v>3</v>
      </c>
      <c r="K77" s="9" t="n">
        <v>2</v>
      </c>
      <c r="L77" s="9" t="n">
        <v>0</v>
      </c>
      <c r="M77" s="9" t="n">
        <v>0</v>
      </c>
      <c r="N77" s="9" t="s">
        <v>65</v>
      </c>
    </row>
    <row r="78" customFormat="false" ht="15" hidden="false" customHeight="true" outlineLevel="0" collapsed="false">
      <c r="A78" s="9" t="s">
        <v>69</v>
      </c>
      <c r="B78" s="9" t="n">
        <v>2021</v>
      </c>
      <c r="C78" s="9" t="n">
        <v>721181</v>
      </c>
      <c r="D78" s="9" t="n">
        <v>33</v>
      </c>
      <c r="E78" s="9" t="n">
        <v>0.05</v>
      </c>
      <c r="F78" s="9" t="n">
        <v>80.3</v>
      </c>
      <c r="G78" s="9" t="n">
        <v>54.5</v>
      </c>
      <c r="H78" s="9" t="n">
        <v>60</v>
      </c>
      <c r="I78" s="9" t="s">
        <v>49</v>
      </c>
      <c r="J78" s="9" t="n">
        <v>3</v>
      </c>
      <c r="K78" s="9" t="n">
        <v>2</v>
      </c>
      <c r="L78" s="9" t="n">
        <v>0</v>
      </c>
      <c r="M78" s="9" t="n">
        <v>0</v>
      </c>
      <c r="N78" s="9" t="s">
        <v>65</v>
      </c>
    </row>
    <row r="79" customFormat="false" ht="15" hidden="false" customHeight="true" outlineLevel="0" collapsed="false">
      <c r="A79" s="9" t="s">
        <v>69</v>
      </c>
      <c r="B79" s="9" t="n">
        <v>2022</v>
      </c>
      <c r="C79" s="9" t="n">
        <v>734112</v>
      </c>
      <c r="D79" s="9" t="n">
        <v>113</v>
      </c>
      <c r="E79" s="9" t="n">
        <v>0.15</v>
      </c>
      <c r="F79" s="9" t="n">
        <v>92.42</v>
      </c>
      <c r="G79" s="9" t="n">
        <v>90.3</v>
      </c>
      <c r="H79" s="9" t="n">
        <v>60</v>
      </c>
      <c r="I79" s="9" t="s">
        <v>49</v>
      </c>
      <c r="J79" s="9" t="n">
        <v>3</v>
      </c>
      <c r="K79" s="9" t="n">
        <v>2</v>
      </c>
      <c r="L79" s="9" t="n">
        <v>0</v>
      </c>
      <c r="M79" s="9" t="n">
        <v>0</v>
      </c>
      <c r="N79" s="9" t="s">
        <v>65</v>
      </c>
    </row>
    <row r="80" customFormat="false" ht="15" hidden="false" customHeight="true" outlineLevel="0" collapsed="false">
      <c r="A80" s="9" t="s">
        <v>69</v>
      </c>
      <c r="B80" s="9" t="n">
        <v>2023</v>
      </c>
      <c r="C80" s="9" t="n">
        <v>747125</v>
      </c>
      <c r="D80" s="9" t="n">
        <v>143</v>
      </c>
      <c r="E80" s="9" t="n">
        <v>0.19</v>
      </c>
      <c r="F80" s="9" t="n">
        <v>99.68</v>
      </c>
      <c r="G80" s="9" t="n">
        <v>59.4</v>
      </c>
      <c r="H80" s="9" t="n">
        <v>60</v>
      </c>
      <c r="I80" s="9" t="s">
        <v>49</v>
      </c>
      <c r="J80" s="9" t="n">
        <v>3</v>
      </c>
      <c r="K80" s="9" t="n">
        <v>2</v>
      </c>
      <c r="L80" s="9" t="n">
        <v>0</v>
      </c>
      <c r="M80" s="9" t="n">
        <v>0</v>
      </c>
      <c r="N80" s="9" t="s">
        <v>65</v>
      </c>
    </row>
    <row r="81" customFormat="false" ht="15" hidden="false" customHeight="true" outlineLevel="0" collapsed="false">
      <c r="A81" s="9" t="s">
        <v>69</v>
      </c>
      <c r="B81" s="9" t="n">
        <v>2024</v>
      </c>
      <c r="C81" s="9" t="n">
        <v>739778</v>
      </c>
      <c r="D81" s="9" t="n">
        <v>137</v>
      </c>
      <c r="E81" s="9" t="n">
        <v>0.19</v>
      </c>
      <c r="F81" s="9" t="n">
        <v>100</v>
      </c>
      <c r="G81" s="9" t="n">
        <v>67.9</v>
      </c>
      <c r="H81" s="9" t="n">
        <v>60</v>
      </c>
      <c r="I81" s="9" t="s">
        <v>49</v>
      </c>
      <c r="J81" s="9" t="n">
        <v>3</v>
      </c>
      <c r="K81" s="9" t="n">
        <v>2</v>
      </c>
      <c r="L81" s="9" t="n">
        <v>0</v>
      </c>
      <c r="M81" s="9" t="n">
        <v>0</v>
      </c>
      <c r="N81" s="9" t="s">
        <v>65</v>
      </c>
    </row>
    <row r="82" customFormat="false" ht="15" hidden="false" customHeight="true" outlineLevel="0" collapsed="false">
      <c r="A82" s="9" t="s">
        <v>70</v>
      </c>
      <c r="B82" s="9" t="n">
        <v>2020</v>
      </c>
      <c r="C82" s="9" t="n">
        <v>1517590</v>
      </c>
      <c r="D82" s="9" t="n">
        <v>187</v>
      </c>
      <c r="E82" s="9" t="n">
        <v>0.12</v>
      </c>
      <c r="F82" s="9" t="n">
        <v>92.7</v>
      </c>
      <c r="G82" s="9" t="n">
        <v>99.5</v>
      </c>
      <c r="H82" s="9" t="n">
        <v>85.7</v>
      </c>
      <c r="I82" s="9" t="s">
        <v>49</v>
      </c>
      <c r="J82" s="9" t="n">
        <v>6</v>
      </c>
      <c r="K82" s="9" t="n">
        <v>1</v>
      </c>
      <c r="L82" s="9" t="n">
        <v>0</v>
      </c>
      <c r="M82" s="9" t="n">
        <v>0</v>
      </c>
      <c r="N82" s="9" t="s">
        <v>50</v>
      </c>
    </row>
    <row r="83" customFormat="false" ht="15" hidden="false" customHeight="true" outlineLevel="0" collapsed="false">
      <c r="A83" s="9" t="s">
        <v>70</v>
      </c>
      <c r="B83" s="9" t="n">
        <v>2021</v>
      </c>
      <c r="C83" s="9" t="n">
        <v>1488245</v>
      </c>
      <c r="D83" s="9" t="n">
        <v>104</v>
      </c>
      <c r="E83" s="9" t="n">
        <v>0.07</v>
      </c>
      <c r="F83" s="9" t="n">
        <v>90.2</v>
      </c>
      <c r="G83" s="9" t="n">
        <v>97.1</v>
      </c>
      <c r="H83" s="9" t="n">
        <v>85.7</v>
      </c>
      <c r="I83" s="9" t="s">
        <v>49</v>
      </c>
      <c r="J83" s="9" t="n">
        <v>6</v>
      </c>
      <c r="K83" s="9" t="n">
        <v>1</v>
      </c>
      <c r="L83" s="9" t="n">
        <v>0</v>
      </c>
      <c r="M83" s="9" t="n">
        <v>0</v>
      </c>
      <c r="N83" s="9" t="s">
        <v>50</v>
      </c>
    </row>
    <row r="84" customFormat="false" ht="15" hidden="false" customHeight="true" outlineLevel="0" collapsed="false">
      <c r="A84" s="9" t="s">
        <v>70</v>
      </c>
      <c r="B84" s="9" t="n">
        <v>2022</v>
      </c>
      <c r="C84" s="9" t="n">
        <v>1506505</v>
      </c>
      <c r="D84" s="9" t="n">
        <v>123</v>
      </c>
      <c r="E84" s="9" t="n">
        <v>0.08</v>
      </c>
      <c r="F84" s="9" t="n">
        <v>99.99</v>
      </c>
      <c r="G84" s="9" t="n">
        <v>96.7</v>
      </c>
      <c r="H84" s="9" t="n">
        <v>85.71</v>
      </c>
      <c r="I84" s="9" t="s">
        <v>49</v>
      </c>
      <c r="J84" s="9" t="n">
        <v>6</v>
      </c>
      <c r="K84" s="9" t="n">
        <v>1</v>
      </c>
      <c r="L84" s="9" t="n">
        <v>0</v>
      </c>
      <c r="M84" s="9" t="n">
        <v>0</v>
      </c>
      <c r="N84" s="9" t="s">
        <v>50</v>
      </c>
    </row>
    <row r="85" customFormat="false" ht="15" hidden="false" customHeight="true" outlineLevel="0" collapsed="false">
      <c r="A85" s="9" t="s">
        <v>70</v>
      </c>
      <c r="B85" s="9" t="n">
        <v>2023</v>
      </c>
      <c r="C85" s="9" t="n">
        <v>1524567</v>
      </c>
      <c r="D85" s="9" t="n">
        <v>61</v>
      </c>
      <c r="E85" s="9" t="n">
        <v>0.04</v>
      </c>
      <c r="F85" s="9" t="n">
        <v>99.33</v>
      </c>
      <c r="G85" s="9" t="n">
        <v>86.9</v>
      </c>
      <c r="H85" s="9" t="n">
        <v>86</v>
      </c>
      <c r="I85" s="9" t="s">
        <v>49</v>
      </c>
      <c r="J85" s="9" t="n">
        <v>6</v>
      </c>
      <c r="K85" s="9" t="n">
        <v>1</v>
      </c>
      <c r="L85" s="9" t="n">
        <v>0</v>
      </c>
      <c r="M85" s="9" t="n">
        <v>0</v>
      </c>
      <c r="N85" s="9" t="s">
        <v>50</v>
      </c>
    </row>
    <row r="86" customFormat="false" ht="15" hidden="false" customHeight="true" outlineLevel="0" collapsed="false">
      <c r="A86" s="9" t="s">
        <v>70</v>
      </c>
      <c r="B86" s="9" t="n">
        <v>2024</v>
      </c>
      <c r="C86" s="9" t="n">
        <v>1531530</v>
      </c>
      <c r="D86" s="9" t="n">
        <v>13</v>
      </c>
      <c r="E86" s="9" t="n">
        <v>0.01</v>
      </c>
      <c r="F86" s="9" t="n">
        <v>100</v>
      </c>
      <c r="G86" s="9" t="n">
        <v>76.9</v>
      </c>
      <c r="H86" s="9" t="n">
        <v>86</v>
      </c>
      <c r="I86" s="9" t="s">
        <v>49</v>
      </c>
      <c r="J86" s="9" t="n">
        <v>6</v>
      </c>
      <c r="K86" s="9" t="n">
        <v>1</v>
      </c>
      <c r="L86" s="9" t="n">
        <v>0</v>
      </c>
      <c r="M86" s="9" t="n">
        <v>0</v>
      </c>
      <c r="N86" s="9" t="s">
        <v>50</v>
      </c>
    </row>
    <row r="87" customFormat="false" ht="15" hidden="false" customHeight="true" outlineLevel="0" collapsed="false">
      <c r="A87" s="9" t="s">
        <v>71</v>
      </c>
      <c r="B87" s="9" t="n">
        <v>2020</v>
      </c>
      <c r="C87" s="9" t="n">
        <v>2242198</v>
      </c>
      <c r="D87" s="9" t="n">
        <v>198</v>
      </c>
      <c r="E87" s="9" t="n">
        <v>0.09</v>
      </c>
      <c r="F87" s="9" t="n">
        <v>93.1</v>
      </c>
      <c r="G87" s="9" t="n">
        <v>97</v>
      </c>
      <c r="H87" s="9" t="n">
        <v>42.9</v>
      </c>
      <c r="I87" s="9" t="s">
        <v>49</v>
      </c>
      <c r="J87" s="9" t="n">
        <v>3</v>
      </c>
      <c r="K87" s="9" t="n">
        <v>3</v>
      </c>
      <c r="L87" s="9" t="n">
        <v>1</v>
      </c>
      <c r="M87" s="9" t="n">
        <v>0</v>
      </c>
      <c r="N87" s="9" t="s">
        <v>50</v>
      </c>
    </row>
    <row r="88" customFormat="false" ht="15" hidden="false" customHeight="true" outlineLevel="0" collapsed="false">
      <c r="A88" s="9" t="s">
        <v>71</v>
      </c>
      <c r="B88" s="9" t="n">
        <v>2021</v>
      </c>
      <c r="C88" s="9" t="n">
        <v>2378795</v>
      </c>
      <c r="D88" s="9" t="n">
        <v>39</v>
      </c>
      <c r="E88" s="9" t="n">
        <v>0.02</v>
      </c>
      <c r="F88" s="9" t="n">
        <v>100</v>
      </c>
      <c r="G88" s="9" t="n">
        <v>97.4</v>
      </c>
      <c r="H88" s="9" t="n">
        <v>57.1</v>
      </c>
      <c r="I88" s="9" t="s">
        <v>49</v>
      </c>
      <c r="J88" s="9" t="n">
        <v>4</v>
      </c>
      <c r="K88" s="9" t="n">
        <v>3</v>
      </c>
      <c r="L88" s="9" t="n">
        <v>0</v>
      </c>
      <c r="M88" s="9" t="n">
        <v>0</v>
      </c>
      <c r="N88" s="9" t="s">
        <v>50</v>
      </c>
    </row>
    <row r="89" customFormat="false" ht="15" hidden="false" customHeight="true" outlineLevel="0" collapsed="false">
      <c r="A89" s="9" t="s">
        <v>71</v>
      </c>
      <c r="B89" s="9" t="n">
        <v>2022</v>
      </c>
      <c r="C89" s="9" t="n">
        <v>2449422</v>
      </c>
      <c r="D89" s="9" t="n">
        <v>46</v>
      </c>
      <c r="E89" s="9" t="n">
        <v>0.02</v>
      </c>
      <c r="F89" s="9" t="n">
        <v>99.91</v>
      </c>
      <c r="G89" s="9" t="n">
        <v>100</v>
      </c>
      <c r="H89" s="9" t="n">
        <v>57.14</v>
      </c>
      <c r="I89" s="9" t="s">
        <v>49</v>
      </c>
      <c r="J89" s="9" t="n">
        <v>4</v>
      </c>
      <c r="K89" s="9" t="n">
        <v>3</v>
      </c>
      <c r="L89" s="9" t="n">
        <v>0</v>
      </c>
      <c r="M89" s="9" t="n">
        <v>0</v>
      </c>
      <c r="N89" s="9" t="s">
        <v>50</v>
      </c>
    </row>
    <row r="90" customFormat="false" ht="15" hidden="false" customHeight="true" outlineLevel="0" collapsed="false">
      <c r="A90" s="9" t="s">
        <v>71</v>
      </c>
      <c r="B90" s="9" t="n">
        <v>2023</v>
      </c>
      <c r="C90" s="9" t="n">
        <v>2521306</v>
      </c>
      <c r="D90" s="9" t="n">
        <v>16</v>
      </c>
      <c r="E90" s="9" t="n">
        <v>0.01</v>
      </c>
      <c r="F90" s="9" t="n">
        <v>100</v>
      </c>
      <c r="G90" s="9" t="n">
        <v>93.8</v>
      </c>
      <c r="H90" s="9" t="n">
        <v>71</v>
      </c>
      <c r="I90" s="9" t="s">
        <v>49</v>
      </c>
      <c r="J90" s="9" t="n">
        <v>5</v>
      </c>
      <c r="K90" s="9" t="n">
        <v>2</v>
      </c>
      <c r="L90" s="9" t="n">
        <v>0</v>
      </c>
      <c r="M90" s="9" t="n">
        <v>0</v>
      </c>
      <c r="N90" s="9" t="s">
        <v>50</v>
      </c>
    </row>
    <row r="91" customFormat="false" ht="15" hidden="false" customHeight="true" outlineLevel="0" collapsed="false">
      <c r="A91" s="9" t="s">
        <v>71</v>
      </c>
      <c r="B91" s="9" t="n">
        <v>2024</v>
      </c>
      <c r="C91" s="9" t="n">
        <v>2183292</v>
      </c>
      <c r="D91" s="9" t="n">
        <v>306</v>
      </c>
      <c r="E91" s="9" t="n">
        <v>0.14</v>
      </c>
      <c r="F91" s="9" t="n">
        <v>100</v>
      </c>
      <c r="G91" s="9" t="n">
        <v>100</v>
      </c>
      <c r="H91" s="9" t="n">
        <v>86</v>
      </c>
      <c r="I91" s="9" t="s">
        <v>49</v>
      </c>
      <c r="J91" s="9" t="n">
        <v>6</v>
      </c>
      <c r="K91" s="9" t="n">
        <v>1</v>
      </c>
      <c r="L91" s="9" t="n">
        <v>0</v>
      </c>
      <c r="M91" s="9" t="n">
        <v>0</v>
      </c>
      <c r="N91" s="9" t="s">
        <v>50</v>
      </c>
    </row>
    <row r="92" customFormat="false" ht="15" hidden="false" customHeight="true" outlineLevel="0" collapsed="false">
      <c r="A92" s="9" t="s">
        <v>72</v>
      </c>
      <c r="B92" s="9" t="n">
        <v>2020</v>
      </c>
      <c r="C92" s="9" t="n">
        <v>8521201</v>
      </c>
      <c r="D92" s="9" t="n">
        <v>424</v>
      </c>
      <c r="E92" s="9" t="n">
        <v>0.05</v>
      </c>
      <c r="F92" s="9" t="n">
        <v>99.2</v>
      </c>
      <c r="G92" s="9" t="n">
        <v>100</v>
      </c>
      <c r="H92" s="9" t="n">
        <v>73.3</v>
      </c>
      <c r="I92" s="9" t="s">
        <v>49</v>
      </c>
      <c r="J92" s="9" t="n">
        <v>11</v>
      </c>
      <c r="K92" s="9" t="n">
        <v>4</v>
      </c>
      <c r="L92" s="9" t="n">
        <v>0</v>
      </c>
      <c r="M92" s="9" t="n">
        <v>0</v>
      </c>
      <c r="N92" s="9" t="s">
        <v>50</v>
      </c>
    </row>
    <row r="93" customFormat="false" ht="15" hidden="false" customHeight="true" outlineLevel="0" collapsed="false">
      <c r="A93" s="9" t="s">
        <v>72</v>
      </c>
      <c r="B93" s="9" t="n">
        <v>2021</v>
      </c>
      <c r="C93" s="9" t="n">
        <v>8609884</v>
      </c>
      <c r="D93" s="9" t="n">
        <v>557</v>
      </c>
      <c r="E93" s="9" t="n">
        <v>0.06</v>
      </c>
      <c r="F93" s="9" t="n">
        <v>96.8</v>
      </c>
      <c r="G93" s="9" t="n">
        <v>100</v>
      </c>
      <c r="H93" s="9" t="n">
        <v>73.3</v>
      </c>
      <c r="I93" s="9" t="s">
        <v>49</v>
      </c>
      <c r="J93" s="9" t="n">
        <v>11</v>
      </c>
      <c r="K93" s="9" t="n">
        <v>4</v>
      </c>
      <c r="L93" s="9" t="n">
        <v>0</v>
      </c>
      <c r="M93" s="9" t="n">
        <v>0</v>
      </c>
      <c r="N93" s="9" t="s">
        <v>50</v>
      </c>
    </row>
    <row r="94" customFormat="false" ht="15" hidden="false" customHeight="true" outlineLevel="0" collapsed="false">
      <c r="A94" s="9" t="s">
        <v>72</v>
      </c>
      <c r="B94" s="9" t="n">
        <v>2022</v>
      </c>
      <c r="C94" s="9" t="n">
        <v>8683167</v>
      </c>
      <c r="D94" s="9" t="n">
        <v>714</v>
      </c>
      <c r="E94" s="9" t="n">
        <v>0.08</v>
      </c>
      <c r="F94" s="9" t="n">
        <v>99.99</v>
      </c>
      <c r="G94" s="9" t="n">
        <v>100</v>
      </c>
      <c r="H94" s="9" t="n">
        <v>86.67</v>
      </c>
      <c r="I94" s="9" t="s">
        <v>49</v>
      </c>
      <c r="J94" s="9" t="n">
        <v>13</v>
      </c>
      <c r="K94" s="9" t="n">
        <v>2</v>
      </c>
      <c r="L94" s="9" t="n">
        <v>0</v>
      </c>
      <c r="M94" s="9" t="n">
        <v>0</v>
      </c>
      <c r="N94" s="9" t="s">
        <v>50</v>
      </c>
    </row>
    <row r="95" customFormat="false" ht="15" hidden="false" customHeight="true" outlineLevel="0" collapsed="false">
      <c r="A95" s="9" t="s">
        <v>72</v>
      </c>
      <c r="B95" s="9" t="n">
        <v>2023</v>
      </c>
      <c r="C95" s="9" t="n">
        <v>8754570</v>
      </c>
      <c r="D95" s="9" t="n">
        <v>1215</v>
      </c>
      <c r="E95" s="9" t="n">
        <v>0.14</v>
      </c>
      <c r="F95" s="9" t="n">
        <v>92.91</v>
      </c>
      <c r="G95" s="9" t="n">
        <v>93.6</v>
      </c>
      <c r="H95" s="9" t="n">
        <v>87</v>
      </c>
      <c r="I95" s="9" t="s">
        <v>49</v>
      </c>
      <c r="J95" s="9" t="n">
        <v>13</v>
      </c>
      <c r="K95" s="9" t="n">
        <v>2</v>
      </c>
      <c r="L95" s="9" t="n">
        <v>0</v>
      </c>
      <c r="M95" s="9" t="n">
        <v>0</v>
      </c>
      <c r="N95" s="9" t="s">
        <v>50</v>
      </c>
    </row>
    <row r="96" customFormat="false" ht="15" hidden="false" customHeight="true" outlineLevel="0" collapsed="false">
      <c r="A96" s="9" t="s">
        <v>72</v>
      </c>
      <c r="B96" s="9" t="n">
        <v>2024</v>
      </c>
      <c r="C96" s="9" t="n">
        <v>9419582</v>
      </c>
      <c r="D96" s="9" t="n">
        <v>2596</v>
      </c>
      <c r="E96" s="9" t="n">
        <v>0.28</v>
      </c>
      <c r="F96" s="9" t="n">
        <v>100</v>
      </c>
      <c r="G96" s="9" t="n">
        <v>100</v>
      </c>
      <c r="H96" s="9" t="n">
        <v>93</v>
      </c>
      <c r="I96" s="9" t="s">
        <v>49</v>
      </c>
      <c r="J96" s="9" t="n">
        <v>14</v>
      </c>
      <c r="K96" s="9" t="n">
        <v>0</v>
      </c>
      <c r="L96" s="9" t="n">
        <v>1</v>
      </c>
      <c r="M96" s="9" t="n">
        <v>0</v>
      </c>
      <c r="N96" s="9" t="s">
        <v>50</v>
      </c>
    </row>
    <row r="97" customFormat="false" ht="15" hidden="false" customHeight="true" outlineLevel="0" collapsed="false">
      <c r="A97" s="9" t="s">
        <v>73</v>
      </c>
      <c r="B97" s="9" t="n">
        <v>2020</v>
      </c>
      <c r="C97" s="9" t="n">
        <v>1831880</v>
      </c>
      <c r="D97" s="9" t="n">
        <v>766</v>
      </c>
      <c r="E97" s="9" t="n">
        <v>0.42</v>
      </c>
      <c r="F97" s="9" t="n">
        <v>96.5</v>
      </c>
      <c r="G97" s="9" t="n">
        <v>87.7</v>
      </c>
      <c r="H97" s="9" t="n">
        <v>0</v>
      </c>
      <c r="I97" s="9" t="s">
        <v>55</v>
      </c>
      <c r="J97" s="9" t="n">
        <v>0</v>
      </c>
      <c r="K97" s="9" t="n">
        <v>8</v>
      </c>
      <c r="L97" s="9" t="n">
        <v>3</v>
      </c>
      <c r="M97" s="9" t="n">
        <v>0</v>
      </c>
      <c r="N97" s="9" t="s">
        <v>59</v>
      </c>
    </row>
    <row r="98" customFormat="false" ht="15" hidden="false" customHeight="true" outlineLevel="0" collapsed="false">
      <c r="A98" s="9" t="s">
        <v>73</v>
      </c>
      <c r="B98" s="9" t="n">
        <v>2021</v>
      </c>
      <c r="C98" s="9" t="n">
        <v>1805376</v>
      </c>
      <c r="D98" s="9" t="n">
        <v>809</v>
      </c>
      <c r="E98" s="9" t="n">
        <v>0.45</v>
      </c>
      <c r="F98" s="9" t="n">
        <v>93.8</v>
      </c>
      <c r="G98" s="9" t="n">
        <v>98</v>
      </c>
      <c r="H98" s="9" t="n">
        <v>0</v>
      </c>
      <c r="I98" s="9" t="s">
        <v>55</v>
      </c>
      <c r="J98" s="9" t="n">
        <v>0</v>
      </c>
      <c r="K98" s="9" t="n">
        <v>8</v>
      </c>
      <c r="L98" s="9" t="n">
        <v>3</v>
      </c>
      <c r="M98" s="9" t="n">
        <v>0</v>
      </c>
      <c r="N98" s="9" t="s">
        <v>59</v>
      </c>
    </row>
    <row r="99" customFormat="false" ht="15" hidden="false" customHeight="true" outlineLevel="0" collapsed="false">
      <c r="A99" s="9" t="s">
        <v>73</v>
      </c>
      <c r="B99" s="9" t="n">
        <v>2022</v>
      </c>
      <c r="C99" s="9" t="n">
        <v>1823518</v>
      </c>
      <c r="D99" s="9" t="n">
        <v>1119</v>
      </c>
      <c r="E99" s="9" t="n">
        <v>0.61</v>
      </c>
      <c r="F99" s="9" t="n">
        <v>95.11</v>
      </c>
      <c r="G99" s="9" t="n">
        <v>92.9</v>
      </c>
      <c r="H99" s="9" t="n">
        <v>27.27</v>
      </c>
      <c r="I99" s="9" t="s">
        <v>55</v>
      </c>
      <c r="J99" s="9" t="n">
        <v>3</v>
      </c>
      <c r="K99" s="9" t="n">
        <v>4</v>
      </c>
      <c r="L99" s="9" t="n">
        <v>4</v>
      </c>
      <c r="M99" s="9" t="n">
        <v>0</v>
      </c>
      <c r="N99" s="9" t="s">
        <v>59</v>
      </c>
    </row>
    <row r="100" customFormat="false" ht="15" hidden="false" customHeight="true" outlineLevel="0" collapsed="false">
      <c r="A100" s="9" t="s">
        <v>73</v>
      </c>
      <c r="B100" s="9" t="n">
        <v>2023</v>
      </c>
      <c r="C100" s="9" t="n">
        <v>1841492</v>
      </c>
      <c r="D100" s="9" t="n">
        <v>1668</v>
      </c>
      <c r="E100" s="9" t="n">
        <v>0.91</v>
      </c>
      <c r="F100" s="9" t="n">
        <v>97.91</v>
      </c>
      <c r="G100" s="9" t="n">
        <v>82.9</v>
      </c>
      <c r="H100" s="9" t="n">
        <v>27</v>
      </c>
      <c r="I100" s="9" t="s">
        <v>55</v>
      </c>
      <c r="J100" s="9" t="n">
        <v>3</v>
      </c>
      <c r="K100" s="9" t="n">
        <v>4</v>
      </c>
      <c r="L100" s="9" t="n">
        <v>4</v>
      </c>
      <c r="M100" s="9" t="n">
        <v>0</v>
      </c>
      <c r="N100" s="9" t="s">
        <v>59</v>
      </c>
    </row>
    <row r="101" customFormat="false" ht="15" hidden="false" customHeight="true" outlineLevel="0" collapsed="false">
      <c r="A101" s="9" t="s">
        <v>73</v>
      </c>
      <c r="B101" s="9" t="n">
        <v>2024</v>
      </c>
      <c r="C101" s="9" t="n">
        <v>1945648</v>
      </c>
      <c r="D101" s="9" t="n">
        <v>2288</v>
      </c>
      <c r="E101" s="9" t="n">
        <v>1.18</v>
      </c>
      <c r="F101" s="9" t="n">
        <v>100</v>
      </c>
      <c r="G101" s="9" t="n">
        <v>95</v>
      </c>
      <c r="H101" s="9" t="n">
        <v>27</v>
      </c>
      <c r="I101" s="9" t="s">
        <v>55</v>
      </c>
      <c r="J101" s="9" t="n">
        <v>3</v>
      </c>
      <c r="K101" s="9" t="n">
        <v>4</v>
      </c>
      <c r="L101" s="9" t="n">
        <v>4</v>
      </c>
      <c r="M101" s="9" t="n">
        <v>0</v>
      </c>
      <c r="N101" s="9" t="s">
        <v>59</v>
      </c>
    </row>
    <row r="102" customFormat="false" ht="15" hidden="false" customHeight="true" outlineLevel="0" collapsed="false">
      <c r="A102" s="9" t="s">
        <v>74</v>
      </c>
      <c r="B102" s="9" t="n">
        <v>2020</v>
      </c>
      <c r="C102" s="9" t="n">
        <v>1278764</v>
      </c>
      <c r="D102" s="9" t="n">
        <v>202</v>
      </c>
      <c r="E102" s="9" t="n">
        <v>0.16</v>
      </c>
      <c r="F102" s="9" t="n">
        <v>100</v>
      </c>
      <c r="G102" s="9" t="n">
        <v>100</v>
      </c>
      <c r="H102" s="9" t="n">
        <v>10</v>
      </c>
      <c r="I102" s="9" t="s">
        <v>55</v>
      </c>
      <c r="J102" s="9" t="n">
        <v>1</v>
      </c>
      <c r="K102" s="9" t="n">
        <v>8</v>
      </c>
      <c r="L102" s="9" t="n">
        <v>1</v>
      </c>
      <c r="M102" s="9" t="n">
        <v>0</v>
      </c>
      <c r="N102" s="9" t="s">
        <v>59</v>
      </c>
    </row>
    <row r="103" customFormat="false" ht="15" hidden="false" customHeight="true" outlineLevel="0" collapsed="false">
      <c r="A103" s="9" t="s">
        <v>74</v>
      </c>
      <c r="B103" s="9" t="n">
        <v>2021</v>
      </c>
      <c r="C103" s="9" t="n">
        <v>1268866</v>
      </c>
      <c r="D103" s="9" t="n">
        <v>128</v>
      </c>
      <c r="E103" s="9" t="n">
        <v>0.1</v>
      </c>
      <c r="F103" s="9" t="n">
        <v>91.5</v>
      </c>
      <c r="G103" s="9" t="n">
        <v>100</v>
      </c>
      <c r="H103" s="9" t="n">
        <v>40</v>
      </c>
      <c r="I103" s="9" t="s">
        <v>55</v>
      </c>
      <c r="J103" s="9" t="n">
        <v>4</v>
      </c>
      <c r="K103" s="9" t="n">
        <v>6</v>
      </c>
      <c r="L103" s="9" t="n">
        <v>0</v>
      </c>
      <c r="M103" s="9" t="n">
        <v>0</v>
      </c>
      <c r="N103" s="9" t="s">
        <v>59</v>
      </c>
    </row>
    <row r="104" customFormat="false" ht="15" hidden="false" customHeight="true" outlineLevel="0" collapsed="false">
      <c r="A104" s="9" t="s">
        <v>74</v>
      </c>
      <c r="B104" s="9" t="n">
        <v>2022</v>
      </c>
      <c r="C104" s="9" t="n">
        <v>1285374</v>
      </c>
      <c r="D104" s="9" t="n">
        <v>232</v>
      </c>
      <c r="E104" s="9" t="n">
        <v>0.18</v>
      </c>
      <c r="F104" s="9" t="n">
        <v>100</v>
      </c>
      <c r="G104" s="9" t="n">
        <v>100</v>
      </c>
      <c r="H104" s="9" t="n">
        <v>40</v>
      </c>
      <c r="I104" s="9" t="s">
        <v>55</v>
      </c>
      <c r="J104" s="9" t="n">
        <v>4</v>
      </c>
      <c r="K104" s="9" t="n">
        <v>5</v>
      </c>
      <c r="L104" s="9" t="n">
        <v>1</v>
      </c>
      <c r="M104" s="9" t="n">
        <v>0</v>
      </c>
      <c r="N104" s="9" t="s">
        <v>59</v>
      </c>
    </row>
    <row r="105" customFormat="false" ht="15" hidden="false" customHeight="true" outlineLevel="0" collapsed="false">
      <c r="A105" s="9" t="s">
        <v>74</v>
      </c>
      <c r="B105" s="9" t="n">
        <v>2023</v>
      </c>
      <c r="C105" s="9" t="n">
        <v>1301836</v>
      </c>
      <c r="D105" s="9" t="n">
        <v>244</v>
      </c>
      <c r="E105" s="9" t="n">
        <v>0.19</v>
      </c>
      <c r="F105" s="9" t="n">
        <v>99.61</v>
      </c>
      <c r="G105" s="9" t="n">
        <v>95.1</v>
      </c>
      <c r="H105" s="9" t="n">
        <v>60</v>
      </c>
      <c r="I105" s="9" t="s">
        <v>49</v>
      </c>
      <c r="J105" s="9" t="n">
        <v>6</v>
      </c>
      <c r="K105" s="9" t="n">
        <v>3</v>
      </c>
      <c r="L105" s="9" t="n">
        <v>1</v>
      </c>
      <c r="M105" s="9" t="n">
        <v>0</v>
      </c>
      <c r="N105" s="9" t="s">
        <v>59</v>
      </c>
    </row>
    <row r="106" customFormat="false" ht="15" hidden="false" customHeight="true" outlineLevel="0" collapsed="false">
      <c r="A106" s="9" t="s">
        <v>74</v>
      </c>
      <c r="B106" s="9" t="n">
        <v>2024</v>
      </c>
      <c r="C106" s="9" t="n">
        <v>1355622</v>
      </c>
      <c r="D106" s="9" t="n">
        <v>205</v>
      </c>
      <c r="E106" s="9" t="n">
        <v>0.15</v>
      </c>
      <c r="F106" s="9" t="n">
        <v>100</v>
      </c>
      <c r="G106" s="9" t="n">
        <v>100</v>
      </c>
      <c r="H106" s="9" t="n">
        <v>60</v>
      </c>
      <c r="I106" s="9" t="s">
        <v>49</v>
      </c>
      <c r="J106" s="9" t="n">
        <v>6</v>
      </c>
      <c r="K106" s="9" t="n">
        <v>4</v>
      </c>
      <c r="L106" s="9" t="n">
        <v>0</v>
      </c>
      <c r="M106" s="9" t="n">
        <v>0</v>
      </c>
      <c r="N106" s="9" t="s">
        <v>59</v>
      </c>
    </row>
    <row r="107" customFormat="false" ht="15" hidden="false" customHeight="true" outlineLevel="0" collapsed="false">
      <c r="A107" s="9" t="s">
        <v>75</v>
      </c>
      <c r="B107" s="9" t="n">
        <v>2020</v>
      </c>
      <c r="C107" s="9" t="n">
        <v>5125622</v>
      </c>
      <c r="D107" s="9" t="n">
        <v>247</v>
      </c>
      <c r="E107" s="9" t="n">
        <v>0.05</v>
      </c>
      <c r="F107" s="9" t="n">
        <v>89.1</v>
      </c>
      <c r="G107" s="9" t="n">
        <v>88.7</v>
      </c>
      <c r="H107" s="9" t="n">
        <v>30</v>
      </c>
      <c r="I107" s="9" t="s">
        <v>55</v>
      </c>
      <c r="J107" s="9" t="n">
        <v>3</v>
      </c>
      <c r="K107" s="9" t="n">
        <v>7</v>
      </c>
      <c r="L107" s="9" t="n">
        <v>0</v>
      </c>
      <c r="M107" s="9" t="n">
        <v>0</v>
      </c>
      <c r="N107" s="9" t="s">
        <v>76</v>
      </c>
    </row>
    <row r="108" customFormat="false" ht="15" hidden="false" customHeight="true" outlineLevel="0" collapsed="false">
      <c r="A108" s="9" t="s">
        <v>75</v>
      </c>
      <c r="B108" s="9" t="n">
        <v>2021</v>
      </c>
      <c r="C108" s="9" t="n">
        <v>5298471</v>
      </c>
      <c r="D108" s="9" t="n">
        <v>367</v>
      </c>
      <c r="E108" s="9" t="n">
        <v>0.07</v>
      </c>
      <c r="F108" s="9" t="n">
        <v>83.8</v>
      </c>
      <c r="G108" s="9" t="n">
        <v>97.8</v>
      </c>
      <c r="H108" s="9" t="n">
        <v>60</v>
      </c>
      <c r="I108" s="9" t="s">
        <v>49</v>
      </c>
      <c r="J108" s="9" t="n">
        <v>6</v>
      </c>
      <c r="K108" s="9" t="n">
        <v>4</v>
      </c>
      <c r="L108" s="9" t="n">
        <v>0</v>
      </c>
      <c r="M108" s="9" t="n">
        <v>0</v>
      </c>
      <c r="N108" s="9" t="s">
        <v>76</v>
      </c>
    </row>
    <row r="109" customFormat="false" ht="15" hidden="false" customHeight="true" outlineLevel="0" collapsed="false">
      <c r="A109" s="9" t="s">
        <v>75</v>
      </c>
      <c r="B109" s="9" t="n">
        <v>2022</v>
      </c>
      <c r="C109" s="9" t="n">
        <v>5370302</v>
      </c>
      <c r="D109" s="9" t="n">
        <v>497</v>
      </c>
      <c r="E109" s="9" t="n">
        <v>0.09</v>
      </c>
      <c r="F109" s="9" t="n">
        <v>92.23</v>
      </c>
      <c r="G109" s="9" t="n">
        <v>98.2</v>
      </c>
      <c r="H109" s="9" t="n">
        <v>60</v>
      </c>
      <c r="I109" s="9" t="s">
        <v>49</v>
      </c>
      <c r="J109" s="9" t="n">
        <v>6</v>
      </c>
      <c r="K109" s="9" t="n">
        <v>4</v>
      </c>
      <c r="L109" s="9" t="n">
        <v>0</v>
      </c>
      <c r="M109" s="9" t="n">
        <v>0</v>
      </c>
      <c r="N109" s="9" t="s">
        <v>76</v>
      </c>
    </row>
    <row r="110" customFormat="false" ht="15" hidden="false" customHeight="true" outlineLevel="0" collapsed="false">
      <c r="A110" s="9" t="s">
        <v>75</v>
      </c>
      <c r="B110" s="9" t="n">
        <v>2023</v>
      </c>
      <c r="C110" s="9" t="n">
        <v>5441327</v>
      </c>
      <c r="D110" s="9" t="n">
        <v>338</v>
      </c>
      <c r="E110" s="9" t="n">
        <v>0.06</v>
      </c>
      <c r="F110" s="9" t="n">
        <v>98.21</v>
      </c>
      <c r="G110" s="9" t="n">
        <v>94.4</v>
      </c>
      <c r="H110" s="9" t="n">
        <v>60</v>
      </c>
      <c r="I110" s="9" t="s">
        <v>49</v>
      </c>
      <c r="J110" s="9" t="n">
        <v>6</v>
      </c>
      <c r="K110" s="9" t="n">
        <v>4</v>
      </c>
      <c r="L110" s="9" t="n">
        <v>0</v>
      </c>
      <c r="M110" s="9" t="n">
        <v>0</v>
      </c>
      <c r="N110" s="9" t="s">
        <v>76</v>
      </c>
    </row>
    <row r="111" customFormat="false" ht="15" hidden="false" customHeight="true" outlineLevel="0" collapsed="false">
      <c r="A111" s="9" t="s">
        <v>75</v>
      </c>
      <c r="B111" s="9" t="n">
        <v>2024</v>
      </c>
      <c r="C111" s="9" t="n">
        <v>5646015</v>
      </c>
      <c r="D111" s="9" t="n">
        <v>250</v>
      </c>
      <c r="E111" s="9" t="n">
        <v>0.04</v>
      </c>
      <c r="F111" s="9" t="n">
        <v>100</v>
      </c>
      <c r="G111" s="9" t="n">
        <v>86</v>
      </c>
      <c r="H111" s="9" t="n">
        <v>70</v>
      </c>
      <c r="I111" s="9" t="s">
        <v>49</v>
      </c>
      <c r="J111" s="9" t="n">
        <v>7</v>
      </c>
      <c r="K111" s="9" t="n">
        <v>3</v>
      </c>
      <c r="L111" s="9" t="n">
        <v>0</v>
      </c>
      <c r="M111" s="9" t="n">
        <v>0</v>
      </c>
      <c r="N111" s="9" t="s">
        <v>76</v>
      </c>
    </row>
    <row r="112" customFormat="false" ht="15" hidden="false" customHeight="true" outlineLevel="0" collapsed="false">
      <c r="A112" s="9" t="s">
        <v>77</v>
      </c>
      <c r="B112" s="9" t="n">
        <v>2020</v>
      </c>
      <c r="C112" s="9" t="n">
        <v>5541394</v>
      </c>
      <c r="D112" s="9" t="n">
        <v>15304</v>
      </c>
      <c r="E112" s="9" t="n">
        <v>2.76</v>
      </c>
      <c r="F112" s="9" t="n">
        <v>98.8</v>
      </c>
      <c r="G112" s="9" t="n">
        <v>93.9</v>
      </c>
      <c r="H112" s="9" t="n">
        <v>13.6</v>
      </c>
      <c r="I112" s="9" t="s">
        <v>55</v>
      </c>
      <c r="J112" s="9" t="n">
        <v>3</v>
      </c>
      <c r="K112" s="9" t="n">
        <v>14</v>
      </c>
      <c r="L112" s="9" t="n">
        <v>2</v>
      </c>
      <c r="M112" s="9" t="n">
        <v>3</v>
      </c>
      <c r="N112" s="9" t="s">
        <v>76</v>
      </c>
    </row>
    <row r="113" customFormat="false" ht="15" hidden="false" customHeight="true" outlineLevel="0" collapsed="false">
      <c r="A113" s="9" t="s">
        <v>77</v>
      </c>
      <c r="B113" s="9" t="n">
        <v>2021</v>
      </c>
      <c r="C113" s="9" t="n">
        <v>5588744</v>
      </c>
      <c r="D113" s="9" t="n">
        <v>9419</v>
      </c>
      <c r="E113" s="9" t="n">
        <v>1.69</v>
      </c>
      <c r="F113" s="9" t="n">
        <v>97.7</v>
      </c>
      <c r="G113" s="9" t="n">
        <v>99.8</v>
      </c>
      <c r="H113" s="9" t="n">
        <v>22.7</v>
      </c>
      <c r="I113" s="9" t="s">
        <v>55</v>
      </c>
      <c r="J113" s="9" t="n">
        <v>5</v>
      </c>
      <c r="K113" s="9" t="n">
        <v>14</v>
      </c>
      <c r="L113" s="9" t="n">
        <v>0</v>
      </c>
      <c r="M113" s="9" t="n">
        <v>3</v>
      </c>
      <c r="N113" s="9" t="s">
        <v>76</v>
      </c>
    </row>
    <row r="114" customFormat="false" ht="15" hidden="false" customHeight="true" outlineLevel="0" collapsed="false">
      <c r="A114" s="9" t="s">
        <v>77</v>
      </c>
      <c r="B114" s="9" t="n">
        <v>2022</v>
      </c>
      <c r="C114" s="9" t="n">
        <v>5662948</v>
      </c>
      <c r="D114" s="9" t="n">
        <v>15812</v>
      </c>
      <c r="E114" s="9" t="n">
        <v>2.79</v>
      </c>
      <c r="F114" s="9" t="n">
        <v>100</v>
      </c>
      <c r="G114" s="9" t="n">
        <v>99.9</v>
      </c>
      <c r="H114" s="9" t="n">
        <v>31.82</v>
      </c>
      <c r="I114" s="9" t="s">
        <v>49</v>
      </c>
      <c r="J114" s="9" t="n">
        <v>7</v>
      </c>
      <c r="K114" s="9" t="n">
        <v>6</v>
      </c>
      <c r="L114" s="9" t="n">
        <v>6</v>
      </c>
      <c r="M114" s="9" t="n">
        <v>3</v>
      </c>
      <c r="N114" s="9" t="s">
        <v>76</v>
      </c>
    </row>
    <row r="115" customFormat="false" ht="15" hidden="false" customHeight="true" outlineLevel="0" collapsed="false">
      <c r="A115" s="9" t="s">
        <v>77</v>
      </c>
      <c r="B115" s="9" t="n">
        <v>2023</v>
      </c>
      <c r="C115" s="9" t="n">
        <v>5735959</v>
      </c>
      <c r="D115" s="9" t="n">
        <v>6931</v>
      </c>
      <c r="E115" s="9" t="n">
        <v>1.21</v>
      </c>
      <c r="F115" s="9" t="n">
        <v>99.39</v>
      </c>
      <c r="G115" s="9" t="n">
        <v>94.8</v>
      </c>
      <c r="H115" s="9" t="n">
        <v>41</v>
      </c>
      <c r="I115" s="9" t="s">
        <v>49</v>
      </c>
      <c r="J115" s="9" t="n">
        <v>9</v>
      </c>
      <c r="K115" s="9" t="n">
        <v>4</v>
      </c>
      <c r="L115" s="9" t="n">
        <v>6</v>
      </c>
      <c r="M115" s="9" t="n">
        <v>3</v>
      </c>
      <c r="N115" s="9" t="s">
        <v>76</v>
      </c>
    </row>
    <row r="116" customFormat="false" ht="15" hidden="false" customHeight="true" outlineLevel="0" collapsed="false">
      <c r="A116" s="9" t="s">
        <v>77</v>
      </c>
      <c r="B116" s="9" t="n">
        <v>2024</v>
      </c>
      <c r="C116" s="9" t="n">
        <v>5656039</v>
      </c>
      <c r="D116" s="9" t="n">
        <v>8894</v>
      </c>
      <c r="E116" s="9" t="n">
        <v>1.57</v>
      </c>
      <c r="F116" s="9" t="n">
        <v>100</v>
      </c>
      <c r="G116" s="9" t="n">
        <v>95.3</v>
      </c>
      <c r="H116" s="9" t="n">
        <v>41</v>
      </c>
      <c r="I116" s="9" t="s">
        <v>49</v>
      </c>
      <c r="J116" s="9" t="n">
        <v>9</v>
      </c>
      <c r="K116" s="9" t="n">
        <v>8</v>
      </c>
      <c r="L116" s="9" t="n">
        <v>4</v>
      </c>
      <c r="M116" s="9" t="n">
        <v>1</v>
      </c>
      <c r="N116" s="9" t="s">
        <v>76</v>
      </c>
    </row>
    <row r="117" customFormat="false" ht="15" hidden="false" customHeight="true" outlineLevel="0" collapsed="false">
      <c r="A117" s="9" t="s">
        <v>78</v>
      </c>
      <c r="B117" s="9" t="n">
        <v>2020</v>
      </c>
      <c r="C117" s="9" t="n">
        <v>3435430</v>
      </c>
      <c r="D117" s="9" t="n">
        <v>216841</v>
      </c>
      <c r="E117" s="9" t="n">
        <v>63.12</v>
      </c>
      <c r="F117" s="9" t="n">
        <v>98.9</v>
      </c>
      <c r="G117" s="9" t="n">
        <v>95</v>
      </c>
      <c r="H117" s="9" t="n">
        <v>0</v>
      </c>
      <c r="I117" s="9" t="s">
        <v>79</v>
      </c>
      <c r="J117" s="9" t="n">
        <v>0</v>
      </c>
      <c r="K117" s="9" t="n">
        <v>8</v>
      </c>
      <c r="L117" s="9" t="n">
        <v>5</v>
      </c>
      <c r="M117" s="9" t="n">
        <v>16</v>
      </c>
      <c r="N117" s="9" t="s">
        <v>80</v>
      </c>
    </row>
    <row r="118" customFormat="false" ht="15" hidden="false" customHeight="true" outlineLevel="0" collapsed="false">
      <c r="A118" s="9" t="s">
        <v>78</v>
      </c>
      <c r="B118" s="9" t="n">
        <v>2021</v>
      </c>
      <c r="C118" s="9" t="n">
        <v>3438243</v>
      </c>
      <c r="D118" s="9" t="n">
        <v>275243</v>
      </c>
      <c r="E118" s="9" t="n">
        <v>80.05</v>
      </c>
      <c r="F118" s="9" t="n">
        <v>98.2</v>
      </c>
      <c r="G118" s="9" t="n">
        <v>98.2</v>
      </c>
      <c r="H118" s="9" t="n">
        <v>0</v>
      </c>
      <c r="I118" s="9" t="s">
        <v>79</v>
      </c>
      <c r="J118" s="9" t="n">
        <v>0</v>
      </c>
      <c r="K118" s="9" t="n">
        <v>8</v>
      </c>
      <c r="L118" s="9" t="n">
        <v>4</v>
      </c>
      <c r="M118" s="9" t="n">
        <v>17</v>
      </c>
      <c r="N118" s="9" t="s">
        <v>80</v>
      </c>
    </row>
    <row r="119" customFormat="false" ht="15" hidden="false" customHeight="true" outlineLevel="0" collapsed="false">
      <c r="A119" s="9" t="s">
        <v>78</v>
      </c>
      <c r="B119" s="9" t="n">
        <v>2022</v>
      </c>
      <c r="C119" s="9" t="n">
        <v>3482891</v>
      </c>
      <c r="D119" s="9" t="n">
        <v>393801</v>
      </c>
      <c r="E119" s="9" t="n">
        <v>113.07</v>
      </c>
      <c r="F119" s="9" t="n">
        <v>99.41</v>
      </c>
      <c r="G119" s="9" t="n">
        <v>92.6</v>
      </c>
      <c r="H119" s="9" t="n">
        <v>0</v>
      </c>
      <c r="I119" s="9" t="s">
        <v>79</v>
      </c>
      <c r="J119" s="9" t="n">
        <v>0</v>
      </c>
      <c r="K119" s="9" t="n">
        <v>5</v>
      </c>
      <c r="L119" s="9" t="n">
        <v>5</v>
      </c>
      <c r="M119" s="9" t="n">
        <v>19</v>
      </c>
      <c r="N119" s="9" t="s">
        <v>80</v>
      </c>
    </row>
    <row r="120" customFormat="false" ht="15" hidden="false" customHeight="true" outlineLevel="0" collapsed="false">
      <c r="A120" s="9" t="s">
        <v>78</v>
      </c>
      <c r="B120" s="9" t="n">
        <v>2023</v>
      </c>
      <c r="C120" s="9" t="n">
        <v>3526955</v>
      </c>
      <c r="D120" s="9" t="n">
        <v>344399</v>
      </c>
      <c r="E120" s="9" t="n">
        <v>97.65</v>
      </c>
      <c r="F120" s="9" t="n">
        <v>92.1</v>
      </c>
      <c r="G120" s="9" t="n">
        <v>90</v>
      </c>
      <c r="H120" s="9" t="n">
        <v>0</v>
      </c>
      <c r="I120" s="9" t="s">
        <v>79</v>
      </c>
      <c r="J120" s="9" t="n">
        <v>0</v>
      </c>
      <c r="K120" s="9" t="n">
        <v>4</v>
      </c>
      <c r="L120" s="9" t="n">
        <v>8</v>
      </c>
      <c r="M120" s="9" t="n">
        <v>17</v>
      </c>
      <c r="N120" s="9" t="s">
        <v>80</v>
      </c>
    </row>
    <row r="121" customFormat="false" ht="15" hidden="false" customHeight="true" outlineLevel="0" collapsed="false">
      <c r="A121" s="9" t="s">
        <v>78</v>
      </c>
      <c r="B121" s="9" t="n">
        <v>2024</v>
      </c>
      <c r="C121" s="9" t="n">
        <v>4542584</v>
      </c>
      <c r="D121" s="9" t="n">
        <v>493030</v>
      </c>
      <c r="E121" s="9" t="n">
        <v>108.54</v>
      </c>
      <c r="F121" s="9" t="n">
        <v>99.83</v>
      </c>
      <c r="G121" s="9" t="n">
        <v>93.6</v>
      </c>
      <c r="H121" s="9" t="n">
        <v>0</v>
      </c>
      <c r="I121" s="9" t="s">
        <v>79</v>
      </c>
      <c r="J121" s="9" t="n">
        <v>0</v>
      </c>
      <c r="K121" s="9" t="n">
        <v>4</v>
      </c>
      <c r="L121" s="9" t="n">
        <v>0</v>
      </c>
      <c r="M121" s="9" t="n">
        <v>17</v>
      </c>
      <c r="N121" s="9" t="s">
        <v>80</v>
      </c>
    </row>
    <row r="122" customFormat="false" ht="15" hidden="false" customHeight="true" outlineLevel="0" collapsed="false">
      <c r="A122" s="9" t="s">
        <v>81</v>
      </c>
      <c r="B122" s="9" t="n">
        <v>2020</v>
      </c>
      <c r="C122" s="9" t="n">
        <v>981822</v>
      </c>
      <c r="D122" s="9" t="n">
        <v>9970</v>
      </c>
      <c r="E122" s="9" t="n">
        <v>10.15</v>
      </c>
      <c r="F122" s="9" t="n">
        <v>99.8</v>
      </c>
      <c r="G122" s="9" t="n">
        <v>98.5</v>
      </c>
      <c r="H122" s="9" t="n">
        <v>0</v>
      </c>
      <c r="I122" s="9" t="s">
        <v>82</v>
      </c>
      <c r="J122" s="9" t="n">
        <v>0</v>
      </c>
      <c r="K122" s="9" t="n">
        <v>3</v>
      </c>
      <c r="L122" s="9" t="n">
        <v>6</v>
      </c>
      <c r="M122" s="9" t="n">
        <v>4</v>
      </c>
      <c r="N122" s="9" t="s">
        <v>80</v>
      </c>
    </row>
    <row r="123" customFormat="false" ht="15" hidden="false" customHeight="true" outlineLevel="0" collapsed="false">
      <c r="A123" s="9" t="s">
        <v>81</v>
      </c>
      <c r="B123" s="9" t="n">
        <v>2021</v>
      </c>
      <c r="C123" s="9" t="n">
        <v>1008698</v>
      </c>
      <c r="D123" s="9" t="n">
        <v>7628</v>
      </c>
      <c r="E123" s="9" t="n">
        <v>7.56</v>
      </c>
      <c r="F123" s="9" t="n">
        <v>90.7</v>
      </c>
      <c r="G123" s="9" t="n">
        <v>99.4</v>
      </c>
      <c r="H123" s="9" t="n">
        <v>0</v>
      </c>
      <c r="I123" s="9" t="s">
        <v>82</v>
      </c>
      <c r="J123" s="9" t="n">
        <v>0</v>
      </c>
      <c r="K123" s="9" t="n">
        <v>3</v>
      </c>
      <c r="L123" s="9" t="n">
        <v>5</v>
      </c>
      <c r="M123" s="9" t="n">
        <v>5</v>
      </c>
      <c r="N123" s="9" t="s">
        <v>80</v>
      </c>
    </row>
    <row r="124" customFormat="false" ht="15" hidden="false" customHeight="true" outlineLevel="0" collapsed="false">
      <c r="A124" s="9" t="s">
        <v>81</v>
      </c>
      <c r="B124" s="9" t="n">
        <v>2022</v>
      </c>
      <c r="C124" s="9" t="n">
        <v>1031676</v>
      </c>
      <c r="D124" s="9" t="n">
        <v>13080</v>
      </c>
      <c r="E124" s="9" t="n">
        <v>12.68</v>
      </c>
      <c r="F124" s="9" t="n">
        <v>99.23</v>
      </c>
      <c r="G124" s="9" t="n">
        <v>98</v>
      </c>
      <c r="H124" s="9" t="n">
        <v>7.69</v>
      </c>
      <c r="I124" s="9" t="s">
        <v>79</v>
      </c>
      <c r="J124" s="9" t="n">
        <v>1</v>
      </c>
      <c r="K124" s="9" t="n">
        <v>2</v>
      </c>
      <c r="L124" s="9" t="n">
        <v>4</v>
      </c>
      <c r="M124" s="9" t="n">
        <v>6</v>
      </c>
      <c r="N124" s="9" t="s">
        <v>80</v>
      </c>
    </row>
    <row r="125" customFormat="false" ht="15" hidden="false" customHeight="true" outlineLevel="0" collapsed="false">
      <c r="A125" s="9" t="s">
        <v>81</v>
      </c>
      <c r="B125" s="9" t="n">
        <v>2023</v>
      </c>
      <c r="C125" s="9" t="n">
        <v>1034964</v>
      </c>
      <c r="D125" s="9" t="n">
        <v>15610</v>
      </c>
      <c r="E125" s="9" t="n">
        <v>15.08</v>
      </c>
      <c r="F125" s="9" t="n">
        <v>98</v>
      </c>
      <c r="G125" s="9" t="n">
        <v>80.5</v>
      </c>
      <c r="H125" s="9" t="n">
        <v>7.7</v>
      </c>
      <c r="I125" s="9" t="s">
        <v>79</v>
      </c>
      <c r="J125" s="9" t="n">
        <v>1</v>
      </c>
      <c r="K125" s="9" t="n">
        <v>1</v>
      </c>
      <c r="L125" s="9" t="n">
        <v>4</v>
      </c>
      <c r="M125" s="9" t="n">
        <v>7</v>
      </c>
      <c r="N125" s="9" t="s">
        <v>80</v>
      </c>
    </row>
    <row r="126" customFormat="false" ht="15" hidden="false" customHeight="true" outlineLevel="0" collapsed="false">
      <c r="A126" s="9" t="s">
        <v>81</v>
      </c>
      <c r="B126" s="9" t="n">
        <v>2024</v>
      </c>
      <c r="C126" s="9" t="n">
        <v>1205823</v>
      </c>
      <c r="D126" s="9" t="n">
        <v>15042</v>
      </c>
      <c r="E126" s="9" t="n">
        <v>12.47</v>
      </c>
      <c r="F126" s="9" t="n">
        <v>99.9</v>
      </c>
      <c r="G126" s="9" t="n">
        <v>86.9</v>
      </c>
      <c r="H126" s="9" t="n">
        <v>15.4</v>
      </c>
      <c r="I126" s="9" t="s">
        <v>79</v>
      </c>
      <c r="J126" s="9" t="n">
        <v>2</v>
      </c>
      <c r="K126" s="9" t="n">
        <v>1</v>
      </c>
      <c r="L126" s="9" t="n">
        <v>3</v>
      </c>
      <c r="M126" s="9" t="n">
        <v>7</v>
      </c>
      <c r="N126" s="9" t="s">
        <v>80</v>
      </c>
    </row>
    <row r="127" customFormat="false" ht="15" hidden="false" customHeight="true" outlineLevel="0" collapsed="false">
      <c r="A127" s="9" t="s">
        <v>83</v>
      </c>
      <c r="B127" s="9" t="n">
        <v>2020</v>
      </c>
      <c r="C127" s="9" t="n">
        <v>7128305</v>
      </c>
      <c r="D127" s="9" t="n">
        <v>1740</v>
      </c>
      <c r="E127" s="9" t="n">
        <v>0.24</v>
      </c>
      <c r="F127" s="9" t="n">
        <v>99.3</v>
      </c>
      <c r="G127" s="9" t="n">
        <v>100</v>
      </c>
      <c r="H127" s="9" t="n">
        <v>83.3</v>
      </c>
      <c r="I127" s="9" t="s">
        <v>49</v>
      </c>
      <c r="J127" s="9" t="n">
        <v>10</v>
      </c>
      <c r="K127" s="9" t="n">
        <v>2</v>
      </c>
      <c r="L127" s="9" t="n">
        <v>0</v>
      </c>
      <c r="M127" s="9" t="n">
        <v>0</v>
      </c>
      <c r="N127" s="9" t="s">
        <v>50</v>
      </c>
    </row>
    <row r="128" customFormat="false" ht="15" hidden="false" customHeight="true" outlineLevel="0" collapsed="false">
      <c r="A128" s="9" t="s">
        <v>83</v>
      </c>
      <c r="B128" s="9" t="n">
        <v>2021</v>
      </c>
      <c r="C128" s="9" t="n">
        <v>7066464</v>
      </c>
      <c r="D128" s="9" t="n">
        <v>897</v>
      </c>
      <c r="E128" s="9" t="n">
        <v>0.13</v>
      </c>
      <c r="F128" s="9" t="n">
        <v>97.3</v>
      </c>
      <c r="G128" s="9" t="n">
        <v>100</v>
      </c>
      <c r="H128" s="9" t="n">
        <v>91.7</v>
      </c>
      <c r="I128" s="9" t="s">
        <v>49</v>
      </c>
      <c r="J128" s="9" t="n">
        <v>11</v>
      </c>
      <c r="K128" s="9" t="n">
        <v>1</v>
      </c>
      <c r="L128" s="9" t="n">
        <v>0</v>
      </c>
      <c r="M128" s="9" t="n">
        <v>0</v>
      </c>
      <c r="N128" s="9" t="s">
        <v>50</v>
      </c>
    </row>
    <row r="129" customFormat="false" ht="15" hidden="false" customHeight="true" outlineLevel="0" collapsed="false">
      <c r="A129" s="9" t="s">
        <v>83</v>
      </c>
      <c r="B129" s="9" t="n">
        <v>2022</v>
      </c>
      <c r="C129" s="9" t="n">
        <v>7181300</v>
      </c>
      <c r="D129" s="9" t="n">
        <v>1811</v>
      </c>
      <c r="E129" s="9" t="n">
        <v>0.25</v>
      </c>
      <c r="F129" s="9" t="n">
        <v>100</v>
      </c>
      <c r="G129" s="9" t="n">
        <v>96.5</v>
      </c>
      <c r="H129" s="9" t="n">
        <v>91.67</v>
      </c>
      <c r="I129" s="9" t="s">
        <v>49</v>
      </c>
      <c r="J129" s="9" t="n">
        <v>11</v>
      </c>
      <c r="K129" s="9" t="n">
        <v>1</v>
      </c>
      <c r="L129" s="9" t="n">
        <v>0</v>
      </c>
      <c r="M129" s="9" t="n">
        <v>0</v>
      </c>
      <c r="N129" s="9" t="s">
        <v>50</v>
      </c>
    </row>
    <row r="130" customFormat="false" ht="15" hidden="false" customHeight="true" outlineLevel="0" collapsed="false">
      <c r="A130" s="9" t="s">
        <v>83</v>
      </c>
      <c r="B130" s="9" t="n">
        <v>2023</v>
      </c>
      <c r="C130" s="9" t="n">
        <v>7295829</v>
      </c>
      <c r="D130" s="9" t="n">
        <v>2619</v>
      </c>
      <c r="E130" s="9" t="n">
        <v>0.36</v>
      </c>
      <c r="F130" s="9" t="n">
        <v>99.85</v>
      </c>
      <c r="G130" s="9" t="n">
        <v>85.7</v>
      </c>
      <c r="H130" s="9" t="n">
        <v>100</v>
      </c>
      <c r="I130" s="9" t="s">
        <v>49</v>
      </c>
      <c r="J130" s="9" t="n">
        <v>12</v>
      </c>
      <c r="K130" s="9" t="n">
        <v>0</v>
      </c>
      <c r="L130" s="9" t="n">
        <v>0</v>
      </c>
      <c r="M130" s="9" t="n">
        <v>0</v>
      </c>
      <c r="N130" s="9" t="s">
        <v>50</v>
      </c>
    </row>
    <row r="131" customFormat="false" ht="15" hidden="false" customHeight="true" outlineLevel="0" collapsed="false">
      <c r="A131" s="9" t="s">
        <v>83</v>
      </c>
      <c r="B131" s="9" t="n">
        <v>2024</v>
      </c>
      <c r="C131" s="9" t="n">
        <v>6728053</v>
      </c>
      <c r="D131" s="9" t="n">
        <v>2716</v>
      </c>
      <c r="E131" s="9" t="n">
        <v>0.4</v>
      </c>
      <c r="F131" s="9" t="n">
        <v>100</v>
      </c>
      <c r="G131" s="9" t="n">
        <v>99</v>
      </c>
      <c r="H131" s="9" t="n">
        <v>100</v>
      </c>
      <c r="I131" s="9" t="s">
        <v>49</v>
      </c>
      <c r="J131" s="9" t="n">
        <v>12</v>
      </c>
      <c r="K131" s="9" t="n">
        <v>0</v>
      </c>
      <c r="L131" s="9" t="n">
        <v>0</v>
      </c>
      <c r="M131" s="9" t="n">
        <v>0</v>
      </c>
      <c r="N131" s="9" t="s">
        <v>50</v>
      </c>
    </row>
    <row r="132" customFormat="false" ht="15" hidden="false" customHeight="true" outlineLevel="0" collapsed="false">
      <c r="A132" s="9" t="s">
        <v>84</v>
      </c>
      <c r="B132" s="9" t="n">
        <v>2020</v>
      </c>
      <c r="C132" s="9" t="n">
        <v>1405012</v>
      </c>
      <c r="D132" s="9" t="n">
        <v>143</v>
      </c>
      <c r="E132" s="9" t="n">
        <v>0.1</v>
      </c>
      <c r="F132" s="9" t="n">
        <v>99.1</v>
      </c>
      <c r="G132" s="9" t="n">
        <v>100</v>
      </c>
      <c r="H132" s="9" t="n">
        <v>83.3</v>
      </c>
      <c r="I132" s="9" t="s">
        <v>49</v>
      </c>
      <c r="J132" s="9" t="n">
        <v>5</v>
      </c>
      <c r="K132" s="9" t="n">
        <v>1</v>
      </c>
      <c r="L132" s="9" t="n">
        <v>0</v>
      </c>
      <c r="M132" s="9" t="n">
        <v>0</v>
      </c>
      <c r="N132" s="9" t="s">
        <v>59</v>
      </c>
    </row>
    <row r="133" customFormat="false" ht="15" hidden="false" customHeight="true" outlineLevel="0" collapsed="false">
      <c r="A133" s="9" t="s">
        <v>84</v>
      </c>
      <c r="B133" s="9" t="n">
        <v>2021</v>
      </c>
      <c r="C133" s="9" t="n">
        <v>1396749</v>
      </c>
      <c r="D133" s="9" t="n">
        <v>93</v>
      </c>
      <c r="E133" s="9" t="n">
        <v>0.07</v>
      </c>
      <c r="F133" s="9" t="n">
        <v>96.6</v>
      </c>
      <c r="G133" s="9" t="n">
        <v>100</v>
      </c>
      <c r="H133" s="9" t="n">
        <v>83.3</v>
      </c>
      <c r="I133" s="9" t="s">
        <v>49</v>
      </c>
      <c r="J133" s="9" t="n">
        <v>5</v>
      </c>
      <c r="K133" s="9" t="n">
        <v>1</v>
      </c>
      <c r="L133" s="9" t="n">
        <v>0</v>
      </c>
      <c r="M133" s="9" t="n">
        <v>0</v>
      </c>
      <c r="N133" s="9" t="s">
        <v>59</v>
      </c>
    </row>
    <row r="134" customFormat="false" ht="15" hidden="false" customHeight="true" outlineLevel="0" collapsed="false">
      <c r="A134" s="9" t="s">
        <v>84</v>
      </c>
      <c r="B134" s="9" t="n">
        <v>2022</v>
      </c>
      <c r="C134" s="9" t="n">
        <v>1415130</v>
      </c>
      <c r="D134" s="9" t="n">
        <v>241</v>
      </c>
      <c r="E134" s="9" t="n">
        <v>0.17</v>
      </c>
      <c r="F134" s="9" t="n">
        <v>98.58</v>
      </c>
      <c r="G134" s="9" t="n">
        <v>89.2</v>
      </c>
      <c r="H134" s="9" t="n">
        <v>83.33</v>
      </c>
      <c r="I134" s="9" t="s">
        <v>49</v>
      </c>
      <c r="J134" s="9" t="n">
        <v>5</v>
      </c>
      <c r="K134" s="9" t="n">
        <v>1</v>
      </c>
      <c r="L134" s="9" t="n">
        <v>0</v>
      </c>
      <c r="M134" s="9" t="n">
        <v>0</v>
      </c>
      <c r="N134" s="9" t="s">
        <v>59</v>
      </c>
    </row>
    <row r="135" customFormat="false" ht="15" hidden="false" customHeight="true" outlineLevel="0" collapsed="false">
      <c r="A135" s="9" t="s">
        <v>84</v>
      </c>
      <c r="B135" s="9" t="n">
        <v>2023</v>
      </c>
      <c r="C135" s="9" t="n">
        <v>1433233</v>
      </c>
      <c r="D135" s="9" t="n">
        <v>321</v>
      </c>
      <c r="E135" s="9" t="n">
        <v>0.22</v>
      </c>
      <c r="F135" s="9" t="n">
        <v>95.93</v>
      </c>
      <c r="G135" s="9" t="n">
        <v>66.4</v>
      </c>
      <c r="H135" s="9" t="n">
        <v>83</v>
      </c>
      <c r="I135" s="9" t="s">
        <v>49</v>
      </c>
      <c r="J135" s="9" t="n">
        <v>5</v>
      </c>
      <c r="K135" s="9" t="n">
        <v>1</v>
      </c>
      <c r="L135" s="9" t="n">
        <v>0</v>
      </c>
      <c r="M135" s="9" t="n">
        <v>0</v>
      </c>
      <c r="N135" s="9" t="s">
        <v>59</v>
      </c>
    </row>
    <row r="136" customFormat="false" ht="15" hidden="false" customHeight="true" outlineLevel="0" collapsed="false">
      <c r="A136" s="9" t="s">
        <v>84</v>
      </c>
      <c r="B136" s="9" t="n">
        <v>2024</v>
      </c>
      <c r="C136" s="9" t="n">
        <v>1503232</v>
      </c>
      <c r="D136" s="9" t="n">
        <v>315</v>
      </c>
      <c r="E136" s="9" t="n">
        <v>0.21</v>
      </c>
      <c r="F136" s="9" t="n">
        <v>97.25</v>
      </c>
      <c r="G136" s="9" t="n">
        <v>92.4</v>
      </c>
      <c r="H136" s="9" t="n">
        <v>83</v>
      </c>
      <c r="I136" s="9" t="s">
        <v>49</v>
      </c>
      <c r="J136" s="9" t="n">
        <v>5</v>
      </c>
      <c r="K136" s="9" t="n">
        <v>1</v>
      </c>
      <c r="L136" s="9" t="n">
        <v>0</v>
      </c>
      <c r="M136" s="9" t="n">
        <v>0</v>
      </c>
      <c r="N136" s="9" t="s">
        <v>59</v>
      </c>
    </row>
    <row r="137" customFormat="false" ht="15" hidden="false" customHeight="true" outlineLevel="0" collapsed="false">
      <c r="A137" s="9" t="s">
        <v>85</v>
      </c>
      <c r="B137" s="9" t="n">
        <v>2020</v>
      </c>
      <c r="C137" s="9" t="n">
        <v>8928004</v>
      </c>
      <c r="D137" s="9" t="n">
        <v>765</v>
      </c>
      <c r="E137" s="9" t="n">
        <v>0.09</v>
      </c>
      <c r="F137" s="9" t="n">
        <v>98</v>
      </c>
      <c r="G137" s="9" t="n">
        <v>91.4</v>
      </c>
      <c r="H137" s="9" t="n">
        <v>87.5</v>
      </c>
      <c r="I137" s="9" t="s">
        <v>49</v>
      </c>
      <c r="J137" s="9" t="n">
        <v>21</v>
      </c>
      <c r="K137" s="9" t="n">
        <v>3</v>
      </c>
      <c r="L137" s="9" t="n">
        <v>0</v>
      </c>
      <c r="M137" s="9" t="n">
        <v>0</v>
      </c>
      <c r="N137" s="9" t="s">
        <v>59</v>
      </c>
    </row>
    <row r="138" customFormat="false" ht="15" hidden="false" customHeight="true" outlineLevel="0" collapsed="false">
      <c r="A138" s="9" t="s">
        <v>85</v>
      </c>
      <c r="B138" s="9" t="n">
        <v>2021</v>
      </c>
      <c r="C138" s="9" t="n">
        <v>8956181</v>
      </c>
      <c r="D138" s="9" t="n">
        <v>936</v>
      </c>
      <c r="E138" s="9" t="n">
        <v>0.1</v>
      </c>
      <c r="F138" s="9" t="n">
        <v>96.1</v>
      </c>
      <c r="G138" s="9" t="n">
        <v>97.6</v>
      </c>
      <c r="H138" s="9" t="n">
        <v>87.5</v>
      </c>
      <c r="I138" s="9" t="s">
        <v>49</v>
      </c>
      <c r="J138" s="9" t="n">
        <v>21</v>
      </c>
      <c r="K138" s="9" t="n">
        <v>3</v>
      </c>
      <c r="L138" s="9" t="n">
        <v>0</v>
      </c>
      <c r="M138" s="9" t="n">
        <v>0</v>
      </c>
      <c r="N138" s="9" t="s">
        <v>59</v>
      </c>
    </row>
    <row r="139" customFormat="false" ht="15" hidden="false" customHeight="true" outlineLevel="0" collapsed="false">
      <c r="A139" s="9" t="s">
        <v>85</v>
      </c>
      <c r="B139" s="9" t="n">
        <v>2022</v>
      </c>
      <c r="C139" s="9" t="n">
        <v>9022276</v>
      </c>
      <c r="D139" s="9" t="n">
        <v>1736</v>
      </c>
      <c r="E139" s="9" t="n">
        <v>0.19</v>
      </c>
      <c r="F139" s="9" t="n">
        <v>100</v>
      </c>
      <c r="G139" s="9" t="n">
        <v>96.7</v>
      </c>
      <c r="H139" s="9" t="n">
        <v>91.67</v>
      </c>
      <c r="I139" s="9" t="s">
        <v>49</v>
      </c>
      <c r="J139" s="9" t="n">
        <v>22</v>
      </c>
      <c r="K139" s="9" t="n">
        <v>1</v>
      </c>
      <c r="L139" s="9" t="n">
        <v>1</v>
      </c>
      <c r="M139" s="9" t="n">
        <v>0</v>
      </c>
      <c r="N139" s="9" t="s">
        <v>59</v>
      </c>
    </row>
    <row r="140" customFormat="false" ht="15" hidden="false" customHeight="true" outlineLevel="0" collapsed="false">
      <c r="A140" s="9" t="s">
        <v>85</v>
      </c>
      <c r="B140" s="9" t="n">
        <v>2023</v>
      </c>
      <c r="C140" s="9" t="n">
        <v>9086997</v>
      </c>
      <c r="D140" s="9" t="n">
        <v>1805</v>
      </c>
      <c r="E140" s="9" t="n">
        <v>0.2</v>
      </c>
      <c r="F140" s="9" t="n">
        <v>99.95</v>
      </c>
      <c r="G140" s="9" t="n">
        <v>85</v>
      </c>
      <c r="H140" s="9" t="n">
        <v>96</v>
      </c>
      <c r="I140" s="9" t="s">
        <v>49</v>
      </c>
      <c r="J140" s="9" t="n">
        <v>23</v>
      </c>
      <c r="K140" s="9" t="n">
        <v>0</v>
      </c>
      <c r="L140" s="9" t="n">
        <v>1</v>
      </c>
      <c r="M140" s="9" t="n">
        <v>0</v>
      </c>
      <c r="N140" s="9" t="s">
        <v>59</v>
      </c>
    </row>
    <row r="141" customFormat="false" ht="15" hidden="false" customHeight="true" outlineLevel="0" collapsed="false">
      <c r="A141" s="9" t="s">
        <v>85</v>
      </c>
      <c r="B141" s="9" t="n">
        <v>2024</v>
      </c>
      <c r="C141" s="9" t="n">
        <v>9463385</v>
      </c>
      <c r="D141" s="9" t="n">
        <v>1905</v>
      </c>
      <c r="E141" s="9" t="n">
        <v>0.2</v>
      </c>
      <c r="F141" s="9" t="n">
        <v>100</v>
      </c>
      <c r="G141" s="9" t="n">
        <v>93.3</v>
      </c>
      <c r="H141" s="9" t="n">
        <v>96</v>
      </c>
      <c r="I141" s="9" t="s">
        <v>49</v>
      </c>
      <c r="J141" s="9" t="n">
        <v>23</v>
      </c>
      <c r="K141" s="9" t="n">
        <v>0</v>
      </c>
      <c r="L141" s="9" t="n">
        <v>1</v>
      </c>
      <c r="M141" s="9" t="n">
        <v>0</v>
      </c>
      <c r="N141" s="9" t="s">
        <v>59</v>
      </c>
    </row>
    <row r="142" customFormat="false" ht="15" hidden="false" customHeight="true" outlineLevel="0" collapsed="false">
      <c r="A142" s="9" t="s">
        <v>86</v>
      </c>
      <c r="B142" s="9" t="n">
        <v>2020</v>
      </c>
      <c r="C142" s="9" t="n">
        <v>3096976</v>
      </c>
      <c r="D142" s="9" t="n">
        <v>199</v>
      </c>
      <c r="E142" s="9" t="n">
        <v>0.06</v>
      </c>
      <c r="F142" s="9" t="n">
        <v>90</v>
      </c>
      <c r="G142" s="9" t="n">
        <v>88.4</v>
      </c>
      <c r="H142" s="9" t="n">
        <v>46.2</v>
      </c>
      <c r="I142" s="9" t="s">
        <v>55</v>
      </c>
      <c r="J142" s="9" t="n">
        <v>6</v>
      </c>
      <c r="K142" s="9" t="n">
        <v>7</v>
      </c>
      <c r="L142" s="9" t="n">
        <v>0</v>
      </c>
      <c r="M142" s="9" t="n">
        <v>0</v>
      </c>
      <c r="N142" s="9" t="s">
        <v>59</v>
      </c>
    </row>
    <row r="143" customFormat="false" ht="15" hidden="false" customHeight="true" outlineLevel="0" collapsed="false">
      <c r="A143" s="9" t="s">
        <v>86</v>
      </c>
      <c r="B143" s="9" t="n">
        <v>2021</v>
      </c>
      <c r="C143" s="9" t="n">
        <v>3120863</v>
      </c>
      <c r="D143" s="9" t="n">
        <v>56</v>
      </c>
      <c r="E143" s="9" t="n">
        <v>0.02</v>
      </c>
      <c r="F143" s="9" t="n">
        <v>91.8</v>
      </c>
      <c r="G143" s="9" t="n">
        <v>96.4</v>
      </c>
      <c r="H143" s="9" t="n">
        <v>46.2</v>
      </c>
      <c r="I143" s="9" t="s">
        <v>55</v>
      </c>
      <c r="J143" s="9" t="n">
        <v>6</v>
      </c>
      <c r="K143" s="9" t="n">
        <v>7</v>
      </c>
      <c r="L143" s="9" t="n">
        <v>0</v>
      </c>
      <c r="M143" s="9" t="n">
        <v>0</v>
      </c>
      <c r="N143" s="9" t="s">
        <v>59</v>
      </c>
    </row>
    <row r="144" customFormat="false" ht="15" hidden="false" customHeight="true" outlineLevel="0" collapsed="false">
      <c r="A144" s="9" t="s">
        <v>86</v>
      </c>
      <c r="B144" s="9" t="n">
        <v>2022</v>
      </c>
      <c r="C144" s="9" t="n">
        <v>3159749</v>
      </c>
      <c r="D144" s="9" t="n">
        <v>173</v>
      </c>
      <c r="E144" s="9" t="n">
        <v>0.05</v>
      </c>
      <c r="F144" s="9" t="n">
        <v>90.72</v>
      </c>
      <c r="G144" s="9" t="n">
        <v>93.6</v>
      </c>
      <c r="H144" s="9" t="n">
        <v>46.15</v>
      </c>
      <c r="I144" s="9" t="s">
        <v>55</v>
      </c>
      <c r="J144" s="9" t="n">
        <v>6</v>
      </c>
      <c r="K144" s="9" t="n">
        <v>7</v>
      </c>
      <c r="L144" s="9" t="n">
        <v>0</v>
      </c>
      <c r="M144" s="9" t="n">
        <v>0</v>
      </c>
      <c r="N144" s="9" t="s">
        <v>59</v>
      </c>
    </row>
    <row r="145" customFormat="false" ht="15" hidden="false" customHeight="true" outlineLevel="0" collapsed="false">
      <c r="A145" s="9" t="s">
        <v>86</v>
      </c>
      <c r="B145" s="9" t="n">
        <v>2023</v>
      </c>
      <c r="C145" s="9" t="n">
        <v>3198320</v>
      </c>
      <c r="D145" s="9" t="n">
        <v>636</v>
      </c>
      <c r="E145" s="9" t="n">
        <v>0.2</v>
      </c>
      <c r="F145" s="9" t="n">
        <v>79.31</v>
      </c>
      <c r="G145" s="9" t="n">
        <v>63.2</v>
      </c>
      <c r="H145" s="9" t="n">
        <v>46</v>
      </c>
      <c r="I145" s="9" t="s">
        <v>49</v>
      </c>
      <c r="J145" s="9" t="n">
        <v>6</v>
      </c>
      <c r="K145" s="9" t="n">
        <v>6</v>
      </c>
      <c r="L145" s="9" t="n">
        <v>1</v>
      </c>
      <c r="M145" s="9" t="n">
        <v>0</v>
      </c>
      <c r="N145" s="9" t="s">
        <v>59</v>
      </c>
    </row>
    <row r="146" customFormat="false" ht="15" hidden="false" customHeight="true" outlineLevel="0" collapsed="false">
      <c r="A146" s="9" t="s">
        <v>86</v>
      </c>
      <c r="B146" s="9" t="n">
        <v>2024</v>
      </c>
      <c r="C146" s="9" t="n">
        <v>3121753</v>
      </c>
      <c r="D146" s="9" t="n">
        <v>1141</v>
      </c>
      <c r="E146" s="9" t="n">
        <v>0.37</v>
      </c>
      <c r="F146" s="9" t="n">
        <v>100</v>
      </c>
      <c r="G146" s="9" t="n">
        <v>82.4</v>
      </c>
      <c r="H146" s="9" t="n">
        <v>62</v>
      </c>
      <c r="I146" s="9" t="s">
        <v>49</v>
      </c>
      <c r="J146" s="9" t="n">
        <v>8</v>
      </c>
      <c r="K146" s="9" t="n">
        <v>3</v>
      </c>
      <c r="L146" s="9" t="n">
        <v>2</v>
      </c>
      <c r="M146" s="9" t="n">
        <v>0</v>
      </c>
      <c r="N146" s="9" t="s">
        <v>59</v>
      </c>
    </row>
    <row r="147" customFormat="false" ht="15" hidden="false" customHeight="true" outlineLevel="0" collapsed="false">
      <c r="A147" s="9" t="s">
        <v>87</v>
      </c>
      <c r="B147" s="9" t="n">
        <v>2020</v>
      </c>
      <c r="C147" s="9" t="n">
        <v>3014333</v>
      </c>
      <c r="D147" s="9" t="n">
        <v>415</v>
      </c>
      <c r="E147" s="9" t="n">
        <v>0.14</v>
      </c>
      <c r="F147" s="9" t="n">
        <v>99.3</v>
      </c>
      <c r="G147" s="9" t="n">
        <v>98.1</v>
      </c>
      <c r="H147" s="9" t="n">
        <v>64.7</v>
      </c>
      <c r="I147" s="9" t="s">
        <v>49</v>
      </c>
      <c r="J147" s="9" t="n">
        <v>11</v>
      </c>
      <c r="K147" s="9" t="n">
        <v>6</v>
      </c>
      <c r="L147" s="9" t="n">
        <v>0</v>
      </c>
      <c r="M147" s="9" t="n">
        <v>0</v>
      </c>
      <c r="N147" s="9" t="s">
        <v>59</v>
      </c>
    </row>
    <row r="148" customFormat="false" ht="15" hidden="false" customHeight="true" outlineLevel="0" collapsed="false">
      <c r="A148" s="9" t="s">
        <v>87</v>
      </c>
      <c r="B148" s="9" t="n">
        <v>2021</v>
      </c>
      <c r="C148" s="9" t="n">
        <v>2743155</v>
      </c>
      <c r="D148" s="9" t="n">
        <v>351</v>
      </c>
      <c r="E148" s="9" t="n">
        <v>0.13</v>
      </c>
      <c r="F148" s="9" t="n">
        <v>97.8</v>
      </c>
      <c r="G148" s="9" t="n">
        <v>99.4</v>
      </c>
      <c r="H148" s="9" t="n">
        <v>70.6</v>
      </c>
      <c r="I148" s="9" t="s">
        <v>49</v>
      </c>
      <c r="J148" s="9" t="n">
        <v>12</v>
      </c>
      <c r="K148" s="9" t="n">
        <v>5</v>
      </c>
      <c r="L148" s="9" t="n">
        <v>0</v>
      </c>
      <c r="M148" s="9" t="n">
        <v>0</v>
      </c>
      <c r="N148" s="9" t="s">
        <v>59</v>
      </c>
    </row>
    <row r="149" customFormat="false" ht="15" hidden="false" customHeight="true" outlineLevel="0" collapsed="false">
      <c r="A149" s="9" t="s">
        <v>87</v>
      </c>
      <c r="B149" s="9" t="n">
        <v>2022</v>
      </c>
      <c r="C149" s="9" t="n">
        <v>2782882</v>
      </c>
      <c r="D149" s="9" t="n">
        <v>590</v>
      </c>
      <c r="E149" s="9" t="n">
        <v>0.21</v>
      </c>
      <c r="F149" s="9" t="n">
        <v>97.93</v>
      </c>
      <c r="G149" s="9" t="n">
        <v>99.3</v>
      </c>
      <c r="H149" s="9" t="n">
        <v>88.24</v>
      </c>
      <c r="I149" s="9" t="s">
        <v>49</v>
      </c>
      <c r="J149" s="9" t="n">
        <v>15</v>
      </c>
      <c r="K149" s="9" t="n">
        <v>2</v>
      </c>
      <c r="L149" s="9" t="n">
        <v>0</v>
      </c>
      <c r="M149" s="9" t="n">
        <v>0</v>
      </c>
      <c r="N149" s="9" t="s">
        <v>59</v>
      </c>
    </row>
    <row r="150" customFormat="false" ht="15" hidden="false" customHeight="true" outlineLevel="0" collapsed="false">
      <c r="A150" s="9" t="s">
        <v>87</v>
      </c>
      <c r="B150" s="9" t="n">
        <v>2023</v>
      </c>
      <c r="C150" s="9" t="n">
        <v>2822613</v>
      </c>
      <c r="D150" s="9" t="n">
        <v>585</v>
      </c>
      <c r="E150" s="9" t="n">
        <v>0.21</v>
      </c>
      <c r="F150" s="9" t="n">
        <v>99.72</v>
      </c>
      <c r="G150" s="9" t="n">
        <v>97.1</v>
      </c>
      <c r="H150" s="9" t="n">
        <v>88</v>
      </c>
      <c r="I150" s="9" t="s">
        <v>49</v>
      </c>
      <c r="J150" s="9" t="n">
        <v>15</v>
      </c>
      <c r="K150" s="9" t="n">
        <v>2</v>
      </c>
      <c r="L150" s="9" t="n">
        <v>0</v>
      </c>
      <c r="M150" s="9" t="n">
        <v>0</v>
      </c>
      <c r="N150" s="9" t="s">
        <v>59</v>
      </c>
    </row>
    <row r="151" customFormat="false" ht="15" hidden="false" customHeight="true" outlineLevel="0" collapsed="false">
      <c r="A151" s="9" t="s">
        <v>87</v>
      </c>
      <c r="B151" s="9" t="n">
        <v>2024</v>
      </c>
      <c r="C151" s="9" t="n">
        <v>2793072</v>
      </c>
      <c r="D151" s="9" t="n">
        <v>525</v>
      </c>
      <c r="E151" s="9" t="n">
        <v>0.19</v>
      </c>
      <c r="F151" s="9" t="n">
        <v>100</v>
      </c>
      <c r="G151" s="9" t="n">
        <v>79.4</v>
      </c>
      <c r="H151" s="9" t="n">
        <v>88</v>
      </c>
      <c r="I151" s="9" t="s">
        <v>49</v>
      </c>
      <c r="J151" s="9" t="n">
        <v>15</v>
      </c>
      <c r="K151" s="9" t="n">
        <v>2</v>
      </c>
      <c r="L151" s="9" t="n">
        <v>0</v>
      </c>
      <c r="M151" s="9" t="n">
        <v>0</v>
      </c>
      <c r="N151" s="9" t="s">
        <v>59</v>
      </c>
    </row>
    <row r="152" customFormat="false" ht="15" hidden="false" customHeight="true" outlineLevel="0" collapsed="false">
      <c r="A152" s="9" t="s">
        <v>88</v>
      </c>
      <c r="B152" s="9" t="n">
        <v>2020</v>
      </c>
      <c r="C152" s="9" t="n">
        <v>2528794</v>
      </c>
      <c r="D152" s="9" t="n">
        <v>900</v>
      </c>
      <c r="E152" s="9" t="n">
        <v>0.36</v>
      </c>
      <c r="F152" s="9" t="n">
        <v>80.6</v>
      </c>
      <c r="G152" s="9" t="n">
        <v>81.4</v>
      </c>
      <c r="H152" s="9" t="n">
        <v>53.3</v>
      </c>
      <c r="I152" s="9" t="s">
        <v>49</v>
      </c>
      <c r="J152" s="9" t="n">
        <v>8</v>
      </c>
      <c r="K152" s="9" t="n">
        <v>4</v>
      </c>
      <c r="L152" s="9" t="n">
        <v>3</v>
      </c>
      <c r="M152" s="9" t="n">
        <v>0</v>
      </c>
      <c r="N152" s="9" t="s">
        <v>59</v>
      </c>
    </row>
    <row r="153" customFormat="false" ht="15" hidden="false" customHeight="true" outlineLevel="0" collapsed="false">
      <c r="A153" s="9" t="s">
        <v>88</v>
      </c>
      <c r="B153" s="9" t="n">
        <v>2021</v>
      </c>
      <c r="C153" s="9" t="n">
        <v>2530967</v>
      </c>
      <c r="D153" s="9" t="n">
        <v>713</v>
      </c>
      <c r="E153" s="9" t="n">
        <v>0.28</v>
      </c>
      <c r="F153" s="9" t="n">
        <v>81.6</v>
      </c>
      <c r="G153" s="9" t="n">
        <v>95.7</v>
      </c>
      <c r="H153" s="9" t="n">
        <v>53.3</v>
      </c>
      <c r="I153" s="9" t="s">
        <v>49</v>
      </c>
      <c r="J153" s="9" t="n">
        <v>8</v>
      </c>
      <c r="K153" s="9" t="n">
        <v>6</v>
      </c>
      <c r="L153" s="9" t="n">
        <v>1</v>
      </c>
      <c r="M153" s="9" t="n">
        <v>0</v>
      </c>
      <c r="N153" s="9" t="s">
        <v>59</v>
      </c>
    </row>
    <row r="154" customFormat="false" ht="15" hidden="false" customHeight="true" outlineLevel="0" collapsed="false">
      <c r="A154" s="9" t="s">
        <v>88</v>
      </c>
      <c r="B154" s="9" t="n">
        <v>2022</v>
      </c>
      <c r="C154" s="9" t="n">
        <v>2548338</v>
      </c>
      <c r="D154" s="9" t="n">
        <v>1069</v>
      </c>
      <c r="E154" s="9" t="n">
        <v>0.42</v>
      </c>
      <c r="F154" s="9" t="n">
        <v>99.6</v>
      </c>
      <c r="G154" s="9" t="n">
        <v>99.5</v>
      </c>
      <c r="H154" s="9" t="n">
        <v>60</v>
      </c>
      <c r="I154" s="9" t="s">
        <v>49</v>
      </c>
      <c r="J154" s="9" t="n">
        <v>9</v>
      </c>
      <c r="K154" s="9" t="n">
        <v>5</v>
      </c>
      <c r="L154" s="9" t="n">
        <v>1</v>
      </c>
      <c r="M154" s="9" t="n">
        <v>0</v>
      </c>
      <c r="N154" s="9" t="s">
        <v>59</v>
      </c>
    </row>
    <row r="155" customFormat="false" ht="15" hidden="false" customHeight="true" outlineLevel="0" collapsed="false">
      <c r="A155" s="9" t="s">
        <v>88</v>
      </c>
      <c r="B155" s="9" t="n">
        <v>2023</v>
      </c>
      <c r="C155" s="9" t="n">
        <v>2565018</v>
      </c>
      <c r="D155" s="9" t="n">
        <v>1221</v>
      </c>
      <c r="E155" s="9" t="n">
        <v>0.48</v>
      </c>
      <c r="F155" s="9" t="n">
        <v>98.48</v>
      </c>
      <c r="G155" s="9" t="n">
        <v>76.5</v>
      </c>
      <c r="H155" s="9" t="n">
        <v>67</v>
      </c>
      <c r="I155" s="9" t="s">
        <v>49</v>
      </c>
      <c r="J155" s="9" t="n">
        <v>10</v>
      </c>
      <c r="K155" s="9" t="n">
        <v>4</v>
      </c>
      <c r="L155" s="9" t="n">
        <v>1</v>
      </c>
      <c r="M155" s="9" t="n">
        <v>0</v>
      </c>
      <c r="N155" s="9" t="s">
        <v>59</v>
      </c>
    </row>
    <row r="156" customFormat="false" ht="15" hidden="false" customHeight="true" outlineLevel="0" collapsed="false">
      <c r="A156" s="9" t="s">
        <v>88</v>
      </c>
      <c r="B156" s="9" t="n">
        <v>2024</v>
      </c>
      <c r="C156" s="9" t="n">
        <v>2701777</v>
      </c>
      <c r="D156" s="9" t="n">
        <v>1245</v>
      </c>
      <c r="E156" s="9" t="n">
        <v>0.46</v>
      </c>
      <c r="F156" s="9" t="n">
        <v>100</v>
      </c>
      <c r="G156" s="9" t="n">
        <v>87.7</v>
      </c>
      <c r="H156" s="9" t="n">
        <v>67</v>
      </c>
      <c r="I156" s="9" t="s">
        <v>49</v>
      </c>
      <c r="J156" s="9" t="n">
        <v>10</v>
      </c>
      <c r="K156" s="9" t="n">
        <v>4</v>
      </c>
      <c r="L156" s="9" t="n">
        <v>1</v>
      </c>
      <c r="M156" s="9" t="n">
        <v>0</v>
      </c>
      <c r="N156" s="9" t="s">
        <v>59</v>
      </c>
    </row>
    <row r="157" customFormat="false" ht="15" hidden="false" customHeight="true" outlineLevel="0" collapsed="false">
      <c r="A157" s="9" t="s">
        <v>89</v>
      </c>
      <c r="B157" s="9" t="n">
        <v>2020</v>
      </c>
      <c r="C157" s="9" t="n">
        <v>5498751</v>
      </c>
      <c r="D157" s="9" t="n">
        <v>93</v>
      </c>
      <c r="E157" s="9" t="n">
        <v>0.02</v>
      </c>
      <c r="F157" s="9" t="n">
        <v>96</v>
      </c>
      <c r="G157" s="9" t="n">
        <v>101.1</v>
      </c>
      <c r="H157" s="9" t="n">
        <v>89.5</v>
      </c>
      <c r="I157" s="9" t="s">
        <v>49</v>
      </c>
      <c r="J157" s="9" t="n">
        <v>17</v>
      </c>
      <c r="K157" s="9" t="n">
        <v>2</v>
      </c>
      <c r="L157" s="9" t="n">
        <v>0</v>
      </c>
      <c r="M157" s="9" t="n">
        <v>0</v>
      </c>
      <c r="N157" s="9" t="s">
        <v>50</v>
      </c>
    </row>
    <row r="158" customFormat="false" ht="15" hidden="false" customHeight="true" outlineLevel="0" collapsed="false">
      <c r="A158" s="9" t="s">
        <v>89</v>
      </c>
      <c r="B158" s="9" t="n">
        <v>2021</v>
      </c>
      <c r="C158" s="9" t="n">
        <v>5610859</v>
      </c>
      <c r="D158" s="9" t="n">
        <v>72</v>
      </c>
      <c r="E158" s="9" t="n">
        <v>0.01</v>
      </c>
      <c r="F158" s="9" t="n">
        <v>85.9</v>
      </c>
      <c r="G158" s="9" t="n">
        <v>100</v>
      </c>
      <c r="H158" s="9" t="n">
        <v>94.7</v>
      </c>
      <c r="I158" s="9" t="s">
        <v>49</v>
      </c>
      <c r="J158" s="9" t="n">
        <v>18</v>
      </c>
      <c r="K158" s="9" t="n">
        <v>1</v>
      </c>
      <c r="L158" s="9" t="n">
        <v>0</v>
      </c>
      <c r="M158" s="9" t="n">
        <v>0</v>
      </c>
      <c r="N158" s="9" t="s">
        <v>50</v>
      </c>
    </row>
    <row r="159" customFormat="false" ht="15" hidden="false" customHeight="true" outlineLevel="0" collapsed="false">
      <c r="A159" s="9" t="s">
        <v>89</v>
      </c>
      <c r="B159" s="9" t="n">
        <v>2022</v>
      </c>
      <c r="C159" s="9" t="n">
        <v>5675357</v>
      </c>
      <c r="D159" s="9" t="n">
        <v>197</v>
      </c>
      <c r="E159" s="9" t="n">
        <v>0.03</v>
      </c>
      <c r="F159" s="9" t="n">
        <v>95.86</v>
      </c>
      <c r="G159" s="9" t="n">
        <v>97</v>
      </c>
      <c r="H159" s="9" t="n">
        <v>94.74</v>
      </c>
      <c r="I159" s="9" t="s">
        <v>49</v>
      </c>
      <c r="J159" s="9" t="n">
        <v>18</v>
      </c>
      <c r="K159" s="9" t="n">
        <v>0</v>
      </c>
      <c r="L159" s="9" t="n">
        <v>1</v>
      </c>
      <c r="M159" s="9" t="n">
        <v>0</v>
      </c>
      <c r="N159" s="9" t="s">
        <v>50</v>
      </c>
    </row>
    <row r="160" customFormat="false" ht="15" hidden="false" customHeight="true" outlineLevel="0" collapsed="false">
      <c r="A160" s="9" t="s">
        <v>89</v>
      </c>
      <c r="B160" s="9" t="n">
        <v>2023</v>
      </c>
      <c r="C160" s="9" t="n">
        <v>5739147</v>
      </c>
      <c r="D160" s="9" t="n">
        <v>56</v>
      </c>
      <c r="E160" s="9" t="n">
        <v>0.01</v>
      </c>
      <c r="F160" s="9" t="n">
        <v>99.76</v>
      </c>
      <c r="G160" s="9" t="n">
        <v>96.4</v>
      </c>
      <c r="H160" s="9" t="n">
        <v>95</v>
      </c>
      <c r="I160" s="9" t="s">
        <v>49</v>
      </c>
      <c r="J160" s="9" t="n">
        <v>18</v>
      </c>
      <c r="K160" s="9" t="n">
        <v>1</v>
      </c>
      <c r="L160" s="9" t="n">
        <v>0</v>
      </c>
      <c r="M160" s="9" t="n">
        <v>0</v>
      </c>
      <c r="N160" s="9" t="s">
        <v>50</v>
      </c>
    </row>
    <row r="161" customFormat="false" ht="15" hidden="false" customHeight="true" outlineLevel="0" collapsed="false">
      <c r="A161" s="9" t="s">
        <v>89</v>
      </c>
      <c r="B161" s="9" t="n">
        <v>2024</v>
      </c>
      <c r="C161" s="9" t="n">
        <v>5836156</v>
      </c>
      <c r="D161" s="9" t="n">
        <v>54</v>
      </c>
      <c r="E161" s="9" t="n">
        <v>0.01</v>
      </c>
      <c r="F161" s="9" t="n">
        <v>100</v>
      </c>
      <c r="G161" s="9" t="n">
        <v>83.3</v>
      </c>
      <c r="H161" s="9" t="n">
        <v>95</v>
      </c>
      <c r="I161" s="9" t="s">
        <v>49</v>
      </c>
      <c r="J161" s="9" t="n">
        <v>18</v>
      </c>
      <c r="K161" s="9" t="n">
        <v>1</v>
      </c>
      <c r="L161" s="9" t="n">
        <v>0</v>
      </c>
      <c r="M161" s="9" t="n">
        <v>0</v>
      </c>
      <c r="N161" s="9" t="s">
        <v>50</v>
      </c>
    </row>
    <row r="162" customFormat="false" ht="15" hidden="false" customHeight="true" outlineLevel="0" collapsed="false">
      <c r="A162" s="9" t="s">
        <v>90</v>
      </c>
      <c r="B162" s="9" t="n">
        <v>2020</v>
      </c>
      <c r="C162" s="9" t="n">
        <v>8567923</v>
      </c>
      <c r="D162" s="9" t="n">
        <v>69</v>
      </c>
      <c r="E162" s="9" t="n">
        <v>0.01</v>
      </c>
      <c r="F162" s="9" t="n">
        <v>98.8</v>
      </c>
      <c r="G162" s="9" t="n">
        <v>100</v>
      </c>
      <c r="H162" s="9" t="n">
        <v>52.9</v>
      </c>
      <c r="I162" s="9" t="s">
        <v>49</v>
      </c>
      <c r="J162" s="9" t="n">
        <v>9</v>
      </c>
      <c r="K162" s="9" t="n">
        <v>8</v>
      </c>
      <c r="L162" s="9" t="n">
        <v>0</v>
      </c>
      <c r="M162" s="9" t="n">
        <v>0</v>
      </c>
      <c r="N162" s="9" t="s">
        <v>50</v>
      </c>
    </row>
    <row r="163" customFormat="false" ht="15" hidden="false" customHeight="true" outlineLevel="0" collapsed="false">
      <c r="A163" s="9" t="s">
        <v>90</v>
      </c>
      <c r="B163" s="9" t="n">
        <v>2021</v>
      </c>
      <c r="C163" s="9" t="n">
        <v>8702628</v>
      </c>
      <c r="D163" s="9" t="n">
        <v>25</v>
      </c>
      <c r="E163" s="9" t="n">
        <v>0</v>
      </c>
      <c r="F163" s="9" t="n">
        <v>97.8</v>
      </c>
      <c r="G163" s="9" t="n">
        <v>100</v>
      </c>
      <c r="H163" s="9" t="n">
        <v>64.7</v>
      </c>
      <c r="I163" s="9" t="s">
        <v>49</v>
      </c>
      <c r="J163" s="9" t="n">
        <v>11</v>
      </c>
      <c r="K163" s="9" t="n">
        <v>6</v>
      </c>
      <c r="L163" s="9" t="n">
        <v>0</v>
      </c>
      <c r="M163" s="9" t="n">
        <v>0</v>
      </c>
      <c r="N163" s="9" t="s">
        <v>50</v>
      </c>
    </row>
    <row r="164" customFormat="false" ht="15" hidden="false" customHeight="true" outlineLevel="0" collapsed="false">
      <c r="A164" s="9" t="s">
        <v>90</v>
      </c>
      <c r="B164" s="9" t="n">
        <v>2022</v>
      </c>
      <c r="C164" s="9" t="n">
        <v>8803213</v>
      </c>
      <c r="D164" s="9" t="n">
        <v>40</v>
      </c>
      <c r="E164" s="9" t="n">
        <v>0</v>
      </c>
      <c r="F164" s="9" t="n">
        <v>99.57</v>
      </c>
      <c r="G164" s="9" t="n">
        <v>100</v>
      </c>
      <c r="H164" s="9" t="n">
        <v>82.35</v>
      </c>
      <c r="I164" s="9" t="s">
        <v>49</v>
      </c>
      <c r="J164" s="9" t="n">
        <v>14</v>
      </c>
      <c r="K164" s="9" t="n">
        <v>3</v>
      </c>
      <c r="L164" s="9" t="n">
        <v>0</v>
      </c>
      <c r="M164" s="9" t="n">
        <v>0</v>
      </c>
      <c r="N164" s="9" t="s">
        <v>50</v>
      </c>
    </row>
    <row r="165" customFormat="false" ht="15" hidden="false" customHeight="true" outlineLevel="0" collapsed="false">
      <c r="A165" s="9" t="s">
        <v>90</v>
      </c>
      <c r="B165" s="9" t="n">
        <v>2023</v>
      </c>
      <c r="C165" s="9" t="n">
        <v>8902406</v>
      </c>
      <c r="D165" s="9" t="n">
        <v>51</v>
      </c>
      <c r="E165" s="9" t="n">
        <v>0.01</v>
      </c>
      <c r="F165" s="9" t="n">
        <v>100</v>
      </c>
      <c r="G165" s="9" t="n">
        <v>100</v>
      </c>
      <c r="H165" s="9" t="n">
        <v>94</v>
      </c>
      <c r="I165" s="9" t="s">
        <v>49</v>
      </c>
      <c r="J165" s="9" t="n">
        <v>16</v>
      </c>
      <c r="K165" s="9" t="n">
        <v>1</v>
      </c>
      <c r="L165" s="9" t="n">
        <v>0</v>
      </c>
      <c r="M165" s="9" t="n">
        <v>0</v>
      </c>
      <c r="N165" s="9" t="s">
        <v>50</v>
      </c>
    </row>
    <row r="166" customFormat="false" ht="15" hidden="false" customHeight="true" outlineLevel="0" collapsed="false">
      <c r="A166" s="9" t="s">
        <v>90</v>
      </c>
      <c r="B166" s="9" t="n">
        <v>2024</v>
      </c>
      <c r="C166" s="9" t="n">
        <v>8837301</v>
      </c>
      <c r="D166" s="9" t="n">
        <v>99</v>
      </c>
      <c r="E166" s="9" t="n">
        <v>0.01</v>
      </c>
      <c r="F166" s="9" t="n">
        <v>100</v>
      </c>
      <c r="G166" s="9" t="n">
        <v>100</v>
      </c>
      <c r="H166" s="9" t="n">
        <v>100</v>
      </c>
      <c r="I166" s="9" t="s">
        <v>49</v>
      </c>
      <c r="J166" s="9" t="n">
        <v>17</v>
      </c>
      <c r="K166" s="9" t="n">
        <v>0</v>
      </c>
      <c r="L166" s="9" t="n">
        <v>0</v>
      </c>
      <c r="M166" s="9" t="n">
        <v>0</v>
      </c>
      <c r="N166" s="9" t="s">
        <v>50</v>
      </c>
    </row>
    <row r="167" customFormat="false" ht="15" hidden="false" customHeight="true" outlineLevel="0" collapsed="false">
      <c r="A167" s="9" t="s">
        <v>91</v>
      </c>
      <c r="B167" s="9" t="n">
        <v>2020</v>
      </c>
      <c r="C167" s="9" t="n">
        <v>14703532</v>
      </c>
      <c r="D167" s="9" t="n">
        <v>998</v>
      </c>
      <c r="E167" s="9" t="n">
        <v>0.07</v>
      </c>
      <c r="F167" s="9" t="n">
        <v>89.1</v>
      </c>
      <c r="G167" s="9" t="n">
        <v>99.9</v>
      </c>
      <c r="H167" s="9" t="n">
        <v>63.6</v>
      </c>
      <c r="I167" s="9" t="s">
        <v>49</v>
      </c>
      <c r="J167" s="9" t="n">
        <v>21</v>
      </c>
      <c r="K167" s="9" t="n">
        <v>11</v>
      </c>
      <c r="L167" s="9" t="n">
        <v>1</v>
      </c>
      <c r="M167" s="9" t="n">
        <v>0</v>
      </c>
      <c r="N167" s="9" t="s">
        <v>50</v>
      </c>
    </row>
    <row r="168" customFormat="false" ht="15" hidden="false" customHeight="true" outlineLevel="0" collapsed="false">
      <c r="A168" s="9" t="s">
        <v>91</v>
      </c>
      <c r="B168" s="9" t="n">
        <v>2021</v>
      </c>
      <c r="C168" s="9" t="n">
        <v>14954028</v>
      </c>
      <c r="D168" s="9" t="n">
        <v>2531</v>
      </c>
      <c r="E168" s="9" t="n">
        <v>0.17</v>
      </c>
      <c r="F168" s="9" t="n">
        <v>90.9</v>
      </c>
      <c r="G168" s="9" t="n">
        <v>98.9</v>
      </c>
      <c r="H168" s="9" t="n">
        <v>63.6</v>
      </c>
      <c r="I168" s="9" t="s">
        <v>49</v>
      </c>
      <c r="J168" s="9" t="n">
        <v>21</v>
      </c>
      <c r="K168" s="9" t="n">
        <v>9</v>
      </c>
      <c r="L168" s="9" t="n">
        <v>3</v>
      </c>
      <c r="M168" s="9" t="n">
        <v>0</v>
      </c>
      <c r="N168" s="9" t="s">
        <v>50</v>
      </c>
    </row>
    <row r="169" customFormat="false" ht="15" hidden="false" customHeight="true" outlineLevel="0" collapsed="false">
      <c r="A169" s="9" t="s">
        <v>91</v>
      </c>
      <c r="B169" s="9" t="n">
        <v>2022</v>
      </c>
      <c r="C169" s="9" t="n">
        <v>15107226</v>
      </c>
      <c r="D169" s="9" t="n">
        <v>5226</v>
      </c>
      <c r="E169" s="9" t="n">
        <v>0.35</v>
      </c>
      <c r="F169" s="9" t="n">
        <v>96.69</v>
      </c>
      <c r="G169" s="9" t="n">
        <v>83.4</v>
      </c>
      <c r="H169" s="9" t="n">
        <v>66.67</v>
      </c>
      <c r="I169" s="9" t="s">
        <v>49</v>
      </c>
      <c r="J169" s="9" t="n">
        <v>22</v>
      </c>
      <c r="K169" s="9" t="n">
        <v>8</v>
      </c>
      <c r="L169" s="9" t="n">
        <v>3</v>
      </c>
      <c r="M169" s="9" t="n">
        <v>0</v>
      </c>
      <c r="N169" s="9" t="s">
        <v>50</v>
      </c>
    </row>
    <row r="170" customFormat="false" ht="15" hidden="false" customHeight="true" outlineLevel="0" collapsed="false">
      <c r="A170" s="9" t="s">
        <v>91</v>
      </c>
      <c r="B170" s="9" t="n">
        <v>2023</v>
      </c>
      <c r="C170" s="9" t="n">
        <v>15257842</v>
      </c>
      <c r="D170" s="9" t="n">
        <v>4921</v>
      </c>
      <c r="E170" s="9" t="n">
        <v>0.32</v>
      </c>
      <c r="F170" s="9" t="n">
        <v>99.35</v>
      </c>
      <c r="G170" s="9" t="n">
        <v>84.9</v>
      </c>
      <c r="H170" s="9" t="n">
        <v>76</v>
      </c>
      <c r="I170" s="9" t="s">
        <v>49</v>
      </c>
      <c r="J170" s="9" t="n">
        <v>25</v>
      </c>
      <c r="K170" s="9" t="n">
        <v>5</v>
      </c>
      <c r="L170" s="9" t="n">
        <v>3</v>
      </c>
      <c r="M170" s="9" t="n">
        <v>0</v>
      </c>
      <c r="N170" s="9" t="s">
        <v>50</v>
      </c>
    </row>
    <row r="171" customFormat="false" ht="15" hidden="false" customHeight="true" outlineLevel="0" collapsed="false">
      <c r="A171" s="9" t="s">
        <v>91</v>
      </c>
      <c r="B171" s="9" t="n">
        <v>2024</v>
      </c>
      <c r="C171" s="9" t="n">
        <v>15588525</v>
      </c>
      <c r="D171" s="9" t="n">
        <v>6596</v>
      </c>
      <c r="E171" s="9" t="n">
        <v>0.42</v>
      </c>
      <c r="F171" s="9" t="n">
        <v>100</v>
      </c>
      <c r="G171" s="9" t="n">
        <v>73.1</v>
      </c>
      <c r="H171" s="9" t="n">
        <v>76</v>
      </c>
      <c r="I171" s="9" t="s">
        <v>49</v>
      </c>
      <c r="J171" s="9" t="n">
        <v>25</v>
      </c>
      <c r="K171" s="9" t="n">
        <v>4</v>
      </c>
      <c r="L171" s="9" t="n">
        <v>4</v>
      </c>
      <c r="M171" s="9" t="n">
        <v>0</v>
      </c>
      <c r="N171" s="9" t="s">
        <v>50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30"/>
  </cols>
  <sheetData>
    <row r="1" customFormat="false" ht="15" hidden="false" customHeight="true" outlineLevel="0" collapsed="false">
      <c r="A1" s="5" t="s">
        <v>92</v>
      </c>
    </row>
    <row r="2" customFormat="false" ht="15" hidden="false" customHeight="true" outlineLevel="0" collapsed="false">
      <c r="A2" s="5" t="s">
        <v>93</v>
      </c>
    </row>
    <row r="3" customFormat="false" ht="15" hidden="false" customHeight="true" outlineLevel="0" collapsed="false">
      <c r="A3" s="5" t="s">
        <v>94</v>
      </c>
    </row>
    <row r="4" customFormat="false" ht="15" hidden="false" customHeight="true" outlineLevel="0" collapsed="false">
      <c r="A4" s="5" t="s">
        <v>95</v>
      </c>
    </row>
    <row r="5" customFormat="false" ht="15" hidden="false" customHeight="true" outlineLevel="0" collapsed="false">
      <c r="A5" s="5" t="s">
        <v>96</v>
      </c>
    </row>
    <row r="6" customFormat="false" ht="15" hidden="false" customHeight="true" outlineLevel="0" collapsed="false">
      <c r="A6" s="5" t="s">
        <v>97</v>
      </c>
    </row>
    <row r="7" customFormat="false" ht="15" hidden="false" customHeight="true" outlineLevel="0" collapsed="false">
      <c r="A7" s="5" t="s">
        <v>98</v>
      </c>
    </row>
    <row r="8" customFormat="false" ht="15" hidden="false" customHeight="true" outlineLevel="0" collapsed="false">
      <c r="A8" s="5" t="s">
        <v>99</v>
      </c>
    </row>
    <row r="9" customFormat="false" ht="15" hidden="false" customHeight="true" outlineLevel="0" collapsed="false">
      <c r="A9" s="5" t="s">
        <v>100</v>
      </c>
    </row>
    <row r="10" customFormat="false" ht="15" hidden="false" customHeight="true" outlineLevel="0" collapsed="false">
      <c r="A10" s="5" t="s">
        <v>101</v>
      </c>
    </row>
    <row r="11" customFormat="false" ht="15" hidden="false" customHeight="true" outlineLevel="0" collapsed="false">
      <c r="A11" s="5" t="s">
        <v>102</v>
      </c>
    </row>
    <row r="12" customFormat="false" ht="45.75" hidden="false" customHeight="true" outlineLevel="0" collapsed="false">
      <c r="A12" s="5" t="s">
        <v>103</v>
      </c>
    </row>
    <row r="13" customFormat="false" ht="34.5" hidden="false" customHeight="true" outlineLevel="0" collapsed="false">
      <c r="A13" s="5" t="s">
        <v>104</v>
      </c>
    </row>
    <row r="14" customFormat="false" ht="45.75" hidden="false" customHeight="true" outlineLevel="0" collapsed="false">
      <c r="A14" s="5" t="s">
        <v>105</v>
      </c>
    </row>
    <row r="15" customFormat="false" ht="23.25" hidden="false" customHeight="true" outlineLevel="0" collapsed="false">
      <c r="A15" s="5" t="s">
        <v>106</v>
      </c>
    </row>
    <row r="16" customFormat="false" ht="45.75" hidden="false" customHeight="true" outlineLevel="0" collapsed="false">
      <c r="A16" s="5" t="s">
        <v>107</v>
      </c>
    </row>
    <row r="17" customFormat="false" ht="34.5" hidden="false" customHeight="true" outlineLevel="0" collapsed="false">
      <c r="A17" s="5" t="s">
        <v>108</v>
      </c>
    </row>
    <row r="18" customFormat="false" ht="15" hidden="false" customHeight="true" outlineLevel="0" collapsed="false">
      <c r="A18" s="5" t="s">
        <v>109</v>
      </c>
    </row>
    <row r="19" customFormat="false" ht="23.25" hidden="false" customHeight="true" outlineLevel="0" collapsed="false">
      <c r="A19" s="5" t="s">
        <v>110</v>
      </c>
    </row>
    <row r="20" customFormat="false" ht="15" hidden="false" customHeight="true" outlineLevel="0" collapsed="false">
      <c r="A20" s="5" t="s">
        <v>111</v>
      </c>
    </row>
    <row r="21" customFormat="false" ht="34.5" hidden="false" customHeight="true" outlineLevel="0" collapsed="false">
      <c r="A21" s="5" t="s">
        <v>112</v>
      </c>
    </row>
    <row r="22" customFormat="false" ht="23.25" hidden="false" customHeight="true" outlineLevel="0" collapsed="false">
      <c r="A22" s="5" t="s">
        <v>113</v>
      </c>
    </row>
    <row r="23" customFormat="false" ht="23.25" hidden="false" customHeight="true" outlineLevel="0" collapsed="false">
      <c r="A23" s="5" t="s">
        <v>114</v>
      </c>
    </row>
    <row r="24" customFormat="false" ht="15" hidden="false" customHeight="true" outlineLevel="0" collapsed="false">
      <c r="A24" s="5" t="s">
        <v>115</v>
      </c>
    </row>
    <row r="25" customFormat="false" ht="34.5" hidden="false" customHeight="true" outlineLevel="0" collapsed="false">
      <c r="A25" s="5" t="s">
        <v>116</v>
      </c>
    </row>
    <row r="26" customFormat="false" ht="23.25" hidden="false" customHeight="true" outlineLevel="0" collapsed="false">
      <c r="A26" s="5" t="s">
        <v>117</v>
      </c>
    </row>
    <row r="27" customFormat="false" ht="15" hidden="false" customHeight="true" outlineLevel="0" collapsed="false">
      <c r="A27" s="5" t="s">
        <v>118</v>
      </c>
    </row>
    <row r="28" customFormat="false" ht="15" hidden="false" customHeight="true" outlineLevel="0" collapsed="false">
      <c r="A28" s="5" t="s">
        <v>119</v>
      </c>
    </row>
    <row r="29" customFormat="false" ht="15" hidden="false" customHeight="true" outlineLevel="0" collapsed="false">
      <c r="A29" s="5" t="s">
        <v>120</v>
      </c>
    </row>
    <row r="30" customFormat="false" ht="23.25" hidden="false" customHeight="true" outlineLevel="0" collapsed="false">
      <c r="A30" s="5" t="s">
        <v>121</v>
      </c>
    </row>
    <row r="31" customFormat="false" ht="15" hidden="false" customHeight="true" outlineLevel="0" collapsed="false">
      <c r="A31" s="5" t="s">
        <v>122</v>
      </c>
    </row>
    <row r="32" customFormat="false" ht="1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2"/>
    <col collapsed="false" customWidth="true" hidden="false" outlineLevel="0" max="3" min="3" style="1" width="38"/>
    <col collapsed="false" customWidth="true" hidden="false" outlineLevel="0" max="4" min="4" style="1" width="45"/>
  </cols>
  <sheetData>
    <row r="1" customFormat="false" ht="15.75" hidden="false" customHeight="true" outlineLevel="0" collapsed="false">
      <c r="A1" s="10" t="s">
        <v>123</v>
      </c>
      <c r="B1" s="10"/>
      <c r="C1" s="10"/>
      <c r="D1" s="10"/>
      <c r="E1" s="10"/>
    </row>
    <row r="2" customFormat="false" ht="27.75" hidden="false" customHeight="true" outlineLevel="0" collapsed="false">
      <c r="A2" s="11" t="s">
        <v>124</v>
      </c>
      <c r="B2" s="11"/>
      <c r="C2" s="11"/>
      <c r="D2" s="11"/>
      <c r="E2" s="11"/>
    </row>
    <row r="4" customFormat="false" ht="15" hidden="false" customHeight="true" outlineLevel="0" collapsed="false">
      <c r="A4" s="12" t="s">
        <v>35</v>
      </c>
      <c r="B4" s="12" t="s">
        <v>125</v>
      </c>
      <c r="C4" s="12" t="s">
        <v>126</v>
      </c>
      <c r="D4" s="12" t="s">
        <v>127</v>
      </c>
    </row>
    <row r="5" customFormat="false" ht="30" hidden="false" customHeight="true" outlineLevel="0" collapsed="false">
      <c r="A5" s="13" t="s">
        <v>128</v>
      </c>
      <c r="B5" s="13" t="s">
        <v>129</v>
      </c>
      <c r="C5" s="13" t="s">
        <v>130</v>
      </c>
      <c r="D5" s="13" t="s">
        <v>131</v>
      </c>
    </row>
    <row r="6" customFormat="false" ht="30" hidden="false" customHeight="true" outlineLevel="0" collapsed="false">
      <c r="A6" s="13" t="s">
        <v>132</v>
      </c>
      <c r="B6" s="13" t="s">
        <v>129</v>
      </c>
      <c r="C6" s="13" t="s">
        <v>133</v>
      </c>
      <c r="D6" s="13" t="s">
        <v>134</v>
      </c>
    </row>
    <row r="7" customFormat="false" ht="30" hidden="false" customHeight="true" outlineLevel="0" collapsed="false">
      <c r="A7" s="13" t="s">
        <v>135</v>
      </c>
      <c r="B7" s="13" t="s">
        <v>129</v>
      </c>
      <c r="C7" s="13" t="s">
        <v>136</v>
      </c>
      <c r="D7" s="13" t="s">
        <v>137</v>
      </c>
    </row>
    <row r="8" customFormat="false" ht="30" hidden="false" customHeight="true" outlineLevel="0" collapsed="false">
      <c r="A8" s="13" t="s">
        <v>138</v>
      </c>
      <c r="B8" s="13" t="s">
        <v>139</v>
      </c>
      <c r="C8" s="13" t="s">
        <v>140</v>
      </c>
      <c r="D8" s="13" t="s">
        <v>141</v>
      </c>
    </row>
    <row r="9" customFormat="false" ht="30" hidden="false" customHeight="true" outlineLevel="0" collapsed="false">
      <c r="A9" s="13" t="s">
        <v>142</v>
      </c>
      <c r="B9" s="13" t="s">
        <v>139</v>
      </c>
      <c r="C9" s="13" t="s">
        <v>143</v>
      </c>
      <c r="D9" s="13" t="s">
        <v>144</v>
      </c>
    </row>
    <row r="10" customFormat="false" ht="30" hidden="false" customHeight="true" outlineLevel="0" collapsed="false">
      <c r="A10" s="13" t="s">
        <v>142</v>
      </c>
      <c r="B10" s="13" t="s">
        <v>145</v>
      </c>
      <c r="C10" s="13" t="s">
        <v>146</v>
      </c>
      <c r="D10" s="13" t="s">
        <v>147</v>
      </c>
    </row>
    <row r="12" customFormat="false" ht="15" hidden="false" customHeight="true" outlineLevel="0" collapsed="false">
      <c r="A12" s="14" t="s">
        <v>148</v>
      </c>
      <c r="B12" s="14"/>
      <c r="C12" s="14"/>
      <c r="D12" s="14"/>
      <c r="E12" s="14"/>
    </row>
    <row r="13" customFormat="false" ht="60" hidden="false" customHeight="true" outlineLevel="0" collapsed="false">
      <c r="A13" s="11" t="s">
        <v>149</v>
      </c>
      <c r="B13" s="11"/>
      <c r="C13" s="11"/>
      <c r="D13" s="11"/>
      <c r="E13" s="11"/>
    </row>
    <row r="15" customFormat="false" ht="15" hidden="false" customHeight="true" outlineLevel="0" collapsed="false">
      <c r="A15" s="14" t="s">
        <v>150</v>
      </c>
      <c r="B15" s="14"/>
      <c r="C15" s="14"/>
      <c r="D15" s="14"/>
      <c r="E15" s="14"/>
    </row>
    <row r="16" customFormat="false" ht="75" hidden="false" customHeight="true" outlineLevel="0" collapsed="false">
      <c r="A16" s="11" t="s">
        <v>151</v>
      </c>
      <c r="B16" s="11"/>
      <c r="C16" s="11"/>
      <c r="D16" s="11"/>
      <c r="E16" s="11"/>
    </row>
  </sheetData>
  <mergeCells count="6">
    <mergeCell ref="A1:E1"/>
    <mergeCell ref="A2:E2"/>
    <mergeCell ref="A12:E12"/>
    <mergeCell ref="A13:E13"/>
    <mergeCell ref="A15:E15"/>
    <mergeCell ref="A16:E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6" min="2" style="1" width="10"/>
  </cols>
  <sheetData>
    <row r="1" customFormat="false" ht="15" hidden="false" customHeight="true" outlineLevel="0" collapsed="false">
      <c r="A1" s="15" t="s">
        <v>152</v>
      </c>
      <c r="B1" s="15"/>
      <c r="C1" s="15"/>
      <c r="D1" s="15"/>
      <c r="E1" s="15"/>
      <c r="F1" s="15"/>
    </row>
    <row r="3" customFormat="false" ht="15" hidden="false" customHeight="true" outlineLevel="0" collapsed="false">
      <c r="A3" s="16" t="s">
        <v>35</v>
      </c>
      <c r="B3" s="16" t="s">
        <v>153</v>
      </c>
      <c r="C3" s="16" t="s">
        <v>154</v>
      </c>
      <c r="D3" s="16" t="s">
        <v>155</v>
      </c>
      <c r="E3" s="16" t="s">
        <v>156</v>
      </c>
      <c r="F3" s="16" t="s">
        <v>157</v>
      </c>
      <c r="H3" s="17" t="s">
        <v>158</v>
      </c>
      <c r="I3" s="17" t="s">
        <v>159</v>
      </c>
      <c r="J3" s="17" t="s">
        <v>160</v>
      </c>
      <c r="K3" s="17" t="s">
        <v>161</v>
      </c>
      <c r="L3" s="17" t="s">
        <v>162</v>
      </c>
    </row>
    <row r="4" customFormat="false" ht="15" hidden="false" customHeight="true" outlineLevel="0" collapsed="false">
      <c r="A4" s="9" t="n">
        <v>2020</v>
      </c>
      <c r="B4" s="9" t="n">
        <f aca="false">ROUND(AVERAGE(H4:H173),2)</f>
        <v>2.33</v>
      </c>
      <c r="C4" s="9" t="n">
        <f aca="false">ROUND(MEDIAN(H4:H173),3)</f>
        <v>0.06</v>
      </c>
      <c r="D4" s="9" t="n">
        <f aca="false">ROUND(STDEV(H4:H173),2)</f>
        <v>10.89</v>
      </c>
      <c r="E4" s="9" t="n">
        <f aca="false">ROUND(MIN(H4:H173),2)</f>
        <v>0</v>
      </c>
      <c r="F4" s="9" t="n">
        <f aca="false">ROUND(MAX(H4:H173),2)</f>
        <v>63.12</v>
      </c>
      <c r="H4" s="1" t="n">
        <f aca="false">IF('Panel Data (34-province)'!B2=2020,'Panel Data (34-province)'!E2,"")</f>
        <v>0.04</v>
      </c>
      <c r="I4" s="1" t="str">
        <f aca="false">IF('Panel Data (34-province)'!B2=2021,'Panel Data (34-province)'!E2,"")</f>
        <v/>
      </c>
      <c r="J4" s="1" t="str">
        <f aca="false">IF('Panel Data (34-province)'!B2=2022,'Panel Data (34-province)'!E2,"")</f>
        <v/>
      </c>
      <c r="K4" s="1" t="str">
        <f aca="false">IF('Panel Data (34-province)'!B2=2023,'Panel Data (34-province)'!E2,"")</f>
        <v/>
      </c>
      <c r="L4" s="1" t="str">
        <f aca="false">IF('Panel Data (34-province)'!B2=2024,'Panel Data (34-province)'!E2,"")</f>
        <v/>
      </c>
    </row>
    <row r="5" customFormat="false" ht="15" hidden="false" customHeight="true" outlineLevel="0" collapsed="false">
      <c r="A5" s="9" t="n">
        <v>2021</v>
      </c>
      <c r="B5" s="9" t="n">
        <f aca="false">ROUND(AVERAGE(I4:I173),2)</f>
        <v>2.7</v>
      </c>
      <c r="C5" s="9" t="n">
        <f aca="false">ROUND(MEDIAN(I4:I173),3)</f>
        <v>0.06</v>
      </c>
      <c r="D5" s="9" t="n">
        <f aca="false">ROUND(STDEV(I4:I173),2)</f>
        <v>13.73</v>
      </c>
      <c r="E5" s="9" t="n">
        <f aca="false">ROUND(MIN(I4:I173),2)</f>
        <v>0</v>
      </c>
      <c r="F5" s="9" t="n">
        <f aca="false">ROUND(MAX(I4:I173),2)</f>
        <v>80.05</v>
      </c>
      <c r="H5" s="1" t="str">
        <f aca="false">IF('Panel Data (34-province)'!B3=2020,'Panel Data (34-province)'!E3,"")</f>
        <v/>
      </c>
      <c r="I5" s="1" t="n">
        <f aca="false">IF('Panel Data (34-province)'!B3=2021,'Panel Data (34-province)'!E3,"")</f>
        <v>0.06</v>
      </c>
      <c r="J5" s="1" t="str">
        <f aca="false">IF('Panel Data (34-province)'!B3=2022,'Panel Data (34-province)'!E3,"")</f>
        <v/>
      </c>
      <c r="K5" s="1" t="str">
        <f aca="false">IF('Panel Data (34-province)'!B3=2023,'Panel Data (34-province)'!E3,"")</f>
        <v/>
      </c>
      <c r="L5" s="1" t="str">
        <f aca="false">IF('Panel Data (34-province)'!B3=2024,'Panel Data (34-province)'!E3,"")</f>
        <v/>
      </c>
    </row>
    <row r="6" customFormat="false" ht="15" hidden="false" customHeight="true" outlineLevel="0" collapsed="false">
      <c r="A6" s="9" t="n">
        <v>2022</v>
      </c>
      <c r="B6" s="9" t="n">
        <f aca="false">ROUND(AVERAGE(J4:J173),2)</f>
        <v>3.9</v>
      </c>
      <c r="C6" s="9" t="n">
        <f aca="false">ROUND(MEDIAN(J4:J173),3)</f>
        <v>0.08</v>
      </c>
      <c r="D6" s="9" t="n">
        <f aca="false">ROUND(STDEV(J4:J173),2)</f>
        <v>19.41</v>
      </c>
      <c r="E6" s="9" t="n">
        <f aca="false">ROUND(MIN(J4:J173),2)</f>
        <v>0</v>
      </c>
      <c r="F6" s="9" t="n">
        <f aca="false">ROUND(MAX(J4:J173),2)</f>
        <v>113.07</v>
      </c>
      <c r="H6" s="1" t="str">
        <f aca="false">IF('Panel Data (34-province)'!B4=2020,'Panel Data (34-province)'!E4,"")</f>
        <v/>
      </c>
      <c r="I6" s="1" t="str">
        <f aca="false">IF('Panel Data (34-province)'!B4=2021,'Panel Data (34-province)'!E4,"")</f>
        <v/>
      </c>
      <c r="J6" s="1" t="n">
        <f aca="false">IF('Panel Data (34-province)'!B4=2022,'Panel Data (34-province)'!E4,"")</f>
        <v>0.02</v>
      </c>
      <c r="K6" s="1" t="str">
        <f aca="false">IF('Panel Data (34-province)'!B4=2023,'Panel Data (34-province)'!E4,"")</f>
        <v/>
      </c>
      <c r="L6" s="1" t="str">
        <f aca="false">IF('Panel Data (34-province)'!B4=2024,'Panel Data (34-province)'!E4,"")</f>
        <v/>
      </c>
    </row>
    <row r="7" customFormat="false" ht="15" hidden="false" customHeight="true" outlineLevel="0" collapsed="false">
      <c r="A7" s="9" t="n">
        <v>2023</v>
      </c>
      <c r="B7" s="9" t="n">
        <f aca="false">ROUND(AVERAGE(K4:K173),2)</f>
        <v>3.53</v>
      </c>
      <c r="C7" s="9" t="n">
        <f aca="false">ROUND(MEDIAN(K4:K173),3)</f>
        <v>0.07</v>
      </c>
      <c r="D7" s="9" t="n">
        <f aca="false">ROUND(STDEV(K4:K173),2)</f>
        <v>16.83</v>
      </c>
      <c r="E7" s="9" t="n">
        <f aca="false">ROUND(MIN(K4:K173),2)</f>
        <v>0.01</v>
      </c>
      <c r="F7" s="9" t="n">
        <f aca="false">ROUND(MAX(K4:K173),2)</f>
        <v>97.65</v>
      </c>
      <c r="H7" s="1" t="str">
        <f aca="false">IF('Panel Data (34-province)'!B5=2020,'Panel Data (34-province)'!E5,"")</f>
        <v/>
      </c>
      <c r="I7" s="1" t="str">
        <f aca="false">IF('Panel Data (34-province)'!B5=2021,'Panel Data (34-province)'!E5,"")</f>
        <v/>
      </c>
      <c r="J7" s="1" t="str">
        <f aca="false">IF('Panel Data (34-province)'!B5=2022,'Panel Data (34-province)'!E5,"")</f>
        <v/>
      </c>
      <c r="K7" s="1" t="n">
        <f aca="false">IF('Panel Data (34-province)'!B5=2023,'Panel Data (34-province)'!E5,"")</f>
        <v>0.03</v>
      </c>
      <c r="L7" s="1" t="str">
        <f aca="false">IF('Panel Data (34-province)'!B5=2024,'Panel Data (34-province)'!E5,"")</f>
        <v/>
      </c>
    </row>
    <row r="8" customFormat="false" ht="15" hidden="false" customHeight="true" outlineLevel="0" collapsed="false">
      <c r="A8" s="9" t="n">
        <v>2024</v>
      </c>
      <c r="B8" s="9" t="n">
        <f aca="false">ROUND(AVERAGE(L4:L173),2)</f>
        <v>3.79</v>
      </c>
      <c r="C8" s="9" t="n">
        <f aca="false">ROUND(MEDIAN(L4:L173),3)</f>
        <v>0.105</v>
      </c>
      <c r="D8" s="9" t="n">
        <f aca="false">ROUND(STDEV(L4:L173),2)</f>
        <v>18.63</v>
      </c>
      <c r="E8" s="9" t="n">
        <f aca="false">ROUND(MIN(L4:L173),2)</f>
        <v>0</v>
      </c>
      <c r="F8" s="9" t="n">
        <f aca="false">ROUND(MAX(L4:L173),2)</f>
        <v>108.54</v>
      </c>
      <c r="H8" s="1" t="str">
        <f aca="false">IF('Panel Data (34-province)'!B6=2020,'Panel Data (34-province)'!E6,"")</f>
        <v/>
      </c>
      <c r="I8" s="1" t="str">
        <f aca="false">IF('Panel Data (34-province)'!B6=2021,'Panel Data (34-province)'!E6,"")</f>
        <v/>
      </c>
      <c r="J8" s="1" t="str">
        <f aca="false">IF('Panel Data (34-province)'!B6=2022,'Panel Data (34-province)'!E6,"")</f>
        <v/>
      </c>
      <c r="K8" s="1" t="str">
        <f aca="false">IF('Panel Data (34-province)'!B6=2023,'Panel Data (34-province)'!E6,"")</f>
        <v/>
      </c>
      <c r="L8" s="1" t="n">
        <f aca="false">IF('Panel Data (34-province)'!B6=2024,'Panel Data (34-province)'!E6,"")</f>
        <v>0.07</v>
      </c>
    </row>
    <row r="9" customFormat="false" ht="15" hidden="false" customHeight="true" outlineLevel="0" collapsed="false">
      <c r="H9" s="1" t="n">
        <f aca="false">IF('Panel Data (34-province)'!B7=2020,'Panel Data (34-province)'!E7,"")</f>
        <v>0</v>
      </c>
      <c r="I9" s="1" t="str">
        <f aca="false">IF('Panel Data (34-province)'!B7=2021,'Panel Data (34-province)'!E7,"")</f>
        <v/>
      </c>
      <c r="J9" s="1" t="str">
        <f aca="false">IF('Panel Data (34-province)'!B7=2022,'Panel Data (34-province)'!E7,"")</f>
        <v/>
      </c>
      <c r="K9" s="1" t="str">
        <f aca="false">IF('Panel Data (34-province)'!B7=2023,'Panel Data (34-province)'!E7,"")</f>
        <v/>
      </c>
      <c r="L9" s="1" t="str">
        <f aca="false">IF('Panel Data (34-province)'!B7=2024,'Panel Data (34-province)'!E7,"")</f>
        <v/>
      </c>
    </row>
    <row r="10" customFormat="false" ht="15" hidden="false" customHeight="true" outlineLevel="0" collapsed="false">
      <c r="A10" s="18" t="s">
        <v>163</v>
      </c>
      <c r="B10" s="18"/>
      <c r="C10" s="18"/>
      <c r="D10" s="18"/>
      <c r="E10" s="18"/>
      <c r="F10" s="18"/>
      <c r="H10" s="1" t="str">
        <f aca="false">IF('Panel Data (34-province)'!B8=2020,'Panel Data (34-province)'!E8,"")</f>
        <v/>
      </c>
      <c r="I10" s="1" t="n">
        <f aca="false">IF('Panel Data (34-province)'!B8=2021,'Panel Data (34-province)'!E8,"")</f>
        <v>0.01</v>
      </c>
      <c r="J10" s="1" t="str">
        <f aca="false">IF('Panel Data (34-province)'!B8=2022,'Panel Data (34-province)'!E8,"")</f>
        <v/>
      </c>
      <c r="K10" s="1" t="str">
        <f aca="false">IF('Panel Data (34-province)'!B8=2023,'Panel Data (34-province)'!E8,"")</f>
        <v/>
      </c>
      <c r="L10" s="1" t="str">
        <f aca="false">IF('Panel Data (34-province)'!B8=2024,'Panel Data (34-province)'!E8,"")</f>
        <v/>
      </c>
    </row>
    <row r="11" customFormat="false" ht="15" hidden="false" customHeight="true" outlineLevel="0" collapsed="false">
      <c r="A11" s="18" t="s">
        <v>164</v>
      </c>
      <c r="B11" s="18"/>
      <c r="C11" s="18"/>
      <c r="D11" s="18"/>
      <c r="E11" s="18"/>
      <c r="F11" s="18"/>
      <c r="H11" s="1" t="str">
        <f aca="false">IF('Panel Data (34-province)'!B9=2020,'Panel Data (34-province)'!E9,"")</f>
        <v/>
      </c>
      <c r="I11" s="1" t="str">
        <f aca="false">IF('Panel Data (34-province)'!B9=2021,'Panel Data (34-province)'!E9,"")</f>
        <v/>
      </c>
      <c r="J11" s="1" t="n">
        <f aca="false">IF('Panel Data (34-province)'!B9=2022,'Panel Data (34-province)'!E9,"")</f>
        <v>0.01</v>
      </c>
      <c r="K11" s="1" t="str">
        <f aca="false">IF('Panel Data (34-province)'!B9=2023,'Panel Data (34-province)'!E9,"")</f>
        <v/>
      </c>
      <c r="L11" s="1" t="str">
        <f aca="false">IF('Panel Data (34-province)'!B9=2024,'Panel Data (34-province)'!E9,"")</f>
        <v/>
      </c>
    </row>
    <row r="12" customFormat="false" ht="15" hidden="false" customHeight="true" outlineLevel="0" collapsed="false">
      <c r="H12" s="1" t="str">
        <f aca="false">IF('Panel Data (34-province)'!B10=2020,'Panel Data (34-province)'!E10,"")</f>
        <v/>
      </c>
      <c r="I12" s="1" t="str">
        <f aca="false">IF('Panel Data (34-province)'!B10=2021,'Panel Data (34-province)'!E10,"")</f>
        <v/>
      </c>
      <c r="J12" s="1" t="str">
        <f aca="false">IF('Panel Data (34-province)'!B10=2022,'Panel Data (34-province)'!E10,"")</f>
        <v/>
      </c>
      <c r="K12" s="1" t="n">
        <f aca="false">IF('Panel Data (34-province)'!B10=2023,'Panel Data (34-province)'!E10,"")</f>
        <v>0.01</v>
      </c>
      <c r="L12" s="1" t="str">
        <f aca="false">IF('Panel Data (34-province)'!B10=2024,'Panel Data (34-province)'!E10,"")</f>
        <v/>
      </c>
    </row>
    <row r="13" customFormat="false" ht="15" hidden="false" customHeight="true" outlineLevel="0" collapsed="false">
      <c r="H13" s="1" t="str">
        <f aca="false">IF('Panel Data (34-province)'!B11=2020,'Panel Data (34-province)'!E11,"")</f>
        <v/>
      </c>
      <c r="I13" s="1" t="str">
        <f aca="false">IF('Panel Data (34-province)'!B11=2021,'Panel Data (34-province)'!E11,"")</f>
        <v/>
      </c>
      <c r="J13" s="1" t="str">
        <f aca="false">IF('Panel Data (34-province)'!B11=2022,'Panel Data (34-province)'!E11,"")</f>
        <v/>
      </c>
      <c r="K13" s="1" t="str">
        <f aca="false">IF('Panel Data (34-province)'!B11=2023,'Panel Data (34-province)'!E11,"")</f>
        <v/>
      </c>
      <c r="L13" s="1" t="n">
        <f aca="false">IF('Panel Data (34-province)'!B11=2024,'Panel Data (34-province)'!E11,"")</f>
        <v>0.02</v>
      </c>
    </row>
    <row r="14" customFormat="false" ht="15" hidden="false" customHeight="true" outlineLevel="0" collapsed="false">
      <c r="H14" s="1" t="n">
        <f aca="false">IF('Panel Data (34-province)'!B12=2020,'Panel Data (34-province)'!E12,"")</f>
        <v>0</v>
      </c>
      <c r="I14" s="1" t="str">
        <f aca="false">IF('Panel Data (34-province)'!B12=2021,'Panel Data (34-province)'!E12,"")</f>
        <v/>
      </c>
      <c r="J14" s="1" t="str">
        <f aca="false">IF('Panel Data (34-province)'!B12=2022,'Panel Data (34-province)'!E12,"")</f>
        <v/>
      </c>
      <c r="K14" s="1" t="str">
        <f aca="false">IF('Panel Data (34-province)'!B12=2023,'Panel Data (34-province)'!E12,"")</f>
        <v/>
      </c>
      <c r="L14" s="1" t="str">
        <f aca="false">IF('Panel Data (34-province)'!B12=2024,'Panel Data (34-province)'!E12,"")</f>
        <v/>
      </c>
    </row>
    <row r="15" customFormat="false" ht="15" hidden="false" customHeight="true" outlineLevel="0" collapsed="false">
      <c r="H15" s="1" t="str">
        <f aca="false">IF('Panel Data (34-province)'!B13=2020,'Panel Data (34-province)'!E13,"")</f>
        <v/>
      </c>
      <c r="I15" s="1" t="n">
        <f aca="false">IF('Panel Data (34-province)'!B13=2021,'Panel Data (34-province)'!E13,"")</f>
        <v>0</v>
      </c>
      <c r="J15" s="1" t="str">
        <f aca="false">IF('Panel Data (34-province)'!B13=2022,'Panel Data (34-province)'!E13,"")</f>
        <v/>
      </c>
      <c r="K15" s="1" t="str">
        <f aca="false">IF('Panel Data (34-province)'!B13=2023,'Panel Data (34-province)'!E13,"")</f>
        <v/>
      </c>
      <c r="L15" s="1" t="str">
        <f aca="false">IF('Panel Data (34-province)'!B13=2024,'Panel Data (34-province)'!E13,"")</f>
        <v/>
      </c>
    </row>
    <row r="16" customFormat="false" ht="15" hidden="false" customHeight="true" outlineLevel="0" collapsed="false">
      <c r="H16" s="1" t="str">
        <f aca="false">IF('Panel Data (34-province)'!B14=2020,'Panel Data (34-province)'!E14,"")</f>
        <v/>
      </c>
      <c r="I16" s="1" t="str">
        <f aca="false">IF('Panel Data (34-province)'!B14=2021,'Panel Data (34-province)'!E14,"")</f>
        <v/>
      </c>
      <c r="J16" s="1" t="n">
        <f aca="false">IF('Panel Data (34-province)'!B14=2022,'Panel Data (34-province)'!E14,"")</f>
        <v>0.01</v>
      </c>
      <c r="K16" s="1" t="str">
        <f aca="false">IF('Panel Data (34-province)'!B14=2023,'Panel Data (34-province)'!E14,"")</f>
        <v/>
      </c>
      <c r="L16" s="1" t="str">
        <f aca="false">IF('Panel Data (34-province)'!B14=2024,'Panel Data (34-province)'!E14,"")</f>
        <v/>
      </c>
    </row>
    <row r="17" customFormat="false" ht="15" hidden="false" customHeight="true" outlineLevel="0" collapsed="false">
      <c r="H17" s="1" t="str">
        <f aca="false">IF('Panel Data (34-province)'!B15=2020,'Panel Data (34-province)'!E15,"")</f>
        <v/>
      </c>
      <c r="I17" s="1" t="str">
        <f aca="false">IF('Panel Data (34-province)'!B15=2021,'Panel Data (34-province)'!E15,"")</f>
        <v/>
      </c>
      <c r="J17" s="1" t="str">
        <f aca="false">IF('Panel Data (34-province)'!B15=2022,'Panel Data (34-province)'!E15,"")</f>
        <v/>
      </c>
      <c r="K17" s="1" t="n">
        <f aca="false">IF('Panel Data (34-province)'!B15=2023,'Panel Data (34-province)'!E15,"")</f>
        <v>0.01</v>
      </c>
      <c r="L17" s="1" t="str">
        <f aca="false">IF('Panel Data (34-province)'!B15=2024,'Panel Data (34-province)'!E15,"")</f>
        <v/>
      </c>
    </row>
    <row r="18" customFormat="false" ht="15" hidden="false" customHeight="true" outlineLevel="0" collapsed="false">
      <c r="H18" s="1" t="str">
        <f aca="false">IF('Panel Data (34-province)'!B16=2020,'Panel Data (34-province)'!E16,"")</f>
        <v/>
      </c>
      <c r="I18" s="1" t="str">
        <f aca="false">IF('Panel Data (34-province)'!B16=2021,'Panel Data (34-province)'!E16,"")</f>
        <v/>
      </c>
      <c r="J18" s="1" t="str">
        <f aca="false">IF('Panel Data (34-province)'!B16=2022,'Panel Data (34-province)'!E16,"")</f>
        <v/>
      </c>
      <c r="K18" s="1" t="str">
        <f aca="false">IF('Panel Data (34-province)'!B16=2023,'Panel Data (34-province)'!E16,"")</f>
        <v/>
      </c>
      <c r="L18" s="1" t="n">
        <f aca="false">IF('Panel Data (34-province)'!B16=2024,'Panel Data (34-province)'!E16,"")</f>
        <v>0.01</v>
      </c>
    </row>
    <row r="19" customFormat="false" ht="15" hidden="false" customHeight="true" outlineLevel="0" collapsed="false">
      <c r="H19" s="1" t="n">
        <f aca="false">IF('Panel Data (34-province)'!B17=2020,'Panel Data (34-province)'!E17,"")</f>
        <v>0.05</v>
      </c>
      <c r="I19" s="1" t="str">
        <f aca="false">IF('Panel Data (34-province)'!B17=2021,'Panel Data (34-province)'!E17,"")</f>
        <v/>
      </c>
      <c r="J19" s="1" t="str">
        <f aca="false">IF('Panel Data (34-province)'!B17=2022,'Panel Data (34-province)'!E17,"")</f>
        <v/>
      </c>
      <c r="K19" s="1" t="str">
        <f aca="false">IF('Panel Data (34-province)'!B17=2023,'Panel Data (34-province)'!E17,"")</f>
        <v/>
      </c>
      <c r="L19" s="1" t="str">
        <f aca="false">IF('Panel Data (34-province)'!B17=2024,'Panel Data (34-province)'!E17,"")</f>
        <v/>
      </c>
    </row>
    <row r="20" customFormat="false" ht="15" hidden="false" customHeight="true" outlineLevel="0" collapsed="false">
      <c r="H20" s="1" t="str">
        <f aca="false">IF('Panel Data (34-province)'!B18=2020,'Panel Data (34-province)'!E18,"")</f>
        <v/>
      </c>
      <c r="I20" s="1" t="n">
        <f aca="false">IF('Panel Data (34-province)'!B18=2021,'Panel Data (34-province)'!E18,"")</f>
        <v>0</v>
      </c>
      <c r="J20" s="1" t="str">
        <f aca="false">IF('Panel Data (34-province)'!B18=2022,'Panel Data (34-province)'!E18,"")</f>
        <v/>
      </c>
      <c r="K20" s="1" t="str">
        <f aca="false">IF('Panel Data (34-province)'!B18=2023,'Panel Data (34-province)'!E18,"")</f>
        <v/>
      </c>
      <c r="L20" s="1" t="str">
        <f aca="false">IF('Panel Data (34-province)'!B18=2024,'Panel Data (34-province)'!E18,"")</f>
        <v/>
      </c>
    </row>
    <row r="21" customFormat="false" ht="15" hidden="false" customHeight="true" outlineLevel="0" collapsed="false">
      <c r="H21" s="1" t="str">
        <f aca="false">IF('Panel Data (34-province)'!B19=2020,'Panel Data (34-province)'!E19,"")</f>
        <v/>
      </c>
      <c r="I21" s="1" t="str">
        <f aca="false">IF('Panel Data (34-province)'!B19=2021,'Panel Data (34-province)'!E19,"")</f>
        <v/>
      </c>
      <c r="J21" s="1" t="n">
        <f aca="false">IF('Panel Data (34-province)'!B19=2022,'Panel Data (34-province)'!E19,"")</f>
        <v>0.01</v>
      </c>
      <c r="K21" s="1" t="str">
        <f aca="false">IF('Panel Data (34-province)'!B19=2023,'Panel Data (34-province)'!E19,"")</f>
        <v/>
      </c>
      <c r="L21" s="1" t="str">
        <f aca="false">IF('Panel Data (34-province)'!B19=2024,'Panel Data (34-province)'!E19,"")</f>
        <v/>
      </c>
    </row>
    <row r="22" customFormat="false" ht="15" hidden="false" customHeight="true" outlineLevel="0" collapsed="false">
      <c r="H22" s="1" t="str">
        <f aca="false">IF('Panel Data (34-province)'!B20=2020,'Panel Data (34-province)'!E20,"")</f>
        <v/>
      </c>
      <c r="I22" s="1" t="str">
        <f aca="false">IF('Panel Data (34-province)'!B20=2021,'Panel Data (34-province)'!E20,"")</f>
        <v/>
      </c>
      <c r="J22" s="1" t="str">
        <f aca="false">IF('Panel Data (34-province)'!B20=2022,'Panel Data (34-province)'!E20,"")</f>
        <v/>
      </c>
      <c r="K22" s="1" t="n">
        <f aca="false">IF('Panel Data (34-province)'!B20=2023,'Panel Data (34-province)'!E20,"")</f>
        <v>0.01</v>
      </c>
      <c r="L22" s="1" t="str">
        <f aca="false">IF('Panel Data (34-province)'!B20=2024,'Panel Data (34-province)'!E20,"")</f>
        <v/>
      </c>
    </row>
    <row r="23" customFormat="false" ht="15" hidden="false" customHeight="true" outlineLevel="0" collapsed="false">
      <c r="H23" s="1" t="str">
        <f aca="false">IF('Panel Data (34-province)'!B21=2020,'Panel Data (34-province)'!E21,"")</f>
        <v/>
      </c>
      <c r="I23" s="1" t="str">
        <f aca="false">IF('Panel Data (34-province)'!B21=2021,'Panel Data (34-province)'!E21,"")</f>
        <v/>
      </c>
      <c r="J23" s="1" t="str">
        <f aca="false">IF('Panel Data (34-province)'!B21=2022,'Panel Data (34-province)'!E21,"")</f>
        <v/>
      </c>
      <c r="K23" s="1" t="str">
        <f aca="false">IF('Panel Data (34-province)'!B21=2023,'Panel Data (34-province)'!E21,"")</f>
        <v/>
      </c>
      <c r="L23" s="1" t="n">
        <f aca="false">IF('Panel Data (34-province)'!B21=2024,'Panel Data (34-province)'!E21,"")</f>
        <v>0</v>
      </c>
    </row>
    <row r="24" customFormat="false" ht="15" hidden="false" customHeight="true" outlineLevel="0" collapsed="false">
      <c r="H24" s="1" t="n">
        <f aca="false">IF('Panel Data (34-province)'!B22=2020,'Panel Data (34-province)'!E22,"")</f>
        <v>0</v>
      </c>
      <c r="I24" s="1" t="str">
        <f aca="false">IF('Panel Data (34-province)'!B22=2021,'Panel Data (34-province)'!E22,"")</f>
        <v/>
      </c>
      <c r="J24" s="1" t="str">
        <f aca="false">IF('Panel Data (34-province)'!B22=2022,'Panel Data (34-province)'!E22,"")</f>
        <v/>
      </c>
      <c r="K24" s="1" t="str">
        <f aca="false">IF('Panel Data (34-province)'!B22=2023,'Panel Data (34-province)'!E22,"")</f>
        <v/>
      </c>
      <c r="L24" s="1" t="str">
        <f aca="false">IF('Panel Data (34-province)'!B22=2024,'Panel Data (34-province)'!E22,"")</f>
        <v/>
      </c>
    </row>
    <row r="25" customFormat="false" ht="15" hidden="false" customHeight="true" outlineLevel="0" collapsed="false">
      <c r="H25" s="1" t="str">
        <f aca="false">IF('Panel Data (34-province)'!B23=2020,'Panel Data (34-province)'!E23,"")</f>
        <v/>
      </c>
      <c r="I25" s="1" t="n">
        <f aca="false">IF('Panel Data (34-province)'!B23=2021,'Panel Data (34-province)'!E23,"")</f>
        <v>0.01</v>
      </c>
      <c r="J25" s="1" t="str">
        <f aca="false">IF('Panel Data (34-province)'!B23=2022,'Panel Data (34-province)'!E23,"")</f>
        <v/>
      </c>
      <c r="K25" s="1" t="str">
        <f aca="false">IF('Panel Data (34-province)'!B23=2023,'Panel Data (34-province)'!E23,"")</f>
        <v/>
      </c>
      <c r="L25" s="1" t="str">
        <f aca="false">IF('Panel Data (34-province)'!B23=2024,'Panel Data (34-province)'!E23,"")</f>
        <v/>
      </c>
    </row>
    <row r="26" customFormat="false" ht="15" hidden="false" customHeight="true" outlineLevel="0" collapsed="false">
      <c r="H26" s="1" t="str">
        <f aca="false">IF('Panel Data (34-province)'!B24=2020,'Panel Data (34-province)'!E24,"")</f>
        <v/>
      </c>
      <c r="I26" s="1" t="str">
        <f aca="false">IF('Panel Data (34-province)'!B24=2021,'Panel Data (34-province)'!E24,"")</f>
        <v/>
      </c>
      <c r="J26" s="1" t="n">
        <f aca="false">IF('Panel Data (34-province)'!B24=2022,'Panel Data (34-province)'!E24,"")</f>
        <v>0.04</v>
      </c>
      <c r="K26" s="1" t="str">
        <f aca="false">IF('Panel Data (34-province)'!B24=2023,'Panel Data (34-province)'!E24,"")</f>
        <v/>
      </c>
      <c r="L26" s="1" t="str">
        <f aca="false">IF('Panel Data (34-province)'!B24=2024,'Panel Data (34-province)'!E24,"")</f>
        <v/>
      </c>
    </row>
    <row r="27" customFormat="false" ht="15" hidden="false" customHeight="true" outlineLevel="0" collapsed="false">
      <c r="H27" s="1" t="str">
        <f aca="false">IF('Panel Data (34-province)'!B25=2020,'Panel Data (34-province)'!E25,"")</f>
        <v/>
      </c>
      <c r="I27" s="1" t="str">
        <f aca="false">IF('Panel Data (34-province)'!B25=2021,'Panel Data (34-province)'!E25,"")</f>
        <v/>
      </c>
      <c r="J27" s="1" t="str">
        <f aca="false">IF('Panel Data (34-province)'!B25=2022,'Panel Data (34-province)'!E25,"")</f>
        <v/>
      </c>
      <c r="K27" s="1" t="n">
        <f aca="false">IF('Panel Data (34-province)'!B25=2023,'Panel Data (34-province)'!E25,"")</f>
        <v>0.02</v>
      </c>
      <c r="L27" s="1" t="str">
        <f aca="false">IF('Panel Data (34-province)'!B25=2024,'Panel Data (34-province)'!E25,"")</f>
        <v/>
      </c>
    </row>
    <row r="28" customFormat="false" ht="15" hidden="false" customHeight="true" outlineLevel="0" collapsed="false">
      <c r="H28" s="1" t="str">
        <f aca="false">IF('Panel Data (34-province)'!B26=2020,'Panel Data (34-province)'!E26,"")</f>
        <v/>
      </c>
      <c r="I28" s="1" t="str">
        <f aca="false">IF('Panel Data (34-province)'!B26=2021,'Panel Data (34-province)'!E26,"")</f>
        <v/>
      </c>
      <c r="J28" s="1" t="str">
        <f aca="false">IF('Panel Data (34-province)'!B26=2022,'Panel Data (34-province)'!E26,"")</f>
        <v/>
      </c>
      <c r="K28" s="1" t="str">
        <f aca="false">IF('Panel Data (34-province)'!B26=2023,'Panel Data (34-province)'!E26,"")</f>
        <v/>
      </c>
      <c r="L28" s="1" t="n">
        <f aca="false">IF('Panel Data (34-province)'!B26=2024,'Panel Data (34-province)'!E26,"")</f>
        <v>0.03</v>
      </c>
    </row>
    <row r="29" customFormat="false" ht="15" hidden="false" customHeight="true" outlineLevel="0" collapsed="false">
      <c r="H29" s="1" t="n">
        <f aca="false">IF('Panel Data (34-province)'!B27=2020,'Panel Data (34-province)'!E27,"")</f>
        <v>0.01</v>
      </c>
      <c r="I29" s="1" t="str">
        <f aca="false">IF('Panel Data (34-province)'!B27=2021,'Panel Data (34-province)'!E27,"")</f>
        <v/>
      </c>
      <c r="J29" s="1" t="str">
        <f aca="false">IF('Panel Data (34-province)'!B27=2022,'Panel Data (34-province)'!E27,"")</f>
        <v/>
      </c>
      <c r="K29" s="1" t="str">
        <f aca="false">IF('Panel Data (34-province)'!B27=2023,'Panel Data (34-province)'!E27,"")</f>
        <v/>
      </c>
      <c r="L29" s="1" t="str">
        <f aca="false">IF('Panel Data (34-province)'!B27=2024,'Panel Data (34-province)'!E27,"")</f>
        <v/>
      </c>
    </row>
    <row r="30" customFormat="false" ht="15" hidden="false" customHeight="true" outlineLevel="0" collapsed="false">
      <c r="H30" s="1" t="str">
        <f aca="false">IF('Panel Data (34-province)'!B28=2020,'Panel Data (34-province)'!E28,"")</f>
        <v/>
      </c>
      <c r="I30" s="1" t="n">
        <f aca="false">IF('Panel Data (34-province)'!B28=2021,'Panel Data (34-province)'!E28,"")</f>
        <v>0.01</v>
      </c>
      <c r="J30" s="1" t="str">
        <f aca="false">IF('Panel Data (34-province)'!B28=2022,'Panel Data (34-province)'!E28,"")</f>
        <v/>
      </c>
      <c r="K30" s="1" t="str">
        <f aca="false">IF('Panel Data (34-province)'!B28=2023,'Panel Data (34-province)'!E28,"")</f>
        <v/>
      </c>
      <c r="L30" s="1" t="str">
        <f aca="false">IF('Panel Data (34-province)'!B28=2024,'Panel Data (34-province)'!E28,"")</f>
        <v/>
      </c>
    </row>
    <row r="31" customFormat="false" ht="15" hidden="false" customHeight="true" outlineLevel="0" collapsed="false">
      <c r="H31" s="1" t="str">
        <f aca="false">IF('Panel Data (34-province)'!B29=2020,'Panel Data (34-province)'!E29,"")</f>
        <v/>
      </c>
      <c r="I31" s="1" t="str">
        <f aca="false">IF('Panel Data (34-province)'!B29=2021,'Panel Data (34-province)'!E29,"")</f>
        <v/>
      </c>
      <c r="J31" s="1" t="n">
        <f aca="false">IF('Panel Data (34-province)'!B29=2022,'Panel Data (34-province)'!E29,"")</f>
        <v>0.01</v>
      </c>
      <c r="K31" s="1" t="str">
        <f aca="false">IF('Panel Data (34-province)'!B29=2023,'Panel Data (34-province)'!E29,"")</f>
        <v/>
      </c>
      <c r="L31" s="1" t="str">
        <f aca="false">IF('Panel Data (34-province)'!B29=2024,'Panel Data (34-province)'!E29,"")</f>
        <v/>
      </c>
    </row>
    <row r="32" customFormat="false" ht="15" hidden="false" customHeight="true" outlineLevel="0" collapsed="false">
      <c r="H32" s="1" t="str">
        <f aca="false">IF('Panel Data (34-province)'!B30=2020,'Panel Data (34-province)'!E30,"")</f>
        <v/>
      </c>
      <c r="I32" s="1" t="str">
        <f aca="false">IF('Panel Data (34-province)'!B30=2021,'Panel Data (34-province)'!E30,"")</f>
        <v/>
      </c>
      <c r="J32" s="1" t="str">
        <f aca="false">IF('Panel Data (34-province)'!B30=2022,'Panel Data (34-province)'!E30,"")</f>
        <v/>
      </c>
      <c r="K32" s="1" t="n">
        <f aca="false">IF('Panel Data (34-province)'!B30=2023,'Panel Data (34-province)'!E30,"")</f>
        <v>0.02</v>
      </c>
      <c r="L32" s="1" t="str">
        <f aca="false">IF('Panel Data (34-province)'!B30=2024,'Panel Data (34-province)'!E30,"")</f>
        <v/>
      </c>
    </row>
    <row r="33" customFormat="false" ht="15" hidden="false" customHeight="true" outlineLevel="0" collapsed="false">
      <c r="H33" s="1" t="str">
        <f aca="false">IF('Panel Data (34-province)'!B31=2020,'Panel Data (34-province)'!E31,"")</f>
        <v/>
      </c>
      <c r="I33" s="1" t="str">
        <f aca="false">IF('Panel Data (34-province)'!B31=2021,'Panel Data (34-province)'!E31,"")</f>
        <v/>
      </c>
      <c r="J33" s="1" t="str">
        <f aca="false">IF('Panel Data (34-province)'!B31=2022,'Panel Data (34-province)'!E31,"")</f>
        <v/>
      </c>
      <c r="K33" s="1" t="str">
        <f aca="false">IF('Panel Data (34-province)'!B31=2023,'Panel Data (34-province)'!E31,"")</f>
        <v/>
      </c>
      <c r="L33" s="1" t="n">
        <f aca="false">IF('Panel Data (34-province)'!B31=2024,'Panel Data (34-province)'!E31,"")</f>
        <v>0.03</v>
      </c>
    </row>
    <row r="34" customFormat="false" ht="15" hidden="false" customHeight="true" outlineLevel="0" collapsed="false">
      <c r="H34" s="1" t="n">
        <f aca="false">IF('Panel Data (34-province)'!B32=2020,'Panel Data (34-province)'!E32,"")</f>
        <v>0.03</v>
      </c>
      <c r="I34" s="1" t="str">
        <f aca="false">IF('Panel Data (34-province)'!B32=2021,'Panel Data (34-province)'!E32,"")</f>
        <v/>
      </c>
      <c r="J34" s="1" t="str">
        <f aca="false">IF('Panel Data (34-province)'!B32=2022,'Panel Data (34-province)'!E32,"")</f>
        <v/>
      </c>
      <c r="K34" s="1" t="str">
        <f aca="false">IF('Panel Data (34-province)'!B32=2023,'Panel Data (34-province)'!E32,"")</f>
        <v/>
      </c>
      <c r="L34" s="1" t="str">
        <f aca="false">IF('Panel Data (34-province)'!B32=2024,'Panel Data (34-province)'!E32,"")</f>
        <v/>
      </c>
    </row>
    <row r="35" customFormat="false" ht="15" hidden="false" customHeight="true" outlineLevel="0" collapsed="false">
      <c r="H35" s="1" t="str">
        <f aca="false">IF('Panel Data (34-province)'!B33=2020,'Panel Data (34-province)'!E33,"")</f>
        <v/>
      </c>
      <c r="I35" s="1" t="n">
        <f aca="false">IF('Panel Data (34-province)'!B33=2021,'Panel Data (34-province)'!E33,"")</f>
        <v>0.04</v>
      </c>
      <c r="J35" s="1" t="str">
        <f aca="false">IF('Panel Data (34-province)'!B33=2022,'Panel Data (34-province)'!E33,"")</f>
        <v/>
      </c>
      <c r="K35" s="1" t="str">
        <f aca="false">IF('Panel Data (34-province)'!B33=2023,'Panel Data (34-province)'!E33,"")</f>
        <v/>
      </c>
      <c r="L35" s="1" t="str">
        <f aca="false">IF('Panel Data (34-province)'!B33=2024,'Panel Data (34-province)'!E33,"")</f>
        <v/>
      </c>
    </row>
    <row r="36" customFormat="false" ht="15" hidden="false" customHeight="true" outlineLevel="0" collapsed="false">
      <c r="H36" s="1" t="str">
        <f aca="false">IF('Panel Data (34-province)'!B34=2020,'Panel Data (34-province)'!E34,"")</f>
        <v/>
      </c>
      <c r="I36" s="1" t="str">
        <f aca="false">IF('Panel Data (34-province)'!B34=2021,'Panel Data (34-province)'!E34,"")</f>
        <v/>
      </c>
      <c r="J36" s="1" t="n">
        <f aca="false">IF('Panel Data (34-province)'!B34=2022,'Panel Data (34-province)'!E34,"")</f>
        <v>0.04</v>
      </c>
      <c r="K36" s="1" t="str">
        <f aca="false">IF('Panel Data (34-province)'!B34=2023,'Panel Data (34-province)'!E34,"")</f>
        <v/>
      </c>
      <c r="L36" s="1" t="str">
        <f aca="false">IF('Panel Data (34-province)'!B34=2024,'Panel Data (34-province)'!E34,"")</f>
        <v/>
      </c>
    </row>
    <row r="37" customFormat="false" ht="15" hidden="false" customHeight="true" outlineLevel="0" collapsed="false">
      <c r="H37" s="1" t="str">
        <f aca="false">IF('Panel Data (34-province)'!B35=2020,'Panel Data (34-province)'!E35,"")</f>
        <v/>
      </c>
      <c r="I37" s="1" t="str">
        <f aca="false">IF('Panel Data (34-province)'!B35=2021,'Panel Data (34-province)'!E35,"")</f>
        <v/>
      </c>
      <c r="J37" s="1" t="str">
        <f aca="false">IF('Panel Data (34-province)'!B35=2022,'Panel Data (34-province)'!E35,"")</f>
        <v/>
      </c>
      <c r="K37" s="1" t="n">
        <f aca="false">IF('Panel Data (34-province)'!B35=2023,'Panel Data (34-province)'!E35,"")</f>
        <v>1.29</v>
      </c>
      <c r="L37" s="1" t="str">
        <f aca="false">IF('Panel Data (34-province)'!B35=2024,'Panel Data (34-province)'!E35,"")</f>
        <v/>
      </c>
    </row>
    <row r="38" customFormat="false" ht="15" hidden="false" customHeight="true" outlineLevel="0" collapsed="false">
      <c r="H38" s="1" t="str">
        <f aca="false">IF('Panel Data (34-province)'!B36=2020,'Panel Data (34-province)'!E36,"")</f>
        <v/>
      </c>
      <c r="I38" s="1" t="str">
        <f aca="false">IF('Panel Data (34-province)'!B36=2021,'Panel Data (34-province)'!E36,"")</f>
        <v/>
      </c>
      <c r="J38" s="1" t="str">
        <f aca="false">IF('Panel Data (34-province)'!B36=2022,'Panel Data (34-province)'!E36,"")</f>
        <v/>
      </c>
      <c r="K38" s="1" t="str">
        <f aca="false">IF('Panel Data (34-province)'!B36=2023,'Panel Data (34-province)'!E36,"")</f>
        <v/>
      </c>
      <c r="L38" s="1" t="n">
        <f aca="false">IF('Panel Data (34-province)'!B36=2024,'Panel Data (34-province)'!E36,"")</f>
        <v>1.29</v>
      </c>
    </row>
    <row r="39" customFormat="false" ht="15" hidden="false" customHeight="true" outlineLevel="0" collapsed="false">
      <c r="H39" s="1" t="n">
        <f aca="false">IF('Panel Data (34-province)'!B37=2020,'Panel Data (34-province)'!E37,"")</f>
        <v>0.02</v>
      </c>
      <c r="I39" s="1" t="str">
        <f aca="false">IF('Panel Data (34-province)'!B37=2021,'Panel Data (34-province)'!E37,"")</f>
        <v/>
      </c>
      <c r="J39" s="1" t="str">
        <f aca="false">IF('Panel Data (34-province)'!B37=2022,'Panel Data (34-province)'!E37,"")</f>
        <v/>
      </c>
      <c r="K39" s="1" t="str">
        <f aca="false">IF('Panel Data (34-province)'!B37=2023,'Panel Data (34-province)'!E37,"")</f>
        <v/>
      </c>
      <c r="L39" s="1" t="str">
        <f aca="false">IF('Panel Data (34-province)'!B37=2024,'Panel Data (34-province)'!E37,"")</f>
        <v/>
      </c>
    </row>
    <row r="40" customFormat="false" ht="15" hidden="false" customHeight="true" outlineLevel="0" collapsed="false">
      <c r="H40" s="1" t="str">
        <f aca="false">IF('Panel Data (34-province)'!B38=2020,'Panel Data (34-province)'!E38,"")</f>
        <v/>
      </c>
      <c r="I40" s="1" t="n">
        <f aca="false">IF('Panel Data (34-province)'!B38=2021,'Panel Data (34-province)'!E38,"")</f>
        <v>0.01</v>
      </c>
      <c r="J40" s="1" t="str">
        <f aca="false">IF('Panel Data (34-province)'!B38=2022,'Panel Data (34-province)'!E38,"")</f>
        <v/>
      </c>
      <c r="K40" s="1" t="str">
        <f aca="false">IF('Panel Data (34-province)'!B38=2023,'Panel Data (34-province)'!E38,"")</f>
        <v/>
      </c>
      <c r="L40" s="1" t="str">
        <f aca="false">IF('Panel Data (34-province)'!B38=2024,'Panel Data (34-province)'!E38,"")</f>
        <v/>
      </c>
    </row>
    <row r="41" customFormat="false" ht="15" hidden="false" customHeight="true" outlineLevel="0" collapsed="false">
      <c r="H41" s="1" t="str">
        <f aca="false">IF('Panel Data (34-province)'!B39=2020,'Panel Data (34-province)'!E39,"")</f>
        <v/>
      </c>
      <c r="I41" s="1" t="str">
        <f aca="false">IF('Panel Data (34-province)'!B39=2021,'Panel Data (34-province)'!E39,"")</f>
        <v/>
      </c>
      <c r="J41" s="1" t="n">
        <f aca="false">IF('Panel Data (34-province)'!B39=2022,'Panel Data (34-province)'!E39,"")</f>
        <v>0.07</v>
      </c>
      <c r="K41" s="1" t="str">
        <f aca="false">IF('Panel Data (34-province)'!B39=2023,'Panel Data (34-province)'!E39,"")</f>
        <v/>
      </c>
      <c r="L41" s="1" t="str">
        <f aca="false">IF('Panel Data (34-province)'!B39=2024,'Panel Data (34-province)'!E39,"")</f>
        <v/>
      </c>
    </row>
    <row r="42" customFormat="false" ht="15" hidden="false" customHeight="true" outlineLevel="0" collapsed="false">
      <c r="H42" s="1" t="str">
        <f aca="false">IF('Panel Data (34-province)'!B40=2020,'Panel Data (34-province)'!E40,"")</f>
        <v/>
      </c>
      <c r="I42" s="1" t="str">
        <f aca="false">IF('Panel Data (34-province)'!B40=2021,'Panel Data (34-province)'!E40,"")</f>
        <v/>
      </c>
      <c r="J42" s="1" t="str">
        <f aca="false">IF('Panel Data (34-province)'!B40=2022,'Panel Data (34-province)'!E40,"")</f>
        <v/>
      </c>
      <c r="K42" s="1" t="n">
        <f aca="false">IF('Panel Data (34-province)'!B40=2023,'Panel Data (34-province)'!E40,"")</f>
        <v>0.05</v>
      </c>
      <c r="L42" s="1" t="str">
        <f aca="false">IF('Panel Data (34-province)'!B40=2024,'Panel Data (34-province)'!E40,"")</f>
        <v/>
      </c>
    </row>
    <row r="43" customFormat="false" ht="15" hidden="false" customHeight="true" outlineLevel="0" collapsed="false">
      <c r="H43" s="1" t="str">
        <f aca="false">IF('Panel Data (34-province)'!B41=2020,'Panel Data (34-province)'!E41,"")</f>
        <v/>
      </c>
      <c r="I43" s="1" t="str">
        <f aca="false">IF('Panel Data (34-province)'!B41=2021,'Panel Data (34-province)'!E41,"")</f>
        <v/>
      </c>
      <c r="J43" s="1" t="str">
        <f aca="false">IF('Panel Data (34-province)'!B41=2022,'Panel Data (34-province)'!E41,"")</f>
        <v/>
      </c>
      <c r="K43" s="1" t="str">
        <f aca="false">IF('Panel Data (34-province)'!B41=2023,'Panel Data (34-province)'!E41,"")</f>
        <v/>
      </c>
      <c r="L43" s="1" t="n">
        <f aca="false">IF('Panel Data (34-province)'!B41=2024,'Panel Data (34-province)'!E41,"")</f>
        <v>0.01</v>
      </c>
    </row>
    <row r="44" customFormat="false" ht="15" hidden="false" customHeight="true" outlineLevel="0" collapsed="false">
      <c r="H44" s="1" t="n">
        <f aca="false">IF('Panel Data (34-province)'!B42=2020,'Panel Data (34-province)'!E42,"")</f>
        <v>0.01</v>
      </c>
      <c r="I44" s="1" t="str">
        <f aca="false">IF('Panel Data (34-province)'!B42=2021,'Panel Data (34-province)'!E42,"")</f>
        <v/>
      </c>
      <c r="J44" s="1" t="str">
        <f aca="false">IF('Panel Data (34-province)'!B42=2022,'Panel Data (34-province)'!E42,"")</f>
        <v/>
      </c>
      <c r="K44" s="1" t="str">
        <f aca="false">IF('Panel Data (34-province)'!B42=2023,'Panel Data (34-province)'!E42,"")</f>
        <v/>
      </c>
      <c r="L44" s="1" t="str">
        <f aca="false">IF('Panel Data (34-province)'!B42=2024,'Panel Data (34-province)'!E42,"")</f>
        <v/>
      </c>
    </row>
    <row r="45" customFormat="false" ht="15" hidden="false" customHeight="true" outlineLevel="0" collapsed="false">
      <c r="H45" s="1" t="str">
        <f aca="false">IF('Panel Data (34-province)'!B43=2020,'Panel Data (34-province)'!E43,"")</f>
        <v/>
      </c>
      <c r="I45" s="1" t="n">
        <f aca="false">IF('Panel Data (34-province)'!B43=2021,'Panel Data (34-province)'!E43,"")</f>
        <v>0</v>
      </c>
      <c r="J45" s="1" t="str">
        <f aca="false">IF('Panel Data (34-province)'!B43=2022,'Panel Data (34-province)'!E43,"")</f>
        <v/>
      </c>
      <c r="K45" s="1" t="str">
        <f aca="false">IF('Panel Data (34-province)'!B43=2023,'Panel Data (34-province)'!E43,"")</f>
        <v/>
      </c>
      <c r="L45" s="1" t="str">
        <f aca="false">IF('Panel Data (34-province)'!B43=2024,'Panel Data (34-province)'!E43,"")</f>
        <v/>
      </c>
    </row>
    <row r="46" customFormat="false" ht="15" hidden="false" customHeight="true" outlineLevel="0" collapsed="false">
      <c r="H46" s="1" t="str">
        <f aca="false">IF('Panel Data (34-province)'!B44=2020,'Panel Data (34-province)'!E44,"")</f>
        <v/>
      </c>
      <c r="I46" s="1" t="str">
        <f aca="false">IF('Panel Data (34-province)'!B44=2021,'Panel Data (34-province)'!E44,"")</f>
        <v/>
      </c>
      <c r="J46" s="1" t="n">
        <f aca="false">IF('Panel Data (34-province)'!B44=2022,'Panel Data (34-province)'!E44,"")</f>
        <v>0.01</v>
      </c>
      <c r="K46" s="1" t="str">
        <f aca="false">IF('Panel Data (34-province)'!B44=2023,'Panel Data (34-province)'!E44,"")</f>
        <v/>
      </c>
      <c r="L46" s="1" t="str">
        <f aca="false">IF('Panel Data (34-province)'!B44=2024,'Panel Data (34-province)'!E44,"")</f>
        <v/>
      </c>
    </row>
    <row r="47" customFormat="false" ht="15" hidden="false" customHeight="true" outlineLevel="0" collapsed="false">
      <c r="H47" s="1" t="str">
        <f aca="false">IF('Panel Data (34-province)'!B45=2020,'Panel Data (34-province)'!E45,"")</f>
        <v/>
      </c>
      <c r="I47" s="1" t="str">
        <f aca="false">IF('Panel Data (34-province)'!B45=2021,'Panel Data (34-province)'!E45,"")</f>
        <v/>
      </c>
      <c r="J47" s="1" t="str">
        <f aca="false">IF('Panel Data (34-province)'!B45=2022,'Panel Data (34-province)'!E45,"")</f>
        <v/>
      </c>
      <c r="K47" s="1" t="n">
        <f aca="false">IF('Panel Data (34-province)'!B45=2023,'Panel Data (34-province)'!E45,"")</f>
        <v>0.01</v>
      </c>
      <c r="L47" s="1" t="str">
        <f aca="false">IF('Panel Data (34-province)'!B45=2024,'Panel Data (34-province)'!E45,"")</f>
        <v/>
      </c>
    </row>
    <row r="48" customFormat="false" ht="15" hidden="false" customHeight="true" outlineLevel="0" collapsed="false">
      <c r="H48" s="1" t="str">
        <f aca="false">IF('Panel Data (34-province)'!B46=2020,'Panel Data (34-province)'!E46,"")</f>
        <v/>
      </c>
      <c r="I48" s="1" t="str">
        <f aca="false">IF('Panel Data (34-province)'!B46=2021,'Panel Data (34-province)'!E46,"")</f>
        <v/>
      </c>
      <c r="J48" s="1" t="str">
        <f aca="false">IF('Panel Data (34-province)'!B46=2022,'Panel Data (34-province)'!E46,"")</f>
        <v/>
      </c>
      <c r="K48" s="1" t="str">
        <f aca="false">IF('Panel Data (34-province)'!B46=2023,'Panel Data (34-province)'!E46,"")</f>
        <v/>
      </c>
      <c r="L48" s="1" t="n">
        <f aca="false">IF('Panel Data (34-province)'!B46=2024,'Panel Data (34-province)'!E46,"")</f>
        <v>0.01</v>
      </c>
    </row>
    <row r="49" customFormat="false" ht="15" hidden="false" customHeight="true" outlineLevel="0" collapsed="false">
      <c r="H49" s="1" t="n">
        <f aca="false">IF('Panel Data (34-province)'!B47=2020,'Panel Data (34-province)'!E47,"")</f>
        <v>0.01</v>
      </c>
      <c r="I49" s="1" t="str">
        <f aca="false">IF('Panel Data (34-province)'!B47=2021,'Panel Data (34-province)'!E47,"")</f>
        <v/>
      </c>
      <c r="J49" s="1" t="str">
        <f aca="false">IF('Panel Data (34-province)'!B47=2022,'Panel Data (34-province)'!E47,"")</f>
        <v/>
      </c>
      <c r="K49" s="1" t="str">
        <f aca="false">IF('Panel Data (34-province)'!B47=2023,'Panel Data (34-province)'!E47,"")</f>
        <v/>
      </c>
      <c r="L49" s="1" t="str">
        <f aca="false">IF('Panel Data (34-province)'!B47=2024,'Panel Data (34-province)'!E47,"")</f>
        <v/>
      </c>
    </row>
    <row r="50" customFormat="false" ht="15" hidden="false" customHeight="true" outlineLevel="0" collapsed="false">
      <c r="H50" s="1" t="str">
        <f aca="false">IF('Panel Data (34-province)'!B48=2020,'Panel Data (34-province)'!E48,"")</f>
        <v/>
      </c>
      <c r="I50" s="1" t="n">
        <f aca="false">IF('Panel Data (34-province)'!B48=2021,'Panel Data (34-province)'!E48,"")</f>
        <v>0.02</v>
      </c>
      <c r="J50" s="1" t="str">
        <f aca="false">IF('Panel Data (34-province)'!B48=2022,'Panel Data (34-province)'!E48,"")</f>
        <v/>
      </c>
      <c r="K50" s="1" t="str">
        <f aca="false">IF('Panel Data (34-province)'!B48=2023,'Panel Data (34-province)'!E48,"")</f>
        <v/>
      </c>
      <c r="L50" s="1" t="str">
        <f aca="false">IF('Panel Data (34-province)'!B48=2024,'Panel Data (34-province)'!E48,"")</f>
        <v/>
      </c>
    </row>
    <row r="51" customFormat="false" ht="15" hidden="false" customHeight="true" outlineLevel="0" collapsed="false">
      <c r="H51" s="1" t="str">
        <f aca="false">IF('Panel Data (34-province)'!B49=2020,'Panel Data (34-province)'!E49,"")</f>
        <v/>
      </c>
      <c r="I51" s="1" t="str">
        <f aca="false">IF('Panel Data (34-province)'!B49=2021,'Panel Data (34-province)'!E49,"")</f>
        <v/>
      </c>
      <c r="J51" s="1" t="n">
        <f aca="false">IF('Panel Data (34-province)'!B49=2022,'Panel Data (34-province)'!E49,"")</f>
        <v>0.03</v>
      </c>
      <c r="K51" s="1" t="str">
        <f aca="false">IF('Panel Data (34-province)'!B49=2023,'Panel Data (34-province)'!E49,"")</f>
        <v/>
      </c>
      <c r="L51" s="1" t="str">
        <f aca="false">IF('Panel Data (34-province)'!B49=2024,'Panel Data (34-province)'!E49,"")</f>
        <v/>
      </c>
    </row>
    <row r="52" customFormat="false" ht="15" hidden="false" customHeight="true" outlineLevel="0" collapsed="false">
      <c r="H52" s="1" t="str">
        <f aca="false">IF('Panel Data (34-province)'!B50=2020,'Panel Data (34-province)'!E50,"")</f>
        <v/>
      </c>
      <c r="I52" s="1" t="str">
        <f aca="false">IF('Panel Data (34-province)'!B50=2021,'Panel Data (34-province)'!E50,"")</f>
        <v/>
      </c>
      <c r="J52" s="1" t="str">
        <f aca="false">IF('Panel Data (34-province)'!B50=2022,'Panel Data (34-province)'!E50,"")</f>
        <v/>
      </c>
      <c r="K52" s="1" t="n">
        <f aca="false">IF('Panel Data (34-province)'!B50=2023,'Panel Data (34-province)'!E50,"")</f>
        <v>0.02</v>
      </c>
      <c r="L52" s="1" t="str">
        <f aca="false">IF('Panel Data (34-province)'!B50=2024,'Panel Data (34-province)'!E50,"")</f>
        <v/>
      </c>
    </row>
    <row r="53" customFormat="false" ht="15" hidden="false" customHeight="true" outlineLevel="0" collapsed="false">
      <c r="H53" s="1" t="str">
        <f aca="false">IF('Panel Data (34-province)'!B51=2020,'Panel Data (34-province)'!E51,"")</f>
        <v/>
      </c>
      <c r="I53" s="1" t="str">
        <f aca="false">IF('Panel Data (34-province)'!B51=2021,'Panel Data (34-province)'!E51,"")</f>
        <v/>
      </c>
      <c r="J53" s="1" t="str">
        <f aca="false">IF('Panel Data (34-province)'!B51=2022,'Panel Data (34-province)'!E51,"")</f>
        <v/>
      </c>
      <c r="K53" s="1" t="str">
        <f aca="false">IF('Panel Data (34-province)'!B51=2023,'Panel Data (34-province)'!E51,"")</f>
        <v/>
      </c>
      <c r="L53" s="1" t="n">
        <f aca="false">IF('Panel Data (34-province)'!B51=2024,'Panel Data (34-province)'!E51,"")</f>
        <v>0.02</v>
      </c>
    </row>
    <row r="54" customFormat="false" ht="15" hidden="false" customHeight="true" outlineLevel="0" collapsed="false">
      <c r="H54" s="1" t="n">
        <f aca="false">IF('Panel Data (34-province)'!B52=2020,'Panel Data (34-province)'!E52,"")</f>
        <v>0.01</v>
      </c>
      <c r="I54" s="1" t="str">
        <f aca="false">IF('Panel Data (34-province)'!B52=2021,'Panel Data (34-province)'!E52,"")</f>
        <v/>
      </c>
      <c r="J54" s="1" t="str">
        <f aca="false">IF('Panel Data (34-province)'!B52=2022,'Panel Data (34-province)'!E52,"")</f>
        <v/>
      </c>
      <c r="K54" s="1" t="str">
        <f aca="false">IF('Panel Data (34-province)'!B52=2023,'Panel Data (34-province)'!E52,"")</f>
        <v/>
      </c>
      <c r="L54" s="1" t="str">
        <f aca="false">IF('Panel Data (34-province)'!B52=2024,'Panel Data (34-province)'!E52,"")</f>
        <v/>
      </c>
    </row>
    <row r="55" customFormat="false" ht="15" hidden="false" customHeight="true" outlineLevel="0" collapsed="false">
      <c r="H55" s="1" t="str">
        <f aca="false">IF('Panel Data (34-province)'!B53=2020,'Panel Data (34-province)'!E53,"")</f>
        <v/>
      </c>
      <c r="I55" s="1" t="n">
        <f aca="false">IF('Panel Data (34-province)'!B53=2021,'Panel Data (34-province)'!E53,"")</f>
        <v>0.01</v>
      </c>
      <c r="J55" s="1" t="str">
        <f aca="false">IF('Panel Data (34-province)'!B53=2022,'Panel Data (34-province)'!E53,"")</f>
        <v/>
      </c>
      <c r="K55" s="1" t="str">
        <f aca="false">IF('Panel Data (34-province)'!B53=2023,'Panel Data (34-province)'!E53,"")</f>
        <v/>
      </c>
      <c r="L55" s="1" t="str">
        <f aca="false">IF('Panel Data (34-province)'!B53=2024,'Panel Data (34-province)'!E53,"")</f>
        <v/>
      </c>
    </row>
    <row r="56" customFormat="false" ht="15" hidden="false" customHeight="true" outlineLevel="0" collapsed="false">
      <c r="H56" s="1" t="str">
        <f aca="false">IF('Panel Data (34-province)'!B54=2020,'Panel Data (34-province)'!E54,"")</f>
        <v/>
      </c>
      <c r="I56" s="1" t="str">
        <f aca="false">IF('Panel Data (34-province)'!B54=2021,'Panel Data (34-province)'!E54,"")</f>
        <v/>
      </c>
      <c r="J56" s="1" t="n">
        <f aca="false">IF('Panel Data (34-province)'!B54=2022,'Panel Data (34-province)'!E54,"")</f>
        <v>0.01</v>
      </c>
      <c r="K56" s="1" t="str">
        <f aca="false">IF('Panel Data (34-province)'!B54=2023,'Panel Data (34-province)'!E54,"")</f>
        <v/>
      </c>
      <c r="L56" s="1" t="str">
        <f aca="false">IF('Panel Data (34-province)'!B54=2024,'Panel Data (34-province)'!E54,"")</f>
        <v/>
      </c>
    </row>
    <row r="57" customFormat="false" ht="15" hidden="false" customHeight="true" outlineLevel="0" collapsed="false">
      <c r="H57" s="1" t="str">
        <f aca="false">IF('Panel Data (34-province)'!B55=2020,'Panel Data (34-province)'!E55,"")</f>
        <v/>
      </c>
      <c r="I57" s="1" t="str">
        <f aca="false">IF('Panel Data (34-province)'!B55=2021,'Panel Data (34-province)'!E55,"")</f>
        <v/>
      </c>
      <c r="J57" s="1" t="str">
        <f aca="false">IF('Panel Data (34-province)'!B55=2022,'Panel Data (34-province)'!E55,"")</f>
        <v/>
      </c>
      <c r="K57" s="1" t="n">
        <f aca="false">IF('Panel Data (34-province)'!B55=2023,'Panel Data (34-province)'!E55,"")</f>
        <v>0.01</v>
      </c>
      <c r="L57" s="1" t="str">
        <f aca="false">IF('Panel Data (34-province)'!B55=2024,'Panel Data (34-province)'!E55,"")</f>
        <v/>
      </c>
    </row>
    <row r="58" customFormat="false" ht="15" hidden="false" customHeight="true" outlineLevel="0" collapsed="false">
      <c r="H58" s="1" t="str">
        <f aca="false">IF('Panel Data (34-province)'!B56=2020,'Panel Data (34-province)'!E56,"")</f>
        <v/>
      </c>
      <c r="I58" s="1" t="str">
        <f aca="false">IF('Panel Data (34-province)'!B56=2021,'Panel Data (34-province)'!E56,"")</f>
        <v/>
      </c>
      <c r="J58" s="1" t="str">
        <f aca="false">IF('Panel Data (34-province)'!B56=2022,'Panel Data (34-province)'!E56,"")</f>
        <v/>
      </c>
      <c r="K58" s="1" t="str">
        <f aca="false">IF('Panel Data (34-province)'!B56=2023,'Panel Data (34-province)'!E56,"")</f>
        <v/>
      </c>
      <c r="L58" s="1" t="n">
        <f aca="false">IF('Panel Data (34-province)'!B56=2024,'Panel Data (34-province)'!E56,"")</f>
        <v>0.01</v>
      </c>
    </row>
    <row r="59" customFormat="false" ht="15" hidden="false" customHeight="true" outlineLevel="0" collapsed="false">
      <c r="H59" s="1" t="n">
        <f aca="false">IF('Panel Data (34-province)'!B57=2020,'Panel Data (34-province)'!E57,"")</f>
        <v>0.01</v>
      </c>
      <c r="I59" s="1" t="str">
        <f aca="false">IF('Panel Data (34-province)'!B57=2021,'Panel Data (34-province)'!E57,"")</f>
        <v/>
      </c>
      <c r="J59" s="1" t="str">
        <f aca="false">IF('Panel Data (34-province)'!B57=2022,'Panel Data (34-province)'!E57,"")</f>
        <v/>
      </c>
      <c r="K59" s="1" t="str">
        <f aca="false">IF('Panel Data (34-province)'!B57=2023,'Panel Data (34-province)'!E57,"")</f>
        <v/>
      </c>
      <c r="L59" s="1" t="str">
        <f aca="false">IF('Panel Data (34-province)'!B57=2024,'Panel Data (34-province)'!E57,"")</f>
        <v/>
      </c>
    </row>
    <row r="60" customFormat="false" ht="15" hidden="false" customHeight="true" outlineLevel="0" collapsed="false">
      <c r="H60" s="1" t="str">
        <f aca="false">IF('Panel Data (34-province)'!B58=2020,'Panel Data (34-province)'!E58,"")</f>
        <v/>
      </c>
      <c r="I60" s="1" t="n">
        <f aca="false">IF('Panel Data (34-province)'!B58=2021,'Panel Data (34-province)'!E58,"")</f>
        <v>0</v>
      </c>
      <c r="J60" s="1" t="str">
        <f aca="false">IF('Panel Data (34-province)'!B58=2022,'Panel Data (34-province)'!E58,"")</f>
        <v/>
      </c>
      <c r="K60" s="1" t="str">
        <f aca="false">IF('Panel Data (34-province)'!B58=2023,'Panel Data (34-province)'!E58,"")</f>
        <v/>
      </c>
      <c r="L60" s="1" t="str">
        <f aca="false">IF('Panel Data (34-province)'!B58=2024,'Panel Data (34-province)'!E58,"")</f>
        <v/>
      </c>
    </row>
    <row r="61" customFormat="false" ht="15" hidden="false" customHeight="true" outlineLevel="0" collapsed="false">
      <c r="H61" s="1" t="str">
        <f aca="false">IF('Panel Data (34-province)'!B59=2020,'Panel Data (34-province)'!E59,"")</f>
        <v/>
      </c>
      <c r="I61" s="1" t="str">
        <f aca="false">IF('Panel Data (34-province)'!B59=2021,'Panel Data (34-province)'!E59,"")</f>
        <v/>
      </c>
      <c r="J61" s="1" t="n">
        <f aca="false">IF('Panel Data (34-province)'!B59=2022,'Panel Data (34-province)'!E59,"")</f>
        <v>0.01</v>
      </c>
      <c r="K61" s="1" t="str">
        <f aca="false">IF('Panel Data (34-province)'!B59=2023,'Panel Data (34-province)'!E59,"")</f>
        <v/>
      </c>
      <c r="L61" s="1" t="str">
        <f aca="false">IF('Panel Data (34-province)'!B59=2024,'Panel Data (34-province)'!E59,"")</f>
        <v/>
      </c>
    </row>
    <row r="62" customFormat="false" ht="15" hidden="false" customHeight="true" outlineLevel="0" collapsed="false">
      <c r="H62" s="1" t="str">
        <f aca="false">IF('Panel Data (34-province)'!B60=2020,'Panel Data (34-province)'!E60,"")</f>
        <v/>
      </c>
      <c r="I62" s="1" t="str">
        <f aca="false">IF('Panel Data (34-province)'!B60=2021,'Panel Data (34-province)'!E60,"")</f>
        <v/>
      </c>
      <c r="J62" s="1" t="str">
        <f aca="false">IF('Panel Data (34-province)'!B60=2022,'Panel Data (34-province)'!E60,"")</f>
        <v/>
      </c>
      <c r="K62" s="1" t="n">
        <f aca="false">IF('Panel Data (34-province)'!B60=2023,'Panel Data (34-province)'!E60,"")</f>
        <v>0.01</v>
      </c>
      <c r="L62" s="1" t="str">
        <f aca="false">IF('Panel Data (34-province)'!B60=2024,'Panel Data (34-province)'!E60,"")</f>
        <v/>
      </c>
    </row>
    <row r="63" customFormat="false" ht="15" hidden="false" customHeight="true" outlineLevel="0" collapsed="false">
      <c r="H63" s="1" t="str">
        <f aca="false">IF('Panel Data (34-province)'!B61=2020,'Panel Data (34-province)'!E61,"")</f>
        <v/>
      </c>
      <c r="I63" s="1" t="str">
        <f aca="false">IF('Panel Data (34-province)'!B61=2021,'Panel Data (34-province)'!E61,"")</f>
        <v/>
      </c>
      <c r="J63" s="1" t="str">
        <f aca="false">IF('Panel Data (34-province)'!B61=2022,'Panel Data (34-province)'!E61,"")</f>
        <v/>
      </c>
      <c r="K63" s="1" t="str">
        <f aca="false">IF('Panel Data (34-province)'!B61=2023,'Panel Data (34-province)'!E61,"")</f>
        <v/>
      </c>
      <c r="L63" s="1" t="n">
        <f aca="false">IF('Panel Data (34-province)'!B61=2024,'Panel Data (34-province)'!E61,"")</f>
        <v>0.01</v>
      </c>
    </row>
    <row r="64" customFormat="false" ht="15" hidden="false" customHeight="true" outlineLevel="0" collapsed="false">
      <c r="H64" s="1" t="n">
        <f aca="false">IF('Panel Data (34-province)'!B62=2020,'Panel Data (34-province)'!E62,"")</f>
        <v>0.12</v>
      </c>
      <c r="I64" s="1" t="str">
        <f aca="false">IF('Panel Data (34-province)'!B62=2021,'Panel Data (34-province)'!E62,"")</f>
        <v/>
      </c>
      <c r="J64" s="1" t="str">
        <f aca="false">IF('Panel Data (34-province)'!B62=2022,'Panel Data (34-province)'!E62,"")</f>
        <v/>
      </c>
      <c r="K64" s="1" t="str">
        <f aca="false">IF('Panel Data (34-province)'!B62=2023,'Panel Data (34-province)'!E62,"")</f>
        <v/>
      </c>
      <c r="L64" s="1" t="str">
        <f aca="false">IF('Panel Data (34-province)'!B62=2024,'Panel Data (34-province)'!E62,"")</f>
        <v/>
      </c>
    </row>
    <row r="65" customFormat="false" ht="15" hidden="false" customHeight="true" outlineLevel="0" collapsed="false">
      <c r="H65" s="1" t="str">
        <f aca="false">IF('Panel Data (34-province)'!B63=2020,'Panel Data (34-province)'!E63,"")</f>
        <v/>
      </c>
      <c r="I65" s="1" t="n">
        <f aca="false">IF('Panel Data (34-province)'!B63=2021,'Panel Data (34-province)'!E63,"")</f>
        <v>0.07</v>
      </c>
      <c r="J65" s="1" t="str">
        <f aca="false">IF('Panel Data (34-province)'!B63=2022,'Panel Data (34-province)'!E63,"")</f>
        <v/>
      </c>
      <c r="K65" s="1" t="str">
        <f aca="false">IF('Panel Data (34-province)'!B63=2023,'Panel Data (34-province)'!E63,"")</f>
        <v/>
      </c>
      <c r="L65" s="1" t="str">
        <f aca="false">IF('Panel Data (34-province)'!B63=2024,'Panel Data (34-province)'!E63,"")</f>
        <v/>
      </c>
    </row>
    <row r="66" customFormat="false" ht="15" hidden="false" customHeight="true" outlineLevel="0" collapsed="false">
      <c r="H66" s="1" t="str">
        <f aca="false">IF('Panel Data (34-province)'!B64=2020,'Panel Data (34-province)'!E64,"")</f>
        <v/>
      </c>
      <c r="I66" s="1" t="str">
        <f aca="false">IF('Panel Data (34-province)'!B64=2021,'Panel Data (34-province)'!E64,"")</f>
        <v/>
      </c>
      <c r="J66" s="1" t="n">
        <f aca="false">IF('Panel Data (34-province)'!B64=2022,'Panel Data (34-province)'!E64,"")</f>
        <v>0.11</v>
      </c>
      <c r="K66" s="1" t="str">
        <f aca="false">IF('Panel Data (34-province)'!B64=2023,'Panel Data (34-province)'!E64,"")</f>
        <v/>
      </c>
      <c r="L66" s="1" t="str">
        <f aca="false">IF('Panel Data (34-province)'!B64=2024,'Panel Data (34-province)'!E64,"")</f>
        <v/>
      </c>
    </row>
    <row r="67" customFormat="false" ht="15" hidden="false" customHeight="true" outlineLevel="0" collapsed="false">
      <c r="H67" s="1" t="str">
        <f aca="false">IF('Panel Data (34-province)'!B65=2020,'Panel Data (34-province)'!E65,"")</f>
        <v/>
      </c>
      <c r="I67" s="1" t="str">
        <f aca="false">IF('Panel Data (34-province)'!B65=2021,'Panel Data (34-province)'!E65,"")</f>
        <v/>
      </c>
      <c r="J67" s="1" t="str">
        <f aca="false">IF('Panel Data (34-province)'!B65=2022,'Panel Data (34-province)'!E65,"")</f>
        <v/>
      </c>
      <c r="K67" s="1" t="n">
        <f aca="false">IF('Panel Data (34-province)'!B65=2023,'Panel Data (34-province)'!E65,"")</f>
        <v>0.08</v>
      </c>
      <c r="L67" s="1" t="str">
        <f aca="false">IF('Panel Data (34-province)'!B65=2024,'Panel Data (34-province)'!E65,"")</f>
        <v/>
      </c>
    </row>
    <row r="68" customFormat="false" ht="15" hidden="false" customHeight="true" outlineLevel="0" collapsed="false">
      <c r="H68" s="1" t="str">
        <f aca="false">IF('Panel Data (34-province)'!B66=2020,'Panel Data (34-province)'!E66,"")</f>
        <v/>
      </c>
      <c r="I68" s="1" t="str">
        <f aca="false">IF('Panel Data (34-province)'!B66=2021,'Panel Data (34-province)'!E66,"")</f>
        <v/>
      </c>
      <c r="J68" s="1" t="str">
        <f aca="false">IF('Panel Data (34-province)'!B66=2022,'Panel Data (34-province)'!E66,"")</f>
        <v/>
      </c>
      <c r="K68" s="1" t="str">
        <f aca="false">IF('Panel Data (34-province)'!B66=2023,'Panel Data (34-province)'!E66,"")</f>
        <v/>
      </c>
      <c r="L68" s="1" t="n">
        <f aca="false">IF('Panel Data (34-province)'!B66=2024,'Panel Data (34-province)'!E66,"")</f>
        <v>0.07</v>
      </c>
    </row>
    <row r="69" customFormat="false" ht="15" hidden="false" customHeight="true" outlineLevel="0" collapsed="false">
      <c r="H69" s="1" t="n">
        <f aca="false">IF('Panel Data (34-province)'!B67=2020,'Panel Data (34-province)'!E67,"")</f>
        <v>0.06</v>
      </c>
      <c r="I69" s="1" t="str">
        <f aca="false">IF('Panel Data (34-province)'!B67=2021,'Panel Data (34-province)'!E67,"")</f>
        <v/>
      </c>
      <c r="J69" s="1" t="str">
        <f aca="false">IF('Panel Data (34-province)'!B67=2022,'Panel Data (34-province)'!E67,"")</f>
        <v/>
      </c>
      <c r="K69" s="1" t="str">
        <f aca="false">IF('Panel Data (34-province)'!B67=2023,'Panel Data (34-province)'!E67,"")</f>
        <v/>
      </c>
      <c r="L69" s="1" t="str">
        <f aca="false">IF('Panel Data (34-province)'!B67=2024,'Panel Data (34-province)'!E67,"")</f>
        <v/>
      </c>
    </row>
    <row r="70" customFormat="false" ht="15" hidden="false" customHeight="true" outlineLevel="0" collapsed="false">
      <c r="H70" s="1" t="str">
        <f aca="false">IF('Panel Data (34-province)'!B68=2020,'Panel Data (34-province)'!E68,"")</f>
        <v/>
      </c>
      <c r="I70" s="1" t="n">
        <f aca="false">IF('Panel Data (34-province)'!B68=2021,'Panel Data (34-province)'!E68,"")</f>
        <v>0.06</v>
      </c>
      <c r="J70" s="1" t="str">
        <f aca="false">IF('Panel Data (34-province)'!B68=2022,'Panel Data (34-province)'!E68,"")</f>
        <v/>
      </c>
      <c r="K70" s="1" t="str">
        <f aca="false">IF('Panel Data (34-province)'!B68=2023,'Panel Data (34-province)'!E68,"")</f>
        <v/>
      </c>
      <c r="L70" s="1" t="str">
        <f aca="false">IF('Panel Data (34-province)'!B68=2024,'Panel Data (34-province)'!E68,"")</f>
        <v/>
      </c>
    </row>
    <row r="71" customFormat="false" ht="15" hidden="false" customHeight="true" outlineLevel="0" collapsed="false">
      <c r="H71" s="1" t="str">
        <f aca="false">IF('Panel Data (34-province)'!B69=2020,'Panel Data (34-province)'!E69,"")</f>
        <v/>
      </c>
      <c r="I71" s="1" t="str">
        <f aca="false">IF('Panel Data (34-province)'!B69=2021,'Panel Data (34-province)'!E69,"")</f>
        <v/>
      </c>
      <c r="J71" s="1" t="n">
        <f aca="false">IF('Panel Data (34-province)'!B69=2022,'Panel Data (34-province)'!E69,"")</f>
        <v>0.08</v>
      </c>
      <c r="K71" s="1" t="str">
        <f aca="false">IF('Panel Data (34-province)'!B69=2023,'Panel Data (34-province)'!E69,"")</f>
        <v/>
      </c>
      <c r="L71" s="1" t="str">
        <f aca="false">IF('Panel Data (34-province)'!B69=2024,'Panel Data (34-province)'!E69,"")</f>
        <v/>
      </c>
    </row>
    <row r="72" customFormat="false" ht="15" hidden="false" customHeight="true" outlineLevel="0" collapsed="false">
      <c r="H72" s="1" t="str">
        <f aca="false">IF('Panel Data (34-province)'!B70=2020,'Panel Data (34-province)'!E70,"")</f>
        <v/>
      </c>
      <c r="I72" s="1" t="str">
        <f aca="false">IF('Panel Data (34-province)'!B70=2021,'Panel Data (34-province)'!E70,"")</f>
        <v/>
      </c>
      <c r="J72" s="1" t="str">
        <f aca="false">IF('Panel Data (34-province)'!B70=2022,'Panel Data (34-province)'!E70,"")</f>
        <v/>
      </c>
      <c r="K72" s="1" t="n">
        <f aca="false">IF('Panel Data (34-province)'!B70=2023,'Panel Data (34-province)'!E70,"")</f>
        <v>0.05</v>
      </c>
      <c r="L72" s="1" t="str">
        <f aca="false">IF('Panel Data (34-province)'!B70=2024,'Panel Data (34-province)'!E70,"")</f>
        <v/>
      </c>
    </row>
    <row r="73" customFormat="false" ht="15" hidden="false" customHeight="true" outlineLevel="0" collapsed="false">
      <c r="H73" s="1" t="str">
        <f aca="false">IF('Panel Data (34-province)'!B71=2020,'Panel Data (34-province)'!E71,"")</f>
        <v/>
      </c>
      <c r="I73" s="1" t="str">
        <f aca="false">IF('Panel Data (34-province)'!B71=2021,'Panel Data (34-province)'!E71,"")</f>
        <v/>
      </c>
      <c r="J73" s="1" t="str">
        <f aca="false">IF('Panel Data (34-province)'!B71=2022,'Panel Data (34-province)'!E71,"")</f>
        <v/>
      </c>
      <c r="K73" s="1" t="str">
        <f aca="false">IF('Panel Data (34-province)'!B71=2023,'Panel Data (34-province)'!E71,"")</f>
        <v/>
      </c>
      <c r="L73" s="1" t="n">
        <f aca="false">IF('Panel Data (34-province)'!B71=2024,'Panel Data (34-province)'!E71,"")</f>
        <v>0.05</v>
      </c>
    </row>
    <row r="74" customFormat="false" ht="15" hidden="false" customHeight="true" outlineLevel="0" collapsed="false">
      <c r="H74" s="1" t="n">
        <f aca="false">IF('Panel Data (34-province)'!B72=2020,'Panel Data (34-province)'!E72,"")</f>
        <v>0.62</v>
      </c>
      <c r="I74" s="1" t="str">
        <f aca="false">IF('Panel Data (34-province)'!B72=2021,'Panel Data (34-province)'!E72,"")</f>
        <v/>
      </c>
      <c r="J74" s="1" t="str">
        <f aca="false">IF('Panel Data (34-province)'!B72=2022,'Panel Data (34-province)'!E72,"")</f>
        <v/>
      </c>
      <c r="K74" s="1" t="str">
        <f aca="false">IF('Panel Data (34-province)'!B72=2023,'Panel Data (34-province)'!E72,"")</f>
        <v/>
      </c>
      <c r="L74" s="1" t="str">
        <f aca="false">IF('Panel Data (34-province)'!B72=2024,'Panel Data (34-province)'!E72,"")</f>
        <v/>
      </c>
    </row>
    <row r="75" customFormat="false" ht="15" hidden="false" customHeight="true" outlineLevel="0" collapsed="false">
      <c r="H75" s="1" t="str">
        <f aca="false">IF('Panel Data (34-province)'!B73=2020,'Panel Data (34-province)'!E73,"")</f>
        <v/>
      </c>
      <c r="I75" s="1" t="n">
        <f aca="false">IF('Panel Data (34-province)'!B73=2021,'Panel Data (34-province)'!E73,"")</f>
        <v>0.61</v>
      </c>
      <c r="J75" s="1" t="str">
        <f aca="false">IF('Panel Data (34-province)'!B73=2022,'Panel Data (34-province)'!E73,"")</f>
        <v/>
      </c>
      <c r="K75" s="1" t="str">
        <f aca="false">IF('Panel Data (34-province)'!B73=2023,'Panel Data (34-province)'!E73,"")</f>
        <v/>
      </c>
      <c r="L75" s="1" t="str">
        <f aca="false">IF('Panel Data (34-province)'!B73=2024,'Panel Data (34-province)'!E73,"")</f>
        <v/>
      </c>
    </row>
    <row r="76" customFormat="false" ht="15" hidden="false" customHeight="true" outlineLevel="0" collapsed="false">
      <c r="H76" s="1" t="str">
        <f aca="false">IF('Panel Data (34-province)'!B74=2020,'Panel Data (34-province)'!E74,"")</f>
        <v/>
      </c>
      <c r="I76" s="1" t="str">
        <f aca="false">IF('Panel Data (34-province)'!B74=2021,'Panel Data (34-province)'!E74,"")</f>
        <v/>
      </c>
      <c r="J76" s="1" t="n">
        <f aca="false">IF('Panel Data (34-province)'!B74=2022,'Panel Data (34-province)'!E74,"")</f>
        <v>0.87</v>
      </c>
      <c r="K76" s="1" t="str">
        <f aca="false">IF('Panel Data (34-province)'!B74=2023,'Panel Data (34-province)'!E74,"")</f>
        <v/>
      </c>
      <c r="L76" s="1" t="str">
        <f aca="false">IF('Panel Data (34-province)'!B74=2024,'Panel Data (34-province)'!E74,"")</f>
        <v/>
      </c>
    </row>
    <row r="77" customFormat="false" ht="15" hidden="false" customHeight="true" outlineLevel="0" collapsed="false">
      <c r="H77" s="1" t="str">
        <f aca="false">IF('Panel Data (34-province)'!B75=2020,'Panel Data (34-province)'!E75,"")</f>
        <v/>
      </c>
      <c r="I77" s="1" t="str">
        <f aca="false">IF('Panel Data (34-province)'!B75=2021,'Panel Data (34-province)'!E75,"")</f>
        <v/>
      </c>
      <c r="J77" s="1" t="str">
        <f aca="false">IF('Panel Data (34-province)'!B75=2022,'Panel Data (34-province)'!E75,"")</f>
        <v/>
      </c>
      <c r="K77" s="1" t="n">
        <f aca="false">IF('Panel Data (34-province)'!B75=2023,'Panel Data (34-province)'!E75,"")</f>
        <v>0.97</v>
      </c>
      <c r="L77" s="1" t="str">
        <f aca="false">IF('Panel Data (34-province)'!B75=2024,'Panel Data (34-province)'!E75,"")</f>
        <v/>
      </c>
    </row>
    <row r="78" customFormat="false" ht="15" hidden="false" customHeight="true" outlineLevel="0" collapsed="false">
      <c r="H78" s="1" t="str">
        <f aca="false">IF('Panel Data (34-province)'!B76=2020,'Panel Data (34-province)'!E76,"")</f>
        <v/>
      </c>
      <c r="I78" s="1" t="str">
        <f aca="false">IF('Panel Data (34-province)'!B76=2021,'Panel Data (34-province)'!E76,"")</f>
        <v/>
      </c>
      <c r="J78" s="1" t="str">
        <f aca="false">IF('Panel Data (34-province)'!B76=2022,'Panel Data (34-province)'!E76,"")</f>
        <v/>
      </c>
      <c r="K78" s="1" t="str">
        <f aca="false">IF('Panel Data (34-province)'!B76=2023,'Panel Data (34-province)'!E76,"")</f>
        <v/>
      </c>
      <c r="L78" s="1" t="n">
        <f aca="false">IF('Panel Data (34-province)'!B76=2024,'Panel Data (34-province)'!E76,"")</f>
        <v>0.4</v>
      </c>
    </row>
    <row r="79" customFormat="false" ht="15" hidden="false" customHeight="true" outlineLevel="0" collapsed="false">
      <c r="H79" s="1" t="n">
        <f aca="false">IF('Panel Data (34-province)'!B77=2020,'Panel Data (34-province)'!E77,"")</f>
        <v>0.09</v>
      </c>
      <c r="I79" s="1" t="str">
        <f aca="false">IF('Panel Data (34-province)'!B77=2021,'Panel Data (34-province)'!E77,"")</f>
        <v/>
      </c>
      <c r="J79" s="1" t="str">
        <f aca="false">IF('Panel Data (34-province)'!B77=2022,'Panel Data (34-province)'!E77,"")</f>
        <v/>
      </c>
      <c r="K79" s="1" t="str">
        <f aca="false">IF('Panel Data (34-province)'!B77=2023,'Panel Data (34-province)'!E77,"")</f>
        <v/>
      </c>
      <c r="L79" s="1" t="str">
        <f aca="false">IF('Panel Data (34-province)'!B77=2024,'Panel Data (34-province)'!E77,"")</f>
        <v/>
      </c>
    </row>
    <row r="80" customFormat="false" ht="15" hidden="false" customHeight="true" outlineLevel="0" collapsed="false">
      <c r="H80" s="1" t="str">
        <f aca="false">IF('Panel Data (34-province)'!B78=2020,'Panel Data (34-province)'!E78,"")</f>
        <v/>
      </c>
      <c r="I80" s="1" t="n">
        <f aca="false">IF('Panel Data (34-province)'!B78=2021,'Panel Data (34-province)'!E78,"")</f>
        <v>0.05</v>
      </c>
      <c r="J80" s="1" t="str">
        <f aca="false">IF('Panel Data (34-province)'!B78=2022,'Panel Data (34-province)'!E78,"")</f>
        <v/>
      </c>
      <c r="K80" s="1" t="str">
        <f aca="false">IF('Panel Data (34-province)'!B78=2023,'Panel Data (34-province)'!E78,"")</f>
        <v/>
      </c>
      <c r="L80" s="1" t="str">
        <f aca="false">IF('Panel Data (34-province)'!B78=2024,'Panel Data (34-province)'!E78,"")</f>
        <v/>
      </c>
    </row>
    <row r="81" customFormat="false" ht="15" hidden="false" customHeight="true" outlineLevel="0" collapsed="false">
      <c r="H81" s="1" t="str">
        <f aca="false">IF('Panel Data (34-province)'!B79=2020,'Panel Data (34-province)'!E79,"")</f>
        <v/>
      </c>
      <c r="I81" s="1" t="str">
        <f aca="false">IF('Panel Data (34-province)'!B79=2021,'Panel Data (34-province)'!E79,"")</f>
        <v/>
      </c>
      <c r="J81" s="1" t="n">
        <f aca="false">IF('Panel Data (34-province)'!B79=2022,'Panel Data (34-province)'!E79,"")</f>
        <v>0.15</v>
      </c>
      <c r="K81" s="1" t="str">
        <f aca="false">IF('Panel Data (34-province)'!B79=2023,'Panel Data (34-province)'!E79,"")</f>
        <v/>
      </c>
      <c r="L81" s="1" t="str">
        <f aca="false">IF('Panel Data (34-province)'!B79=2024,'Panel Data (34-province)'!E79,"")</f>
        <v/>
      </c>
    </row>
    <row r="82" customFormat="false" ht="15" hidden="false" customHeight="true" outlineLevel="0" collapsed="false">
      <c r="H82" s="1" t="str">
        <f aca="false">IF('Panel Data (34-province)'!B80=2020,'Panel Data (34-province)'!E80,"")</f>
        <v/>
      </c>
      <c r="I82" s="1" t="str">
        <f aca="false">IF('Panel Data (34-province)'!B80=2021,'Panel Data (34-province)'!E80,"")</f>
        <v/>
      </c>
      <c r="J82" s="1" t="str">
        <f aca="false">IF('Panel Data (34-province)'!B80=2022,'Panel Data (34-province)'!E80,"")</f>
        <v/>
      </c>
      <c r="K82" s="1" t="n">
        <f aca="false">IF('Panel Data (34-province)'!B80=2023,'Panel Data (34-province)'!E80,"")</f>
        <v>0.19</v>
      </c>
      <c r="L82" s="1" t="str">
        <f aca="false">IF('Panel Data (34-province)'!B80=2024,'Panel Data (34-province)'!E80,"")</f>
        <v/>
      </c>
    </row>
    <row r="83" customFormat="false" ht="15" hidden="false" customHeight="true" outlineLevel="0" collapsed="false">
      <c r="H83" s="1" t="str">
        <f aca="false">IF('Panel Data (34-province)'!B81=2020,'Panel Data (34-province)'!E81,"")</f>
        <v/>
      </c>
      <c r="I83" s="1" t="str">
        <f aca="false">IF('Panel Data (34-province)'!B81=2021,'Panel Data (34-province)'!E81,"")</f>
        <v/>
      </c>
      <c r="J83" s="1" t="str">
        <f aca="false">IF('Panel Data (34-province)'!B81=2022,'Panel Data (34-province)'!E81,"")</f>
        <v/>
      </c>
      <c r="K83" s="1" t="str">
        <f aca="false">IF('Panel Data (34-province)'!B81=2023,'Panel Data (34-province)'!E81,"")</f>
        <v/>
      </c>
      <c r="L83" s="1" t="n">
        <f aca="false">IF('Panel Data (34-province)'!B81=2024,'Panel Data (34-province)'!E81,"")</f>
        <v>0.19</v>
      </c>
    </row>
    <row r="84" customFormat="false" ht="15" hidden="false" customHeight="true" outlineLevel="0" collapsed="false">
      <c r="H84" s="1" t="n">
        <f aca="false">IF('Panel Data (34-province)'!B82=2020,'Panel Data (34-province)'!E82,"")</f>
        <v>0.12</v>
      </c>
      <c r="I84" s="1" t="str">
        <f aca="false">IF('Panel Data (34-province)'!B82=2021,'Panel Data (34-province)'!E82,"")</f>
        <v/>
      </c>
      <c r="J84" s="1" t="str">
        <f aca="false">IF('Panel Data (34-province)'!B82=2022,'Panel Data (34-province)'!E82,"")</f>
        <v/>
      </c>
      <c r="K84" s="1" t="str">
        <f aca="false">IF('Panel Data (34-province)'!B82=2023,'Panel Data (34-province)'!E82,"")</f>
        <v/>
      </c>
      <c r="L84" s="1" t="str">
        <f aca="false">IF('Panel Data (34-province)'!B82=2024,'Panel Data (34-province)'!E82,"")</f>
        <v/>
      </c>
    </row>
    <row r="85" customFormat="false" ht="15" hidden="false" customHeight="true" outlineLevel="0" collapsed="false">
      <c r="H85" s="1" t="str">
        <f aca="false">IF('Panel Data (34-province)'!B83=2020,'Panel Data (34-province)'!E83,"")</f>
        <v/>
      </c>
      <c r="I85" s="1" t="n">
        <f aca="false">IF('Panel Data (34-province)'!B83=2021,'Panel Data (34-province)'!E83,"")</f>
        <v>0.07</v>
      </c>
      <c r="J85" s="1" t="str">
        <f aca="false">IF('Panel Data (34-province)'!B83=2022,'Panel Data (34-province)'!E83,"")</f>
        <v/>
      </c>
      <c r="K85" s="1" t="str">
        <f aca="false">IF('Panel Data (34-province)'!B83=2023,'Panel Data (34-province)'!E83,"")</f>
        <v/>
      </c>
      <c r="L85" s="1" t="str">
        <f aca="false">IF('Panel Data (34-province)'!B83=2024,'Panel Data (34-province)'!E83,"")</f>
        <v/>
      </c>
    </row>
    <row r="86" customFormat="false" ht="15" hidden="false" customHeight="true" outlineLevel="0" collapsed="false">
      <c r="H86" s="1" t="str">
        <f aca="false">IF('Panel Data (34-province)'!B84=2020,'Panel Data (34-province)'!E84,"")</f>
        <v/>
      </c>
      <c r="I86" s="1" t="str">
        <f aca="false">IF('Panel Data (34-province)'!B84=2021,'Panel Data (34-province)'!E84,"")</f>
        <v/>
      </c>
      <c r="J86" s="1" t="n">
        <f aca="false">IF('Panel Data (34-province)'!B84=2022,'Panel Data (34-province)'!E84,"")</f>
        <v>0.08</v>
      </c>
      <c r="K86" s="1" t="str">
        <f aca="false">IF('Panel Data (34-province)'!B84=2023,'Panel Data (34-province)'!E84,"")</f>
        <v/>
      </c>
      <c r="L86" s="1" t="str">
        <f aca="false">IF('Panel Data (34-province)'!B84=2024,'Panel Data (34-province)'!E84,"")</f>
        <v/>
      </c>
    </row>
    <row r="87" customFormat="false" ht="15" hidden="false" customHeight="true" outlineLevel="0" collapsed="false">
      <c r="H87" s="1" t="str">
        <f aca="false">IF('Panel Data (34-province)'!B85=2020,'Panel Data (34-province)'!E85,"")</f>
        <v/>
      </c>
      <c r="I87" s="1" t="str">
        <f aca="false">IF('Panel Data (34-province)'!B85=2021,'Panel Data (34-province)'!E85,"")</f>
        <v/>
      </c>
      <c r="J87" s="1" t="str">
        <f aca="false">IF('Panel Data (34-province)'!B85=2022,'Panel Data (34-province)'!E85,"")</f>
        <v/>
      </c>
      <c r="K87" s="1" t="n">
        <f aca="false">IF('Panel Data (34-province)'!B85=2023,'Panel Data (34-province)'!E85,"")</f>
        <v>0.04</v>
      </c>
      <c r="L87" s="1" t="str">
        <f aca="false">IF('Panel Data (34-province)'!B85=2024,'Panel Data (34-province)'!E85,"")</f>
        <v/>
      </c>
    </row>
    <row r="88" customFormat="false" ht="15" hidden="false" customHeight="true" outlineLevel="0" collapsed="false">
      <c r="H88" s="1" t="str">
        <f aca="false">IF('Panel Data (34-province)'!B86=2020,'Panel Data (34-province)'!E86,"")</f>
        <v/>
      </c>
      <c r="I88" s="1" t="str">
        <f aca="false">IF('Panel Data (34-province)'!B86=2021,'Panel Data (34-province)'!E86,"")</f>
        <v/>
      </c>
      <c r="J88" s="1" t="str">
        <f aca="false">IF('Panel Data (34-province)'!B86=2022,'Panel Data (34-province)'!E86,"")</f>
        <v/>
      </c>
      <c r="K88" s="1" t="str">
        <f aca="false">IF('Panel Data (34-province)'!B86=2023,'Panel Data (34-province)'!E86,"")</f>
        <v/>
      </c>
      <c r="L88" s="1" t="n">
        <f aca="false">IF('Panel Data (34-province)'!B86=2024,'Panel Data (34-province)'!E86,"")</f>
        <v>0.01</v>
      </c>
    </row>
    <row r="89" customFormat="false" ht="15" hidden="false" customHeight="true" outlineLevel="0" collapsed="false">
      <c r="H89" s="1" t="n">
        <f aca="false">IF('Panel Data (34-province)'!B87=2020,'Panel Data (34-province)'!E87,"")</f>
        <v>0.09</v>
      </c>
      <c r="I89" s="1" t="str">
        <f aca="false">IF('Panel Data (34-province)'!B87=2021,'Panel Data (34-province)'!E87,"")</f>
        <v/>
      </c>
      <c r="J89" s="1" t="str">
        <f aca="false">IF('Panel Data (34-province)'!B87=2022,'Panel Data (34-province)'!E87,"")</f>
        <v/>
      </c>
      <c r="K89" s="1" t="str">
        <f aca="false">IF('Panel Data (34-province)'!B87=2023,'Panel Data (34-province)'!E87,"")</f>
        <v/>
      </c>
      <c r="L89" s="1" t="str">
        <f aca="false">IF('Panel Data (34-province)'!B87=2024,'Panel Data (34-province)'!E87,"")</f>
        <v/>
      </c>
    </row>
    <row r="90" customFormat="false" ht="15" hidden="false" customHeight="true" outlineLevel="0" collapsed="false">
      <c r="H90" s="1" t="str">
        <f aca="false">IF('Panel Data (34-province)'!B88=2020,'Panel Data (34-province)'!E88,"")</f>
        <v/>
      </c>
      <c r="I90" s="1" t="n">
        <f aca="false">IF('Panel Data (34-province)'!B88=2021,'Panel Data (34-province)'!E88,"")</f>
        <v>0.02</v>
      </c>
      <c r="J90" s="1" t="str">
        <f aca="false">IF('Panel Data (34-province)'!B88=2022,'Panel Data (34-province)'!E88,"")</f>
        <v/>
      </c>
      <c r="K90" s="1" t="str">
        <f aca="false">IF('Panel Data (34-province)'!B88=2023,'Panel Data (34-province)'!E88,"")</f>
        <v/>
      </c>
      <c r="L90" s="1" t="str">
        <f aca="false">IF('Panel Data (34-province)'!B88=2024,'Panel Data (34-province)'!E88,"")</f>
        <v/>
      </c>
    </row>
    <row r="91" customFormat="false" ht="15" hidden="false" customHeight="true" outlineLevel="0" collapsed="false">
      <c r="H91" s="1" t="str">
        <f aca="false">IF('Panel Data (34-province)'!B89=2020,'Panel Data (34-province)'!E89,"")</f>
        <v/>
      </c>
      <c r="I91" s="1" t="str">
        <f aca="false">IF('Panel Data (34-province)'!B89=2021,'Panel Data (34-province)'!E89,"")</f>
        <v/>
      </c>
      <c r="J91" s="1" t="n">
        <f aca="false">IF('Panel Data (34-province)'!B89=2022,'Panel Data (34-province)'!E89,"")</f>
        <v>0.02</v>
      </c>
      <c r="K91" s="1" t="str">
        <f aca="false">IF('Panel Data (34-province)'!B89=2023,'Panel Data (34-province)'!E89,"")</f>
        <v/>
      </c>
      <c r="L91" s="1" t="str">
        <f aca="false">IF('Panel Data (34-province)'!B89=2024,'Panel Data (34-province)'!E89,"")</f>
        <v/>
      </c>
    </row>
    <row r="92" customFormat="false" ht="15" hidden="false" customHeight="true" outlineLevel="0" collapsed="false">
      <c r="H92" s="1" t="str">
        <f aca="false">IF('Panel Data (34-province)'!B90=2020,'Panel Data (34-province)'!E90,"")</f>
        <v/>
      </c>
      <c r="I92" s="1" t="str">
        <f aca="false">IF('Panel Data (34-province)'!B90=2021,'Panel Data (34-province)'!E90,"")</f>
        <v/>
      </c>
      <c r="J92" s="1" t="str">
        <f aca="false">IF('Panel Data (34-province)'!B90=2022,'Panel Data (34-province)'!E90,"")</f>
        <v/>
      </c>
      <c r="K92" s="1" t="n">
        <f aca="false">IF('Panel Data (34-province)'!B90=2023,'Panel Data (34-province)'!E90,"")</f>
        <v>0.01</v>
      </c>
      <c r="L92" s="1" t="str">
        <f aca="false">IF('Panel Data (34-province)'!B90=2024,'Panel Data (34-province)'!E90,"")</f>
        <v/>
      </c>
    </row>
    <row r="93" customFormat="false" ht="15" hidden="false" customHeight="true" outlineLevel="0" collapsed="false">
      <c r="H93" s="1" t="str">
        <f aca="false">IF('Panel Data (34-province)'!B91=2020,'Panel Data (34-province)'!E91,"")</f>
        <v/>
      </c>
      <c r="I93" s="1" t="str">
        <f aca="false">IF('Panel Data (34-province)'!B91=2021,'Panel Data (34-province)'!E91,"")</f>
        <v/>
      </c>
      <c r="J93" s="1" t="str">
        <f aca="false">IF('Panel Data (34-province)'!B91=2022,'Panel Data (34-province)'!E91,"")</f>
        <v/>
      </c>
      <c r="K93" s="1" t="str">
        <f aca="false">IF('Panel Data (34-province)'!B91=2023,'Panel Data (34-province)'!E91,"")</f>
        <v/>
      </c>
      <c r="L93" s="1" t="n">
        <f aca="false">IF('Panel Data (34-province)'!B91=2024,'Panel Data (34-province)'!E91,"")</f>
        <v>0.14</v>
      </c>
    </row>
    <row r="94" customFormat="false" ht="15" hidden="false" customHeight="true" outlineLevel="0" collapsed="false">
      <c r="H94" s="1" t="n">
        <f aca="false">IF('Panel Data (34-province)'!B92=2020,'Panel Data (34-province)'!E92,"")</f>
        <v>0.05</v>
      </c>
      <c r="I94" s="1" t="str">
        <f aca="false">IF('Panel Data (34-province)'!B92=2021,'Panel Data (34-province)'!E92,"")</f>
        <v/>
      </c>
      <c r="J94" s="1" t="str">
        <f aca="false">IF('Panel Data (34-province)'!B92=2022,'Panel Data (34-province)'!E92,"")</f>
        <v/>
      </c>
      <c r="K94" s="1" t="str">
        <f aca="false">IF('Panel Data (34-province)'!B92=2023,'Panel Data (34-province)'!E92,"")</f>
        <v/>
      </c>
      <c r="L94" s="1" t="str">
        <f aca="false">IF('Panel Data (34-province)'!B92=2024,'Panel Data (34-province)'!E92,"")</f>
        <v/>
      </c>
    </row>
    <row r="95" customFormat="false" ht="15" hidden="false" customHeight="true" outlineLevel="0" collapsed="false">
      <c r="H95" s="1" t="str">
        <f aca="false">IF('Panel Data (34-province)'!B93=2020,'Panel Data (34-province)'!E93,"")</f>
        <v/>
      </c>
      <c r="I95" s="1" t="n">
        <f aca="false">IF('Panel Data (34-province)'!B93=2021,'Panel Data (34-province)'!E93,"")</f>
        <v>0.06</v>
      </c>
      <c r="J95" s="1" t="str">
        <f aca="false">IF('Panel Data (34-province)'!B93=2022,'Panel Data (34-province)'!E93,"")</f>
        <v/>
      </c>
      <c r="K95" s="1" t="str">
        <f aca="false">IF('Panel Data (34-province)'!B93=2023,'Panel Data (34-province)'!E93,"")</f>
        <v/>
      </c>
      <c r="L95" s="1" t="str">
        <f aca="false">IF('Panel Data (34-province)'!B93=2024,'Panel Data (34-province)'!E93,"")</f>
        <v/>
      </c>
    </row>
    <row r="96" customFormat="false" ht="15" hidden="false" customHeight="true" outlineLevel="0" collapsed="false">
      <c r="H96" s="1" t="str">
        <f aca="false">IF('Panel Data (34-province)'!B94=2020,'Panel Data (34-province)'!E94,"")</f>
        <v/>
      </c>
      <c r="I96" s="1" t="str">
        <f aca="false">IF('Panel Data (34-province)'!B94=2021,'Panel Data (34-province)'!E94,"")</f>
        <v/>
      </c>
      <c r="J96" s="1" t="n">
        <f aca="false">IF('Panel Data (34-province)'!B94=2022,'Panel Data (34-province)'!E94,"")</f>
        <v>0.08</v>
      </c>
      <c r="K96" s="1" t="str">
        <f aca="false">IF('Panel Data (34-province)'!B94=2023,'Panel Data (34-province)'!E94,"")</f>
        <v/>
      </c>
      <c r="L96" s="1" t="str">
        <f aca="false">IF('Panel Data (34-province)'!B94=2024,'Panel Data (34-province)'!E94,"")</f>
        <v/>
      </c>
    </row>
    <row r="97" customFormat="false" ht="15" hidden="false" customHeight="true" outlineLevel="0" collapsed="false">
      <c r="H97" s="1" t="str">
        <f aca="false">IF('Panel Data (34-province)'!B95=2020,'Panel Data (34-province)'!E95,"")</f>
        <v/>
      </c>
      <c r="I97" s="1" t="str">
        <f aca="false">IF('Panel Data (34-province)'!B95=2021,'Panel Data (34-province)'!E95,"")</f>
        <v/>
      </c>
      <c r="J97" s="1" t="str">
        <f aca="false">IF('Panel Data (34-province)'!B95=2022,'Panel Data (34-province)'!E95,"")</f>
        <v/>
      </c>
      <c r="K97" s="1" t="n">
        <f aca="false">IF('Panel Data (34-province)'!B95=2023,'Panel Data (34-province)'!E95,"")</f>
        <v>0.14</v>
      </c>
      <c r="L97" s="1" t="str">
        <f aca="false">IF('Panel Data (34-province)'!B95=2024,'Panel Data (34-province)'!E95,"")</f>
        <v/>
      </c>
    </row>
    <row r="98" customFormat="false" ht="15" hidden="false" customHeight="true" outlineLevel="0" collapsed="false">
      <c r="H98" s="1" t="str">
        <f aca="false">IF('Panel Data (34-province)'!B96=2020,'Panel Data (34-province)'!E96,"")</f>
        <v/>
      </c>
      <c r="I98" s="1" t="str">
        <f aca="false">IF('Panel Data (34-province)'!B96=2021,'Panel Data (34-province)'!E96,"")</f>
        <v/>
      </c>
      <c r="J98" s="1" t="str">
        <f aca="false">IF('Panel Data (34-province)'!B96=2022,'Panel Data (34-province)'!E96,"")</f>
        <v/>
      </c>
      <c r="K98" s="1" t="str">
        <f aca="false">IF('Panel Data (34-province)'!B96=2023,'Panel Data (34-province)'!E96,"")</f>
        <v/>
      </c>
      <c r="L98" s="1" t="n">
        <f aca="false">IF('Panel Data (34-province)'!B96=2024,'Panel Data (34-province)'!E96,"")</f>
        <v>0.28</v>
      </c>
    </row>
    <row r="99" customFormat="false" ht="15" hidden="false" customHeight="true" outlineLevel="0" collapsed="false">
      <c r="H99" s="1" t="n">
        <f aca="false">IF('Panel Data (34-province)'!B97=2020,'Panel Data (34-province)'!E97,"")</f>
        <v>0.42</v>
      </c>
      <c r="I99" s="1" t="str">
        <f aca="false">IF('Panel Data (34-province)'!B97=2021,'Panel Data (34-province)'!E97,"")</f>
        <v/>
      </c>
      <c r="J99" s="1" t="str">
        <f aca="false">IF('Panel Data (34-province)'!B97=2022,'Panel Data (34-province)'!E97,"")</f>
        <v/>
      </c>
      <c r="K99" s="1" t="str">
        <f aca="false">IF('Panel Data (34-province)'!B97=2023,'Panel Data (34-province)'!E97,"")</f>
        <v/>
      </c>
      <c r="L99" s="1" t="str">
        <f aca="false">IF('Panel Data (34-province)'!B97=2024,'Panel Data (34-province)'!E97,"")</f>
        <v/>
      </c>
    </row>
    <row r="100" customFormat="false" ht="15" hidden="false" customHeight="true" outlineLevel="0" collapsed="false">
      <c r="H100" s="1" t="str">
        <f aca="false">IF('Panel Data (34-province)'!B98=2020,'Panel Data (34-province)'!E98,"")</f>
        <v/>
      </c>
      <c r="I100" s="1" t="n">
        <f aca="false">IF('Panel Data (34-province)'!B98=2021,'Panel Data (34-province)'!E98,"")</f>
        <v>0.45</v>
      </c>
      <c r="J100" s="1" t="str">
        <f aca="false">IF('Panel Data (34-province)'!B98=2022,'Panel Data (34-province)'!E98,"")</f>
        <v/>
      </c>
      <c r="K100" s="1" t="str">
        <f aca="false">IF('Panel Data (34-province)'!B98=2023,'Panel Data (34-province)'!E98,"")</f>
        <v/>
      </c>
      <c r="L100" s="1" t="str">
        <f aca="false">IF('Panel Data (34-province)'!B98=2024,'Panel Data (34-province)'!E98,"")</f>
        <v/>
      </c>
    </row>
    <row r="101" customFormat="false" ht="15" hidden="false" customHeight="true" outlineLevel="0" collapsed="false">
      <c r="H101" s="1" t="str">
        <f aca="false">IF('Panel Data (34-province)'!B99=2020,'Panel Data (34-province)'!E99,"")</f>
        <v/>
      </c>
      <c r="I101" s="1" t="str">
        <f aca="false">IF('Panel Data (34-province)'!B99=2021,'Panel Data (34-province)'!E99,"")</f>
        <v/>
      </c>
      <c r="J101" s="1" t="n">
        <f aca="false">IF('Panel Data (34-province)'!B99=2022,'Panel Data (34-province)'!E99,"")</f>
        <v>0.61</v>
      </c>
      <c r="K101" s="1" t="str">
        <f aca="false">IF('Panel Data (34-province)'!B99=2023,'Panel Data (34-province)'!E99,"")</f>
        <v/>
      </c>
      <c r="L101" s="1" t="str">
        <f aca="false">IF('Panel Data (34-province)'!B99=2024,'Panel Data (34-province)'!E99,"")</f>
        <v/>
      </c>
    </row>
    <row r="102" customFormat="false" ht="15" hidden="false" customHeight="true" outlineLevel="0" collapsed="false">
      <c r="H102" s="1" t="str">
        <f aca="false">IF('Panel Data (34-province)'!B100=2020,'Panel Data (34-province)'!E100,"")</f>
        <v/>
      </c>
      <c r="I102" s="1" t="str">
        <f aca="false">IF('Panel Data (34-province)'!B100=2021,'Panel Data (34-province)'!E100,"")</f>
        <v/>
      </c>
      <c r="J102" s="1" t="str">
        <f aca="false">IF('Panel Data (34-province)'!B100=2022,'Panel Data (34-province)'!E100,"")</f>
        <v/>
      </c>
      <c r="K102" s="1" t="n">
        <f aca="false">IF('Panel Data (34-province)'!B100=2023,'Panel Data (34-province)'!E100,"")</f>
        <v>0.91</v>
      </c>
      <c r="L102" s="1" t="str">
        <f aca="false">IF('Panel Data (34-province)'!B100=2024,'Panel Data (34-province)'!E100,"")</f>
        <v/>
      </c>
    </row>
    <row r="103" customFormat="false" ht="15" hidden="false" customHeight="true" outlineLevel="0" collapsed="false">
      <c r="H103" s="1" t="str">
        <f aca="false">IF('Panel Data (34-province)'!B101=2020,'Panel Data (34-province)'!E101,"")</f>
        <v/>
      </c>
      <c r="I103" s="1" t="str">
        <f aca="false">IF('Panel Data (34-province)'!B101=2021,'Panel Data (34-province)'!E101,"")</f>
        <v/>
      </c>
      <c r="J103" s="1" t="str">
        <f aca="false">IF('Panel Data (34-province)'!B101=2022,'Panel Data (34-province)'!E101,"")</f>
        <v/>
      </c>
      <c r="K103" s="1" t="str">
        <f aca="false">IF('Panel Data (34-province)'!B101=2023,'Panel Data (34-province)'!E101,"")</f>
        <v/>
      </c>
      <c r="L103" s="1" t="n">
        <f aca="false">IF('Panel Data (34-province)'!B101=2024,'Panel Data (34-province)'!E101,"")</f>
        <v>1.18</v>
      </c>
    </row>
    <row r="104" customFormat="false" ht="15" hidden="false" customHeight="true" outlineLevel="0" collapsed="false">
      <c r="H104" s="1" t="n">
        <f aca="false">IF('Panel Data (34-province)'!B102=2020,'Panel Data (34-province)'!E102,"")</f>
        <v>0.16</v>
      </c>
      <c r="I104" s="1" t="str">
        <f aca="false">IF('Panel Data (34-province)'!B102=2021,'Panel Data (34-province)'!E102,"")</f>
        <v/>
      </c>
      <c r="J104" s="1" t="str">
        <f aca="false">IF('Panel Data (34-province)'!B102=2022,'Panel Data (34-province)'!E102,"")</f>
        <v/>
      </c>
      <c r="K104" s="1" t="str">
        <f aca="false">IF('Panel Data (34-province)'!B102=2023,'Panel Data (34-province)'!E102,"")</f>
        <v/>
      </c>
      <c r="L104" s="1" t="str">
        <f aca="false">IF('Panel Data (34-province)'!B102=2024,'Panel Data (34-province)'!E102,"")</f>
        <v/>
      </c>
    </row>
    <row r="105" customFormat="false" ht="15" hidden="false" customHeight="true" outlineLevel="0" collapsed="false">
      <c r="H105" s="1" t="str">
        <f aca="false">IF('Panel Data (34-province)'!B103=2020,'Panel Data (34-province)'!E103,"")</f>
        <v/>
      </c>
      <c r="I105" s="1" t="n">
        <f aca="false">IF('Panel Data (34-province)'!B103=2021,'Panel Data (34-province)'!E103,"")</f>
        <v>0.1</v>
      </c>
      <c r="J105" s="1" t="str">
        <f aca="false">IF('Panel Data (34-province)'!B103=2022,'Panel Data (34-province)'!E103,"")</f>
        <v/>
      </c>
      <c r="K105" s="1" t="str">
        <f aca="false">IF('Panel Data (34-province)'!B103=2023,'Panel Data (34-province)'!E103,"")</f>
        <v/>
      </c>
      <c r="L105" s="1" t="str">
        <f aca="false">IF('Panel Data (34-province)'!B103=2024,'Panel Data (34-province)'!E103,"")</f>
        <v/>
      </c>
    </row>
    <row r="106" customFormat="false" ht="15" hidden="false" customHeight="true" outlineLevel="0" collapsed="false">
      <c r="H106" s="1" t="str">
        <f aca="false">IF('Panel Data (34-province)'!B104=2020,'Panel Data (34-province)'!E104,"")</f>
        <v/>
      </c>
      <c r="I106" s="1" t="str">
        <f aca="false">IF('Panel Data (34-province)'!B104=2021,'Panel Data (34-province)'!E104,"")</f>
        <v/>
      </c>
      <c r="J106" s="1" t="n">
        <f aca="false">IF('Panel Data (34-province)'!B104=2022,'Panel Data (34-province)'!E104,"")</f>
        <v>0.18</v>
      </c>
      <c r="K106" s="1" t="str">
        <f aca="false">IF('Panel Data (34-province)'!B104=2023,'Panel Data (34-province)'!E104,"")</f>
        <v/>
      </c>
      <c r="L106" s="1" t="str">
        <f aca="false">IF('Panel Data (34-province)'!B104=2024,'Panel Data (34-province)'!E104,"")</f>
        <v/>
      </c>
    </row>
    <row r="107" customFormat="false" ht="15" hidden="false" customHeight="true" outlineLevel="0" collapsed="false">
      <c r="H107" s="1" t="str">
        <f aca="false">IF('Panel Data (34-province)'!B105=2020,'Panel Data (34-province)'!E105,"")</f>
        <v/>
      </c>
      <c r="I107" s="1" t="str">
        <f aca="false">IF('Panel Data (34-province)'!B105=2021,'Panel Data (34-province)'!E105,"")</f>
        <v/>
      </c>
      <c r="J107" s="1" t="str">
        <f aca="false">IF('Panel Data (34-province)'!B105=2022,'Panel Data (34-province)'!E105,"")</f>
        <v/>
      </c>
      <c r="K107" s="1" t="n">
        <f aca="false">IF('Panel Data (34-province)'!B105=2023,'Panel Data (34-province)'!E105,"")</f>
        <v>0.19</v>
      </c>
      <c r="L107" s="1" t="str">
        <f aca="false">IF('Panel Data (34-province)'!B105=2024,'Panel Data (34-province)'!E105,"")</f>
        <v/>
      </c>
    </row>
    <row r="108" customFormat="false" ht="15" hidden="false" customHeight="true" outlineLevel="0" collapsed="false">
      <c r="H108" s="1" t="str">
        <f aca="false">IF('Panel Data (34-province)'!B106=2020,'Panel Data (34-province)'!E106,"")</f>
        <v/>
      </c>
      <c r="I108" s="1" t="str">
        <f aca="false">IF('Panel Data (34-province)'!B106=2021,'Panel Data (34-province)'!E106,"")</f>
        <v/>
      </c>
      <c r="J108" s="1" t="str">
        <f aca="false">IF('Panel Data (34-province)'!B106=2022,'Panel Data (34-province)'!E106,"")</f>
        <v/>
      </c>
      <c r="K108" s="1" t="str">
        <f aca="false">IF('Panel Data (34-province)'!B106=2023,'Panel Data (34-province)'!E106,"")</f>
        <v/>
      </c>
      <c r="L108" s="1" t="n">
        <f aca="false">IF('Panel Data (34-province)'!B106=2024,'Panel Data (34-province)'!E106,"")</f>
        <v>0.15</v>
      </c>
    </row>
    <row r="109" customFormat="false" ht="15" hidden="false" customHeight="true" outlineLevel="0" collapsed="false">
      <c r="H109" s="1" t="n">
        <f aca="false">IF('Panel Data (34-province)'!B107=2020,'Panel Data (34-province)'!E107,"")</f>
        <v>0.05</v>
      </c>
      <c r="I109" s="1" t="str">
        <f aca="false">IF('Panel Data (34-province)'!B107=2021,'Panel Data (34-province)'!E107,"")</f>
        <v/>
      </c>
      <c r="J109" s="1" t="str">
        <f aca="false">IF('Panel Data (34-province)'!B107=2022,'Panel Data (34-province)'!E107,"")</f>
        <v/>
      </c>
      <c r="K109" s="1" t="str">
        <f aca="false">IF('Panel Data (34-province)'!B107=2023,'Panel Data (34-province)'!E107,"")</f>
        <v/>
      </c>
      <c r="L109" s="1" t="str">
        <f aca="false">IF('Panel Data (34-province)'!B107=2024,'Panel Data (34-province)'!E107,"")</f>
        <v/>
      </c>
    </row>
    <row r="110" customFormat="false" ht="15" hidden="false" customHeight="true" outlineLevel="0" collapsed="false">
      <c r="H110" s="1" t="str">
        <f aca="false">IF('Panel Data (34-province)'!B108=2020,'Panel Data (34-province)'!E108,"")</f>
        <v/>
      </c>
      <c r="I110" s="1" t="n">
        <f aca="false">IF('Panel Data (34-province)'!B108=2021,'Panel Data (34-province)'!E108,"")</f>
        <v>0.07</v>
      </c>
      <c r="J110" s="1" t="str">
        <f aca="false">IF('Panel Data (34-province)'!B108=2022,'Panel Data (34-province)'!E108,"")</f>
        <v/>
      </c>
      <c r="K110" s="1" t="str">
        <f aca="false">IF('Panel Data (34-province)'!B108=2023,'Panel Data (34-province)'!E108,"")</f>
        <v/>
      </c>
      <c r="L110" s="1" t="str">
        <f aca="false">IF('Panel Data (34-province)'!B108=2024,'Panel Data (34-province)'!E108,"")</f>
        <v/>
      </c>
    </row>
    <row r="111" customFormat="false" ht="15" hidden="false" customHeight="true" outlineLevel="0" collapsed="false">
      <c r="H111" s="1" t="str">
        <f aca="false">IF('Panel Data (34-province)'!B109=2020,'Panel Data (34-province)'!E109,"")</f>
        <v/>
      </c>
      <c r="I111" s="1" t="str">
        <f aca="false">IF('Panel Data (34-province)'!B109=2021,'Panel Data (34-province)'!E109,"")</f>
        <v/>
      </c>
      <c r="J111" s="1" t="n">
        <f aca="false">IF('Panel Data (34-province)'!B109=2022,'Panel Data (34-province)'!E109,"")</f>
        <v>0.09</v>
      </c>
      <c r="K111" s="1" t="str">
        <f aca="false">IF('Panel Data (34-province)'!B109=2023,'Panel Data (34-province)'!E109,"")</f>
        <v/>
      </c>
      <c r="L111" s="1" t="str">
        <f aca="false">IF('Panel Data (34-province)'!B109=2024,'Panel Data (34-province)'!E109,"")</f>
        <v/>
      </c>
    </row>
    <row r="112" customFormat="false" ht="15" hidden="false" customHeight="true" outlineLevel="0" collapsed="false">
      <c r="H112" s="1" t="str">
        <f aca="false">IF('Panel Data (34-province)'!B110=2020,'Panel Data (34-province)'!E110,"")</f>
        <v/>
      </c>
      <c r="I112" s="1" t="str">
        <f aca="false">IF('Panel Data (34-province)'!B110=2021,'Panel Data (34-province)'!E110,"")</f>
        <v/>
      </c>
      <c r="J112" s="1" t="str">
        <f aca="false">IF('Panel Data (34-province)'!B110=2022,'Panel Data (34-province)'!E110,"")</f>
        <v/>
      </c>
      <c r="K112" s="1" t="n">
        <f aca="false">IF('Panel Data (34-province)'!B110=2023,'Panel Data (34-province)'!E110,"")</f>
        <v>0.06</v>
      </c>
      <c r="L112" s="1" t="str">
        <f aca="false">IF('Panel Data (34-province)'!B110=2024,'Panel Data (34-province)'!E110,"")</f>
        <v/>
      </c>
    </row>
    <row r="113" customFormat="false" ht="15" hidden="false" customHeight="true" outlineLevel="0" collapsed="false">
      <c r="H113" s="1" t="str">
        <f aca="false">IF('Panel Data (34-province)'!B111=2020,'Panel Data (34-province)'!E111,"")</f>
        <v/>
      </c>
      <c r="I113" s="1" t="str">
        <f aca="false">IF('Panel Data (34-province)'!B111=2021,'Panel Data (34-province)'!E111,"")</f>
        <v/>
      </c>
      <c r="J113" s="1" t="str">
        <f aca="false">IF('Panel Data (34-province)'!B111=2022,'Panel Data (34-province)'!E111,"")</f>
        <v/>
      </c>
      <c r="K113" s="1" t="str">
        <f aca="false">IF('Panel Data (34-province)'!B111=2023,'Panel Data (34-province)'!E111,"")</f>
        <v/>
      </c>
      <c r="L113" s="1" t="n">
        <f aca="false">IF('Panel Data (34-province)'!B111=2024,'Panel Data (34-province)'!E111,"")</f>
        <v>0.04</v>
      </c>
    </row>
    <row r="114" customFormat="false" ht="15" hidden="false" customHeight="true" outlineLevel="0" collapsed="false">
      <c r="H114" s="1" t="n">
        <f aca="false">IF('Panel Data (34-province)'!B112=2020,'Panel Data (34-province)'!E112,"")</f>
        <v>2.76</v>
      </c>
      <c r="I114" s="1" t="str">
        <f aca="false">IF('Panel Data (34-province)'!B112=2021,'Panel Data (34-province)'!E112,"")</f>
        <v/>
      </c>
      <c r="J114" s="1" t="str">
        <f aca="false">IF('Panel Data (34-province)'!B112=2022,'Panel Data (34-province)'!E112,"")</f>
        <v/>
      </c>
      <c r="K114" s="1" t="str">
        <f aca="false">IF('Panel Data (34-province)'!B112=2023,'Panel Data (34-province)'!E112,"")</f>
        <v/>
      </c>
      <c r="L114" s="1" t="str">
        <f aca="false">IF('Panel Data (34-province)'!B112=2024,'Panel Data (34-province)'!E112,"")</f>
        <v/>
      </c>
    </row>
    <row r="115" customFormat="false" ht="15" hidden="false" customHeight="true" outlineLevel="0" collapsed="false">
      <c r="H115" s="1" t="str">
        <f aca="false">IF('Panel Data (34-province)'!B113=2020,'Panel Data (34-province)'!E113,"")</f>
        <v/>
      </c>
      <c r="I115" s="1" t="n">
        <f aca="false">IF('Panel Data (34-province)'!B113=2021,'Panel Data (34-province)'!E113,"")</f>
        <v>1.69</v>
      </c>
      <c r="J115" s="1" t="str">
        <f aca="false">IF('Panel Data (34-province)'!B113=2022,'Panel Data (34-province)'!E113,"")</f>
        <v/>
      </c>
      <c r="K115" s="1" t="str">
        <f aca="false">IF('Panel Data (34-province)'!B113=2023,'Panel Data (34-province)'!E113,"")</f>
        <v/>
      </c>
      <c r="L115" s="1" t="str">
        <f aca="false">IF('Panel Data (34-province)'!B113=2024,'Panel Data (34-province)'!E113,"")</f>
        <v/>
      </c>
    </row>
    <row r="116" customFormat="false" ht="15" hidden="false" customHeight="true" outlineLevel="0" collapsed="false">
      <c r="H116" s="1" t="str">
        <f aca="false">IF('Panel Data (34-province)'!B114=2020,'Panel Data (34-province)'!E114,"")</f>
        <v/>
      </c>
      <c r="I116" s="1" t="str">
        <f aca="false">IF('Panel Data (34-province)'!B114=2021,'Panel Data (34-province)'!E114,"")</f>
        <v/>
      </c>
      <c r="J116" s="1" t="n">
        <f aca="false">IF('Panel Data (34-province)'!B114=2022,'Panel Data (34-province)'!E114,"")</f>
        <v>2.79</v>
      </c>
      <c r="K116" s="1" t="str">
        <f aca="false">IF('Panel Data (34-province)'!B114=2023,'Panel Data (34-province)'!E114,"")</f>
        <v/>
      </c>
      <c r="L116" s="1" t="str">
        <f aca="false">IF('Panel Data (34-province)'!B114=2024,'Panel Data (34-province)'!E114,"")</f>
        <v/>
      </c>
    </row>
    <row r="117" customFormat="false" ht="15" hidden="false" customHeight="true" outlineLevel="0" collapsed="false">
      <c r="H117" s="1" t="str">
        <f aca="false">IF('Panel Data (34-province)'!B115=2020,'Panel Data (34-province)'!E115,"")</f>
        <v/>
      </c>
      <c r="I117" s="1" t="str">
        <f aca="false">IF('Panel Data (34-province)'!B115=2021,'Panel Data (34-province)'!E115,"")</f>
        <v/>
      </c>
      <c r="J117" s="1" t="str">
        <f aca="false">IF('Panel Data (34-province)'!B115=2022,'Panel Data (34-province)'!E115,"")</f>
        <v/>
      </c>
      <c r="K117" s="1" t="n">
        <f aca="false">IF('Panel Data (34-province)'!B115=2023,'Panel Data (34-province)'!E115,"")</f>
        <v>1.21</v>
      </c>
      <c r="L117" s="1" t="str">
        <f aca="false">IF('Panel Data (34-province)'!B115=2024,'Panel Data (34-province)'!E115,"")</f>
        <v/>
      </c>
    </row>
    <row r="118" customFormat="false" ht="15" hidden="false" customHeight="true" outlineLevel="0" collapsed="false">
      <c r="H118" s="1" t="str">
        <f aca="false">IF('Panel Data (34-province)'!B116=2020,'Panel Data (34-province)'!E116,"")</f>
        <v/>
      </c>
      <c r="I118" s="1" t="str">
        <f aca="false">IF('Panel Data (34-province)'!B116=2021,'Panel Data (34-province)'!E116,"")</f>
        <v/>
      </c>
      <c r="J118" s="1" t="str">
        <f aca="false">IF('Panel Data (34-province)'!B116=2022,'Panel Data (34-province)'!E116,"")</f>
        <v/>
      </c>
      <c r="K118" s="1" t="str">
        <f aca="false">IF('Panel Data (34-province)'!B116=2023,'Panel Data (34-province)'!E116,"")</f>
        <v/>
      </c>
      <c r="L118" s="1" t="n">
        <f aca="false">IF('Panel Data (34-province)'!B116=2024,'Panel Data (34-province)'!E116,"")</f>
        <v>1.57</v>
      </c>
    </row>
    <row r="119" customFormat="false" ht="15" hidden="false" customHeight="true" outlineLevel="0" collapsed="false">
      <c r="H119" s="1" t="n">
        <f aca="false">IF('Panel Data (34-province)'!B117=2020,'Panel Data (34-province)'!E117,"")</f>
        <v>63.12</v>
      </c>
      <c r="I119" s="1" t="str">
        <f aca="false">IF('Panel Data (34-province)'!B117=2021,'Panel Data (34-province)'!E117,"")</f>
        <v/>
      </c>
      <c r="J119" s="1" t="str">
        <f aca="false">IF('Panel Data (34-province)'!B117=2022,'Panel Data (34-province)'!E117,"")</f>
        <v/>
      </c>
      <c r="K119" s="1" t="str">
        <f aca="false">IF('Panel Data (34-province)'!B117=2023,'Panel Data (34-province)'!E117,"")</f>
        <v/>
      </c>
      <c r="L119" s="1" t="str">
        <f aca="false">IF('Panel Data (34-province)'!B117=2024,'Panel Data (34-province)'!E117,"")</f>
        <v/>
      </c>
    </row>
    <row r="120" customFormat="false" ht="15" hidden="false" customHeight="true" outlineLevel="0" collapsed="false">
      <c r="H120" s="1" t="str">
        <f aca="false">IF('Panel Data (34-province)'!B118=2020,'Panel Data (34-province)'!E118,"")</f>
        <v/>
      </c>
      <c r="I120" s="1" t="n">
        <f aca="false">IF('Panel Data (34-province)'!B118=2021,'Panel Data (34-province)'!E118,"")</f>
        <v>80.05</v>
      </c>
      <c r="J120" s="1" t="str">
        <f aca="false">IF('Panel Data (34-province)'!B118=2022,'Panel Data (34-province)'!E118,"")</f>
        <v/>
      </c>
      <c r="K120" s="1" t="str">
        <f aca="false">IF('Panel Data (34-province)'!B118=2023,'Panel Data (34-province)'!E118,"")</f>
        <v/>
      </c>
      <c r="L120" s="1" t="str">
        <f aca="false">IF('Panel Data (34-province)'!B118=2024,'Panel Data (34-province)'!E118,"")</f>
        <v/>
      </c>
    </row>
    <row r="121" customFormat="false" ht="15" hidden="false" customHeight="true" outlineLevel="0" collapsed="false">
      <c r="H121" s="1" t="str">
        <f aca="false">IF('Panel Data (34-province)'!B119=2020,'Panel Data (34-province)'!E119,"")</f>
        <v/>
      </c>
      <c r="I121" s="1" t="str">
        <f aca="false">IF('Panel Data (34-province)'!B119=2021,'Panel Data (34-province)'!E119,"")</f>
        <v/>
      </c>
      <c r="J121" s="1" t="n">
        <f aca="false">IF('Panel Data (34-province)'!B119=2022,'Panel Data (34-province)'!E119,"")</f>
        <v>113.07</v>
      </c>
      <c r="K121" s="1" t="str">
        <f aca="false">IF('Panel Data (34-province)'!B119=2023,'Panel Data (34-province)'!E119,"")</f>
        <v/>
      </c>
      <c r="L121" s="1" t="str">
        <f aca="false">IF('Panel Data (34-province)'!B119=2024,'Panel Data (34-province)'!E119,"")</f>
        <v/>
      </c>
    </row>
    <row r="122" customFormat="false" ht="15" hidden="false" customHeight="true" outlineLevel="0" collapsed="false">
      <c r="H122" s="1" t="str">
        <f aca="false">IF('Panel Data (34-province)'!B120=2020,'Panel Data (34-province)'!E120,"")</f>
        <v/>
      </c>
      <c r="I122" s="1" t="str">
        <f aca="false">IF('Panel Data (34-province)'!B120=2021,'Panel Data (34-province)'!E120,"")</f>
        <v/>
      </c>
      <c r="J122" s="1" t="str">
        <f aca="false">IF('Panel Data (34-province)'!B120=2022,'Panel Data (34-province)'!E120,"")</f>
        <v/>
      </c>
      <c r="K122" s="1" t="n">
        <f aca="false">IF('Panel Data (34-province)'!B120=2023,'Panel Data (34-province)'!E120,"")</f>
        <v>97.65</v>
      </c>
      <c r="L122" s="1" t="str">
        <f aca="false">IF('Panel Data (34-province)'!B120=2024,'Panel Data (34-province)'!E120,"")</f>
        <v/>
      </c>
    </row>
    <row r="123" customFormat="false" ht="15" hidden="false" customHeight="true" outlineLevel="0" collapsed="false">
      <c r="H123" s="1" t="str">
        <f aca="false">IF('Panel Data (34-province)'!B121=2020,'Panel Data (34-province)'!E121,"")</f>
        <v/>
      </c>
      <c r="I123" s="1" t="str">
        <f aca="false">IF('Panel Data (34-province)'!B121=2021,'Panel Data (34-province)'!E121,"")</f>
        <v/>
      </c>
      <c r="J123" s="1" t="str">
        <f aca="false">IF('Panel Data (34-province)'!B121=2022,'Panel Data (34-province)'!E121,"")</f>
        <v/>
      </c>
      <c r="K123" s="1" t="str">
        <f aca="false">IF('Panel Data (34-province)'!B121=2023,'Panel Data (34-province)'!E121,"")</f>
        <v/>
      </c>
      <c r="L123" s="1" t="n">
        <f aca="false">IF('Panel Data (34-province)'!B121=2024,'Panel Data (34-province)'!E121,"")</f>
        <v>108.54</v>
      </c>
    </row>
    <row r="124" customFormat="false" ht="15" hidden="false" customHeight="true" outlineLevel="0" collapsed="false">
      <c r="H124" s="1" t="n">
        <f aca="false">IF('Panel Data (34-province)'!B122=2020,'Panel Data (34-province)'!E122,"")</f>
        <v>10.15</v>
      </c>
      <c r="I124" s="1" t="str">
        <f aca="false">IF('Panel Data (34-province)'!B122=2021,'Panel Data (34-province)'!E122,"")</f>
        <v/>
      </c>
      <c r="J124" s="1" t="str">
        <f aca="false">IF('Panel Data (34-province)'!B122=2022,'Panel Data (34-province)'!E122,"")</f>
        <v/>
      </c>
      <c r="K124" s="1" t="str">
        <f aca="false">IF('Panel Data (34-province)'!B122=2023,'Panel Data (34-province)'!E122,"")</f>
        <v/>
      </c>
      <c r="L124" s="1" t="str">
        <f aca="false">IF('Panel Data (34-province)'!B122=2024,'Panel Data (34-province)'!E122,"")</f>
        <v/>
      </c>
    </row>
    <row r="125" customFormat="false" ht="15" hidden="false" customHeight="true" outlineLevel="0" collapsed="false">
      <c r="H125" s="1" t="str">
        <f aca="false">IF('Panel Data (34-province)'!B123=2020,'Panel Data (34-province)'!E123,"")</f>
        <v/>
      </c>
      <c r="I125" s="1" t="n">
        <f aca="false">IF('Panel Data (34-province)'!B123=2021,'Panel Data (34-province)'!E123,"")</f>
        <v>7.56</v>
      </c>
      <c r="J125" s="1" t="str">
        <f aca="false">IF('Panel Data (34-province)'!B123=2022,'Panel Data (34-province)'!E123,"")</f>
        <v/>
      </c>
      <c r="K125" s="1" t="str">
        <f aca="false">IF('Panel Data (34-province)'!B123=2023,'Panel Data (34-province)'!E123,"")</f>
        <v/>
      </c>
      <c r="L125" s="1" t="str">
        <f aca="false">IF('Panel Data (34-province)'!B123=2024,'Panel Data (34-province)'!E123,"")</f>
        <v/>
      </c>
    </row>
    <row r="126" customFormat="false" ht="15" hidden="false" customHeight="true" outlineLevel="0" collapsed="false">
      <c r="H126" s="1" t="str">
        <f aca="false">IF('Panel Data (34-province)'!B124=2020,'Panel Data (34-province)'!E124,"")</f>
        <v/>
      </c>
      <c r="I126" s="1" t="str">
        <f aca="false">IF('Panel Data (34-province)'!B124=2021,'Panel Data (34-province)'!E124,"")</f>
        <v/>
      </c>
      <c r="J126" s="1" t="n">
        <f aca="false">IF('Panel Data (34-province)'!B124=2022,'Panel Data (34-province)'!E124,"")</f>
        <v>12.68</v>
      </c>
      <c r="K126" s="1" t="str">
        <f aca="false">IF('Panel Data (34-province)'!B124=2023,'Panel Data (34-province)'!E124,"")</f>
        <v/>
      </c>
      <c r="L126" s="1" t="str">
        <f aca="false">IF('Panel Data (34-province)'!B124=2024,'Panel Data (34-province)'!E124,"")</f>
        <v/>
      </c>
    </row>
    <row r="127" customFormat="false" ht="15" hidden="false" customHeight="true" outlineLevel="0" collapsed="false">
      <c r="H127" s="1" t="str">
        <f aca="false">IF('Panel Data (34-province)'!B125=2020,'Panel Data (34-province)'!E125,"")</f>
        <v/>
      </c>
      <c r="I127" s="1" t="str">
        <f aca="false">IF('Panel Data (34-province)'!B125=2021,'Panel Data (34-province)'!E125,"")</f>
        <v/>
      </c>
      <c r="J127" s="1" t="str">
        <f aca="false">IF('Panel Data (34-province)'!B125=2022,'Panel Data (34-province)'!E125,"")</f>
        <v/>
      </c>
      <c r="K127" s="1" t="n">
        <f aca="false">IF('Panel Data (34-province)'!B125=2023,'Panel Data (34-province)'!E125,"")</f>
        <v>15.08</v>
      </c>
      <c r="L127" s="1" t="str">
        <f aca="false">IF('Panel Data (34-province)'!B125=2024,'Panel Data (34-province)'!E125,"")</f>
        <v/>
      </c>
    </row>
    <row r="128" customFormat="false" ht="15" hidden="false" customHeight="true" outlineLevel="0" collapsed="false">
      <c r="H128" s="1" t="str">
        <f aca="false">IF('Panel Data (34-province)'!B126=2020,'Panel Data (34-province)'!E126,"")</f>
        <v/>
      </c>
      <c r="I128" s="1" t="str">
        <f aca="false">IF('Panel Data (34-province)'!B126=2021,'Panel Data (34-province)'!E126,"")</f>
        <v/>
      </c>
      <c r="J128" s="1" t="str">
        <f aca="false">IF('Panel Data (34-province)'!B126=2022,'Panel Data (34-province)'!E126,"")</f>
        <v/>
      </c>
      <c r="K128" s="1" t="str">
        <f aca="false">IF('Panel Data (34-province)'!B126=2023,'Panel Data (34-province)'!E126,"")</f>
        <v/>
      </c>
      <c r="L128" s="1" t="n">
        <f aca="false">IF('Panel Data (34-province)'!B126=2024,'Panel Data (34-province)'!E126,"")</f>
        <v>12.47</v>
      </c>
    </row>
    <row r="129" customFormat="false" ht="15" hidden="false" customHeight="true" outlineLevel="0" collapsed="false">
      <c r="H129" s="1" t="n">
        <f aca="false">IF('Panel Data (34-province)'!B127=2020,'Panel Data (34-province)'!E127,"")</f>
        <v>0.24</v>
      </c>
      <c r="I129" s="1" t="str">
        <f aca="false">IF('Panel Data (34-province)'!B127=2021,'Panel Data (34-province)'!E127,"")</f>
        <v/>
      </c>
      <c r="J129" s="1" t="str">
        <f aca="false">IF('Panel Data (34-province)'!B127=2022,'Panel Data (34-province)'!E127,"")</f>
        <v/>
      </c>
      <c r="K129" s="1" t="str">
        <f aca="false">IF('Panel Data (34-province)'!B127=2023,'Panel Data (34-province)'!E127,"")</f>
        <v/>
      </c>
      <c r="L129" s="1" t="str">
        <f aca="false">IF('Panel Data (34-province)'!B127=2024,'Panel Data (34-province)'!E127,"")</f>
        <v/>
      </c>
    </row>
    <row r="130" customFormat="false" ht="15" hidden="false" customHeight="true" outlineLevel="0" collapsed="false">
      <c r="H130" s="1" t="str">
        <f aca="false">IF('Panel Data (34-province)'!B128=2020,'Panel Data (34-province)'!E128,"")</f>
        <v/>
      </c>
      <c r="I130" s="1" t="n">
        <f aca="false">IF('Panel Data (34-province)'!B128=2021,'Panel Data (34-province)'!E128,"")</f>
        <v>0.13</v>
      </c>
      <c r="J130" s="1" t="str">
        <f aca="false">IF('Panel Data (34-province)'!B128=2022,'Panel Data (34-province)'!E128,"")</f>
        <v/>
      </c>
      <c r="K130" s="1" t="str">
        <f aca="false">IF('Panel Data (34-province)'!B128=2023,'Panel Data (34-province)'!E128,"")</f>
        <v/>
      </c>
      <c r="L130" s="1" t="str">
        <f aca="false">IF('Panel Data (34-province)'!B128=2024,'Panel Data (34-province)'!E128,"")</f>
        <v/>
      </c>
    </row>
    <row r="131" customFormat="false" ht="15" hidden="false" customHeight="true" outlineLevel="0" collapsed="false">
      <c r="H131" s="1" t="str">
        <f aca="false">IF('Panel Data (34-province)'!B129=2020,'Panel Data (34-province)'!E129,"")</f>
        <v/>
      </c>
      <c r="I131" s="1" t="str">
        <f aca="false">IF('Panel Data (34-province)'!B129=2021,'Panel Data (34-province)'!E129,"")</f>
        <v/>
      </c>
      <c r="J131" s="1" t="n">
        <f aca="false">IF('Panel Data (34-province)'!B129=2022,'Panel Data (34-province)'!E129,"")</f>
        <v>0.25</v>
      </c>
      <c r="K131" s="1" t="str">
        <f aca="false">IF('Panel Data (34-province)'!B129=2023,'Panel Data (34-province)'!E129,"")</f>
        <v/>
      </c>
      <c r="L131" s="1" t="str">
        <f aca="false">IF('Panel Data (34-province)'!B129=2024,'Panel Data (34-province)'!E129,"")</f>
        <v/>
      </c>
    </row>
    <row r="132" customFormat="false" ht="15" hidden="false" customHeight="true" outlineLevel="0" collapsed="false">
      <c r="H132" s="1" t="str">
        <f aca="false">IF('Panel Data (34-province)'!B130=2020,'Panel Data (34-province)'!E130,"")</f>
        <v/>
      </c>
      <c r="I132" s="1" t="str">
        <f aca="false">IF('Panel Data (34-province)'!B130=2021,'Panel Data (34-province)'!E130,"")</f>
        <v/>
      </c>
      <c r="J132" s="1" t="str">
        <f aca="false">IF('Panel Data (34-province)'!B130=2022,'Panel Data (34-province)'!E130,"")</f>
        <v/>
      </c>
      <c r="K132" s="1" t="n">
        <f aca="false">IF('Panel Data (34-province)'!B130=2023,'Panel Data (34-province)'!E130,"")</f>
        <v>0.36</v>
      </c>
      <c r="L132" s="1" t="str">
        <f aca="false">IF('Panel Data (34-province)'!B130=2024,'Panel Data (34-province)'!E130,"")</f>
        <v/>
      </c>
    </row>
    <row r="133" customFormat="false" ht="15" hidden="false" customHeight="true" outlineLevel="0" collapsed="false">
      <c r="H133" s="1" t="str">
        <f aca="false">IF('Panel Data (34-province)'!B131=2020,'Panel Data (34-province)'!E131,"")</f>
        <v/>
      </c>
      <c r="I133" s="1" t="str">
        <f aca="false">IF('Panel Data (34-province)'!B131=2021,'Panel Data (34-province)'!E131,"")</f>
        <v/>
      </c>
      <c r="J133" s="1" t="str">
        <f aca="false">IF('Panel Data (34-province)'!B131=2022,'Panel Data (34-province)'!E131,"")</f>
        <v/>
      </c>
      <c r="K133" s="1" t="str">
        <f aca="false">IF('Panel Data (34-province)'!B131=2023,'Panel Data (34-province)'!E131,"")</f>
        <v/>
      </c>
      <c r="L133" s="1" t="n">
        <f aca="false">IF('Panel Data (34-province)'!B131=2024,'Panel Data (34-province)'!E131,"")</f>
        <v>0.4</v>
      </c>
    </row>
    <row r="134" customFormat="false" ht="15" hidden="false" customHeight="true" outlineLevel="0" collapsed="false">
      <c r="H134" s="1" t="n">
        <f aca="false">IF('Panel Data (34-province)'!B132=2020,'Panel Data (34-province)'!E132,"")</f>
        <v>0.1</v>
      </c>
      <c r="I134" s="1" t="str">
        <f aca="false">IF('Panel Data (34-province)'!B132=2021,'Panel Data (34-province)'!E132,"")</f>
        <v/>
      </c>
      <c r="J134" s="1" t="str">
        <f aca="false">IF('Panel Data (34-province)'!B132=2022,'Panel Data (34-province)'!E132,"")</f>
        <v/>
      </c>
      <c r="K134" s="1" t="str">
        <f aca="false">IF('Panel Data (34-province)'!B132=2023,'Panel Data (34-province)'!E132,"")</f>
        <v/>
      </c>
      <c r="L134" s="1" t="str">
        <f aca="false">IF('Panel Data (34-province)'!B132=2024,'Panel Data (34-province)'!E132,"")</f>
        <v/>
      </c>
    </row>
    <row r="135" customFormat="false" ht="15" hidden="false" customHeight="true" outlineLevel="0" collapsed="false">
      <c r="H135" s="1" t="str">
        <f aca="false">IF('Panel Data (34-province)'!B133=2020,'Panel Data (34-province)'!E133,"")</f>
        <v/>
      </c>
      <c r="I135" s="1" t="n">
        <f aca="false">IF('Panel Data (34-province)'!B133=2021,'Panel Data (34-province)'!E133,"")</f>
        <v>0.07</v>
      </c>
      <c r="J135" s="1" t="str">
        <f aca="false">IF('Panel Data (34-province)'!B133=2022,'Panel Data (34-province)'!E133,"")</f>
        <v/>
      </c>
      <c r="K135" s="1" t="str">
        <f aca="false">IF('Panel Data (34-province)'!B133=2023,'Panel Data (34-province)'!E133,"")</f>
        <v/>
      </c>
      <c r="L135" s="1" t="str">
        <f aca="false">IF('Panel Data (34-province)'!B133=2024,'Panel Data (34-province)'!E133,"")</f>
        <v/>
      </c>
    </row>
    <row r="136" customFormat="false" ht="15" hidden="false" customHeight="true" outlineLevel="0" collapsed="false">
      <c r="H136" s="1" t="str">
        <f aca="false">IF('Panel Data (34-province)'!B134=2020,'Panel Data (34-province)'!E134,"")</f>
        <v/>
      </c>
      <c r="I136" s="1" t="str">
        <f aca="false">IF('Panel Data (34-province)'!B134=2021,'Panel Data (34-province)'!E134,"")</f>
        <v/>
      </c>
      <c r="J136" s="1" t="n">
        <f aca="false">IF('Panel Data (34-province)'!B134=2022,'Panel Data (34-province)'!E134,"")</f>
        <v>0.17</v>
      </c>
      <c r="K136" s="1" t="str">
        <f aca="false">IF('Panel Data (34-province)'!B134=2023,'Panel Data (34-province)'!E134,"")</f>
        <v/>
      </c>
      <c r="L136" s="1" t="str">
        <f aca="false">IF('Panel Data (34-province)'!B134=2024,'Panel Data (34-province)'!E134,"")</f>
        <v/>
      </c>
    </row>
    <row r="137" customFormat="false" ht="15" hidden="false" customHeight="true" outlineLevel="0" collapsed="false">
      <c r="H137" s="1" t="str">
        <f aca="false">IF('Panel Data (34-province)'!B135=2020,'Panel Data (34-province)'!E135,"")</f>
        <v/>
      </c>
      <c r="I137" s="1" t="str">
        <f aca="false">IF('Panel Data (34-province)'!B135=2021,'Panel Data (34-province)'!E135,"")</f>
        <v/>
      </c>
      <c r="J137" s="1" t="str">
        <f aca="false">IF('Panel Data (34-province)'!B135=2022,'Panel Data (34-province)'!E135,"")</f>
        <v/>
      </c>
      <c r="K137" s="1" t="n">
        <f aca="false">IF('Panel Data (34-province)'!B135=2023,'Panel Data (34-province)'!E135,"")</f>
        <v>0.22</v>
      </c>
      <c r="L137" s="1" t="str">
        <f aca="false">IF('Panel Data (34-province)'!B135=2024,'Panel Data (34-province)'!E135,"")</f>
        <v/>
      </c>
    </row>
    <row r="138" customFormat="false" ht="15" hidden="false" customHeight="true" outlineLevel="0" collapsed="false">
      <c r="H138" s="1" t="str">
        <f aca="false">IF('Panel Data (34-province)'!B136=2020,'Panel Data (34-province)'!E136,"")</f>
        <v/>
      </c>
      <c r="I138" s="1" t="str">
        <f aca="false">IF('Panel Data (34-province)'!B136=2021,'Panel Data (34-province)'!E136,"")</f>
        <v/>
      </c>
      <c r="J138" s="1" t="str">
        <f aca="false">IF('Panel Data (34-province)'!B136=2022,'Panel Data (34-province)'!E136,"")</f>
        <v/>
      </c>
      <c r="K138" s="1" t="str">
        <f aca="false">IF('Panel Data (34-province)'!B136=2023,'Panel Data (34-province)'!E136,"")</f>
        <v/>
      </c>
      <c r="L138" s="1" t="n">
        <f aca="false">IF('Panel Data (34-province)'!B136=2024,'Panel Data (34-province)'!E136,"")</f>
        <v>0.21</v>
      </c>
    </row>
    <row r="139" customFormat="false" ht="15" hidden="false" customHeight="true" outlineLevel="0" collapsed="false">
      <c r="H139" s="1" t="n">
        <f aca="false">IF('Panel Data (34-province)'!B137=2020,'Panel Data (34-province)'!E137,"")</f>
        <v>0.09</v>
      </c>
      <c r="I139" s="1" t="str">
        <f aca="false">IF('Panel Data (34-province)'!B137=2021,'Panel Data (34-province)'!E137,"")</f>
        <v/>
      </c>
      <c r="J139" s="1" t="str">
        <f aca="false">IF('Panel Data (34-province)'!B137=2022,'Panel Data (34-province)'!E137,"")</f>
        <v/>
      </c>
      <c r="K139" s="1" t="str">
        <f aca="false">IF('Panel Data (34-province)'!B137=2023,'Panel Data (34-province)'!E137,"")</f>
        <v/>
      </c>
      <c r="L139" s="1" t="str">
        <f aca="false">IF('Panel Data (34-province)'!B137=2024,'Panel Data (34-province)'!E137,"")</f>
        <v/>
      </c>
    </row>
    <row r="140" customFormat="false" ht="15" hidden="false" customHeight="true" outlineLevel="0" collapsed="false">
      <c r="H140" s="1" t="str">
        <f aca="false">IF('Panel Data (34-province)'!B138=2020,'Panel Data (34-province)'!E138,"")</f>
        <v/>
      </c>
      <c r="I140" s="1" t="n">
        <f aca="false">IF('Panel Data (34-province)'!B138=2021,'Panel Data (34-province)'!E138,"")</f>
        <v>0.1</v>
      </c>
      <c r="J140" s="1" t="str">
        <f aca="false">IF('Panel Data (34-province)'!B138=2022,'Panel Data (34-province)'!E138,"")</f>
        <v/>
      </c>
      <c r="K140" s="1" t="str">
        <f aca="false">IF('Panel Data (34-province)'!B138=2023,'Panel Data (34-province)'!E138,"")</f>
        <v/>
      </c>
      <c r="L140" s="1" t="str">
        <f aca="false">IF('Panel Data (34-province)'!B138=2024,'Panel Data (34-province)'!E138,"")</f>
        <v/>
      </c>
    </row>
    <row r="141" customFormat="false" ht="15" hidden="false" customHeight="true" outlineLevel="0" collapsed="false">
      <c r="H141" s="1" t="str">
        <f aca="false">IF('Panel Data (34-province)'!B139=2020,'Panel Data (34-province)'!E139,"")</f>
        <v/>
      </c>
      <c r="I141" s="1" t="str">
        <f aca="false">IF('Panel Data (34-province)'!B139=2021,'Panel Data (34-province)'!E139,"")</f>
        <v/>
      </c>
      <c r="J141" s="1" t="n">
        <f aca="false">IF('Panel Data (34-province)'!B139=2022,'Panel Data (34-province)'!E139,"")</f>
        <v>0.19</v>
      </c>
      <c r="K141" s="1" t="str">
        <f aca="false">IF('Panel Data (34-province)'!B139=2023,'Panel Data (34-province)'!E139,"")</f>
        <v/>
      </c>
      <c r="L141" s="1" t="str">
        <f aca="false">IF('Panel Data (34-province)'!B139=2024,'Panel Data (34-province)'!E139,"")</f>
        <v/>
      </c>
    </row>
    <row r="142" customFormat="false" ht="15" hidden="false" customHeight="true" outlineLevel="0" collapsed="false">
      <c r="H142" s="1" t="str">
        <f aca="false">IF('Panel Data (34-province)'!B140=2020,'Panel Data (34-province)'!E140,"")</f>
        <v/>
      </c>
      <c r="I142" s="1" t="str">
        <f aca="false">IF('Panel Data (34-province)'!B140=2021,'Panel Data (34-province)'!E140,"")</f>
        <v/>
      </c>
      <c r="J142" s="1" t="str">
        <f aca="false">IF('Panel Data (34-province)'!B140=2022,'Panel Data (34-province)'!E140,"")</f>
        <v/>
      </c>
      <c r="K142" s="1" t="n">
        <f aca="false">IF('Panel Data (34-province)'!B140=2023,'Panel Data (34-province)'!E140,"")</f>
        <v>0.2</v>
      </c>
      <c r="L142" s="1" t="str">
        <f aca="false">IF('Panel Data (34-province)'!B140=2024,'Panel Data (34-province)'!E140,"")</f>
        <v/>
      </c>
    </row>
    <row r="143" customFormat="false" ht="15" hidden="false" customHeight="true" outlineLevel="0" collapsed="false">
      <c r="H143" s="1" t="str">
        <f aca="false">IF('Panel Data (34-province)'!B141=2020,'Panel Data (34-province)'!E141,"")</f>
        <v/>
      </c>
      <c r="I143" s="1" t="str">
        <f aca="false">IF('Panel Data (34-province)'!B141=2021,'Panel Data (34-province)'!E141,"")</f>
        <v/>
      </c>
      <c r="J143" s="1" t="str">
        <f aca="false">IF('Panel Data (34-province)'!B141=2022,'Panel Data (34-province)'!E141,"")</f>
        <v/>
      </c>
      <c r="K143" s="1" t="str">
        <f aca="false">IF('Panel Data (34-province)'!B141=2023,'Panel Data (34-province)'!E141,"")</f>
        <v/>
      </c>
      <c r="L143" s="1" t="n">
        <f aca="false">IF('Panel Data (34-province)'!B141=2024,'Panel Data (34-province)'!E141,"")</f>
        <v>0.2</v>
      </c>
    </row>
    <row r="144" customFormat="false" ht="15" hidden="false" customHeight="true" outlineLevel="0" collapsed="false">
      <c r="H144" s="1" t="n">
        <f aca="false">IF('Panel Data (34-province)'!B142=2020,'Panel Data (34-province)'!E142,"")</f>
        <v>0.06</v>
      </c>
      <c r="I144" s="1" t="str">
        <f aca="false">IF('Panel Data (34-province)'!B142=2021,'Panel Data (34-province)'!E142,"")</f>
        <v/>
      </c>
      <c r="J144" s="1" t="str">
        <f aca="false">IF('Panel Data (34-province)'!B142=2022,'Panel Data (34-province)'!E142,"")</f>
        <v/>
      </c>
      <c r="K144" s="1" t="str">
        <f aca="false">IF('Panel Data (34-province)'!B142=2023,'Panel Data (34-province)'!E142,"")</f>
        <v/>
      </c>
      <c r="L144" s="1" t="str">
        <f aca="false">IF('Panel Data (34-province)'!B142=2024,'Panel Data (34-province)'!E142,"")</f>
        <v/>
      </c>
    </row>
    <row r="145" customFormat="false" ht="15" hidden="false" customHeight="true" outlineLevel="0" collapsed="false">
      <c r="H145" s="1" t="str">
        <f aca="false">IF('Panel Data (34-province)'!B143=2020,'Panel Data (34-province)'!E143,"")</f>
        <v/>
      </c>
      <c r="I145" s="1" t="n">
        <f aca="false">IF('Panel Data (34-province)'!B143=2021,'Panel Data (34-province)'!E143,"")</f>
        <v>0.02</v>
      </c>
      <c r="J145" s="1" t="str">
        <f aca="false">IF('Panel Data (34-province)'!B143=2022,'Panel Data (34-province)'!E143,"")</f>
        <v/>
      </c>
      <c r="K145" s="1" t="str">
        <f aca="false">IF('Panel Data (34-province)'!B143=2023,'Panel Data (34-province)'!E143,"")</f>
        <v/>
      </c>
      <c r="L145" s="1" t="str">
        <f aca="false">IF('Panel Data (34-province)'!B143=2024,'Panel Data (34-province)'!E143,"")</f>
        <v/>
      </c>
    </row>
    <row r="146" customFormat="false" ht="15" hidden="false" customHeight="true" outlineLevel="0" collapsed="false">
      <c r="H146" s="1" t="str">
        <f aca="false">IF('Panel Data (34-province)'!B144=2020,'Panel Data (34-province)'!E144,"")</f>
        <v/>
      </c>
      <c r="I146" s="1" t="str">
        <f aca="false">IF('Panel Data (34-province)'!B144=2021,'Panel Data (34-province)'!E144,"")</f>
        <v/>
      </c>
      <c r="J146" s="1" t="n">
        <f aca="false">IF('Panel Data (34-province)'!B144=2022,'Panel Data (34-province)'!E144,"")</f>
        <v>0.05</v>
      </c>
      <c r="K146" s="1" t="str">
        <f aca="false">IF('Panel Data (34-province)'!B144=2023,'Panel Data (34-province)'!E144,"")</f>
        <v/>
      </c>
      <c r="L146" s="1" t="str">
        <f aca="false">IF('Panel Data (34-province)'!B144=2024,'Panel Data (34-province)'!E144,"")</f>
        <v/>
      </c>
    </row>
    <row r="147" customFormat="false" ht="15" hidden="false" customHeight="true" outlineLevel="0" collapsed="false">
      <c r="H147" s="1" t="str">
        <f aca="false">IF('Panel Data (34-province)'!B145=2020,'Panel Data (34-province)'!E145,"")</f>
        <v/>
      </c>
      <c r="I147" s="1" t="str">
        <f aca="false">IF('Panel Data (34-province)'!B145=2021,'Panel Data (34-province)'!E145,"")</f>
        <v/>
      </c>
      <c r="J147" s="1" t="str">
        <f aca="false">IF('Panel Data (34-province)'!B145=2022,'Panel Data (34-province)'!E145,"")</f>
        <v/>
      </c>
      <c r="K147" s="1" t="n">
        <f aca="false">IF('Panel Data (34-province)'!B145=2023,'Panel Data (34-province)'!E145,"")</f>
        <v>0.2</v>
      </c>
      <c r="L147" s="1" t="str">
        <f aca="false">IF('Panel Data (34-province)'!B145=2024,'Panel Data (34-province)'!E145,"")</f>
        <v/>
      </c>
    </row>
    <row r="148" customFormat="false" ht="15" hidden="false" customHeight="true" outlineLevel="0" collapsed="false">
      <c r="H148" s="1" t="str">
        <f aca="false">IF('Panel Data (34-province)'!B146=2020,'Panel Data (34-province)'!E146,"")</f>
        <v/>
      </c>
      <c r="I148" s="1" t="str">
        <f aca="false">IF('Panel Data (34-province)'!B146=2021,'Panel Data (34-province)'!E146,"")</f>
        <v/>
      </c>
      <c r="J148" s="1" t="str">
        <f aca="false">IF('Panel Data (34-province)'!B146=2022,'Panel Data (34-province)'!E146,"")</f>
        <v/>
      </c>
      <c r="K148" s="1" t="str">
        <f aca="false">IF('Panel Data (34-province)'!B146=2023,'Panel Data (34-province)'!E146,"")</f>
        <v/>
      </c>
      <c r="L148" s="1" t="n">
        <f aca="false">IF('Panel Data (34-province)'!B146=2024,'Panel Data (34-province)'!E146,"")</f>
        <v>0.37</v>
      </c>
    </row>
    <row r="149" customFormat="false" ht="15" hidden="false" customHeight="true" outlineLevel="0" collapsed="false">
      <c r="H149" s="1" t="n">
        <f aca="false">IF('Panel Data (34-province)'!B147=2020,'Panel Data (34-province)'!E147,"")</f>
        <v>0.14</v>
      </c>
      <c r="I149" s="1" t="str">
        <f aca="false">IF('Panel Data (34-province)'!B147=2021,'Panel Data (34-province)'!E147,"")</f>
        <v/>
      </c>
      <c r="J149" s="1" t="str">
        <f aca="false">IF('Panel Data (34-province)'!B147=2022,'Panel Data (34-province)'!E147,"")</f>
        <v/>
      </c>
      <c r="K149" s="1" t="str">
        <f aca="false">IF('Panel Data (34-province)'!B147=2023,'Panel Data (34-province)'!E147,"")</f>
        <v/>
      </c>
      <c r="L149" s="1" t="str">
        <f aca="false">IF('Panel Data (34-province)'!B147=2024,'Panel Data (34-province)'!E147,"")</f>
        <v/>
      </c>
    </row>
    <row r="150" customFormat="false" ht="15" hidden="false" customHeight="true" outlineLevel="0" collapsed="false">
      <c r="H150" s="1" t="str">
        <f aca="false">IF('Panel Data (34-province)'!B148=2020,'Panel Data (34-province)'!E148,"")</f>
        <v/>
      </c>
      <c r="I150" s="1" t="n">
        <f aca="false">IF('Panel Data (34-province)'!B148=2021,'Panel Data (34-province)'!E148,"")</f>
        <v>0.13</v>
      </c>
      <c r="J150" s="1" t="str">
        <f aca="false">IF('Panel Data (34-province)'!B148=2022,'Panel Data (34-province)'!E148,"")</f>
        <v/>
      </c>
      <c r="K150" s="1" t="str">
        <f aca="false">IF('Panel Data (34-province)'!B148=2023,'Panel Data (34-province)'!E148,"")</f>
        <v/>
      </c>
      <c r="L150" s="1" t="str">
        <f aca="false">IF('Panel Data (34-province)'!B148=2024,'Panel Data (34-province)'!E148,"")</f>
        <v/>
      </c>
    </row>
    <row r="151" customFormat="false" ht="15" hidden="false" customHeight="true" outlineLevel="0" collapsed="false">
      <c r="H151" s="1" t="str">
        <f aca="false">IF('Panel Data (34-province)'!B149=2020,'Panel Data (34-province)'!E149,"")</f>
        <v/>
      </c>
      <c r="I151" s="1" t="str">
        <f aca="false">IF('Panel Data (34-province)'!B149=2021,'Panel Data (34-province)'!E149,"")</f>
        <v/>
      </c>
      <c r="J151" s="1" t="n">
        <f aca="false">IF('Panel Data (34-province)'!B149=2022,'Panel Data (34-province)'!E149,"")</f>
        <v>0.21</v>
      </c>
      <c r="K151" s="1" t="str">
        <f aca="false">IF('Panel Data (34-province)'!B149=2023,'Panel Data (34-province)'!E149,"")</f>
        <v/>
      </c>
      <c r="L151" s="1" t="str">
        <f aca="false">IF('Panel Data (34-province)'!B149=2024,'Panel Data (34-province)'!E149,"")</f>
        <v/>
      </c>
    </row>
    <row r="152" customFormat="false" ht="15" hidden="false" customHeight="true" outlineLevel="0" collapsed="false">
      <c r="H152" s="1" t="str">
        <f aca="false">IF('Panel Data (34-province)'!B150=2020,'Panel Data (34-province)'!E150,"")</f>
        <v/>
      </c>
      <c r="I152" s="1" t="str">
        <f aca="false">IF('Panel Data (34-province)'!B150=2021,'Panel Data (34-province)'!E150,"")</f>
        <v/>
      </c>
      <c r="J152" s="1" t="str">
        <f aca="false">IF('Panel Data (34-province)'!B150=2022,'Panel Data (34-province)'!E150,"")</f>
        <v/>
      </c>
      <c r="K152" s="1" t="n">
        <f aca="false">IF('Panel Data (34-province)'!B150=2023,'Panel Data (34-province)'!E150,"")</f>
        <v>0.21</v>
      </c>
      <c r="L152" s="1" t="str">
        <f aca="false">IF('Panel Data (34-province)'!B150=2024,'Panel Data (34-province)'!E150,"")</f>
        <v/>
      </c>
    </row>
    <row r="153" customFormat="false" ht="15" hidden="false" customHeight="true" outlineLevel="0" collapsed="false">
      <c r="H153" s="1" t="str">
        <f aca="false">IF('Panel Data (34-province)'!B151=2020,'Panel Data (34-province)'!E151,"")</f>
        <v/>
      </c>
      <c r="I153" s="1" t="str">
        <f aca="false">IF('Panel Data (34-province)'!B151=2021,'Panel Data (34-province)'!E151,"")</f>
        <v/>
      </c>
      <c r="J153" s="1" t="str">
        <f aca="false">IF('Panel Data (34-province)'!B151=2022,'Panel Data (34-province)'!E151,"")</f>
        <v/>
      </c>
      <c r="K153" s="1" t="str">
        <f aca="false">IF('Panel Data (34-province)'!B151=2023,'Panel Data (34-province)'!E151,"")</f>
        <v/>
      </c>
      <c r="L153" s="1" t="n">
        <f aca="false">IF('Panel Data (34-province)'!B151=2024,'Panel Data (34-province)'!E151,"")</f>
        <v>0.19</v>
      </c>
    </row>
    <row r="154" customFormat="false" ht="15" hidden="false" customHeight="true" outlineLevel="0" collapsed="false">
      <c r="H154" s="1" t="n">
        <f aca="false">IF('Panel Data (34-province)'!B152=2020,'Panel Data (34-province)'!E152,"")</f>
        <v>0.36</v>
      </c>
      <c r="I154" s="1" t="str">
        <f aca="false">IF('Panel Data (34-province)'!B152=2021,'Panel Data (34-province)'!E152,"")</f>
        <v/>
      </c>
      <c r="J154" s="1" t="str">
        <f aca="false">IF('Panel Data (34-province)'!B152=2022,'Panel Data (34-province)'!E152,"")</f>
        <v/>
      </c>
      <c r="K154" s="1" t="str">
        <f aca="false">IF('Panel Data (34-province)'!B152=2023,'Panel Data (34-province)'!E152,"")</f>
        <v/>
      </c>
      <c r="L154" s="1" t="str">
        <f aca="false">IF('Panel Data (34-province)'!B152=2024,'Panel Data (34-province)'!E152,"")</f>
        <v/>
      </c>
    </row>
    <row r="155" customFormat="false" ht="15" hidden="false" customHeight="true" outlineLevel="0" collapsed="false">
      <c r="H155" s="1" t="str">
        <f aca="false">IF('Panel Data (34-province)'!B153=2020,'Panel Data (34-province)'!E153,"")</f>
        <v/>
      </c>
      <c r="I155" s="1" t="n">
        <f aca="false">IF('Panel Data (34-province)'!B153=2021,'Panel Data (34-province)'!E153,"")</f>
        <v>0.28</v>
      </c>
      <c r="J155" s="1" t="str">
        <f aca="false">IF('Panel Data (34-province)'!B153=2022,'Panel Data (34-province)'!E153,"")</f>
        <v/>
      </c>
      <c r="K155" s="1" t="str">
        <f aca="false">IF('Panel Data (34-province)'!B153=2023,'Panel Data (34-province)'!E153,"")</f>
        <v/>
      </c>
      <c r="L155" s="1" t="str">
        <f aca="false">IF('Panel Data (34-province)'!B153=2024,'Panel Data (34-province)'!E153,"")</f>
        <v/>
      </c>
    </row>
    <row r="156" customFormat="false" ht="15" hidden="false" customHeight="true" outlineLevel="0" collapsed="false">
      <c r="H156" s="1" t="str">
        <f aca="false">IF('Panel Data (34-province)'!B154=2020,'Panel Data (34-province)'!E154,"")</f>
        <v/>
      </c>
      <c r="I156" s="1" t="str">
        <f aca="false">IF('Panel Data (34-province)'!B154=2021,'Panel Data (34-province)'!E154,"")</f>
        <v/>
      </c>
      <c r="J156" s="1" t="n">
        <f aca="false">IF('Panel Data (34-province)'!B154=2022,'Panel Data (34-province)'!E154,"")</f>
        <v>0.42</v>
      </c>
      <c r="K156" s="1" t="str">
        <f aca="false">IF('Panel Data (34-province)'!B154=2023,'Panel Data (34-province)'!E154,"")</f>
        <v/>
      </c>
      <c r="L156" s="1" t="str">
        <f aca="false">IF('Panel Data (34-province)'!B154=2024,'Panel Data (34-province)'!E154,"")</f>
        <v/>
      </c>
    </row>
    <row r="157" customFormat="false" ht="15" hidden="false" customHeight="true" outlineLevel="0" collapsed="false">
      <c r="H157" s="1" t="str">
        <f aca="false">IF('Panel Data (34-province)'!B155=2020,'Panel Data (34-province)'!E155,"")</f>
        <v/>
      </c>
      <c r="I157" s="1" t="str">
        <f aca="false">IF('Panel Data (34-province)'!B155=2021,'Panel Data (34-province)'!E155,"")</f>
        <v/>
      </c>
      <c r="J157" s="1" t="str">
        <f aca="false">IF('Panel Data (34-province)'!B155=2022,'Panel Data (34-province)'!E155,"")</f>
        <v/>
      </c>
      <c r="K157" s="1" t="n">
        <f aca="false">IF('Panel Data (34-province)'!B155=2023,'Panel Data (34-province)'!E155,"")</f>
        <v>0.48</v>
      </c>
      <c r="L157" s="1" t="str">
        <f aca="false">IF('Panel Data (34-province)'!B155=2024,'Panel Data (34-province)'!E155,"")</f>
        <v/>
      </c>
    </row>
    <row r="158" customFormat="false" ht="15" hidden="false" customHeight="true" outlineLevel="0" collapsed="false">
      <c r="H158" s="1" t="str">
        <f aca="false">IF('Panel Data (34-province)'!B156=2020,'Panel Data (34-province)'!E156,"")</f>
        <v/>
      </c>
      <c r="I158" s="1" t="str">
        <f aca="false">IF('Panel Data (34-province)'!B156=2021,'Panel Data (34-province)'!E156,"")</f>
        <v/>
      </c>
      <c r="J158" s="1" t="str">
        <f aca="false">IF('Panel Data (34-province)'!B156=2022,'Panel Data (34-province)'!E156,"")</f>
        <v/>
      </c>
      <c r="K158" s="1" t="str">
        <f aca="false">IF('Panel Data (34-province)'!B156=2023,'Panel Data (34-province)'!E156,"")</f>
        <v/>
      </c>
      <c r="L158" s="1" t="n">
        <f aca="false">IF('Panel Data (34-province)'!B156=2024,'Panel Data (34-province)'!E156,"")</f>
        <v>0.46</v>
      </c>
    </row>
    <row r="159" customFormat="false" ht="15" hidden="false" customHeight="true" outlineLevel="0" collapsed="false">
      <c r="H159" s="1" t="n">
        <f aca="false">IF('Panel Data (34-province)'!B157=2020,'Panel Data (34-province)'!E157,"")</f>
        <v>0.02</v>
      </c>
      <c r="I159" s="1" t="str">
        <f aca="false">IF('Panel Data (34-province)'!B157=2021,'Panel Data (34-province)'!E157,"")</f>
        <v/>
      </c>
      <c r="J159" s="1" t="str">
        <f aca="false">IF('Panel Data (34-province)'!B157=2022,'Panel Data (34-province)'!E157,"")</f>
        <v/>
      </c>
      <c r="K159" s="1" t="str">
        <f aca="false">IF('Panel Data (34-province)'!B157=2023,'Panel Data (34-province)'!E157,"")</f>
        <v/>
      </c>
      <c r="L159" s="1" t="str">
        <f aca="false">IF('Panel Data (34-province)'!B157=2024,'Panel Data (34-province)'!E157,"")</f>
        <v/>
      </c>
    </row>
    <row r="160" customFormat="false" ht="15" hidden="false" customHeight="true" outlineLevel="0" collapsed="false">
      <c r="H160" s="1" t="str">
        <f aca="false">IF('Panel Data (34-province)'!B158=2020,'Panel Data (34-province)'!E158,"")</f>
        <v/>
      </c>
      <c r="I160" s="1" t="n">
        <f aca="false">IF('Panel Data (34-province)'!B158=2021,'Panel Data (34-province)'!E158,"")</f>
        <v>0.01</v>
      </c>
      <c r="J160" s="1" t="str">
        <f aca="false">IF('Panel Data (34-province)'!B158=2022,'Panel Data (34-province)'!E158,"")</f>
        <v/>
      </c>
      <c r="K160" s="1" t="str">
        <f aca="false">IF('Panel Data (34-province)'!B158=2023,'Panel Data (34-province)'!E158,"")</f>
        <v/>
      </c>
      <c r="L160" s="1" t="str">
        <f aca="false">IF('Panel Data (34-province)'!B158=2024,'Panel Data (34-province)'!E158,"")</f>
        <v/>
      </c>
    </row>
    <row r="161" customFormat="false" ht="15" hidden="false" customHeight="true" outlineLevel="0" collapsed="false">
      <c r="H161" s="1" t="str">
        <f aca="false">IF('Panel Data (34-province)'!B159=2020,'Panel Data (34-province)'!E159,"")</f>
        <v/>
      </c>
      <c r="I161" s="1" t="str">
        <f aca="false">IF('Panel Data (34-province)'!B159=2021,'Panel Data (34-province)'!E159,"")</f>
        <v/>
      </c>
      <c r="J161" s="1" t="n">
        <f aca="false">IF('Panel Data (34-province)'!B159=2022,'Panel Data (34-province)'!E159,"")</f>
        <v>0.03</v>
      </c>
      <c r="K161" s="1" t="str">
        <f aca="false">IF('Panel Data (34-province)'!B159=2023,'Panel Data (34-province)'!E159,"")</f>
        <v/>
      </c>
      <c r="L161" s="1" t="str">
        <f aca="false">IF('Panel Data (34-province)'!B159=2024,'Panel Data (34-province)'!E159,"")</f>
        <v/>
      </c>
    </row>
    <row r="162" customFormat="false" ht="15" hidden="false" customHeight="true" outlineLevel="0" collapsed="false">
      <c r="H162" s="1" t="str">
        <f aca="false">IF('Panel Data (34-province)'!B160=2020,'Panel Data (34-province)'!E160,"")</f>
        <v/>
      </c>
      <c r="I162" s="1" t="str">
        <f aca="false">IF('Panel Data (34-province)'!B160=2021,'Panel Data (34-province)'!E160,"")</f>
        <v/>
      </c>
      <c r="J162" s="1" t="str">
        <f aca="false">IF('Panel Data (34-province)'!B160=2022,'Panel Data (34-province)'!E160,"")</f>
        <v/>
      </c>
      <c r="K162" s="1" t="n">
        <f aca="false">IF('Panel Data (34-province)'!B160=2023,'Panel Data (34-province)'!E160,"")</f>
        <v>0.01</v>
      </c>
      <c r="L162" s="1" t="str">
        <f aca="false">IF('Panel Data (34-province)'!B160=2024,'Panel Data (34-province)'!E160,"")</f>
        <v/>
      </c>
    </row>
    <row r="163" customFormat="false" ht="15" hidden="false" customHeight="true" outlineLevel="0" collapsed="false">
      <c r="H163" s="1" t="str">
        <f aca="false">IF('Panel Data (34-province)'!B161=2020,'Panel Data (34-province)'!E161,"")</f>
        <v/>
      </c>
      <c r="I163" s="1" t="str">
        <f aca="false">IF('Panel Data (34-province)'!B161=2021,'Panel Data (34-province)'!E161,"")</f>
        <v/>
      </c>
      <c r="J163" s="1" t="str">
        <f aca="false">IF('Panel Data (34-province)'!B161=2022,'Panel Data (34-province)'!E161,"")</f>
        <v/>
      </c>
      <c r="K163" s="1" t="str">
        <f aca="false">IF('Panel Data (34-province)'!B161=2023,'Panel Data (34-province)'!E161,"")</f>
        <v/>
      </c>
      <c r="L163" s="1" t="n">
        <f aca="false">IF('Panel Data (34-province)'!B161=2024,'Panel Data (34-province)'!E161,"")</f>
        <v>0.01</v>
      </c>
    </row>
    <row r="164" customFormat="false" ht="15" hidden="false" customHeight="true" outlineLevel="0" collapsed="false">
      <c r="H164" s="1" t="n">
        <f aca="false">IF('Panel Data (34-province)'!B162=2020,'Panel Data (34-province)'!E162,"")</f>
        <v>0.01</v>
      </c>
      <c r="I164" s="1" t="str">
        <f aca="false">IF('Panel Data (34-province)'!B162=2021,'Panel Data (34-province)'!E162,"")</f>
        <v/>
      </c>
      <c r="J164" s="1" t="str">
        <f aca="false">IF('Panel Data (34-province)'!B162=2022,'Panel Data (34-province)'!E162,"")</f>
        <v/>
      </c>
      <c r="K164" s="1" t="str">
        <f aca="false">IF('Panel Data (34-province)'!B162=2023,'Panel Data (34-province)'!E162,"")</f>
        <v/>
      </c>
      <c r="L164" s="1" t="str">
        <f aca="false">IF('Panel Data (34-province)'!B162=2024,'Panel Data (34-province)'!E162,"")</f>
        <v/>
      </c>
    </row>
    <row r="165" customFormat="false" ht="15" hidden="false" customHeight="true" outlineLevel="0" collapsed="false">
      <c r="H165" s="1" t="str">
        <f aca="false">IF('Panel Data (34-province)'!B163=2020,'Panel Data (34-province)'!E163,"")</f>
        <v/>
      </c>
      <c r="I165" s="1" t="n">
        <f aca="false">IF('Panel Data (34-province)'!B163=2021,'Panel Data (34-province)'!E163,"")</f>
        <v>0</v>
      </c>
      <c r="J165" s="1" t="str">
        <f aca="false">IF('Panel Data (34-province)'!B163=2022,'Panel Data (34-province)'!E163,"")</f>
        <v/>
      </c>
      <c r="K165" s="1" t="str">
        <f aca="false">IF('Panel Data (34-province)'!B163=2023,'Panel Data (34-province)'!E163,"")</f>
        <v/>
      </c>
      <c r="L165" s="1" t="str">
        <f aca="false">IF('Panel Data (34-province)'!B163=2024,'Panel Data (34-province)'!E163,"")</f>
        <v/>
      </c>
    </row>
    <row r="166" customFormat="false" ht="15" hidden="false" customHeight="true" outlineLevel="0" collapsed="false">
      <c r="H166" s="1" t="str">
        <f aca="false">IF('Panel Data (34-province)'!B164=2020,'Panel Data (34-province)'!E164,"")</f>
        <v/>
      </c>
      <c r="I166" s="1" t="str">
        <f aca="false">IF('Panel Data (34-province)'!B164=2021,'Panel Data (34-province)'!E164,"")</f>
        <v/>
      </c>
      <c r="J166" s="1" t="n">
        <f aca="false">IF('Panel Data (34-province)'!B164=2022,'Panel Data (34-province)'!E164,"")</f>
        <v>0</v>
      </c>
      <c r="K166" s="1" t="str">
        <f aca="false">IF('Panel Data (34-province)'!B164=2023,'Panel Data (34-province)'!E164,"")</f>
        <v/>
      </c>
      <c r="L166" s="1" t="str">
        <f aca="false">IF('Panel Data (34-province)'!B164=2024,'Panel Data (34-province)'!E164,"")</f>
        <v/>
      </c>
    </row>
    <row r="167" customFormat="false" ht="15" hidden="false" customHeight="true" outlineLevel="0" collapsed="false">
      <c r="H167" s="1" t="str">
        <f aca="false">IF('Panel Data (34-province)'!B165=2020,'Panel Data (34-province)'!E165,"")</f>
        <v/>
      </c>
      <c r="I167" s="1" t="str">
        <f aca="false">IF('Panel Data (34-province)'!B165=2021,'Panel Data (34-province)'!E165,"")</f>
        <v/>
      </c>
      <c r="J167" s="1" t="str">
        <f aca="false">IF('Panel Data (34-province)'!B165=2022,'Panel Data (34-province)'!E165,"")</f>
        <v/>
      </c>
      <c r="K167" s="1" t="n">
        <f aca="false">IF('Panel Data (34-province)'!B165=2023,'Panel Data (34-province)'!E165,"")</f>
        <v>0.01</v>
      </c>
      <c r="L167" s="1" t="str">
        <f aca="false">IF('Panel Data (34-province)'!B165=2024,'Panel Data (34-province)'!E165,"")</f>
        <v/>
      </c>
    </row>
    <row r="168" customFormat="false" ht="15" hidden="false" customHeight="true" outlineLevel="0" collapsed="false">
      <c r="H168" s="1" t="str">
        <f aca="false">IF('Panel Data (34-province)'!B166=2020,'Panel Data (34-province)'!E166,"")</f>
        <v/>
      </c>
      <c r="I168" s="1" t="str">
        <f aca="false">IF('Panel Data (34-province)'!B166=2021,'Panel Data (34-province)'!E166,"")</f>
        <v/>
      </c>
      <c r="J168" s="1" t="str">
        <f aca="false">IF('Panel Data (34-province)'!B166=2022,'Panel Data (34-province)'!E166,"")</f>
        <v/>
      </c>
      <c r="K168" s="1" t="str">
        <f aca="false">IF('Panel Data (34-province)'!B166=2023,'Panel Data (34-province)'!E166,"")</f>
        <v/>
      </c>
      <c r="L168" s="1" t="n">
        <f aca="false">IF('Panel Data (34-province)'!B166=2024,'Panel Data (34-province)'!E166,"")</f>
        <v>0.01</v>
      </c>
    </row>
    <row r="169" customFormat="false" ht="15" hidden="false" customHeight="true" outlineLevel="0" collapsed="false">
      <c r="H169" s="1" t="n">
        <f aca="false">IF('Panel Data (34-province)'!B167=2020,'Panel Data (34-province)'!E167,"")</f>
        <v>0.07</v>
      </c>
      <c r="I169" s="1" t="str">
        <f aca="false">IF('Panel Data (34-province)'!B167=2021,'Panel Data (34-province)'!E167,"")</f>
        <v/>
      </c>
      <c r="J169" s="1" t="str">
        <f aca="false">IF('Panel Data (34-province)'!B167=2022,'Panel Data (34-province)'!E167,"")</f>
        <v/>
      </c>
      <c r="K169" s="1" t="str">
        <f aca="false">IF('Panel Data (34-province)'!B167=2023,'Panel Data (34-province)'!E167,"")</f>
        <v/>
      </c>
      <c r="L169" s="1" t="str">
        <f aca="false">IF('Panel Data (34-province)'!B167=2024,'Panel Data (34-province)'!E167,"")</f>
        <v/>
      </c>
    </row>
    <row r="170" customFormat="false" ht="15" hidden="false" customHeight="true" outlineLevel="0" collapsed="false">
      <c r="H170" s="1" t="str">
        <f aca="false">IF('Panel Data (34-province)'!B168=2020,'Panel Data (34-province)'!E168,"")</f>
        <v/>
      </c>
      <c r="I170" s="1" t="n">
        <f aca="false">IF('Panel Data (34-province)'!B168=2021,'Panel Data (34-province)'!E168,"")</f>
        <v>0.17</v>
      </c>
      <c r="J170" s="1" t="str">
        <f aca="false">IF('Panel Data (34-province)'!B168=2022,'Panel Data (34-province)'!E168,"")</f>
        <v/>
      </c>
      <c r="K170" s="1" t="str">
        <f aca="false">IF('Panel Data (34-province)'!B168=2023,'Panel Data (34-province)'!E168,"")</f>
        <v/>
      </c>
      <c r="L170" s="1" t="str">
        <f aca="false">IF('Panel Data (34-province)'!B168=2024,'Panel Data (34-province)'!E168,"")</f>
        <v/>
      </c>
    </row>
    <row r="171" customFormat="false" ht="15" hidden="false" customHeight="true" outlineLevel="0" collapsed="false">
      <c r="H171" s="1" t="str">
        <f aca="false">IF('Panel Data (34-province)'!B169=2020,'Panel Data (34-province)'!E169,"")</f>
        <v/>
      </c>
      <c r="I171" s="1" t="str">
        <f aca="false">IF('Panel Data (34-province)'!B169=2021,'Panel Data (34-province)'!E169,"")</f>
        <v/>
      </c>
      <c r="J171" s="1" t="n">
        <f aca="false">IF('Panel Data (34-province)'!B169=2022,'Panel Data (34-province)'!E169,"")</f>
        <v>0.35</v>
      </c>
      <c r="K171" s="1" t="str">
        <f aca="false">IF('Panel Data (34-province)'!B169=2023,'Panel Data (34-province)'!E169,"")</f>
        <v/>
      </c>
      <c r="L171" s="1" t="str">
        <f aca="false">IF('Panel Data (34-province)'!B169=2024,'Panel Data (34-province)'!E169,"")</f>
        <v/>
      </c>
    </row>
    <row r="172" customFormat="false" ht="15" hidden="false" customHeight="true" outlineLevel="0" collapsed="false">
      <c r="H172" s="1" t="str">
        <f aca="false">IF('Panel Data (34-province)'!B170=2020,'Panel Data (34-province)'!E170,"")</f>
        <v/>
      </c>
      <c r="I172" s="1" t="str">
        <f aca="false">IF('Panel Data (34-province)'!B170=2021,'Panel Data (34-province)'!E170,"")</f>
        <v/>
      </c>
      <c r="J172" s="1" t="str">
        <f aca="false">IF('Panel Data (34-province)'!B170=2022,'Panel Data (34-province)'!E170,"")</f>
        <v/>
      </c>
      <c r="K172" s="1" t="n">
        <f aca="false">IF('Panel Data (34-province)'!B170=2023,'Panel Data (34-province)'!E170,"")</f>
        <v>0.32</v>
      </c>
      <c r="L172" s="1" t="str">
        <f aca="false">IF('Panel Data (34-province)'!B170=2024,'Panel Data (34-province)'!E170,"")</f>
        <v/>
      </c>
    </row>
    <row r="173" customFormat="false" ht="15" hidden="false" customHeight="true" outlineLevel="0" collapsed="false">
      <c r="H173" s="1" t="str">
        <f aca="false">IF('Panel Data (34-province)'!B171=2020,'Panel Data (34-province)'!E171,"")</f>
        <v/>
      </c>
      <c r="I173" s="1" t="str">
        <f aca="false">IF('Panel Data (34-province)'!B171=2021,'Panel Data (34-province)'!E171,"")</f>
        <v/>
      </c>
      <c r="J173" s="1" t="str">
        <f aca="false">IF('Panel Data (34-province)'!B171=2022,'Panel Data (34-province)'!E171,"")</f>
        <v/>
      </c>
      <c r="K173" s="1" t="str">
        <f aca="false">IF('Panel Data (34-province)'!B171=2023,'Panel Data (34-province)'!E171,"")</f>
        <v/>
      </c>
      <c r="L173" s="1" t="n">
        <f aca="false">IF('Panel Data (34-province)'!B171=2024,'Panel Data (34-province)'!E171,"")</f>
        <v>0.42</v>
      </c>
    </row>
  </sheetData>
  <mergeCells count="3">
    <mergeCell ref="A1:F1"/>
    <mergeCell ref="A10:F10"/>
    <mergeCell ref="A11:F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5"/>
    <col collapsed="false" customWidth="true" hidden="false" outlineLevel="0" max="2" min="2" style="1" width="14"/>
    <col collapsed="false" customWidth="true" hidden="false" outlineLevel="0" max="3" min="3" style="1" width="12"/>
  </cols>
  <sheetData>
    <row r="1" customFormat="false" ht="19.5" hidden="false" customHeight="true" outlineLevel="0" collapsed="false">
      <c r="A1" s="15" t="s">
        <v>165</v>
      </c>
      <c r="B1" s="15"/>
      <c r="C1" s="15"/>
    </row>
    <row r="3" customFormat="false" ht="15" hidden="false" customHeight="true" outlineLevel="0" collapsed="false">
      <c r="A3" s="8" t="s">
        <v>166</v>
      </c>
      <c r="B3" s="8" t="s">
        <v>167</v>
      </c>
      <c r="C3" s="8" t="s">
        <v>168</v>
      </c>
    </row>
    <row r="4" customFormat="false" ht="15" hidden="false" customHeight="true" outlineLevel="0" collapsed="false">
      <c r="A4" s="19" t="s">
        <v>169</v>
      </c>
      <c r="B4" s="19" t="n">
        <v>0.139</v>
      </c>
      <c r="C4" s="19" t="n">
        <v>0.0714</v>
      </c>
    </row>
    <row r="5" customFormat="false" ht="15" hidden="false" customHeight="true" outlineLevel="0" collapsed="false">
      <c r="A5" s="19" t="s">
        <v>170</v>
      </c>
      <c r="B5" s="19" t="n">
        <v>-0.084</v>
      </c>
      <c r="C5" s="19" t="n">
        <v>0.2756</v>
      </c>
    </row>
    <row r="6" customFormat="false" ht="15" hidden="false" customHeight="true" outlineLevel="0" collapsed="false">
      <c r="A6" s="19" t="s">
        <v>171</v>
      </c>
      <c r="B6" s="19" t="n">
        <v>-0.584</v>
      </c>
      <c r="C6" s="19" t="n">
        <v>0</v>
      </c>
    </row>
    <row r="8" customFormat="false" ht="45" hidden="false" customHeight="true" outlineLevel="0" collapsed="false">
      <c r="A8" s="11" t="s">
        <v>172</v>
      </c>
      <c r="B8" s="11"/>
      <c r="C8" s="11"/>
    </row>
  </sheetData>
  <mergeCells count="2">
    <mergeCell ref="A1:C1"/>
    <mergeCell ref="A8:C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12"/>
    <col collapsed="false" customWidth="true" hidden="false" outlineLevel="0" max="3" min="3" style="1" width="10"/>
    <col collapsed="false" customWidth="true" hidden="false" outlineLevel="0" max="4" min="4" style="1" width="18"/>
    <col collapsed="false" customWidth="true" hidden="false" outlineLevel="0" max="5" min="5" style="1" width="10"/>
    <col collapsed="false" customWidth="true" hidden="false" outlineLevel="0" max="6" min="6" style="1" width="12"/>
    <col collapsed="false" customWidth="true" hidden="false" outlineLevel="0" max="7" min="7" style="1" width="10"/>
    <col collapsed="false" customWidth="true" hidden="false" outlineLevel="0" max="8" min="8" style="1" width="18"/>
    <col collapsed="false" customWidth="true" hidden="false" outlineLevel="0" max="9" min="9" style="1" width="10"/>
  </cols>
  <sheetData>
    <row r="1" customFormat="false" ht="27.75" hidden="false" customHeight="true" outlineLevel="0" collapsed="false">
      <c r="A1" s="20" t="s">
        <v>173</v>
      </c>
      <c r="B1" s="20"/>
      <c r="C1" s="20"/>
      <c r="D1" s="20"/>
      <c r="E1" s="20"/>
      <c r="F1" s="20"/>
      <c r="G1" s="20"/>
      <c r="H1" s="20"/>
      <c r="I1" s="20"/>
    </row>
    <row r="3" customFormat="false" ht="23.25" hidden="false" customHeight="true" outlineLevel="0" collapsed="false">
      <c r="A3" s="8" t="s">
        <v>35</v>
      </c>
      <c r="B3" s="8" t="s">
        <v>174</v>
      </c>
      <c r="C3" s="8" t="s">
        <v>175</v>
      </c>
      <c r="D3" s="8" t="s">
        <v>176</v>
      </c>
      <c r="E3" s="8" t="s">
        <v>177</v>
      </c>
      <c r="F3" s="8" t="s">
        <v>178</v>
      </c>
      <c r="G3" s="8" t="s">
        <v>179</v>
      </c>
      <c r="H3" s="8" t="s">
        <v>180</v>
      </c>
      <c r="I3" s="8" t="s">
        <v>181</v>
      </c>
    </row>
    <row r="4" customFormat="false" ht="15" hidden="false" customHeight="true" outlineLevel="0" collapsed="false">
      <c r="A4" s="19" t="n">
        <v>2020</v>
      </c>
      <c r="B4" s="19" t="n">
        <v>0.0944</v>
      </c>
      <c r="C4" s="19" t="n">
        <v>0.002</v>
      </c>
      <c r="D4" s="19" t="n">
        <v>0.0706</v>
      </c>
      <c r="E4" s="19" t="n">
        <v>0.001</v>
      </c>
      <c r="F4" s="19" t="n">
        <v>0.056</v>
      </c>
      <c r="G4" s="19" t="n">
        <v>0.002</v>
      </c>
      <c r="H4" s="19" t="n">
        <v>0.3462</v>
      </c>
      <c r="I4" s="19" t="n">
        <v>0.001</v>
      </c>
    </row>
    <row r="5" customFormat="false" ht="15" hidden="false" customHeight="true" outlineLevel="0" collapsed="false">
      <c r="A5" s="19" t="n">
        <v>2021</v>
      </c>
      <c r="B5" s="19" t="n">
        <v>0.0525</v>
      </c>
      <c r="C5" s="19" t="n">
        <v>0.001</v>
      </c>
      <c r="D5" s="19" t="n">
        <v>0.0393</v>
      </c>
      <c r="E5" s="19" t="n">
        <v>0.001</v>
      </c>
      <c r="F5" s="19" t="n">
        <v>0.031</v>
      </c>
      <c r="G5" s="19" t="n">
        <v>0.002</v>
      </c>
      <c r="H5" s="19" t="n">
        <v>0.1867</v>
      </c>
      <c r="I5" s="19" t="n">
        <v>0.002</v>
      </c>
    </row>
    <row r="6" customFormat="false" ht="15" hidden="false" customHeight="true" outlineLevel="0" collapsed="false">
      <c r="A6" s="19" t="n">
        <v>2022</v>
      </c>
      <c r="B6" s="19" t="n">
        <v>0.0637</v>
      </c>
      <c r="C6" s="19" t="n">
        <v>0.001</v>
      </c>
      <c r="D6" s="19" t="n">
        <v>0.0475</v>
      </c>
      <c r="E6" s="19" t="n">
        <v>0.001</v>
      </c>
      <c r="F6" s="19" t="n">
        <v>0.038</v>
      </c>
      <c r="G6" s="19" t="n">
        <v>0.002</v>
      </c>
      <c r="H6" s="19" t="n">
        <v>0.2297</v>
      </c>
      <c r="I6" s="19" t="n">
        <v>0.002</v>
      </c>
    </row>
    <row r="7" customFormat="false" ht="15" hidden="false" customHeight="true" outlineLevel="0" collapsed="false">
      <c r="A7" s="19" t="n">
        <v>2023</v>
      </c>
      <c r="B7" s="19" t="n">
        <v>0.0914</v>
      </c>
      <c r="C7" s="19" t="n">
        <v>0.001</v>
      </c>
      <c r="D7" s="19" t="n">
        <v>0.0681</v>
      </c>
      <c r="E7" s="19" t="n">
        <v>0.001</v>
      </c>
      <c r="F7" s="19" t="n">
        <v>0.055</v>
      </c>
      <c r="G7" s="19" t="n">
        <v>0.001</v>
      </c>
      <c r="H7" s="19" t="n">
        <v>0.3299</v>
      </c>
      <c r="I7" s="19" t="n">
        <v>0.002</v>
      </c>
    </row>
    <row r="8" customFormat="false" ht="15" hidden="false" customHeight="true" outlineLevel="0" collapsed="false">
      <c r="A8" s="19" t="n">
        <v>2024</v>
      </c>
      <c r="B8" s="19" t="n">
        <v>0.0669</v>
      </c>
      <c r="C8" s="19" t="n">
        <v>0.001</v>
      </c>
      <c r="D8" s="19" t="n">
        <v>0.05</v>
      </c>
      <c r="E8" s="19" t="n">
        <v>0.001</v>
      </c>
      <c r="F8" s="19" t="n">
        <v>0.04</v>
      </c>
      <c r="G8" s="19" t="n">
        <v>0.001</v>
      </c>
      <c r="H8" s="19" t="n">
        <v>0.2353</v>
      </c>
      <c r="I8" s="19" t="n">
        <v>0.002</v>
      </c>
    </row>
    <row r="10" customFormat="false" ht="69.75" hidden="false" customHeight="true" outlineLevel="0" collapsed="false">
      <c r="A10" s="11" t="s">
        <v>182</v>
      </c>
      <c r="B10" s="11"/>
      <c r="C10" s="11"/>
      <c r="D10" s="11"/>
      <c r="E10" s="11"/>
      <c r="F10" s="11"/>
      <c r="G10" s="11"/>
      <c r="H10" s="11"/>
      <c r="I10" s="11"/>
    </row>
  </sheetData>
  <mergeCells count="2">
    <mergeCell ref="A1:I1"/>
    <mergeCell ref="A10:I1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14"/>
    <col collapsed="false" customWidth="true" hidden="false" outlineLevel="0" max="3" min="3" style="1" width="10"/>
    <col collapsed="false" customWidth="true" hidden="false" outlineLevel="0" max="4" min="4" style="1" width="16"/>
    <col collapsed="false" customWidth="true" hidden="false" outlineLevel="0" max="5" min="5" style="1" width="10"/>
  </cols>
  <sheetData>
    <row r="1" customFormat="false" ht="19.5" hidden="false" customHeight="true" outlineLevel="0" collapsed="false">
      <c r="A1" s="15" t="s">
        <v>183</v>
      </c>
      <c r="B1" s="15"/>
      <c r="C1" s="15"/>
      <c r="D1" s="15"/>
      <c r="E1" s="15"/>
    </row>
    <row r="3" customFormat="false" ht="23.25" hidden="false" customHeight="true" outlineLevel="0" collapsed="false">
      <c r="A3" s="12" t="s">
        <v>35</v>
      </c>
      <c r="B3" s="12" t="s">
        <v>184</v>
      </c>
      <c r="C3" s="12" t="s">
        <v>185</v>
      </c>
      <c r="D3" s="12" t="s">
        <v>186</v>
      </c>
      <c r="E3" s="12" t="s">
        <v>187</v>
      </c>
    </row>
    <row r="4" customFormat="false" ht="15" hidden="false" customHeight="true" outlineLevel="0" collapsed="false">
      <c r="A4" s="19" t="n">
        <v>2020</v>
      </c>
      <c r="B4" s="19" t="n">
        <v>0.0706</v>
      </c>
      <c r="C4" s="19" t="n">
        <v>0.001</v>
      </c>
      <c r="D4" s="19" t="n">
        <v>0.2309</v>
      </c>
      <c r="E4" s="19" t="n">
        <v>0.008</v>
      </c>
    </row>
    <row r="5" customFormat="false" ht="15" hidden="false" customHeight="true" outlineLevel="0" collapsed="false">
      <c r="A5" s="19" t="n">
        <v>2021</v>
      </c>
      <c r="B5" s="19" t="n">
        <v>0.0393</v>
      </c>
      <c r="C5" s="19" t="n">
        <v>0.001</v>
      </c>
      <c r="D5" s="19" t="n">
        <v>0.2144</v>
      </c>
      <c r="E5" s="19" t="n">
        <v>0.008</v>
      </c>
    </row>
    <row r="6" customFormat="false" ht="15" hidden="false" customHeight="true" outlineLevel="0" collapsed="false">
      <c r="A6" s="19" t="n">
        <v>2022</v>
      </c>
      <c r="B6" s="19" t="n">
        <v>0.0475</v>
      </c>
      <c r="C6" s="19" t="n">
        <v>0.001</v>
      </c>
      <c r="D6" s="19" t="n">
        <v>0.2319</v>
      </c>
      <c r="E6" s="19" t="n">
        <v>0.008</v>
      </c>
    </row>
    <row r="7" customFormat="false" ht="15" hidden="false" customHeight="true" outlineLevel="0" collapsed="false">
      <c r="A7" s="19" t="n">
        <v>2023</v>
      </c>
      <c r="B7" s="19" t="n">
        <v>0.0681</v>
      </c>
      <c r="C7" s="19" t="n">
        <v>0.001</v>
      </c>
      <c r="D7" s="19" t="n">
        <v>0.2621</v>
      </c>
      <c r="E7" s="19" t="n">
        <v>0.003</v>
      </c>
    </row>
    <row r="8" customFormat="false" ht="15" hidden="false" customHeight="true" outlineLevel="0" collapsed="false">
      <c r="A8" s="19" t="n">
        <v>2024</v>
      </c>
      <c r="B8" s="19" t="n">
        <v>0.05</v>
      </c>
      <c r="C8" s="19" t="n">
        <v>0.001</v>
      </c>
      <c r="D8" s="19" t="n">
        <v>0.2577</v>
      </c>
      <c r="E8" s="19" t="n">
        <v>0.002</v>
      </c>
    </row>
    <row r="10" customFormat="false" ht="54.75" hidden="false" customHeight="true" outlineLevel="0" collapsed="false">
      <c r="A10" s="11" t="s">
        <v>188</v>
      </c>
      <c r="B10" s="11"/>
      <c r="C10" s="11"/>
      <c r="D10" s="11"/>
      <c r="E10" s="11"/>
    </row>
  </sheetData>
  <mergeCells count="2">
    <mergeCell ref="A1:E1"/>
    <mergeCell ref="A10:E1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12"/>
    <col collapsed="false" customWidth="true" hidden="false" outlineLevel="0" max="3" min="3" style="1" width="20"/>
  </cols>
  <sheetData>
    <row r="1" customFormat="false" ht="15" hidden="false" customHeight="true" outlineLevel="0" collapsed="false">
      <c r="A1" s="15" t="s">
        <v>189</v>
      </c>
      <c r="B1" s="15"/>
      <c r="C1" s="15"/>
    </row>
    <row r="3" customFormat="false" ht="15" hidden="false" customHeight="true" outlineLevel="0" collapsed="false">
      <c r="A3" s="12" t="s">
        <v>34</v>
      </c>
      <c r="B3" s="12" t="s">
        <v>190</v>
      </c>
      <c r="C3" s="12" t="s">
        <v>191</v>
      </c>
    </row>
    <row r="4" customFormat="false" ht="15" hidden="false" customHeight="true" outlineLevel="0" collapsed="false">
      <c r="A4" s="19" t="s">
        <v>78</v>
      </c>
      <c r="B4" s="19" t="n">
        <v>108.54</v>
      </c>
      <c r="C4" s="19" t="s">
        <v>192</v>
      </c>
    </row>
    <row r="5" customFormat="false" ht="15" hidden="false" customHeight="true" outlineLevel="0" collapsed="false">
      <c r="A5" s="19" t="s">
        <v>81</v>
      </c>
      <c r="B5" s="19" t="n">
        <v>12.47</v>
      </c>
      <c r="C5" s="19" t="s">
        <v>193</v>
      </c>
    </row>
    <row r="6" customFormat="false" ht="15" hidden="false" customHeight="true" outlineLevel="0" collapsed="false">
      <c r="A6" s="19" t="s">
        <v>77</v>
      </c>
      <c r="B6" s="19" t="n">
        <v>1.57</v>
      </c>
      <c r="C6" s="19" t="s">
        <v>194</v>
      </c>
    </row>
    <row r="7" customFormat="false" ht="15" hidden="false" customHeight="true" outlineLevel="0" collapsed="false">
      <c r="A7" s="19" t="s">
        <v>58</v>
      </c>
      <c r="B7" s="19" t="n">
        <v>1.29</v>
      </c>
      <c r="C7" s="19" t="s">
        <v>194</v>
      </c>
    </row>
    <row r="8" customFormat="false" ht="15" hidden="false" customHeight="true" outlineLevel="0" collapsed="false">
      <c r="A8" s="19" t="s">
        <v>73</v>
      </c>
      <c r="B8" s="19" t="n">
        <v>1.18</v>
      </c>
      <c r="C8" s="19" t="s">
        <v>194</v>
      </c>
    </row>
    <row r="9" customFormat="false" ht="15" hidden="false" customHeight="true" outlineLevel="0" collapsed="false">
      <c r="A9" s="19" t="s">
        <v>88</v>
      </c>
      <c r="B9" s="19" t="n">
        <v>0.46</v>
      </c>
      <c r="C9" s="19" t="s">
        <v>194</v>
      </c>
    </row>
    <row r="10" customFormat="false" ht="15" hidden="false" customHeight="true" outlineLevel="0" collapsed="false">
      <c r="A10" s="19" t="s">
        <v>91</v>
      </c>
      <c r="B10" s="19" t="n">
        <v>0.42</v>
      </c>
      <c r="C10" s="19" t="s">
        <v>194</v>
      </c>
    </row>
    <row r="11" customFormat="false" ht="15" hidden="false" customHeight="true" outlineLevel="0" collapsed="false">
      <c r="A11" s="19" t="s">
        <v>68</v>
      </c>
      <c r="B11" s="19" t="n">
        <v>0.4</v>
      </c>
      <c r="C11" s="19" t="s">
        <v>194</v>
      </c>
    </row>
    <row r="12" customFormat="false" ht="15" hidden="false" customHeight="true" outlineLevel="0" collapsed="false">
      <c r="A12" s="19" t="s">
        <v>83</v>
      </c>
      <c r="B12" s="19" t="n">
        <v>0.4</v>
      </c>
      <c r="C12" s="19" t="s">
        <v>194</v>
      </c>
    </row>
    <row r="13" customFormat="false" ht="15" hidden="false" customHeight="true" outlineLevel="0" collapsed="false">
      <c r="A13" s="19" t="s">
        <v>86</v>
      </c>
      <c r="B13" s="19" t="n">
        <v>0.37</v>
      </c>
      <c r="C13" s="19" t="s">
        <v>194</v>
      </c>
    </row>
    <row r="14" customFormat="false" ht="15" hidden="false" customHeight="true" outlineLevel="0" collapsed="false">
      <c r="A14" s="19" t="s">
        <v>72</v>
      </c>
      <c r="B14" s="19" t="n">
        <v>0.28</v>
      </c>
      <c r="C14" s="19" t="s">
        <v>195</v>
      </c>
    </row>
    <row r="15" customFormat="false" ht="15" hidden="false" customHeight="true" outlineLevel="0" collapsed="false">
      <c r="A15" s="19" t="s">
        <v>84</v>
      </c>
      <c r="B15" s="19" t="n">
        <v>0.21</v>
      </c>
      <c r="C15" s="19" t="s">
        <v>194</v>
      </c>
    </row>
    <row r="16" customFormat="false" ht="15" hidden="false" customHeight="true" outlineLevel="0" collapsed="false">
      <c r="A16" s="19" t="s">
        <v>85</v>
      </c>
      <c r="B16" s="19" t="n">
        <v>0.2</v>
      </c>
      <c r="C16" s="19" t="s">
        <v>194</v>
      </c>
    </row>
    <row r="17" customFormat="false" ht="15" hidden="false" customHeight="true" outlineLevel="0" collapsed="false">
      <c r="A17" s="19" t="s">
        <v>87</v>
      </c>
      <c r="B17" s="19" t="n">
        <v>0.19</v>
      </c>
      <c r="C17" s="19" t="s">
        <v>194</v>
      </c>
    </row>
    <row r="18" customFormat="false" ht="15" hidden="false" customHeight="true" outlineLevel="0" collapsed="false">
      <c r="A18" s="19" t="s">
        <v>69</v>
      </c>
      <c r="B18" s="19" t="n">
        <v>0.19</v>
      </c>
      <c r="C18" s="19" t="s">
        <v>194</v>
      </c>
    </row>
    <row r="19" customFormat="false" ht="15" hidden="false" customHeight="true" outlineLevel="0" collapsed="false">
      <c r="A19" s="19" t="s">
        <v>74</v>
      </c>
      <c r="B19" s="19" t="n">
        <v>0.15</v>
      </c>
      <c r="C19" s="19" t="s">
        <v>194</v>
      </c>
    </row>
    <row r="20" customFormat="false" ht="15" hidden="false" customHeight="true" outlineLevel="0" collapsed="false">
      <c r="A20" s="19" t="s">
        <v>71</v>
      </c>
      <c r="B20" s="19" t="n">
        <v>0.14</v>
      </c>
      <c r="C20" s="19" t="s">
        <v>194</v>
      </c>
    </row>
    <row r="21" customFormat="false" ht="15" hidden="false" customHeight="true" outlineLevel="0" collapsed="false">
      <c r="A21" s="19" t="s">
        <v>48</v>
      </c>
      <c r="B21" s="19" t="n">
        <v>0.07</v>
      </c>
      <c r="C21" s="19" t="s">
        <v>194</v>
      </c>
    </row>
    <row r="22" customFormat="false" ht="15" hidden="false" customHeight="true" outlineLevel="0" collapsed="false">
      <c r="A22" s="19" t="s">
        <v>66</v>
      </c>
      <c r="B22" s="19" t="n">
        <v>0.07</v>
      </c>
      <c r="C22" s="19" t="s">
        <v>194</v>
      </c>
    </row>
    <row r="23" customFormat="false" ht="15" hidden="false" customHeight="true" outlineLevel="0" collapsed="false">
      <c r="A23" s="19" t="s">
        <v>67</v>
      </c>
      <c r="B23" s="19" t="n">
        <v>0.05</v>
      </c>
      <c r="C23" s="19" t="s">
        <v>194</v>
      </c>
    </row>
    <row r="24" customFormat="false" ht="15" hidden="false" customHeight="true" outlineLevel="0" collapsed="false">
      <c r="A24" s="19" t="s">
        <v>75</v>
      </c>
      <c r="B24" s="19" t="n">
        <v>0.04</v>
      </c>
      <c r="C24" s="19" t="s">
        <v>194</v>
      </c>
    </row>
    <row r="25" customFormat="false" ht="15" hidden="false" customHeight="true" outlineLevel="0" collapsed="false">
      <c r="A25" s="19" t="s">
        <v>196</v>
      </c>
      <c r="B25" s="19" t="n">
        <v>0.03</v>
      </c>
      <c r="C25" s="19" t="s">
        <v>194</v>
      </c>
    </row>
    <row r="26" customFormat="false" ht="15" hidden="false" customHeight="true" outlineLevel="0" collapsed="false">
      <c r="A26" s="19" t="s">
        <v>197</v>
      </c>
      <c r="B26" s="19" t="n">
        <v>0.03</v>
      </c>
      <c r="C26" s="19" t="s">
        <v>195</v>
      </c>
    </row>
    <row r="27" customFormat="false" ht="15" hidden="false" customHeight="true" outlineLevel="0" collapsed="false">
      <c r="A27" s="19" t="s">
        <v>51</v>
      </c>
      <c r="B27" s="19" t="n">
        <v>0.02</v>
      </c>
      <c r="C27" s="19" t="s">
        <v>195</v>
      </c>
    </row>
    <row r="28" customFormat="false" ht="15" hidden="false" customHeight="true" outlineLevel="0" collapsed="false">
      <c r="A28" s="19" t="s">
        <v>62</v>
      </c>
      <c r="B28" s="19" t="n">
        <v>0.02</v>
      </c>
      <c r="C28" s="19" t="s">
        <v>195</v>
      </c>
    </row>
    <row r="29" customFormat="false" ht="15" hidden="false" customHeight="true" outlineLevel="0" collapsed="false">
      <c r="A29" s="19" t="s">
        <v>198</v>
      </c>
      <c r="B29" s="19" t="n">
        <v>0.01</v>
      </c>
      <c r="C29" s="19" t="s">
        <v>194</v>
      </c>
    </row>
    <row r="30" customFormat="false" ht="15" hidden="false" customHeight="true" outlineLevel="0" collapsed="false">
      <c r="A30" s="19" t="s">
        <v>60</v>
      </c>
      <c r="B30" s="19" t="n">
        <v>0.01</v>
      </c>
      <c r="C30" s="19" t="s">
        <v>194</v>
      </c>
    </row>
    <row r="31" customFormat="false" ht="15" hidden="false" customHeight="true" outlineLevel="0" collapsed="false">
      <c r="A31" s="19" t="s">
        <v>64</v>
      </c>
      <c r="B31" s="19" t="n">
        <v>0.01</v>
      </c>
      <c r="C31" s="19" t="s">
        <v>194</v>
      </c>
    </row>
    <row r="32" customFormat="false" ht="15" hidden="false" customHeight="true" outlineLevel="0" collapsed="false">
      <c r="A32" s="19" t="s">
        <v>61</v>
      </c>
      <c r="B32" s="19" t="n">
        <v>0.01</v>
      </c>
      <c r="C32" s="19" t="s">
        <v>195</v>
      </c>
    </row>
    <row r="33" customFormat="false" ht="15" hidden="false" customHeight="true" outlineLevel="0" collapsed="false">
      <c r="A33" s="19" t="s">
        <v>63</v>
      </c>
      <c r="B33" s="19" t="n">
        <v>0.01</v>
      </c>
      <c r="C33" s="19" t="s">
        <v>195</v>
      </c>
    </row>
    <row r="34" customFormat="false" ht="15" hidden="false" customHeight="true" outlineLevel="0" collapsed="false">
      <c r="A34" s="19" t="s">
        <v>90</v>
      </c>
      <c r="B34" s="19" t="n">
        <v>0.01</v>
      </c>
      <c r="C34" s="19" t="s">
        <v>194</v>
      </c>
    </row>
    <row r="35" customFormat="false" ht="15" hidden="false" customHeight="true" outlineLevel="0" collapsed="false">
      <c r="A35" s="19" t="s">
        <v>53</v>
      </c>
      <c r="B35" s="19" t="n">
        <v>0.01</v>
      </c>
      <c r="C35" s="19" t="s">
        <v>194</v>
      </c>
    </row>
    <row r="36" customFormat="false" ht="15" hidden="false" customHeight="true" outlineLevel="0" collapsed="false">
      <c r="A36" s="19" t="s">
        <v>89</v>
      </c>
      <c r="B36" s="19" t="n">
        <v>0.01</v>
      </c>
      <c r="C36" s="19" t="s">
        <v>194</v>
      </c>
    </row>
    <row r="37" customFormat="false" ht="15" hidden="false" customHeight="true" outlineLevel="0" collapsed="false">
      <c r="A37" s="19" t="s">
        <v>54</v>
      </c>
      <c r="B37" s="19" t="n">
        <v>0</v>
      </c>
      <c r="C37" s="19" t="s">
        <v>194</v>
      </c>
    </row>
    <row r="39" customFormat="false" ht="54.75" hidden="false" customHeight="true" outlineLevel="0" collapsed="false">
      <c r="A39" s="11" t="s">
        <v>199</v>
      </c>
      <c r="B39" s="11"/>
      <c r="C39" s="11"/>
    </row>
  </sheetData>
  <mergeCells count="2">
    <mergeCell ref="A1:C1"/>
    <mergeCell ref="A39:C3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8"/>
    <col collapsed="false" customWidth="true" hidden="false" outlineLevel="0" max="2" min="2" style="1" width="10"/>
    <col collapsed="false" customWidth="true" hidden="false" outlineLevel="0" max="3" min="3" style="1" width="16"/>
    <col collapsed="false" customWidth="true" hidden="false" outlineLevel="0" max="4" min="4" style="1" width="10"/>
  </cols>
  <sheetData>
    <row r="1" customFormat="false" ht="27.75" hidden="false" customHeight="true" outlineLevel="0" collapsed="false">
      <c r="A1" s="20" t="s">
        <v>200</v>
      </c>
      <c r="B1" s="20"/>
      <c r="C1" s="20"/>
      <c r="D1" s="20"/>
    </row>
    <row r="3" customFormat="false" ht="15" hidden="false" customHeight="true" outlineLevel="0" collapsed="false">
      <c r="A3" s="16" t="s">
        <v>201</v>
      </c>
      <c r="B3" s="16" t="s">
        <v>202</v>
      </c>
      <c r="C3" s="16" t="s">
        <v>203</v>
      </c>
      <c r="D3" s="16" t="s">
        <v>168</v>
      </c>
    </row>
    <row r="4" customFormat="false" ht="15" hidden="false" customHeight="true" outlineLevel="0" collapsed="false">
      <c r="A4" s="19" t="s">
        <v>204</v>
      </c>
      <c r="B4" s="19" t="n">
        <v>0.521</v>
      </c>
      <c r="C4" s="19" t="s">
        <v>205</v>
      </c>
      <c r="D4" s="19" t="s">
        <v>206</v>
      </c>
    </row>
    <row r="5" customFormat="false" ht="15" hidden="false" customHeight="true" outlineLevel="0" collapsed="false">
      <c r="A5" s="19" t="s">
        <v>207</v>
      </c>
      <c r="B5" s="19" t="n">
        <v>1.554</v>
      </c>
      <c r="C5" s="19" t="s">
        <v>208</v>
      </c>
      <c r="D5" s="19" t="s">
        <v>206</v>
      </c>
    </row>
    <row r="6" customFormat="false" ht="15" hidden="false" customHeight="true" outlineLevel="0" collapsed="false">
      <c r="A6" s="19" t="s">
        <v>209</v>
      </c>
      <c r="B6" s="19" t="n">
        <v>1.239</v>
      </c>
      <c r="C6" s="19" t="s">
        <v>210</v>
      </c>
      <c r="D6" s="19" t="s">
        <v>211</v>
      </c>
    </row>
    <row r="7" customFormat="false" ht="15" hidden="false" customHeight="true" outlineLevel="0" collapsed="false">
      <c r="A7" s="19" t="s">
        <v>212</v>
      </c>
      <c r="B7" s="19" t="n">
        <v>1.138</v>
      </c>
      <c r="C7" s="19" t="s">
        <v>213</v>
      </c>
      <c r="D7" s="19" t="s">
        <v>214</v>
      </c>
    </row>
    <row r="8" customFormat="false" ht="15" hidden="false" customHeight="true" outlineLevel="0" collapsed="false">
      <c r="A8" s="19" t="s">
        <v>215</v>
      </c>
      <c r="B8" s="19" t="n">
        <v>2.106</v>
      </c>
      <c r="C8" s="19" t="s">
        <v>216</v>
      </c>
      <c r="D8" s="19" t="s">
        <v>206</v>
      </c>
    </row>
    <row r="9" customFormat="false" ht="15" hidden="false" customHeight="true" outlineLevel="0" collapsed="false">
      <c r="A9" s="19" t="s">
        <v>217</v>
      </c>
      <c r="B9" s="19" t="n">
        <v>4.756</v>
      </c>
      <c r="C9" s="19" t="s">
        <v>218</v>
      </c>
      <c r="D9" s="19" t="s">
        <v>206</v>
      </c>
    </row>
    <row r="10" customFormat="false" ht="15" hidden="false" customHeight="true" outlineLevel="0" collapsed="false">
      <c r="A10" s="19" t="s">
        <v>219</v>
      </c>
      <c r="B10" s="19" t="n">
        <v>4.139</v>
      </c>
      <c r="C10" s="19" t="s">
        <v>220</v>
      </c>
      <c r="D10" s="19" t="s">
        <v>206</v>
      </c>
    </row>
    <row r="12" customFormat="false" ht="45" hidden="false" customHeight="true" outlineLevel="0" collapsed="false">
      <c r="A12" s="11" t="s">
        <v>221</v>
      </c>
      <c r="B12" s="11"/>
      <c r="C12" s="11"/>
      <c r="D12" s="11"/>
    </row>
  </sheetData>
  <mergeCells count="2">
    <mergeCell ref="A1:D1"/>
    <mergeCell ref="A12:D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8"/>
    <col collapsed="false" customWidth="true" hidden="false" outlineLevel="0" max="2" min="2" style="1" width="10"/>
    <col collapsed="false" customWidth="true" hidden="false" outlineLevel="0" max="3" min="3" style="1" width="16"/>
    <col collapsed="false" customWidth="true" hidden="false" outlineLevel="0" max="4" min="4" style="1" width="10"/>
  </cols>
  <sheetData>
    <row r="1" customFormat="false" ht="30" hidden="false" customHeight="true" outlineLevel="0" collapsed="false">
      <c r="A1" s="20" t="s">
        <v>222</v>
      </c>
      <c r="B1" s="20"/>
      <c r="C1" s="20"/>
      <c r="D1" s="20"/>
    </row>
    <row r="3" customFormat="false" ht="15" hidden="false" customHeight="true" outlineLevel="0" collapsed="false">
      <c r="A3" s="16" t="s">
        <v>201</v>
      </c>
      <c r="B3" s="16" t="s">
        <v>202</v>
      </c>
      <c r="C3" s="16" t="s">
        <v>203</v>
      </c>
      <c r="D3" s="16" t="s">
        <v>168</v>
      </c>
    </row>
    <row r="4" customFormat="false" ht="15" hidden="false" customHeight="true" outlineLevel="0" collapsed="false">
      <c r="A4" s="19" t="s">
        <v>204</v>
      </c>
      <c r="B4" s="19" t="n">
        <v>0.837</v>
      </c>
      <c r="C4" s="19" t="s">
        <v>223</v>
      </c>
      <c r="D4" s="19" t="n">
        <v>0.123</v>
      </c>
    </row>
    <row r="5" customFormat="false" ht="15" hidden="false" customHeight="true" outlineLevel="0" collapsed="false">
      <c r="A5" s="19" t="s">
        <v>207</v>
      </c>
      <c r="B5" s="19" t="n">
        <v>1.261</v>
      </c>
      <c r="C5" s="19" t="s">
        <v>224</v>
      </c>
      <c r="D5" s="19" t="n">
        <v>0.002</v>
      </c>
    </row>
    <row r="6" customFormat="false" ht="15" hidden="false" customHeight="true" outlineLevel="0" collapsed="false">
      <c r="A6" s="19" t="s">
        <v>209</v>
      </c>
      <c r="B6" s="19" t="n">
        <v>0.878</v>
      </c>
      <c r="C6" s="19" t="s">
        <v>225</v>
      </c>
      <c r="D6" s="19" t="n">
        <v>0.033</v>
      </c>
    </row>
    <row r="8" customFormat="false" ht="69.75" hidden="false" customHeight="true" outlineLevel="0" collapsed="false">
      <c r="A8" s="11" t="s">
        <v>226</v>
      </c>
      <c r="B8" s="11"/>
      <c r="C8" s="11"/>
      <c r="D8" s="11"/>
    </row>
  </sheetData>
  <mergeCells count="2">
    <mergeCell ref="A1:D1"/>
    <mergeCell ref="A8:D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0"/>
    <col collapsed="false" customWidth="true" hidden="false" outlineLevel="0" max="4" min="3" style="1" width="14"/>
    <col collapsed="false" customWidth="true" hidden="false" outlineLevel="0" max="5" min="5" style="1" width="16"/>
    <col collapsed="false" customWidth="true" hidden="false" outlineLevel="0" max="6" min="6" style="1" width="14"/>
    <col collapsed="false" customWidth="true" hidden="false" outlineLevel="0" max="7" min="7" style="1" width="24"/>
  </cols>
  <sheetData>
    <row r="1" customFormat="false" ht="15" hidden="false" customHeight="true" outlineLevel="0" collapsed="false">
      <c r="A1" s="15" t="s">
        <v>227</v>
      </c>
      <c r="B1" s="15"/>
      <c r="C1" s="15"/>
      <c r="D1" s="15"/>
      <c r="E1" s="15"/>
      <c r="F1" s="15"/>
      <c r="G1" s="15"/>
    </row>
    <row r="2" customFormat="false" ht="27.75" hidden="false" customHeight="true" outlineLevel="0" collapsed="false">
      <c r="A2" s="11" t="s">
        <v>228</v>
      </c>
      <c r="B2" s="11"/>
      <c r="C2" s="11"/>
      <c r="D2" s="11"/>
      <c r="E2" s="11"/>
      <c r="F2" s="11"/>
      <c r="G2" s="11"/>
    </row>
    <row r="4" customFormat="false" ht="34.5" hidden="false" customHeight="true" outlineLevel="0" collapsed="false">
      <c r="A4" s="8" t="s">
        <v>34</v>
      </c>
      <c r="B4" s="8" t="s">
        <v>190</v>
      </c>
      <c r="C4" s="8" t="s">
        <v>229</v>
      </c>
      <c r="D4" s="8" t="s">
        <v>230</v>
      </c>
      <c r="E4" s="8" t="s">
        <v>231</v>
      </c>
      <c r="F4" s="8" t="s">
        <v>232</v>
      </c>
      <c r="G4" s="8" t="s">
        <v>233</v>
      </c>
    </row>
    <row r="5" customFormat="false" ht="15" hidden="false" customHeight="true" outlineLevel="0" collapsed="false">
      <c r="A5" s="9" t="s">
        <v>48</v>
      </c>
      <c r="B5" s="9" t="n">
        <v>0.07</v>
      </c>
      <c r="C5" s="9" t="n">
        <v>96</v>
      </c>
      <c r="D5" s="9" t="n">
        <f aca="false">RANK(B5,$B$5:$B$38,0)+(COUNTIF($B$5:$B$38,B5)-1)/2</f>
        <v>18.5</v>
      </c>
      <c r="E5" s="9" t="n">
        <f aca="false">RANK(C5,$C$5:$C$38,1)+(COUNTIF($C$5:$C$38,C5)-1)/2</f>
        <v>23.5</v>
      </c>
      <c r="F5" s="9" t="n">
        <f aca="false">ROUND(AVERAGE(D5,E5),2)</f>
        <v>21</v>
      </c>
      <c r="G5" s="9" t="str">
        <f aca="false">IF(F5&lt;=PERCENTILE($F$5:$F$38,1/3),"High priority",IF(F5&lt;=PERCENTILE($F$5:$F$38,2/3),"Moderate priority","Low priority (near elimination)"))</f>
        <v>Moderate priority</v>
      </c>
    </row>
    <row r="6" customFormat="false" ht="15" hidden="false" customHeight="true" outlineLevel="0" collapsed="false">
      <c r="A6" s="9" t="s">
        <v>51</v>
      </c>
      <c r="B6" s="9" t="n">
        <v>0.02</v>
      </c>
      <c r="C6" s="9" t="n">
        <v>100</v>
      </c>
      <c r="D6" s="9" t="n">
        <f aca="false">RANK(B6,$B$5:$B$38,0)+(COUNTIF($B$5:$B$38,B6)-1)/2</f>
        <v>24.5</v>
      </c>
      <c r="E6" s="9" t="n">
        <f aca="false">RANK(C6,$C$5:$C$38,1)+(COUNTIF($C$5:$C$38,C6)-1)/2</f>
        <v>30</v>
      </c>
      <c r="F6" s="9" t="n">
        <f aca="false">ROUND(AVERAGE(D6,E6),2)</f>
        <v>27.25</v>
      </c>
      <c r="G6" s="9" t="str">
        <f aca="false">IF(F6&lt;=PERCENTILE($F$5:$F$38,1/3),"High priority",IF(F6&lt;=PERCENTILE($F$5:$F$38,2/3),"Moderate priority","Low priority (near elimination)"))</f>
        <v>Low priority (near elimination)</v>
      </c>
    </row>
    <row r="7" customFormat="false" ht="15" hidden="false" customHeight="true" outlineLevel="0" collapsed="false">
      <c r="A7" s="9" t="s">
        <v>53</v>
      </c>
      <c r="B7" s="9" t="n">
        <v>0.01</v>
      </c>
      <c r="C7" s="9" t="n">
        <v>100</v>
      </c>
      <c r="D7" s="9" t="n">
        <f aca="false">RANK(B7,$B$5:$B$38,0)+(COUNTIF($B$5:$B$38,B7)-1)/2</f>
        <v>29.5</v>
      </c>
      <c r="E7" s="9" t="n">
        <f aca="false">RANK(C7,$C$5:$C$38,1)+(COUNTIF($C$5:$C$38,C7)-1)/2</f>
        <v>30</v>
      </c>
      <c r="F7" s="9" t="n">
        <f aca="false">ROUND(AVERAGE(D7,E7),2)</f>
        <v>29.75</v>
      </c>
      <c r="G7" s="9" t="str">
        <f aca="false">IF(F7&lt;=PERCENTILE($F$5:$F$38,1/3),"High priority",IF(F7&lt;=PERCENTILE($F$5:$F$38,2/3),"Moderate priority","Low priority (near elimination)"))</f>
        <v>Low priority (near elimination)</v>
      </c>
    </row>
    <row r="8" customFormat="false" ht="15" hidden="false" customHeight="true" outlineLevel="0" collapsed="false">
      <c r="A8" s="9" t="s">
        <v>54</v>
      </c>
      <c r="B8" s="9" t="n">
        <v>0</v>
      </c>
      <c r="C8" s="9" t="n">
        <v>100</v>
      </c>
      <c r="D8" s="9" t="n">
        <f aca="false">RANK(B8,$B$5:$B$38,0)+(COUNTIF($B$5:$B$38,B8)-1)/2</f>
        <v>34</v>
      </c>
      <c r="E8" s="9" t="n">
        <f aca="false">RANK(C8,$C$5:$C$38,1)+(COUNTIF($C$5:$C$38,C8)-1)/2</f>
        <v>30</v>
      </c>
      <c r="F8" s="9" t="n">
        <f aca="false">ROUND(AVERAGE(D8,E8),2)</f>
        <v>32</v>
      </c>
      <c r="G8" s="9" t="str">
        <f aca="false">IF(F8&lt;=PERCENTILE($F$5:$F$38,1/3),"High priority",IF(F8&lt;=PERCENTILE($F$5:$F$38,2/3),"Moderate priority","Low priority (near elimination)"))</f>
        <v>Low priority (near elimination)</v>
      </c>
    </row>
    <row r="9" customFormat="false" ht="15" hidden="false" customHeight="true" outlineLevel="0" collapsed="false">
      <c r="A9" s="9" t="s">
        <v>56</v>
      </c>
      <c r="B9" s="9" t="n">
        <v>0.03</v>
      </c>
      <c r="C9" s="9" t="n">
        <v>100</v>
      </c>
      <c r="D9" s="9" t="n">
        <f aca="false">RANK(B9,$B$5:$B$38,0)+(COUNTIF($B$5:$B$38,B9)-1)/2</f>
        <v>22.5</v>
      </c>
      <c r="E9" s="9" t="n">
        <f aca="false">RANK(C9,$C$5:$C$38,1)+(COUNTIF($C$5:$C$38,C9)-1)/2</f>
        <v>30</v>
      </c>
      <c r="F9" s="9" t="n">
        <f aca="false">ROUND(AVERAGE(D9,E9),2)</f>
        <v>26.25</v>
      </c>
      <c r="G9" s="9" t="str">
        <f aca="false">IF(F9&lt;=PERCENTILE($F$5:$F$38,1/3),"High priority",IF(F9&lt;=PERCENTILE($F$5:$F$38,2/3),"Moderate priority","Low priority (near elimination)"))</f>
        <v>Low priority (near elimination)</v>
      </c>
    </row>
    <row r="10" customFormat="false" ht="15" hidden="false" customHeight="true" outlineLevel="0" collapsed="false">
      <c r="A10" s="9" t="s">
        <v>57</v>
      </c>
      <c r="B10" s="9" t="n">
        <v>0.03</v>
      </c>
      <c r="C10" s="9" t="n">
        <v>100</v>
      </c>
      <c r="D10" s="9" t="n">
        <f aca="false">RANK(B10,$B$5:$B$38,0)+(COUNTIF($B$5:$B$38,B10)-1)/2</f>
        <v>22.5</v>
      </c>
      <c r="E10" s="9" t="n">
        <f aca="false">RANK(C10,$C$5:$C$38,1)+(COUNTIF($C$5:$C$38,C10)-1)/2</f>
        <v>30</v>
      </c>
      <c r="F10" s="9" t="n">
        <f aca="false">ROUND(AVERAGE(D10,E10),2)</f>
        <v>26.25</v>
      </c>
      <c r="G10" s="9" t="str">
        <f aca="false">IF(F10&lt;=PERCENTILE($F$5:$F$38,1/3),"High priority",IF(F10&lt;=PERCENTILE($F$5:$F$38,2/3),"Moderate priority","Low priority (near elimination)"))</f>
        <v>Low priority (near elimination)</v>
      </c>
    </row>
    <row r="11" customFormat="false" ht="15" hidden="false" customHeight="true" outlineLevel="0" collapsed="false">
      <c r="A11" s="9" t="s">
        <v>58</v>
      </c>
      <c r="B11" s="9" t="n">
        <v>1.29</v>
      </c>
      <c r="C11" s="9" t="n">
        <v>83</v>
      </c>
      <c r="D11" s="9" t="n">
        <f aca="false">RANK(B11,$B$5:$B$38,0)+(COUNTIF($B$5:$B$38,B11)-1)/2</f>
        <v>4</v>
      </c>
      <c r="E11" s="9" t="n">
        <f aca="false">RANK(C11,$C$5:$C$38,1)+(COUNTIF($C$5:$C$38,C11)-1)/2</f>
        <v>13.5</v>
      </c>
      <c r="F11" s="9" t="n">
        <f aca="false">ROUND(AVERAGE(D11,E11),2)</f>
        <v>8.75</v>
      </c>
      <c r="G11" s="9" t="str">
        <f aca="false">IF(F11&lt;=PERCENTILE($F$5:$F$38,1/3),"High priority",IF(F11&lt;=PERCENTILE($F$5:$F$38,2/3),"Moderate priority","Low priority (near elimination)"))</f>
        <v>High priority</v>
      </c>
    </row>
    <row r="12" customFormat="false" ht="15" hidden="false" customHeight="true" outlineLevel="0" collapsed="false">
      <c r="A12" s="9" t="s">
        <v>60</v>
      </c>
      <c r="B12" s="9" t="n">
        <v>0.01</v>
      </c>
      <c r="C12" s="9" t="n">
        <v>73</v>
      </c>
      <c r="D12" s="9" t="n">
        <f aca="false">RANK(B12,$B$5:$B$38,0)+(COUNTIF($B$5:$B$38,B12)-1)/2</f>
        <v>29.5</v>
      </c>
      <c r="E12" s="9" t="n">
        <f aca="false">RANK(C12,$C$5:$C$38,1)+(COUNTIF($C$5:$C$38,C12)-1)/2</f>
        <v>11</v>
      </c>
      <c r="F12" s="9" t="n">
        <f aca="false">ROUND(AVERAGE(D12,E12),2)</f>
        <v>20.25</v>
      </c>
      <c r="G12" s="9" t="str">
        <f aca="false">IF(F12&lt;=PERCENTILE($F$5:$F$38,1/3),"High priority",IF(F12&lt;=PERCENTILE($F$5:$F$38,2/3),"Moderate priority","Low priority (near elimination)"))</f>
        <v>Moderate priority</v>
      </c>
    </row>
    <row r="13" customFormat="false" ht="15" hidden="false" customHeight="true" outlineLevel="0" collapsed="false">
      <c r="A13" s="9" t="s">
        <v>61</v>
      </c>
      <c r="B13" s="9" t="n">
        <v>0.01</v>
      </c>
      <c r="C13" s="9" t="n">
        <v>100</v>
      </c>
      <c r="D13" s="9" t="n">
        <f aca="false">RANK(B13,$B$5:$B$38,0)+(COUNTIF($B$5:$B$38,B13)-1)/2</f>
        <v>29.5</v>
      </c>
      <c r="E13" s="9" t="n">
        <f aca="false">RANK(C13,$C$5:$C$38,1)+(COUNTIF($C$5:$C$38,C13)-1)/2</f>
        <v>30</v>
      </c>
      <c r="F13" s="9" t="n">
        <f aca="false">ROUND(AVERAGE(D13,E13),2)</f>
        <v>29.75</v>
      </c>
      <c r="G13" s="9" t="str">
        <f aca="false">IF(F13&lt;=PERCENTILE($F$5:$F$38,1/3),"High priority",IF(F13&lt;=PERCENTILE($F$5:$F$38,2/3),"Moderate priority","Low priority (near elimination)"))</f>
        <v>Low priority (near elimination)</v>
      </c>
    </row>
    <row r="14" customFormat="false" ht="15" hidden="false" customHeight="true" outlineLevel="0" collapsed="false">
      <c r="A14" s="9" t="s">
        <v>62</v>
      </c>
      <c r="B14" s="9" t="n">
        <v>0.02</v>
      </c>
      <c r="C14" s="9" t="n">
        <v>97</v>
      </c>
      <c r="D14" s="9" t="n">
        <f aca="false">RANK(B14,$B$5:$B$38,0)+(COUNTIF($B$5:$B$38,B14)-1)/2</f>
        <v>24.5</v>
      </c>
      <c r="E14" s="9" t="n">
        <f aca="false">RANK(C14,$C$5:$C$38,1)+(COUNTIF($C$5:$C$38,C14)-1)/2</f>
        <v>25</v>
      </c>
      <c r="F14" s="9" t="n">
        <f aca="false">ROUND(AVERAGE(D14,E14),2)</f>
        <v>24.75</v>
      </c>
      <c r="G14" s="9" t="str">
        <f aca="false">IF(F14&lt;=PERCENTILE($F$5:$F$38,1/3),"High priority",IF(F14&lt;=PERCENTILE($F$5:$F$38,2/3),"Moderate priority","Low priority (near elimination)"))</f>
        <v>Low priority (near elimination)</v>
      </c>
    </row>
    <row r="15" customFormat="false" ht="15" hidden="false" customHeight="true" outlineLevel="0" collapsed="false">
      <c r="A15" s="9" t="s">
        <v>63</v>
      </c>
      <c r="B15" s="9" t="n">
        <v>0.01</v>
      </c>
      <c r="C15" s="9" t="n">
        <v>100</v>
      </c>
      <c r="D15" s="9" t="n">
        <f aca="false">RANK(B15,$B$5:$B$38,0)+(COUNTIF($B$5:$B$38,B15)-1)/2</f>
        <v>29.5</v>
      </c>
      <c r="E15" s="9" t="n">
        <f aca="false">RANK(C15,$C$5:$C$38,1)+(COUNTIF($C$5:$C$38,C15)-1)/2</f>
        <v>30</v>
      </c>
      <c r="F15" s="9" t="n">
        <f aca="false">ROUND(AVERAGE(D15,E15),2)</f>
        <v>29.75</v>
      </c>
      <c r="G15" s="9" t="str">
        <f aca="false">IF(F15&lt;=PERCENTILE($F$5:$F$38,1/3),"High priority",IF(F15&lt;=PERCENTILE($F$5:$F$38,2/3),"Moderate priority","Low priority (near elimination)"))</f>
        <v>Low priority (near elimination)</v>
      </c>
    </row>
    <row r="16" customFormat="false" ht="15" hidden="false" customHeight="true" outlineLevel="0" collapsed="false">
      <c r="A16" s="9" t="s">
        <v>64</v>
      </c>
      <c r="B16" s="9" t="n">
        <v>0.01</v>
      </c>
      <c r="C16" s="9" t="n">
        <v>86</v>
      </c>
      <c r="D16" s="9" t="n">
        <f aca="false">RANK(B16,$B$5:$B$38,0)+(COUNTIF($B$5:$B$38,B16)-1)/2</f>
        <v>29.5</v>
      </c>
      <c r="E16" s="9" t="n">
        <f aca="false">RANK(C16,$C$5:$C$38,1)+(COUNTIF($C$5:$C$38,C16)-1)/2</f>
        <v>17.5</v>
      </c>
      <c r="F16" s="9" t="n">
        <f aca="false">ROUND(AVERAGE(D16,E16),2)</f>
        <v>23.5</v>
      </c>
      <c r="G16" s="9" t="str">
        <f aca="false">IF(F16&lt;=PERCENTILE($F$5:$F$38,1/3),"High priority",IF(F16&lt;=PERCENTILE($F$5:$F$38,2/3),"Moderate priority","Low priority (near elimination)"))</f>
        <v>Moderate priority</v>
      </c>
    </row>
    <row r="17" customFormat="false" ht="15" hidden="false" customHeight="true" outlineLevel="0" collapsed="false">
      <c r="A17" s="9" t="s">
        <v>66</v>
      </c>
      <c r="B17" s="9" t="n">
        <v>0.07</v>
      </c>
      <c r="C17" s="9" t="n">
        <v>85</v>
      </c>
      <c r="D17" s="9" t="n">
        <f aca="false">RANK(B17,$B$5:$B$38,0)+(COUNTIF($B$5:$B$38,B17)-1)/2</f>
        <v>18.5</v>
      </c>
      <c r="E17" s="9" t="n">
        <f aca="false">RANK(C17,$C$5:$C$38,1)+(COUNTIF($C$5:$C$38,C17)-1)/2</f>
        <v>15</v>
      </c>
      <c r="F17" s="9" t="n">
        <f aca="false">ROUND(AVERAGE(D17,E17),2)</f>
        <v>16.75</v>
      </c>
      <c r="G17" s="9" t="str">
        <f aca="false">IF(F17&lt;=PERCENTILE($F$5:$F$38,1/3),"High priority",IF(F17&lt;=PERCENTILE($F$5:$F$38,2/3),"Moderate priority","Low priority (near elimination)"))</f>
        <v>Moderate priority</v>
      </c>
    </row>
    <row r="18" customFormat="false" ht="15" hidden="false" customHeight="true" outlineLevel="0" collapsed="false">
      <c r="A18" s="9" t="s">
        <v>67</v>
      </c>
      <c r="B18" s="9" t="n">
        <v>0.05</v>
      </c>
      <c r="C18" s="9" t="n">
        <v>86</v>
      </c>
      <c r="D18" s="9" t="n">
        <f aca="false">RANK(B18,$B$5:$B$38,0)+(COUNTIF($B$5:$B$38,B18)-1)/2</f>
        <v>20</v>
      </c>
      <c r="E18" s="9" t="n">
        <f aca="false">RANK(C18,$C$5:$C$38,1)+(COUNTIF($C$5:$C$38,C18)-1)/2</f>
        <v>17.5</v>
      </c>
      <c r="F18" s="9" t="n">
        <f aca="false">ROUND(AVERAGE(D18,E18),2)</f>
        <v>18.75</v>
      </c>
      <c r="G18" s="9" t="str">
        <f aca="false">IF(F18&lt;=PERCENTILE($F$5:$F$38,1/3),"High priority",IF(F18&lt;=PERCENTILE($F$5:$F$38,2/3),"Moderate priority","Low priority (near elimination)"))</f>
        <v>Moderate priority</v>
      </c>
    </row>
    <row r="19" customFormat="false" ht="15" hidden="false" customHeight="true" outlineLevel="0" collapsed="false">
      <c r="A19" s="9" t="s">
        <v>68</v>
      </c>
      <c r="B19" s="9" t="n">
        <v>0.4</v>
      </c>
      <c r="C19" s="9" t="n">
        <v>50</v>
      </c>
      <c r="D19" s="9" t="n">
        <f aca="false">RANK(B19,$B$5:$B$38,0)+(COUNTIF($B$5:$B$38,B19)-1)/2</f>
        <v>8.5</v>
      </c>
      <c r="E19" s="9" t="n">
        <f aca="false">RANK(C19,$C$5:$C$38,1)+(COUNTIF($C$5:$C$38,C19)-1)/2</f>
        <v>5</v>
      </c>
      <c r="F19" s="9" t="n">
        <f aca="false">ROUND(AVERAGE(D19,E19),2)</f>
        <v>6.75</v>
      </c>
      <c r="G19" s="9" t="str">
        <f aca="false">IF(F19&lt;=PERCENTILE($F$5:$F$38,1/3),"High priority",IF(F19&lt;=PERCENTILE($F$5:$F$38,2/3),"Moderate priority","Low priority (near elimination)"))</f>
        <v>High priority</v>
      </c>
    </row>
    <row r="20" customFormat="false" ht="15" hidden="false" customHeight="true" outlineLevel="0" collapsed="false">
      <c r="A20" s="9" t="s">
        <v>69</v>
      </c>
      <c r="B20" s="9" t="n">
        <v>0.19</v>
      </c>
      <c r="C20" s="9" t="n">
        <v>60</v>
      </c>
      <c r="D20" s="9" t="n">
        <f aca="false">RANK(B20,$B$5:$B$38,0)+(COUNTIF($B$5:$B$38,B20)-1)/2</f>
        <v>14.5</v>
      </c>
      <c r="E20" s="9" t="n">
        <f aca="false">RANK(C20,$C$5:$C$38,1)+(COUNTIF($C$5:$C$38,C20)-1)/2</f>
        <v>6.5</v>
      </c>
      <c r="F20" s="9" t="n">
        <f aca="false">ROUND(AVERAGE(D20,E20),2)</f>
        <v>10.5</v>
      </c>
      <c r="G20" s="9" t="str">
        <f aca="false">IF(F20&lt;=PERCENTILE($F$5:$F$38,1/3),"High priority",IF(F20&lt;=PERCENTILE($F$5:$F$38,2/3),"Moderate priority","Low priority (near elimination)"))</f>
        <v>High priority</v>
      </c>
    </row>
    <row r="21" customFormat="false" ht="15" hidden="false" customHeight="true" outlineLevel="0" collapsed="false">
      <c r="A21" s="9" t="s">
        <v>70</v>
      </c>
      <c r="B21" s="9" t="n">
        <v>0.01</v>
      </c>
      <c r="C21" s="9" t="n">
        <v>86</v>
      </c>
      <c r="D21" s="9" t="n">
        <f aca="false">RANK(B21,$B$5:$B$38,0)+(COUNTIF($B$5:$B$38,B21)-1)/2</f>
        <v>29.5</v>
      </c>
      <c r="E21" s="9" t="n">
        <f aca="false">RANK(C21,$C$5:$C$38,1)+(COUNTIF($C$5:$C$38,C21)-1)/2</f>
        <v>17.5</v>
      </c>
      <c r="F21" s="9" t="n">
        <f aca="false">ROUND(AVERAGE(D21,E21),2)</f>
        <v>23.5</v>
      </c>
      <c r="G21" s="9" t="str">
        <f aca="false">IF(F21&lt;=PERCENTILE($F$5:$F$38,1/3),"High priority",IF(F21&lt;=PERCENTILE($F$5:$F$38,2/3),"Moderate priority","Low priority (near elimination)"))</f>
        <v>Moderate priority</v>
      </c>
    </row>
    <row r="22" customFormat="false" ht="15" hidden="false" customHeight="true" outlineLevel="0" collapsed="false">
      <c r="A22" s="9" t="s">
        <v>71</v>
      </c>
      <c r="B22" s="9" t="n">
        <v>0.14</v>
      </c>
      <c r="C22" s="9" t="n">
        <v>86</v>
      </c>
      <c r="D22" s="9" t="n">
        <f aca="false">RANK(B22,$B$5:$B$38,0)+(COUNTIF($B$5:$B$38,B22)-1)/2</f>
        <v>17</v>
      </c>
      <c r="E22" s="9" t="n">
        <f aca="false">RANK(C22,$C$5:$C$38,1)+(COUNTIF($C$5:$C$38,C22)-1)/2</f>
        <v>17.5</v>
      </c>
      <c r="F22" s="9" t="n">
        <f aca="false">ROUND(AVERAGE(D22,E22),2)</f>
        <v>17.25</v>
      </c>
      <c r="G22" s="9" t="str">
        <f aca="false">IF(F22&lt;=PERCENTILE($F$5:$F$38,1/3),"High priority",IF(F22&lt;=PERCENTILE($F$5:$F$38,2/3),"Moderate priority","Low priority (near elimination)"))</f>
        <v>Moderate priority</v>
      </c>
    </row>
    <row r="23" customFormat="false" ht="15" hidden="false" customHeight="true" outlineLevel="0" collapsed="false">
      <c r="A23" s="9" t="s">
        <v>72</v>
      </c>
      <c r="B23" s="9" t="n">
        <v>0.28</v>
      </c>
      <c r="C23" s="9" t="n">
        <v>93</v>
      </c>
      <c r="D23" s="9" t="n">
        <f aca="false">RANK(B23,$B$5:$B$38,0)+(COUNTIF($B$5:$B$38,B23)-1)/2</f>
        <v>11</v>
      </c>
      <c r="E23" s="9" t="n">
        <f aca="false">RANK(C23,$C$5:$C$38,1)+(COUNTIF($C$5:$C$38,C23)-1)/2</f>
        <v>21</v>
      </c>
      <c r="F23" s="9" t="n">
        <f aca="false">ROUND(AVERAGE(D23,E23),2)</f>
        <v>16</v>
      </c>
      <c r="G23" s="9" t="str">
        <f aca="false">IF(F23&lt;=PERCENTILE($F$5:$F$38,1/3),"High priority",IF(F23&lt;=PERCENTILE($F$5:$F$38,2/3),"Moderate priority","Low priority (near elimination)"))</f>
        <v>Moderate priority</v>
      </c>
    </row>
    <row r="24" customFormat="false" ht="15" hidden="false" customHeight="true" outlineLevel="0" collapsed="false">
      <c r="A24" s="9" t="s">
        <v>73</v>
      </c>
      <c r="B24" s="9" t="n">
        <v>1.18</v>
      </c>
      <c r="C24" s="9" t="n">
        <v>27</v>
      </c>
      <c r="D24" s="9" t="n">
        <f aca="false">RANK(B24,$B$5:$B$38,0)+(COUNTIF($B$5:$B$38,B24)-1)/2</f>
        <v>5</v>
      </c>
      <c r="E24" s="9" t="n">
        <f aca="false">RANK(C24,$C$5:$C$38,1)+(COUNTIF($C$5:$C$38,C24)-1)/2</f>
        <v>3</v>
      </c>
      <c r="F24" s="9" t="n">
        <f aca="false">ROUND(AVERAGE(D24,E24),2)</f>
        <v>4</v>
      </c>
      <c r="G24" s="9" t="str">
        <f aca="false">IF(F24&lt;=PERCENTILE($F$5:$F$38,1/3),"High priority",IF(F24&lt;=PERCENTILE($F$5:$F$38,2/3),"Moderate priority","Low priority (near elimination)"))</f>
        <v>High priority</v>
      </c>
    </row>
    <row r="25" customFormat="false" ht="15" hidden="false" customHeight="true" outlineLevel="0" collapsed="false">
      <c r="A25" s="9" t="s">
        <v>74</v>
      </c>
      <c r="B25" s="9" t="n">
        <v>0.15</v>
      </c>
      <c r="C25" s="9" t="n">
        <v>60</v>
      </c>
      <c r="D25" s="9" t="n">
        <f aca="false">RANK(B25,$B$5:$B$38,0)+(COUNTIF($B$5:$B$38,B25)-1)/2</f>
        <v>16</v>
      </c>
      <c r="E25" s="9" t="n">
        <f aca="false">RANK(C25,$C$5:$C$38,1)+(COUNTIF($C$5:$C$38,C25)-1)/2</f>
        <v>6.5</v>
      </c>
      <c r="F25" s="9" t="n">
        <f aca="false">ROUND(AVERAGE(D25,E25),2)</f>
        <v>11.25</v>
      </c>
      <c r="G25" s="9" t="str">
        <f aca="false">IF(F25&lt;=PERCENTILE($F$5:$F$38,1/3),"High priority",IF(F25&lt;=PERCENTILE($F$5:$F$38,2/3),"Moderate priority","Low priority (near elimination)"))</f>
        <v>High priority</v>
      </c>
    </row>
    <row r="26" customFormat="false" ht="15" hidden="false" customHeight="true" outlineLevel="0" collapsed="false">
      <c r="A26" s="9" t="s">
        <v>75</v>
      </c>
      <c r="B26" s="9" t="n">
        <v>0.04</v>
      </c>
      <c r="C26" s="9" t="n">
        <v>70</v>
      </c>
      <c r="D26" s="9" t="n">
        <f aca="false">RANK(B26,$B$5:$B$38,0)+(COUNTIF($B$5:$B$38,B26)-1)/2</f>
        <v>21</v>
      </c>
      <c r="E26" s="9" t="n">
        <f aca="false">RANK(C26,$C$5:$C$38,1)+(COUNTIF($C$5:$C$38,C26)-1)/2</f>
        <v>10</v>
      </c>
      <c r="F26" s="9" t="n">
        <f aca="false">ROUND(AVERAGE(D26,E26),2)</f>
        <v>15.5</v>
      </c>
      <c r="G26" s="9" t="str">
        <f aca="false">IF(F26&lt;=PERCENTILE($F$5:$F$38,1/3),"High priority",IF(F26&lt;=PERCENTILE($F$5:$F$38,2/3),"Moderate priority","Low priority (near elimination)"))</f>
        <v>Moderate priority</v>
      </c>
    </row>
    <row r="27" customFormat="false" ht="15" hidden="false" customHeight="true" outlineLevel="0" collapsed="false">
      <c r="A27" s="9" t="s">
        <v>77</v>
      </c>
      <c r="B27" s="9" t="n">
        <v>1.57</v>
      </c>
      <c r="C27" s="9" t="n">
        <v>41</v>
      </c>
      <c r="D27" s="9" t="n">
        <f aca="false">RANK(B27,$B$5:$B$38,0)+(COUNTIF($B$5:$B$38,B27)-1)/2</f>
        <v>3</v>
      </c>
      <c r="E27" s="9" t="n">
        <f aca="false">RANK(C27,$C$5:$C$38,1)+(COUNTIF($C$5:$C$38,C27)-1)/2</f>
        <v>4</v>
      </c>
      <c r="F27" s="9" t="n">
        <f aca="false">ROUND(AVERAGE(D27,E27),2)</f>
        <v>3.5</v>
      </c>
      <c r="G27" s="9" t="str">
        <f aca="false">IF(F27&lt;=PERCENTILE($F$5:$F$38,1/3),"High priority",IF(F27&lt;=PERCENTILE($F$5:$F$38,2/3),"Moderate priority","Low priority (near elimination)"))</f>
        <v>High priority</v>
      </c>
    </row>
    <row r="28" customFormat="false" ht="15" hidden="false" customHeight="true" outlineLevel="0" collapsed="false">
      <c r="A28" s="9" t="s">
        <v>78</v>
      </c>
      <c r="B28" s="9" t="n">
        <v>108.54</v>
      </c>
      <c r="C28" s="9" t="n">
        <v>0</v>
      </c>
      <c r="D28" s="9" t="n">
        <f aca="false">RANK(B28,$B$5:$B$38,0)+(COUNTIF($B$5:$B$38,B28)-1)/2</f>
        <v>1</v>
      </c>
      <c r="E28" s="9" t="n">
        <f aca="false">RANK(C28,$C$5:$C$38,1)+(COUNTIF($C$5:$C$38,C28)-1)/2</f>
        <v>1</v>
      </c>
      <c r="F28" s="9" t="n">
        <f aca="false">ROUND(AVERAGE(D28,E28),2)</f>
        <v>1</v>
      </c>
      <c r="G28" s="9" t="str">
        <f aca="false">IF(F28&lt;=PERCENTILE($F$5:$F$38,1/3),"High priority",IF(F28&lt;=PERCENTILE($F$5:$F$38,2/3),"Moderate priority","Low priority (near elimination)"))</f>
        <v>High priority</v>
      </c>
    </row>
    <row r="29" customFormat="false" ht="15" hidden="false" customHeight="true" outlineLevel="0" collapsed="false">
      <c r="A29" s="9" t="s">
        <v>81</v>
      </c>
      <c r="B29" s="9" t="n">
        <v>12.47</v>
      </c>
      <c r="C29" s="9" t="n">
        <v>15.4</v>
      </c>
      <c r="D29" s="9" t="n">
        <f aca="false">RANK(B29,$B$5:$B$38,0)+(COUNTIF($B$5:$B$38,B29)-1)/2</f>
        <v>2</v>
      </c>
      <c r="E29" s="9" t="n">
        <f aca="false">RANK(C29,$C$5:$C$38,1)+(COUNTIF($C$5:$C$38,C29)-1)/2</f>
        <v>2</v>
      </c>
      <c r="F29" s="9" t="n">
        <f aca="false">ROUND(AVERAGE(D29,E29),2)</f>
        <v>2</v>
      </c>
      <c r="G29" s="9" t="str">
        <f aca="false">IF(F29&lt;=PERCENTILE($F$5:$F$38,1/3),"High priority",IF(F29&lt;=PERCENTILE($F$5:$F$38,2/3),"Moderate priority","Low priority (near elimination)"))</f>
        <v>High priority</v>
      </c>
    </row>
    <row r="30" customFormat="false" ht="15" hidden="false" customHeight="true" outlineLevel="0" collapsed="false">
      <c r="A30" s="9" t="s">
        <v>83</v>
      </c>
      <c r="B30" s="9" t="n">
        <v>0.4</v>
      </c>
      <c r="C30" s="9" t="n">
        <v>100</v>
      </c>
      <c r="D30" s="9" t="n">
        <f aca="false">RANK(B30,$B$5:$B$38,0)+(COUNTIF($B$5:$B$38,B30)-1)/2</f>
        <v>8.5</v>
      </c>
      <c r="E30" s="9" t="n">
        <f aca="false">RANK(C30,$C$5:$C$38,1)+(COUNTIF($C$5:$C$38,C30)-1)/2</f>
        <v>30</v>
      </c>
      <c r="F30" s="9" t="n">
        <f aca="false">ROUND(AVERAGE(D30,E30),2)</f>
        <v>19.25</v>
      </c>
      <c r="G30" s="9" t="str">
        <f aca="false">IF(F30&lt;=PERCENTILE($F$5:$F$38,1/3),"High priority",IF(F30&lt;=PERCENTILE($F$5:$F$38,2/3),"Moderate priority","Low priority (near elimination)"))</f>
        <v>Moderate priority</v>
      </c>
    </row>
    <row r="31" customFormat="false" ht="15" hidden="false" customHeight="true" outlineLevel="0" collapsed="false">
      <c r="A31" s="9" t="s">
        <v>84</v>
      </c>
      <c r="B31" s="9" t="n">
        <v>0.21</v>
      </c>
      <c r="C31" s="9" t="n">
        <v>83</v>
      </c>
      <c r="D31" s="9" t="n">
        <f aca="false">RANK(B31,$B$5:$B$38,0)+(COUNTIF($B$5:$B$38,B31)-1)/2</f>
        <v>12</v>
      </c>
      <c r="E31" s="9" t="n">
        <f aca="false">RANK(C31,$C$5:$C$38,1)+(COUNTIF($C$5:$C$38,C31)-1)/2</f>
        <v>13.5</v>
      </c>
      <c r="F31" s="9" t="n">
        <f aca="false">ROUND(AVERAGE(D31,E31),2)</f>
        <v>12.75</v>
      </c>
      <c r="G31" s="9" t="str">
        <f aca="false">IF(F31&lt;=PERCENTILE($F$5:$F$38,1/3),"High priority",IF(F31&lt;=PERCENTILE($F$5:$F$38,2/3),"Moderate priority","Low priority (near elimination)"))</f>
        <v>High priority</v>
      </c>
    </row>
    <row r="32" customFormat="false" ht="15" hidden="false" customHeight="true" outlineLevel="0" collapsed="false">
      <c r="A32" s="9" t="s">
        <v>85</v>
      </c>
      <c r="B32" s="9" t="n">
        <v>0.2</v>
      </c>
      <c r="C32" s="9" t="n">
        <v>96</v>
      </c>
      <c r="D32" s="9" t="n">
        <f aca="false">RANK(B32,$B$5:$B$38,0)+(COUNTIF($B$5:$B$38,B32)-1)/2</f>
        <v>13</v>
      </c>
      <c r="E32" s="9" t="n">
        <f aca="false">RANK(C32,$C$5:$C$38,1)+(COUNTIF($C$5:$C$38,C32)-1)/2</f>
        <v>23.5</v>
      </c>
      <c r="F32" s="9" t="n">
        <f aca="false">ROUND(AVERAGE(D32,E32),2)</f>
        <v>18.25</v>
      </c>
      <c r="G32" s="9" t="str">
        <f aca="false">IF(F32&lt;=PERCENTILE($F$5:$F$38,1/3),"High priority",IF(F32&lt;=PERCENTILE($F$5:$F$38,2/3),"Moderate priority","Low priority (near elimination)"))</f>
        <v>Moderate priority</v>
      </c>
    </row>
    <row r="33" customFormat="false" ht="15" hidden="false" customHeight="true" outlineLevel="0" collapsed="false">
      <c r="A33" s="9" t="s">
        <v>86</v>
      </c>
      <c r="B33" s="9" t="n">
        <v>0.37</v>
      </c>
      <c r="C33" s="9" t="n">
        <v>62</v>
      </c>
      <c r="D33" s="9" t="n">
        <f aca="false">RANK(B33,$B$5:$B$38,0)+(COUNTIF($B$5:$B$38,B33)-1)/2</f>
        <v>10</v>
      </c>
      <c r="E33" s="9" t="n">
        <f aca="false">RANK(C33,$C$5:$C$38,1)+(COUNTIF($C$5:$C$38,C33)-1)/2</f>
        <v>8</v>
      </c>
      <c r="F33" s="9" t="n">
        <f aca="false">ROUND(AVERAGE(D33,E33),2)</f>
        <v>9</v>
      </c>
      <c r="G33" s="9" t="str">
        <f aca="false">IF(F33&lt;=PERCENTILE($F$5:$F$38,1/3),"High priority",IF(F33&lt;=PERCENTILE($F$5:$F$38,2/3),"Moderate priority","Low priority (near elimination)"))</f>
        <v>High priority</v>
      </c>
    </row>
    <row r="34" customFormat="false" ht="15" hidden="false" customHeight="true" outlineLevel="0" collapsed="false">
      <c r="A34" s="9" t="s">
        <v>87</v>
      </c>
      <c r="B34" s="9" t="n">
        <v>0.19</v>
      </c>
      <c r="C34" s="9" t="n">
        <v>88</v>
      </c>
      <c r="D34" s="9" t="n">
        <f aca="false">RANK(B34,$B$5:$B$38,0)+(COUNTIF($B$5:$B$38,B34)-1)/2</f>
        <v>14.5</v>
      </c>
      <c r="E34" s="9" t="n">
        <f aca="false">RANK(C34,$C$5:$C$38,1)+(COUNTIF($C$5:$C$38,C34)-1)/2</f>
        <v>20</v>
      </c>
      <c r="F34" s="9" t="n">
        <f aca="false">ROUND(AVERAGE(D34,E34),2)</f>
        <v>17.25</v>
      </c>
      <c r="G34" s="9" t="str">
        <f aca="false">IF(F34&lt;=PERCENTILE($F$5:$F$38,1/3),"High priority",IF(F34&lt;=PERCENTILE($F$5:$F$38,2/3),"Moderate priority","Low priority (near elimination)"))</f>
        <v>Moderate priority</v>
      </c>
    </row>
    <row r="35" customFormat="false" ht="15" hidden="false" customHeight="true" outlineLevel="0" collapsed="false">
      <c r="A35" s="9" t="s">
        <v>88</v>
      </c>
      <c r="B35" s="9" t="n">
        <v>0.46</v>
      </c>
      <c r="C35" s="9" t="n">
        <v>67</v>
      </c>
      <c r="D35" s="9" t="n">
        <f aca="false">RANK(B35,$B$5:$B$38,0)+(COUNTIF($B$5:$B$38,B35)-1)/2</f>
        <v>6</v>
      </c>
      <c r="E35" s="9" t="n">
        <f aca="false">RANK(C35,$C$5:$C$38,1)+(COUNTIF($C$5:$C$38,C35)-1)/2</f>
        <v>9</v>
      </c>
      <c r="F35" s="9" t="n">
        <f aca="false">ROUND(AVERAGE(D35,E35),2)</f>
        <v>7.5</v>
      </c>
      <c r="G35" s="9" t="str">
        <f aca="false">IF(F35&lt;=PERCENTILE($F$5:$F$38,1/3),"High priority",IF(F35&lt;=PERCENTILE($F$5:$F$38,2/3),"Moderate priority","Low priority (near elimination)"))</f>
        <v>High priority</v>
      </c>
    </row>
    <row r="36" customFormat="false" ht="15" hidden="false" customHeight="true" outlineLevel="0" collapsed="false">
      <c r="A36" s="9" t="s">
        <v>89</v>
      </c>
      <c r="B36" s="9" t="n">
        <v>0.01</v>
      </c>
      <c r="C36" s="9" t="n">
        <v>95</v>
      </c>
      <c r="D36" s="9" t="n">
        <f aca="false">RANK(B36,$B$5:$B$38,0)+(COUNTIF($B$5:$B$38,B36)-1)/2</f>
        <v>29.5</v>
      </c>
      <c r="E36" s="9" t="n">
        <f aca="false">RANK(C36,$C$5:$C$38,1)+(COUNTIF($C$5:$C$38,C36)-1)/2</f>
        <v>22</v>
      </c>
      <c r="F36" s="9" t="n">
        <f aca="false">ROUND(AVERAGE(D36,E36),2)</f>
        <v>25.75</v>
      </c>
      <c r="G36" s="9" t="str">
        <f aca="false">IF(F36&lt;=PERCENTILE($F$5:$F$38,1/3),"High priority",IF(F36&lt;=PERCENTILE($F$5:$F$38,2/3),"Moderate priority","Low priority (near elimination)"))</f>
        <v>Low priority (near elimination)</v>
      </c>
    </row>
    <row r="37" customFormat="false" ht="15" hidden="false" customHeight="true" outlineLevel="0" collapsed="false">
      <c r="A37" s="9" t="s">
        <v>90</v>
      </c>
      <c r="B37" s="9" t="n">
        <v>0.01</v>
      </c>
      <c r="C37" s="9" t="n">
        <v>100</v>
      </c>
      <c r="D37" s="9" t="n">
        <f aca="false">RANK(B37,$B$5:$B$38,0)+(COUNTIF($B$5:$B$38,B37)-1)/2</f>
        <v>29.5</v>
      </c>
      <c r="E37" s="9" t="n">
        <f aca="false">RANK(C37,$C$5:$C$38,1)+(COUNTIF($C$5:$C$38,C37)-1)/2</f>
        <v>30</v>
      </c>
      <c r="F37" s="9" t="n">
        <f aca="false">ROUND(AVERAGE(D37,E37),2)</f>
        <v>29.75</v>
      </c>
      <c r="G37" s="9" t="str">
        <f aca="false">IF(F37&lt;=PERCENTILE($F$5:$F$38,1/3),"High priority",IF(F37&lt;=PERCENTILE($F$5:$F$38,2/3),"Moderate priority","Low priority (near elimination)"))</f>
        <v>Low priority (near elimination)</v>
      </c>
    </row>
    <row r="38" customFormat="false" ht="15" hidden="false" customHeight="true" outlineLevel="0" collapsed="false">
      <c r="A38" s="9" t="s">
        <v>91</v>
      </c>
      <c r="B38" s="9" t="n">
        <v>0.42</v>
      </c>
      <c r="C38" s="9" t="n">
        <v>76</v>
      </c>
      <c r="D38" s="9" t="n">
        <f aca="false">RANK(B38,$B$5:$B$38,0)+(COUNTIF($B$5:$B$38,B38)-1)/2</f>
        <v>7</v>
      </c>
      <c r="E38" s="9" t="n">
        <f aca="false">RANK(C38,$C$5:$C$38,1)+(COUNTIF($C$5:$C$38,C38)-1)/2</f>
        <v>12</v>
      </c>
      <c r="F38" s="9" t="n">
        <f aca="false">ROUND(AVERAGE(D38,E38),2)</f>
        <v>9.5</v>
      </c>
      <c r="G38" s="9" t="str">
        <f aca="false">IF(F38&lt;=PERCENTILE($F$5:$F$38,1/3),"High priority",IF(F38&lt;=PERCENTILE($F$5:$F$38,2/3),"Moderate priority","Low priority (near elimination)"))</f>
        <v>High priority</v>
      </c>
    </row>
    <row r="40" customFormat="false" ht="30" hidden="false" customHeight="true" outlineLevel="0" collapsed="false">
      <c r="A40" s="11" t="s">
        <v>234</v>
      </c>
      <c r="B40" s="11"/>
      <c r="C40" s="11"/>
      <c r="D40" s="11"/>
      <c r="E40" s="11"/>
      <c r="F40" s="11"/>
      <c r="G40" s="11"/>
    </row>
  </sheetData>
  <mergeCells count="3">
    <mergeCell ref="A1:G1"/>
    <mergeCell ref="A2:G2"/>
    <mergeCell ref="A40:G4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0"/>
    <col collapsed="false" customWidth="true" hidden="false" outlineLevel="0" max="3" min="3" style="1" width="14"/>
    <col collapsed="false" customWidth="true" hidden="false" outlineLevel="0" max="4" min="4" style="1" width="10"/>
    <col collapsed="false" customWidth="true" hidden="false" outlineLevel="0" max="5" min="5" style="1" width="12"/>
    <col collapsed="false" customWidth="true" hidden="false" outlineLevel="0" max="6" min="6" style="1" width="14"/>
    <col collapsed="false" customWidth="true" hidden="false" outlineLevel="0" max="8" min="7" style="1" width="16"/>
    <col collapsed="false" customWidth="true" hidden="false" outlineLevel="0" max="11" min="9" style="1" width="14"/>
  </cols>
  <sheetData>
    <row r="1" customFormat="false" ht="15" hidden="false" customHeight="true" outlineLevel="0" collapsed="false">
      <c r="A1" s="15" t="s">
        <v>235</v>
      </c>
      <c r="B1" s="15"/>
      <c r="C1" s="15"/>
      <c r="D1" s="15"/>
      <c r="E1" s="15"/>
      <c r="F1" s="15"/>
      <c r="G1" s="15"/>
      <c r="H1" s="15"/>
    </row>
    <row r="2" customFormat="false" ht="27.75" hidden="false" customHeight="true" outlineLevel="0" collapsed="false">
      <c r="A2" s="11" t="s">
        <v>236</v>
      </c>
      <c r="B2" s="11"/>
      <c r="C2" s="11"/>
      <c r="D2" s="11"/>
      <c r="E2" s="11"/>
      <c r="F2" s="11"/>
      <c r="G2" s="11"/>
      <c r="H2" s="11"/>
    </row>
    <row r="4" customFormat="false" ht="34.5" hidden="false" customHeight="true" outlineLevel="0" collapsed="false">
      <c r="A4" s="8" t="s">
        <v>34</v>
      </c>
      <c r="B4" s="8" t="s">
        <v>190</v>
      </c>
      <c r="C4" s="8" t="s">
        <v>229</v>
      </c>
      <c r="D4" s="8" t="s">
        <v>237</v>
      </c>
      <c r="E4" s="8" t="s">
        <v>238</v>
      </c>
      <c r="F4" s="8" t="s">
        <v>239</v>
      </c>
      <c r="G4" s="8" t="s">
        <v>240</v>
      </c>
      <c r="H4" s="8" t="s">
        <v>241</v>
      </c>
      <c r="I4" s="8" t="s">
        <v>242</v>
      </c>
      <c r="J4" s="8" t="s">
        <v>243</v>
      </c>
      <c r="K4" s="8" t="s">
        <v>244</v>
      </c>
    </row>
    <row r="5" customFormat="false" ht="15" hidden="false" customHeight="true" outlineLevel="0" collapsed="false">
      <c r="A5" s="9" t="s">
        <v>48</v>
      </c>
      <c r="B5" s="9" t="n">
        <v>0.07</v>
      </c>
      <c r="C5" s="9" t="n">
        <v>96</v>
      </c>
      <c r="D5" s="9" t="n">
        <f aca="false">RANK(B5,$B$5:$B$38,0)+(COUNTIF($B$5:$B$38,B5)-1)/2</f>
        <v>18.5</v>
      </c>
      <c r="E5" s="9" t="n">
        <f aca="false">RANK(C5,$C$5:$C$38,1)+(COUNTIF($C$5:$C$38,C5)-1)/2</f>
        <v>23.5</v>
      </c>
      <c r="F5" s="9" t="n">
        <f aca="false">ROUND(0.5*D5+0.5*E5,2)</f>
        <v>21</v>
      </c>
      <c r="G5" s="9" t="n">
        <f aca="false">ROUND(0.75*D5+0.25*E5,2)</f>
        <v>19.75</v>
      </c>
      <c r="H5" s="9" t="n">
        <f aca="false">ROUND(0.25*D5+0.75*E5,2)</f>
        <v>22.25</v>
      </c>
      <c r="I5" s="21" t="str">
        <f aca="false">IF(RANK(F5,$F$5:$F$38,1)&lt;=12,"Yes","")</f>
        <v/>
      </c>
      <c r="J5" s="21" t="str">
        <f aca="false">IF(RANK(G5,$G$5:$G$38,1)&lt;=12,"Yes","")</f>
        <v/>
      </c>
      <c r="K5" s="21" t="str">
        <f aca="false">IF(RANK(H5,$H$5:$H$38,1)&lt;=12,"Yes","")</f>
        <v/>
      </c>
    </row>
    <row r="6" customFormat="false" ht="15" hidden="false" customHeight="true" outlineLevel="0" collapsed="false">
      <c r="A6" s="9" t="s">
        <v>51</v>
      </c>
      <c r="B6" s="9" t="n">
        <v>0.02</v>
      </c>
      <c r="C6" s="9" t="n">
        <v>100</v>
      </c>
      <c r="D6" s="9" t="n">
        <f aca="false">RANK(B6,$B$5:$B$38,0)+(COUNTIF($B$5:$B$38,B6)-1)/2</f>
        <v>24.5</v>
      </c>
      <c r="E6" s="9" t="n">
        <f aca="false">RANK(C6,$C$5:$C$38,1)+(COUNTIF($C$5:$C$38,C6)-1)/2</f>
        <v>30</v>
      </c>
      <c r="F6" s="9" t="n">
        <f aca="false">ROUND(0.5*D6+0.5*E6,2)</f>
        <v>27.25</v>
      </c>
      <c r="G6" s="9" t="n">
        <f aca="false">ROUND(0.75*D6+0.25*E6,2)</f>
        <v>25.88</v>
      </c>
      <c r="H6" s="9" t="n">
        <f aca="false">ROUND(0.25*D6+0.75*E6,2)</f>
        <v>28.63</v>
      </c>
      <c r="I6" s="21" t="str">
        <f aca="false">IF(RANK(F6,$F$5:$F$38,1)&lt;=12,"Yes","")</f>
        <v/>
      </c>
      <c r="J6" s="21" t="str">
        <f aca="false">IF(RANK(G6,$G$5:$G$38,1)&lt;=12,"Yes","")</f>
        <v/>
      </c>
      <c r="K6" s="21" t="str">
        <f aca="false">IF(RANK(H6,$H$5:$H$38,1)&lt;=12,"Yes","")</f>
        <v/>
      </c>
    </row>
    <row r="7" customFormat="false" ht="15" hidden="false" customHeight="true" outlineLevel="0" collapsed="false">
      <c r="A7" s="9" t="s">
        <v>53</v>
      </c>
      <c r="B7" s="9" t="n">
        <v>0.01</v>
      </c>
      <c r="C7" s="9" t="n">
        <v>100</v>
      </c>
      <c r="D7" s="9" t="n">
        <f aca="false">RANK(B7,$B$5:$B$38,0)+(COUNTIF($B$5:$B$38,B7)-1)/2</f>
        <v>29.5</v>
      </c>
      <c r="E7" s="9" t="n">
        <f aca="false">RANK(C7,$C$5:$C$38,1)+(COUNTIF($C$5:$C$38,C7)-1)/2</f>
        <v>30</v>
      </c>
      <c r="F7" s="9" t="n">
        <f aca="false">ROUND(0.5*D7+0.5*E7,2)</f>
        <v>29.75</v>
      </c>
      <c r="G7" s="9" t="n">
        <f aca="false">ROUND(0.75*D7+0.25*E7,2)</f>
        <v>29.63</v>
      </c>
      <c r="H7" s="9" t="n">
        <f aca="false">ROUND(0.25*D7+0.75*E7,2)</f>
        <v>29.88</v>
      </c>
      <c r="I7" s="21" t="str">
        <f aca="false">IF(RANK(F7,$F$5:$F$38,1)&lt;=12,"Yes","")</f>
        <v/>
      </c>
      <c r="J7" s="21" t="str">
        <f aca="false">IF(RANK(G7,$G$5:$G$38,1)&lt;=12,"Yes","")</f>
        <v/>
      </c>
      <c r="K7" s="21" t="str">
        <f aca="false">IF(RANK(H7,$H$5:$H$38,1)&lt;=12,"Yes","")</f>
        <v/>
      </c>
    </row>
    <row r="8" customFormat="false" ht="15" hidden="false" customHeight="true" outlineLevel="0" collapsed="false">
      <c r="A8" s="9" t="s">
        <v>54</v>
      </c>
      <c r="B8" s="9" t="n">
        <v>0</v>
      </c>
      <c r="C8" s="9" t="n">
        <v>100</v>
      </c>
      <c r="D8" s="9" t="n">
        <f aca="false">RANK(B8,$B$5:$B$38,0)+(COUNTIF($B$5:$B$38,B8)-1)/2</f>
        <v>34</v>
      </c>
      <c r="E8" s="9" t="n">
        <f aca="false">RANK(C8,$C$5:$C$38,1)+(COUNTIF($C$5:$C$38,C8)-1)/2</f>
        <v>30</v>
      </c>
      <c r="F8" s="9" t="n">
        <f aca="false">ROUND(0.5*D8+0.5*E8,2)</f>
        <v>32</v>
      </c>
      <c r="G8" s="9" t="n">
        <f aca="false">ROUND(0.75*D8+0.25*E8,2)</f>
        <v>33</v>
      </c>
      <c r="H8" s="9" t="n">
        <f aca="false">ROUND(0.25*D8+0.75*E8,2)</f>
        <v>31</v>
      </c>
      <c r="I8" s="21" t="str">
        <f aca="false">IF(RANK(F8,$F$5:$F$38,1)&lt;=12,"Yes","")</f>
        <v/>
      </c>
      <c r="J8" s="21" t="str">
        <f aca="false">IF(RANK(G8,$G$5:$G$38,1)&lt;=12,"Yes","")</f>
        <v/>
      </c>
      <c r="K8" s="21" t="str">
        <f aca="false">IF(RANK(H8,$H$5:$H$38,1)&lt;=12,"Yes","")</f>
        <v/>
      </c>
    </row>
    <row r="9" customFormat="false" ht="15" hidden="false" customHeight="true" outlineLevel="0" collapsed="false">
      <c r="A9" s="9" t="s">
        <v>56</v>
      </c>
      <c r="B9" s="9" t="n">
        <v>0.03</v>
      </c>
      <c r="C9" s="9" t="n">
        <v>100</v>
      </c>
      <c r="D9" s="9" t="n">
        <f aca="false">RANK(B9,$B$5:$B$38,0)+(COUNTIF($B$5:$B$38,B9)-1)/2</f>
        <v>22.5</v>
      </c>
      <c r="E9" s="9" t="n">
        <f aca="false">RANK(C9,$C$5:$C$38,1)+(COUNTIF($C$5:$C$38,C9)-1)/2</f>
        <v>30</v>
      </c>
      <c r="F9" s="9" t="n">
        <f aca="false">ROUND(0.5*D9+0.5*E9,2)</f>
        <v>26.25</v>
      </c>
      <c r="G9" s="9" t="n">
        <f aca="false">ROUND(0.75*D9+0.25*E9,2)</f>
        <v>24.38</v>
      </c>
      <c r="H9" s="9" t="n">
        <f aca="false">ROUND(0.25*D9+0.75*E9,2)</f>
        <v>28.13</v>
      </c>
      <c r="I9" s="21" t="str">
        <f aca="false">IF(RANK(F9,$F$5:$F$38,1)&lt;=12,"Yes","")</f>
        <v/>
      </c>
      <c r="J9" s="21" t="str">
        <f aca="false">IF(RANK(G9,$G$5:$G$38,1)&lt;=12,"Yes","")</f>
        <v/>
      </c>
      <c r="K9" s="21" t="str">
        <f aca="false">IF(RANK(H9,$H$5:$H$38,1)&lt;=12,"Yes","")</f>
        <v/>
      </c>
    </row>
    <row r="10" customFormat="false" ht="15" hidden="false" customHeight="true" outlineLevel="0" collapsed="false">
      <c r="A10" s="9" t="s">
        <v>57</v>
      </c>
      <c r="B10" s="9" t="n">
        <v>0.03</v>
      </c>
      <c r="C10" s="9" t="n">
        <v>100</v>
      </c>
      <c r="D10" s="9" t="n">
        <f aca="false">RANK(B10,$B$5:$B$38,0)+(COUNTIF($B$5:$B$38,B10)-1)/2</f>
        <v>22.5</v>
      </c>
      <c r="E10" s="9" t="n">
        <f aca="false">RANK(C10,$C$5:$C$38,1)+(COUNTIF($C$5:$C$38,C10)-1)/2</f>
        <v>30</v>
      </c>
      <c r="F10" s="9" t="n">
        <f aca="false">ROUND(0.5*D10+0.5*E10,2)</f>
        <v>26.25</v>
      </c>
      <c r="G10" s="9" t="n">
        <f aca="false">ROUND(0.75*D10+0.25*E10,2)</f>
        <v>24.38</v>
      </c>
      <c r="H10" s="9" t="n">
        <f aca="false">ROUND(0.25*D10+0.75*E10,2)</f>
        <v>28.13</v>
      </c>
      <c r="I10" s="21" t="str">
        <f aca="false">IF(RANK(F10,$F$5:$F$38,1)&lt;=12,"Yes","")</f>
        <v/>
      </c>
      <c r="J10" s="21" t="str">
        <f aca="false">IF(RANK(G10,$G$5:$G$38,1)&lt;=12,"Yes","")</f>
        <v/>
      </c>
      <c r="K10" s="21" t="str">
        <f aca="false">IF(RANK(H10,$H$5:$H$38,1)&lt;=12,"Yes","")</f>
        <v/>
      </c>
    </row>
    <row r="11" customFormat="false" ht="15" hidden="false" customHeight="true" outlineLevel="0" collapsed="false">
      <c r="A11" s="9" t="s">
        <v>58</v>
      </c>
      <c r="B11" s="9" t="n">
        <v>1.29</v>
      </c>
      <c r="C11" s="9" t="n">
        <v>83</v>
      </c>
      <c r="D11" s="9" t="n">
        <f aca="false">RANK(B11,$B$5:$B$38,0)+(COUNTIF($B$5:$B$38,B11)-1)/2</f>
        <v>4</v>
      </c>
      <c r="E11" s="9" t="n">
        <f aca="false">RANK(C11,$C$5:$C$38,1)+(COUNTIF($C$5:$C$38,C11)-1)/2</f>
        <v>13.5</v>
      </c>
      <c r="F11" s="9" t="n">
        <f aca="false">ROUND(0.5*D11+0.5*E11,2)</f>
        <v>8.75</v>
      </c>
      <c r="G11" s="9" t="n">
        <f aca="false">ROUND(0.75*D11+0.25*E11,2)</f>
        <v>6.38</v>
      </c>
      <c r="H11" s="9" t="n">
        <f aca="false">ROUND(0.25*D11+0.75*E11,2)</f>
        <v>11.13</v>
      </c>
      <c r="I11" s="21" t="str">
        <f aca="false">IF(RANK(F11,$F$5:$F$38,1)&lt;=12,"Yes","")</f>
        <v>Yes</v>
      </c>
      <c r="J11" s="21" t="str">
        <f aca="false">IF(RANK(G11,$G$5:$G$38,1)&lt;=12,"Yes","")</f>
        <v>Yes</v>
      </c>
      <c r="K11" s="21" t="str">
        <f aca="false">IF(RANK(H11,$H$5:$H$38,1)&lt;=12,"Yes","")</f>
        <v>Yes</v>
      </c>
    </row>
    <row r="12" customFormat="false" ht="15" hidden="false" customHeight="true" outlineLevel="0" collapsed="false">
      <c r="A12" s="9" t="s">
        <v>60</v>
      </c>
      <c r="B12" s="9" t="n">
        <v>0.01</v>
      </c>
      <c r="C12" s="9" t="n">
        <v>73</v>
      </c>
      <c r="D12" s="9" t="n">
        <f aca="false">RANK(B12,$B$5:$B$38,0)+(COUNTIF($B$5:$B$38,B12)-1)/2</f>
        <v>29.5</v>
      </c>
      <c r="E12" s="9" t="n">
        <f aca="false">RANK(C12,$C$5:$C$38,1)+(COUNTIF($C$5:$C$38,C12)-1)/2</f>
        <v>11</v>
      </c>
      <c r="F12" s="9" t="n">
        <f aca="false">ROUND(0.5*D12+0.5*E12,2)</f>
        <v>20.25</v>
      </c>
      <c r="G12" s="9" t="n">
        <f aca="false">ROUND(0.75*D12+0.25*E12,2)</f>
        <v>24.88</v>
      </c>
      <c r="H12" s="9" t="n">
        <f aca="false">ROUND(0.25*D12+0.75*E12,2)</f>
        <v>15.63</v>
      </c>
      <c r="I12" s="21" t="str">
        <f aca="false">IF(RANK(F12,$F$5:$F$38,1)&lt;=12,"Yes","")</f>
        <v/>
      </c>
      <c r="J12" s="21" t="str">
        <f aca="false">IF(RANK(G12,$G$5:$G$38,1)&lt;=12,"Yes","")</f>
        <v/>
      </c>
      <c r="K12" s="21" t="str">
        <f aca="false">IF(RANK(H12,$H$5:$H$38,1)&lt;=12,"Yes","")</f>
        <v/>
      </c>
    </row>
    <row r="13" customFormat="false" ht="15" hidden="false" customHeight="true" outlineLevel="0" collapsed="false">
      <c r="A13" s="9" t="s">
        <v>61</v>
      </c>
      <c r="B13" s="9" t="n">
        <v>0.01</v>
      </c>
      <c r="C13" s="9" t="n">
        <v>100</v>
      </c>
      <c r="D13" s="9" t="n">
        <f aca="false">RANK(B13,$B$5:$B$38,0)+(COUNTIF($B$5:$B$38,B13)-1)/2</f>
        <v>29.5</v>
      </c>
      <c r="E13" s="9" t="n">
        <f aca="false">RANK(C13,$C$5:$C$38,1)+(COUNTIF($C$5:$C$38,C13)-1)/2</f>
        <v>30</v>
      </c>
      <c r="F13" s="9" t="n">
        <f aca="false">ROUND(0.5*D13+0.5*E13,2)</f>
        <v>29.75</v>
      </c>
      <c r="G13" s="9" t="n">
        <f aca="false">ROUND(0.75*D13+0.25*E13,2)</f>
        <v>29.63</v>
      </c>
      <c r="H13" s="9" t="n">
        <f aca="false">ROUND(0.25*D13+0.75*E13,2)</f>
        <v>29.88</v>
      </c>
      <c r="I13" s="21" t="str">
        <f aca="false">IF(RANK(F13,$F$5:$F$38,1)&lt;=12,"Yes","")</f>
        <v/>
      </c>
      <c r="J13" s="21" t="str">
        <f aca="false">IF(RANK(G13,$G$5:$G$38,1)&lt;=12,"Yes","")</f>
        <v/>
      </c>
      <c r="K13" s="21" t="str">
        <f aca="false">IF(RANK(H13,$H$5:$H$38,1)&lt;=12,"Yes","")</f>
        <v/>
      </c>
    </row>
    <row r="14" customFormat="false" ht="15" hidden="false" customHeight="true" outlineLevel="0" collapsed="false">
      <c r="A14" s="9" t="s">
        <v>62</v>
      </c>
      <c r="B14" s="9" t="n">
        <v>0.02</v>
      </c>
      <c r="C14" s="9" t="n">
        <v>97</v>
      </c>
      <c r="D14" s="9" t="n">
        <f aca="false">RANK(B14,$B$5:$B$38,0)+(COUNTIF($B$5:$B$38,B14)-1)/2</f>
        <v>24.5</v>
      </c>
      <c r="E14" s="9" t="n">
        <f aca="false">RANK(C14,$C$5:$C$38,1)+(COUNTIF($C$5:$C$38,C14)-1)/2</f>
        <v>25</v>
      </c>
      <c r="F14" s="9" t="n">
        <f aca="false">ROUND(0.5*D14+0.5*E14,2)</f>
        <v>24.75</v>
      </c>
      <c r="G14" s="9" t="n">
        <f aca="false">ROUND(0.75*D14+0.25*E14,2)</f>
        <v>24.63</v>
      </c>
      <c r="H14" s="9" t="n">
        <f aca="false">ROUND(0.25*D14+0.75*E14,2)</f>
        <v>24.88</v>
      </c>
      <c r="I14" s="21" t="str">
        <f aca="false">IF(RANK(F14,$F$5:$F$38,1)&lt;=12,"Yes","")</f>
        <v/>
      </c>
      <c r="J14" s="21" t="str">
        <f aca="false">IF(RANK(G14,$G$5:$G$38,1)&lt;=12,"Yes","")</f>
        <v/>
      </c>
      <c r="K14" s="21" t="str">
        <f aca="false">IF(RANK(H14,$H$5:$H$38,1)&lt;=12,"Yes","")</f>
        <v/>
      </c>
    </row>
    <row r="15" customFormat="false" ht="15" hidden="false" customHeight="true" outlineLevel="0" collapsed="false">
      <c r="A15" s="9" t="s">
        <v>63</v>
      </c>
      <c r="B15" s="9" t="n">
        <v>0.01</v>
      </c>
      <c r="C15" s="9" t="n">
        <v>100</v>
      </c>
      <c r="D15" s="9" t="n">
        <f aca="false">RANK(B15,$B$5:$B$38,0)+(COUNTIF($B$5:$B$38,B15)-1)/2</f>
        <v>29.5</v>
      </c>
      <c r="E15" s="9" t="n">
        <f aca="false">RANK(C15,$C$5:$C$38,1)+(COUNTIF($C$5:$C$38,C15)-1)/2</f>
        <v>30</v>
      </c>
      <c r="F15" s="9" t="n">
        <f aca="false">ROUND(0.5*D15+0.5*E15,2)</f>
        <v>29.75</v>
      </c>
      <c r="G15" s="9" t="n">
        <f aca="false">ROUND(0.75*D15+0.25*E15,2)</f>
        <v>29.63</v>
      </c>
      <c r="H15" s="9" t="n">
        <f aca="false">ROUND(0.25*D15+0.75*E15,2)</f>
        <v>29.88</v>
      </c>
      <c r="I15" s="21" t="str">
        <f aca="false">IF(RANK(F15,$F$5:$F$38,1)&lt;=12,"Yes","")</f>
        <v/>
      </c>
      <c r="J15" s="21" t="str">
        <f aca="false">IF(RANK(G15,$G$5:$G$38,1)&lt;=12,"Yes","")</f>
        <v/>
      </c>
      <c r="K15" s="21" t="str">
        <f aca="false">IF(RANK(H15,$H$5:$H$38,1)&lt;=12,"Yes","")</f>
        <v/>
      </c>
    </row>
    <row r="16" customFormat="false" ht="15" hidden="false" customHeight="true" outlineLevel="0" collapsed="false">
      <c r="A16" s="9" t="s">
        <v>64</v>
      </c>
      <c r="B16" s="9" t="n">
        <v>0.01</v>
      </c>
      <c r="C16" s="9" t="n">
        <v>86</v>
      </c>
      <c r="D16" s="9" t="n">
        <f aca="false">RANK(B16,$B$5:$B$38,0)+(COUNTIF($B$5:$B$38,B16)-1)/2</f>
        <v>29.5</v>
      </c>
      <c r="E16" s="9" t="n">
        <f aca="false">RANK(C16,$C$5:$C$38,1)+(COUNTIF($C$5:$C$38,C16)-1)/2</f>
        <v>17.5</v>
      </c>
      <c r="F16" s="9" t="n">
        <f aca="false">ROUND(0.5*D16+0.5*E16,2)</f>
        <v>23.5</v>
      </c>
      <c r="G16" s="9" t="n">
        <f aca="false">ROUND(0.75*D16+0.25*E16,2)</f>
        <v>26.5</v>
      </c>
      <c r="H16" s="9" t="n">
        <f aca="false">ROUND(0.25*D16+0.75*E16,2)</f>
        <v>20.5</v>
      </c>
      <c r="I16" s="21" t="str">
        <f aca="false">IF(RANK(F16,$F$5:$F$38,1)&lt;=12,"Yes","")</f>
        <v/>
      </c>
      <c r="J16" s="21" t="str">
        <f aca="false">IF(RANK(G16,$G$5:$G$38,1)&lt;=12,"Yes","")</f>
        <v/>
      </c>
      <c r="K16" s="21" t="str">
        <f aca="false">IF(RANK(H16,$H$5:$H$38,1)&lt;=12,"Yes","")</f>
        <v/>
      </c>
    </row>
    <row r="17" customFormat="false" ht="15" hidden="false" customHeight="true" outlineLevel="0" collapsed="false">
      <c r="A17" s="9" t="s">
        <v>66</v>
      </c>
      <c r="B17" s="9" t="n">
        <v>0.07</v>
      </c>
      <c r="C17" s="9" t="n">
        <v>85</v>
      </c>
      <c r="D17" s="9" t="n">
        <f aca="false">RANK(B17,$B$5:$B$38,0)+(COUNTIF($B$5:$B$38,B17)-1)/2</f>
        <v>18.5</v>
      </c>
      <c r="E17" s="9" t="n">
        <f aca="false">RANK(C17,$C$5:$C$38,1)+(COUNTIF($C$5:$C$38,C17)-1)/2</f>
        <v>15</v>
      </c>
      <c r="F17" s="9" t="n">
        <f aca="false">ROUND(0.5*D17+0.5*E17,2)</f>
        <v>16.75</v>
      </c>
      <c r="G17" s="9" t="n">
        <f aca="false">ROUND(0.75*D17+0.25*E17,2)</f>
        <v>17.63</v>
      </c>
      <c r="H17" s="9" t="n">
        <f aca="false">ROUND(0.25*D17+0.75*E17,2)</f>
        <v>15.88</v>
      </c>
      <c r="I17" s="21" t="str">
        <f aca="false">IF(RANK(F17,$F$5:$F$38,1)&lt;=12,"Yes","")</f>
        <v/>
      </c>
      <c r="J17" s="21" t="str">
        <f aca="false">IF(RANK(G17,$G$5:$G$38,1)&lt;=12,"Yes","")</f>
        <v/>
      </c>
      <c r="K17" s="21" t="str">
        <f aca="false">IF(RANK(H17,$H$5:$H$38,1)&lt;=12,"Yes","")</f>
        <v/>
      </c>
    </row>
    <row r="18" customFormat="false" ht="15" hidden="false" customHeight="true" outlineLevel="0" collapsed="false">
      <c r="A18" s="9" t="s">
        <v>67</v>
      </c>
      <c r="B18" s="9" t="n">
        <v>0.05</v>
      </c>
      <c r="C18" s="9" t="n">
        <v>86</v>
      </c>
      <c r="D18" s="9" t="n">
        <f aca="false">RANK(B18,$B$5:$B$38,0)+(COUNTIF($B$5:$B$38,B18)-1)/2</f>
        <v>20</v>
      </c>
      <c r="E18" s="9" t="n">
        <f aca="false">RANK(C18,$C$5:$C$38,1)+(COUNTIF($C$5:$C$38,C18)-1)/2</f>
        <v>17.5</v>
      </c>
      <c r="F18" s="9" t="n">
        <f aca="false">ROUND(0.5*D18+0.5*E18,2)</f>
        <v>18.75</v>
      </c>
      <c r="G18" s="9" t="n">
        <f aca="false">ROUND(0.75*D18+0.25*E18,2)</f>
        <v>19.38</v>
      </c>
      <c r="H18" s="9" t="n">
        <f aca="false">ROUND(0.25*D18+0.75*E18,2)</f>
        <v>18.13</v>
      </c>
      <c r="I18" s="21" t="str">
        <f aca="false">IF(RANK(F18,$F$5:$F$38,1)&lt;=12,"Yes","")</f>
        <v/>
      </c>
      <c r="J18" s="21" t="str">
        <f aca="false">IF(RANK(G18,$G$5:$G$38,1)&lt;=12,"Yes","")</f>
        <v/>
      </c>
      <c r="K18" s="21" t="str">
        <f aca="false">IF(RANK(H18,$H$5:$H$38,1)&lt;=12,"Yes","")</f>
        <v/>
      </c>
    </row>
    <row r="19" customFormat="false" ht="15" hidden="false" customHeight="true" outlineLevel="0" collapsed="false">
      <c r="A19" s="9" t="s">
        <v>68</v>
      </c>
      <c r="B19" s="9" t="n">
        <v>0.4</v>
      </c>
      <c r="C19" s="9" t="n">
        <v>50</v>
      </c>
      <c r="D19" s="9" t="n">
        <f aca="false">RANK(B19,$B$5:$B$38,0)+(COUNTIF($B$5:$B$38,B19)-1)/2</f>
        <v>8.5</v>
      </c>
      <c r="E19" s="9" t="n">
        <f aca="false">RANK(C19,$C$5:$C$38,1)+(COUNTIF($C$5:$C$38,C19)-1)/2</f>
        <v>5</v>
      </c>
      <c r="F19" s="9" t="n">
        <f aca="false">ROUND(0.5*D19+0.5*E19,2)</f>
        <v>6.75</v>
      </c>
      <c r="G19" s="9" t="n">
        <f aca="false">ROUND(0.75*D19+0.25*E19,2)</f>
        <v>7.63</v>
      </c>
      <c r="H19" s="9" t="n">
        <f aca="false">ROUND(0.25*D19+0.75*E19,2)</f>
        <v>5.88</v>
      </c>
      <c r="I19" s="21" t="str">
        <f aca="false">IF(RANK(F19,$F$5:$F$38,1)&lt;=12,"Yes","")</f>
        <v>Yes</v>
      </c>
      <c r="J19" s="21" t="str">
        <f aca="false">IF(RANK(G19,$G$5:$G$38,1)&lt;=12,"Yes","")</f>
        <v>Yes</v>
      </c>
      <c r="K19" s="21" t="str">
        <f aca="false">IF(RANK(H19,$H$5:$H$38,1)&lt;=12,"Yes","")</f>
        <v>Yes</v>
      </c>
    </row>
    <row r="20" customFormat="false" ht="15" hidden="false" customHeight="true" outlineLevel="0" collapsed="false">
      <c r="A20" s="9" t="s">
        <v>69</v>
      </c>
      <c r="B20" s="9" t="n">
        <v>0.19</v>
      </c>
      <c r="C20" s="9" t="n">
        <v>60</v>
      </c>
      <c r="D20" s="9" t="n">
        <f aca="false">RANK(B20,$B$5:$B$38,0)+(COUNTIF($B$5:$B$38,B20)-1)/2</f>
        <v>14.5</v>
      </c>
      <c r="E20" s="9" t="n">
        <f aca="false">RANK(C20,$C$5:$C$38,1)+(COUNTIF($C$5:$C$38,C20)-1)/2</f>
        <v>6.5</v>
      </c>
      <c r="F20" s="9" t="n">
        <f aca="false">ROUND(0.5*D20+0.5*E20,2)</f>
        <v>10.5</v>
      </c>
      <c r="G20" s="9" t="n">
        <f aca="false">ROUND(0.75*D20+0.25*E20,2)</f>
        <v>12.5</v>
      </c>
      <c r="H20" s="9" t="n">
        <f aca="false">ROUND(0.25*D20+0.75*E20,2)</f>
        <v>8.5</v>
      </c>
      <c r="I20" s="21" t="str">
        <f aca="false">IF(RANK(F20,$F$5:$F$38,1)&lt;=12,"Yes","")</f>
        <v>Yes</v>
      </c>
      <c r="J20" s="21" t="str">
        <f aca="false">IF(RANK(G20,$G$5:$G$38,1)&lt;=12,"Yes","")</f>
        <v>Yes</v>
      </c>
      <c r="K20" s="21" t="str">
        <f aca="false">IF(RANK(H20,$H$5:$H$38,1)&lt;=12,"Yes","")</f>
        <v>Yes</v>
      </c>
    </row>
    <row r="21" customFormat="false" ht="15" hidden="false" customHeight="true" outlineLevel="0" collapsed="false">
      <c r="A21" s="9" t="s">
        <v>70</v>
      </c>
      <c r="B21" s="9" t="n">
        <v>0.01</v>
      </c>
      <c r="C21" s="9" t="n">
        <v>86</v>
      </c>
      <c r="D21" s="9" t="n">
        <f aca="false">RANK(B21,$B$5:$B$38,0)+(COUNTIF($B$5:$B$38,B21)-1)/2</f>
        <v>29.5</v>
      </c>
      <c r="E21" s="9" t="n">
        <f aca="false">RANK(C21,$C$5:$C$38,1)+(COUNTIF($C$5:$C$38,C21)-1)/2</f>
        <v>17.5</v>
      </c>
      <c r="F21" s="9" t="n">
        <f aca="false">ROUND(0.5*D21+0.5*E21,2)</f>
        <v>23.5</v>
      </c>
      <c r="G21" s="9" t="n">
        <f aca="false">ROUND(0.75*D21+0.25*E21,2)</f>
        <v>26.5</v>
      </c>
      <c r="H21" s="9" t="n">
        <f aca="false">ROUND(0.25*D21+0.75*E21,2)</f>
        <v>20.5</v>
      </c>
      <c r="I21" s="21" t="str">
        <f aca="false">IF(RANK(F21,$F$5:$F$38,1)&lt;=12,"Yes","")</f>
        <v/>
      </c>
      <c r="J21" s="21" t="str">
        <f aca="false">IF(RANK(G21,$G$5:$G$38,1)&lt;=12,"Yes","")</f>
        <v/>
      </c>
      <c r="K21" s="21" t="str">
        <f aca="false">IF(RANK(H21,$H$5:$H$38,1)&lt;=12,"Yes","")</f>
        <v/>
      </c>
    </row>
    <row r="22" customFormat="false" ht="15" hidden="false" customHeight="true" outlineLevel="0" collapsed="false">
      <c r="A22" s="9" t="s">
        <v>71</v>
      </c>
      <c r="B22" s="9" t="n">
        <v>0.14</v>
      </c>
      <c r="C22" s="9" t="n">
        <v>86</v>
      </c>
      <c r="D22" s="9" t="n">
        <f aca="false">RANK(B22,$B$5:$B$38,0)+(COUNTIF($B$5:$B$38,B22)-1)/2</f>
        <v>17</v>
      </c>
      <c r="E22" s="9" t="n">
        <f aca="false">RANK(C22,$C$5:$C$38,1)+(COUNTIF($C$5:$C$38,C22)-1)/2</f>
        <v>17.5</v>
      </c>
      <c r="F22" s="9" t="n">
        <f aca="false">ROUND(0.5*D22+0.5*E22,2)</f>
        <v>17.25</v>
      </c>
      <c r="G22" s="9" t="n">
        <f aca="false">ROUND(0.75*D22+0.25*E22,2)</f>
        <v>17.13</v>
      </c>
      <c r="H22" s="9" t="n">
        <f aca="false">ROUND(0.25*D22+0.75*E22,2)</f>
        <v>17.38</v>
      </c>
      <c r="I22" s="21" t="str">
        <f aca="false">IF(RANK(F22,$F$5:$F$38,1)&lt;=12,"Yes","")</f>
        <v/>
      </c>
      <c r="J22" s="21" t="str">
        <f aca="false">IF(RANK(G22,$G$5:$G$38,1)&lt;=12,"Yes","")</f>
        <v/>
      </c>
      <c r="K22" s="21" t="str">
        <f aca="false">IF(RANK(H22,$H$5:$H$38,1)&lt;=12,"Yes","")</f>
        <v/>
      </c>
    </row>
    <row r="23" customFormat="false" ht="15" hidden="false" customHeight="true" outlineLevel="0" collapsed="false">
      <c r="A23" s="9" t="s">
        <v>72</v>
      </c>
      <c r="B23" s="9" t="n">
        <v>0.28</v>
      </c>
      <c r="C23" s="9" t="n">
        <v>93</v>
      </c>
      <c r="D23" s="9" t="n">
        <f aca="false">RANK(B23,$B$5:$B$38,0)+(COUNTIF($B$5:$B$38,B23)-1)/2</f>
        <v>11</v>
      </c>
      <c r="E23" s="9" t="n">
        <f aca="false">RANK(C23,$C$5:$C$38,1)+(COUNTIF($C$5:$C$38,C23)-1)/2</f>
        <v>21</v>
      </c>
      <c r="F23" s="9" t="n">
        <f aca="false">ROUND(0.5*D23+0.5*E23,2)</f>
        <v>16</v>
      </c>
      <c r="G23" s="9" t="n">
        <f aca="false">ROUND(0.75*D23+0.25*E23,2)</f>
        <v>13.5</v>
      </c>
      <c r="H23" s="9" t="n">
        <f aca="false">ROUND(0.25*D23+0.75*E23,2)</f>
        <v>18.5</v>
      </c>
      <c r="I23" s="21" t="str">
        <f aca="false">IF(RANK(F23,$F$5:$F$38,1)&lt;=12,"Yes","")</f>
        <v/>
      </c>
      <c r="J23" s="21" t="str">
        <f aca="false">IF(RANK(G23,$G$5:$G$38,1)&lt;=12,"Yes","")</f>
        <v>Yes</v>
      </c>
      <c r="K23" s="21" t="str">
        <f aca="false">IF(RANK(H23,$H$5:$H$38,1)&lt;=12,"Yes","")</f>
        <v/>
      </c>
    </row>
    <row r="24" customFormat="false" ht="15" hidden="false" customHeight="true" outlineLevel="0" collapsed="false">
      <c r="A24" s="9" t="s">
        <v>73</v>
      </c>
      <c r="B24" s="9" t="n">
        <v>1.18</v>
      </c>
      <c r="C24" s="9" t="n">
        <v>27</v>
      </c>
      <c r="D24" s="9" t="n">
        <f aca="false">RANK(B24,$B$5:$B$38,0)+(COUNTIF($B$5:$B$38,B24)-1)/2</f>
        <v>5</v>
      </c>
      <c r="E24" s="9" t="n">
        <f aca="false">RANK(C24,$C$5:$C$38,1)+(COUNTIF($C$5:$C$38,C24)-1)/2</f>
        <v>3</v>
      </c>
      <c r="F24" s="9" t="n">
        <f aca="false">ROUND(0.5*D24+0.5*E24,2)</f>
        <v>4</v>
      </c>
      <c r="G24" s="9" t="n">
        <f aca="false">ROUND(0.75*D24+0.25*E24,2)</f>
        <v>4.5</v>
      </c>
      <c r="H24" s="9" t="n">
        <f aca="false">ROUND(0.25*D24+0.75*E24,2)</f>
        <v>3.5</v>
      </c>
      <c r="I24" s="21" t="str">
        <f aca="false">IF(RANK(F24,$F$5:$F$38,1)&lt;=12,"Yes","")</f>
        <v>Yes</v>
      </c>
      <c r="J24" s="21" t="str">
        <f aca="false">IF(RANK(G24,$G$5:$G$38,1)&lt;=12,"Yes","")</f>
        <v>Yes</v>
      </c>
      <c r="K24" s="21" t="str">
        <f aca="false">IF(RANK(H24,$H$5:$H$38,1)&lt;=12,"Yes","")</f>
        <v>Yes</v>
      </c>
    </row>
    <row r="25" customFormat="false" ht="15" hidden="false" customHeight="true" outlineLevel="0" collapsed="false">
      <c r="A25" s="9" t="s">
        <v>74</v>
      </c>
      <c r="B25" s="9" t="n">
        <v>0.15</v>
      </c>
      <c r="C25" s="9" t="n">
        <v>60</v>
      </c>
      <c r="D25" s="9" t="n">
        <f aca="false">RANK(B25,$B$5:$B$38,0)+(COUNTIF($B$5:$B$38,B25)-1)/2</f>
        <v>16</v>
      </c>
      <c r="E25" s="9" t="n">
        <f aca="false">RANK(C25,$C$5:$C$38,1)+(COUNTIF($C$5:$C$38,C25)-1)/2</f>
        <v>6.5</v>
      </c>
      <c r="F25" s="9" t="n">
        <f aca="false">ROUND(0.5*D25+0.5*E25,2)</f>
        <v>11.25</v>
      </c>
      <c r="G25" s="9" t="n">
        <f aca="false">ROUND(0.75*D25+0.25*E25,2)</f>
        <v>13.63</v>
      </c>
      <c r="H25" s="9" t="n">
        <f aca="false">ROUND(0.25*D25+0.75*E25,2)</f>
        <v>8.88</v>
      </c>
      <c r="I25" s="21" t="str">
        <f aca="false">IF(RANK(F25,$F$5:$F$38,1)&lt;=12,"Yes","")</f>
        <v>Yes</v>
      </c>
      <c r="J25" s="21" t="str">
        <f aca="false">IF(RANK(G25,$G$5:$G$38,1)&lt;=12,"Yes","")</f>
        <v/>
      </c>
      <c r="K25" s="21" t="str">
        <f aca="false">IF(RANK(H25,$H$5:$H$38,1)&lt;=12,"Yes","")</f>
        <v>Yes</v>
      </c>
    </row>
    <row r="26" customFormat="false" ht="15" hidden="false" customHeight="true" outlineLevel="0" collapsed="false">
      <c r="A26" s="9" t="s">
        <v>75</v>
      </c>
      <c r="B26" s="9" t="n">
        <v>0.04</v>
      </c>
      <c r="C26" s="9" t="n">
        <v>70</v>
      </c>
      <c r="D26" s="9" t="n">
        <f aca="false">RANK(B26,$B$5:$B$38,0)+(COUNTIF($B$5:$B$38,B26)-1)/2</f>
        <v>21</v>
      </c>
      <c r="E26" s="9" t="n">
        <f aca="false">RANK(C26,$C$5:$C$38,1)+(COUNTIF($C$5:$C$38,C26)-1)/2</f>
        <v>10</v>
      </c>
      <c r="F26" s="9" t="n">
        <f aca="false">ROUND(0.5*D26+0.5*E26,2)</f>
        <v>15.5</v>
      </c>
      <c r="G26" s="9" t="n">
        <f aca="false">ROUND(0.75*D26+0.25*E26,2)</f>
        <v>18.25</v>
      </c>
      <c r="H26" s="9" t="n">
        <f aca="false">ROUND(0.25*D26+0.75*E26,2)</f>
        <v>12.75</v>
      </c>
      <c r="I26" s="21" t="str">
        <f aca="false">IF(RANK(F26,$F$5:$F$38,1)&lt;=12,"Yes","")</f>
        <v/>
      </c>
      <c r="J26" s="21" t="str">
        <f aca="false">IF(RANK(G26,$G$5:$G$38,1)&lt;=12,"Yes","")</f>
        <v/>
      </c>
      <c r="K26" s="21" t="str">
        <f aca="false">IF(RANK(H26,$H$5:$H$38,1)&lt;=12,"Yes","")</f>
        <v>Yes</v>
      </c>
    </row>
    <row r="27" customFormat="false" ht="15" hidden="false" customHeight="true" outlineLevel="0" collapsed="false">
      <c r="A27" s="9" t="s">
        <v>77</v>
      </c>
      <c r="B27" s="9" t="n">
        <v>1.57</v>
      </c>
      <c r="C27" s="9" t="n">
        <v>41</v>
      </c>
      <c r="D27" s="9" t="n">
        <f aca="false">RANK(B27,$B$5:$B$38,0)+(COUNTIF($B$5:$B$38,B27)-1)/2</f>
        <v>3</v>
      </c>
      <c r="E27" s="9" t="n">
        <f aca="false">RANK(C27,$C$5:$C$38,1)+(COUNTIF($C$5:$C$38,C27)-1)/2</f>
        <v>4</v>
      </c>
      <c r="F27" s="9" t="n">
        <f aca="false">ROUND(0.5*D27+0.5*E27,2)</f>
        <v>3.5</v>
      </c>
      <c r="G27" s="9" t="n">
        <f aca="false">ROUND(0.75*D27+0.25*E27,2)</f>
        <v>3.25</v>
      </c>
      <c r="H27" s="9" t="n">
        <f aca="false">ROUND(0.25*D27+0.75*E27,2)</f>
        <v>3.75</v>
      </c>
      <c r="I27" s="21" t="str">
        <f aca="false">IF(RANK(F27,$F$5:$F$38,1)&lt;=12,"Yes","")</f>
        <v>Yes</v>
      </c>
      <c r="J27" s="21" t="str">
        <f aca="false">IF(RANK(G27,$G$5:$G$38,1)&lt;=12,"Yes","")</f>
        <v>Yes</v>
      </c>
      <c r="K27" s="21" t="str">
        <f aca="false">IF(RANK(H27,$H$5:$H$38,1)&lt;=12,"Yes","")</f>
        <v>Yes</v>
      </c>
    </row>
    <row r="28" customFormat="false" ht="15" hidden="false" customHeight="true" outlineLevel="0" collapsed="false">
      <c r="A28" s="9" t="s">
        <v>78</v>
      </c>
      <c r="B28" s="9" t="n">
        <v>108.54</v>
      </c>
      <c r="C28" s="9" t="n">
        <v>0</v>
      </c>
      <c r="D28" s="9" t="n">
        <f aca="false">RANK(B28,$B$5:$B$38,0)+(COUNTIF($B$5:$B$38,B28)-1)/2</f>
        <v>1</v>
      </c>
      <c r="E28" s="9" t="n">
        <f aca="false">RANK(C28,$C$5:$C$38,1)+(COUNTIF($C$5:$C$38,C28)-1)/2</f>
        <v>1</v>
      </c>
      <c r="F28" s="9" t="n">
        <f aca="false">ROUND(0.5*D28+0.5*E28,2)</f>
        <v>1</v>
      </c>
      <c r="G28" s="9" t="n">
        <f aca="false">ROUND(0.75*D28+0.25*E28,2)</f>
        <v>1</v>
      </c>
      <c r="H28" s="9" t="n">
        <f aca="false">ROUND(0.25*D28+0.75*E28,2)</f>
        <v>1</v>
      </c>
      <c r="I28" s="21" t="str">
        <f aca="false">IF(RANK(F28,$F$5:$F$38,1)&lt;=12,"Yes","")</f>
        <v>Yes</v>
      </c>
      <c r="J28" s="21" t="str">
        <f aca="false">IF(RANK(G28,$G$5:$G$38,1)&lt;=12,"Yes","")</f>
        <v>Yes</v>
      </c>
      <c r="K28" s="21" t="str">
        <f aca="false">IF(RANK(H28,$H$5:$H$38,1)&lt;=12,"Yes","")</f>
        <v>Yes</v>
      </c>
    </row>
    <row r="29" customFormat="false" ht="15" hidden="false" customHeight="true" outlineLevel="0" collapsed="false">
      <c r="A29" s="9" t="s">
        <v>81</v>
      </c>
      <c r="B29" s="9" t="n">
        <v>12.47</v>
      </c>
      <c r="C29" s="9" t="n">
        <v>15.4</v>
      </c>
      <c r="D29" s="9" t="n">
        <f aca="false">RANK(B29,$B$5:$B$38,0)+(COUNTIF($B$5:$B$38,B29)-1)/2</f>
        <v>2</v>
      </c>
      <c r="E29" s="9" t="n">
        <f aca="false">RANK(C29,$C$5:$C$38,1)+(COUNTIF($C$5:$C$38,C29)-1)/2</f>
        <v>2</v>
      </c>
      <c r="F29" s="9" t="n">
        <f aca="false">ROUND(0.5*D29+0.5*E29,2)</f>
        <v>2</v>
      </c>
      <c r="G29" s="9" t="n">
        <f aca="false">ROUND(0.75*D29+0.25*E29,2)</f>
        <v>2</v>
      </c>
      <c r="H29" s="9" t="n">
        <f aca="false">ROUND(0.25*D29+0.75*E29,2)</f>
        <v>2</v>
      </c>
      <c r="I29" s="21" t="str">
        <f aca="false">IF(RANK(F29,$F$5:$F$38,1)&lt;=12,"Yes","")</f>
        <v>Yes</v>
      </c>
      <c r="J29" s="21" t="str">
        <f aca="false">IF(RANK(G29,$G$5:$G$38,1)&lt;=12,"Yes","")</f>
        <v>Yes</v>
      </c>
      <c r="K29" s="21" t="str">
        <f aca="false">IF(RANK(H29,$H$5:$H$38,1)&lt;=12,"Yes","")</f>
        <v>Yes</v>
      </c>
    </row>
    <row r="30" customFormat="false" ht="15" hidden="false" customHeight="true" outlineLevel="0" collapsed="false">
      <c r="A30" s="9" t="s">
        <v>83</v>
      </c>
      <c r="B30" s="9" t="n">
        <v>0.4</v>
      </c>
      <c r="C30" s="9" t="n">
        <v>100</v>
      </c>
      <c r="D30" s="9" t="n">
        <f aca="false">RANK(B30,$B$5:$B$38,0)+(COUNTIF($B$5:$B$38,B30)-1)/2</f>
        <v>8.5</v>
      </c>
      <c r="E30" s="9" t="n">
        <f aca="false">RANK(C30,$C$5:$C$38,1)+(COUNTIF($C$5:$C$38,C30)-1)/2</f>
        <v>30</v>
      </c>
      <c r="F30" s="9" t="n">
        <f aca="false">ROUND(0.5*D30+0.5*E30,2)</f>
        <v>19.25</v>
      </c>
      <c r="G30" s="9" t="n">
        <f aca="false">ROUND(0.75*D30+0.25*E30,2)</f>
        <v>13.88</v>
      </c>
      <c r="H30" s="9" t="n">
        <f aca="false">ROUND(0.25*D30+0.75*E30,2)</f>
        <v>24.63</v>
      </c>
      <c r="I30" s="21" t="str">
        <f aca="false">IF(RANK(F30,$F$5:$F$38,1)&lt;=12,"Yes","")</f>
        <v/>
      </c>
      <c r="J30" s="21" t="str">
        <f aca="false">IF(RANK(G30,$G$5:$G$38,1)&lt;=12,"Yes","")</f>
        <v/>
      </c>
      <c r="K30" s="21" t="str">
        <f aca="false">IF(RANK(H30,$H$5:$H$38,1)&lt;=12,"Yes","")</f>
        <v/>
      </c>
    </row>
    <row r="31" customFormat="false" ht="15" hidden="false" customHeight="true" outlineLevel="0" collapsed="false">
      <c r="A31" s="9" t="s">
        <v>84</v>
      </c>
      <c r="B31" s="9" t="n">
        <v>0.21</v>
      </c>
      <c r="C31" s="9" t="n">
        <v>83</v>
      </c>
      <c r="D31" s="9" t="n">
        <f aca="false">RANK(B31,$B$5:$B$38,0)+(COUNTIF($B$5:$B$38,B31)-1)/2</f>
        <v>12</v>
      </c>
      <c r="E31" s="9" t="n">
        <f aca="false">RANK(C31,$C$5:$C$38,1)+(COUNTIF($C$5:$C$38,C31)-1)/2</f>
        <v>13.5</v>
      </c>
      <c r="F31" s="9" t="n">
        <f aca="false">ROUND(0.5*D31+0.5*E31,2)</f>
        <v>12.75</v>
      </c>
      <c r="G31" s="9" t="n">
        <f aca="false">ROUND(0.75*D31+0.25*E31,2)</f>
        <v>12.38</v>
      </c>
      <c r="H31" s="9" t="n">
        <f aca="false">ROUND(0.25*D31+0.75*E31,2)</f>
        <v>13.13</v>
      </c>
      <c r="I31" s="21" t="str">
        <f aca="false">IF(RANK(F31,$F$5:$F$38,1)&lt;=12,"Yes","")</f>
        <v>Yes</v>
      </c>
      <c r="J31" s="21" t="str">
        <f aca="false">IF(RANK(G31,$G$5:$G$38,1)&lt;=12,"Yes","")</f>
        <v>Yes</v>
      </c>
      <c r="K31" s="21" t="str">
        <f aca="false">IF(RANK(H31,$H$5:$H$38,1)&lt;=12,"Yes","")</f>
        <v/>
      </c>
    </row>
    <row r="32" customFormat="false" ht="15" hidden="false" customHeight="true" outlineLevel="0" collapsed="false">
      <c r="A32" s="9" t="s">
        <v>85</v>
      </c>
      <c r="B32" s="9" t="n">
        <v>0.2</v>
      </c>
      <c r="C32" s="9" t="n">
        <v>96</v>
      </c>
      <c r="D32" s="9" t="n">
        <f aca="false">RANK(B32,$B$5:$B$38,0)+(COUNTIF($B$5:$B$38,B32)-1)/2</f>
        <v>13</v>
      </c>
      <c r="E32" s="9" t="n">
        <f aca="false">RANK(C32,$C$5:$C$38,1)+(COUNTIF($C$5:$C$38,C32)-1)/2</f>
        <v>23.5</v>
      </c>
      <c r="F32" s="9" t="n">
        <f aca="false">ROUND(0.5*D32+0.5*E32,2)</f>
        <v>18.25</v>
      </c>
      <c r="G32" s="9" t="n">
        <f aca="false">ROUND(0.75*D32+0.25*E32,2)</f>
        <v>15.63</v>
      </c>
      <c r="H32" s="9" t="n">
        <f aca="false">ROUND(0.25*D32+0.75*E32,2)</f>
        <v>20.88</v>
      </c>
      <c r="I32" s="21" t="str">
        <f aca="false">IF(RANK(F32,$F$5:$F$38,1)&lt;=12,"Yes","")</f>
        <v/>
      </c>
      <c r="J32" s="21" t="str">
        <f aca="false">IF(RANK(G32,$G$5:$G$38,1)&lt;=12,"Yes","")</f>
        <v/>
      </c>
      <c r="K32" s="21" t="str">
        <f aca="false">IF(RANK(H32,$H$5:$H$38,1)&lt;=12,"Yes","")</f>
        <v/>
      </c>
    </row>
    <row r="33" customFormat="false" ht="15" hidden="false" customHeight="true" outlineLevel="0" collapsed="false">
      <c r="A33" s="9" t="s">
        <v>86</v>
      </c>
      <c r="B33" s="9" t="n">
        <v>0.37</v>
      </c>
      <c r="C33" s="9" t="n">
        <v>62</v>
      </c>
      <c r="D33" s="9" t="n">
        <f aca="false">RANK(B33,$B$5:$B$38,0)+(COUNTIF($B$5:$B$38,B33)-1)/2</f>
        <v>10</v>
      </c>
      <c r="E33" s="9" t="n">
        <f aca="false">RANK(C33,$C$5:$C$38,1)+(COUNTIF($C$5:$C$38,C33)-1)/2</f>
        <v>8</v>
      </c>
      <c r="F33" s="9" t="n">
        <f aca="false">ROUND(0.5*D33+0.5*E33,2)</f>
        <v>9</v>
      </c>
      <c r="G33" s="9" t="n">
        <f aca="false">ROUND(0.75*D33+0.25*E33,2)</f>
        <v>9.5</v>
      </c>
      <c r="H33" s="9" t="n">
        <f aca="false">ROUND(0.25*D33+0.75*E33,2)</f>
        <v>8.5</v>
      </c>
      <c r="I33" s="21" t="str">
        <f aca="false">IF(RANK(F33,$F$5:$F$38,1)&lt;=12,"Yes","")</f>
        <v>Yes</v>
      </c>
      <c r="J33" s="21" t="str">
        <f aca="false">IF(RANK(G33,$G$5:$G$38,1)&lt;=12,"Yes","")</f>
        <v>Yes</v>
      </c>
      <c r="K33" s="21" t="str">
        <f aca="false">IF(RANK(H33,$H$5:$H$38,1)&lt;=12,"Yes","")</f>
        <v>Yes</v>
      </c>
    </row>
    <row r="34" customFormat="false" ht="15" hidden="false" customHeight="true" outlineLevel="0" collapsed="false">
      <c r="A34" s="9" t="s">
        <v>87</v>
      </c>
      <c r="B34" s="9" t="n">
        <v>0.19</v>
      </c>
      <c r="C34" s="9" t="n">
        <v>88</v>
      </c>
      <c r="D34" s="9" t="n">
        <f aca="false">RANK(B34,$B$5:$B$38,0)+(COUNTIF($B$5:$B$38,B34)-1)/2</f>
        <v>14.5</v>
      </c>
      <c r="E34" s="9" t="n">
        <f aca="false">RANK(C34,$C$5:$C$38,1)+(COUNTIF($C$5:$C$38,C34)-1)/2</f>
        <v>20</v>
      </c>
      <c r="F34" s="9" t="n">
        <f aca="false">ROUND(0.5*D34+0.5*E34,2)</f>
        <v>17.25</v>
      </c>
      <c r="G34" s="9" t="n">
        <f aca="false">ROUND(0.75*D34+0.25*E34,2)</f>
        <v>15.88</v>
      </c>
      <c r="H34" s="9" t="n">
        <f aca="false">ROUND(0.25*D34+0.75*E34,2)</f>
        <v>18.63</v>
      </c>
      <c r="I34" s="21" t="str">
        <f aca="false">IF(RANK(F34,$F$5:$F$38,1)&lt;=12,"Yes","")</f>
        <v/>
      </c>
      <c r="J34" s="21" t="str">
        <f aca="false">IF(RANK(G34,$G$5:$G$38,1)&lt;=12,"Yes","")</f>
        <v/>
      </c>
      <c r="K34" s="21" t="str">
        <f aca="false">IF(RANK(H34,$H$5:$H$38,1)&lt;=12,"Yes","")</f>
        <v/>
      </c>
    </row>
    <row r="35" customFormat="false" ht="15" hidden="false" customHeight="true" outlineLevel="0" collapsed="false">
      <c r="A35" s="9" t="s">
        <v>88</v>
      </c>
      <c r="B35" s="9" t="n">
        <v>0.46</v>
      </c>
      <c r="C35" s="9" t="n">
        <v>67</v>
      </c>
      <c r="D35" s="9" t="n">
        <f aca="false">RANK(B35,$B$5:$B$38,0)+(COUNTIF($B$5:$B$38,B35)-1)/2</f>
        <v>6</v>
      </c>
      <c r="E35" s="9" t="n">
        <f aca="false">RANK(C35,$C$5:$C$38,1)+(COUNTIF($C$5:$C$38,C35)-1)/2</f>
        <v>9</v>
      </c>
      <c r="F35" s="9" t="n">
        <f aca="false">ROUND(0.5*D35+0.5*E35,2)</f>
        <v>7.5</v>
      </c>
      <c r="G35" s="9" t="n">
        <f aca="false">ROUND(0.75*D35+0.25*E35,2)</f>
        <v>6.75</v>
      </c>
      <c r="H35" s="9" t="n">
        <f aca="false">ROUND(0.25*D35+0.75*E35,2)</f>
        <v>8.25</v>
      </c>
      <c r="I35" s="21" t="str">
        <f aca="false">IF(RANK(F35,$F$5:$F$38,1)&lt;=12,"Yes","")</f>
        <v>Yes</v>
      </c>
      <c r="J35" s="21" t="str">
        <f aca="false">IF(RANK(G35,$G$5:$G$38,1)&lt;=12,"Yes","")</f>
        <v>Yes</v>
      </c>
      <c r="K35" s="21" t="str">
        <f aca="false">IF(RANK(H35,$H$5:$H$38,1)&lt;=12,"Yes","")</f>
        <v>Yes</v>
      </c>
    </row>
    <row r="36" customFormat="false" ht="15" hidden="false" customHeight="true" outlineLevel="0" collapsed="false">
      <c r="A36" s="9" t="s">
        <v>89</v>
      </c>
      <c r="B36" s="9" t="n">
        <v>0.01</v>
      </c>
      <c r="C36" s="9" t="n">
        <v>95</v>
      </c>
      <c r="D36" s="9" t="n">
        <f aca="false">RANK(B36,$B$5:$B$38,0)+(COUNTIF($B$5:$B$38,B36)-1)/2</f>
        <v>29.5</v>
      </c>
      <c r="E36" s="9" t="n">
        <f aca="false">RANK(C36,$C$5:$C$38,1)+(COUNTIF($C$5:$C$38,C36)-1)/2</f>
        <v>22</v>
      </c>
      <c r="F36" s="9" t="n">
        <f aca="false">ROUND(0.5*D36+0.5*E36,2)</f>
        <v>25.75</v>
      </c>
      <c r="G36" s="9" t="n">
        <f aca="false">ROUND(0.75*D36+0.25*E36,2)</f>
        <v>27.63</v>
      </c>
      <c r="H36" s="9" t="n">
        <f aca="false">ROUND(0.25*D36+0.75*E36,2)</f>
        <v>23.88</v>
      </c>
      <c r="I36" s="21" t="str">
        <f aca="false">IF(RANK(F36,$F$5:$F$38,1)&lt;=12,"Yes","")</f>
        <v/>
      </c>
      <c r="J36" s="21" t="str">
        <f aca="false">IF(RANK(G36,$G$5:$G$38,1)&lt;=12,"Yes","")</f>
        <v/>
      </c>
      <c r="K36" s="21" t="str">
        <f aca="false">IF(RANK(H36,$H$5:$H$38,1)&lt;=12,"Yes","")</f>
        <v/>
      </c>
    </row>
    <row r="37" customFormat="false" ht="15" hidden="false" customHeight="true" outlineLevel="0" collapsed="false">
      <c r="A37" s="9" t="s">
        <v>90</v>
      </c>
      <c r="B37" s="9" t="n">
        <v>0.01</v>
      </c>
      <c r="C37" s="9" t="n">
        <v>100</v>
      </c>
      <c r="D37" s="9" t="n">
        <f aca="false">RANK(B37,$B$5:$B$38,0)+(COUNTIF($B$5:$B$38,B37)-1)/2</f>
        <v>29.5</v>
      </c>
      <c r="E37" s="9" t="n">
        <f aca="false">RANK(C37,$C$5:$C$38,1)+(COUNTIF($C$5:$C$38,C37)-1)/2</f>
        <v>30</v>
      </c>
      <c r="F37" s="9" t="n">
        <f aca="false">ROUND(0.5*D37+0.5*E37,2)</f>
        <v>29.75</v>
      </c>
      <c r="G37" s="9" t="n">
        <f aca="false">ROUND(0.75*D37+0.25*E37,2)</f>
        <v>29.63</v>
      </c>
      <c r="H37" s="9" t="n">
        <f aca="false">ROUND(0.25*D37+0.75*E37,2)</f>
        <v>29.88</v>
      </c>
      <c r="I37" s="21" t="str">
        <f aca="false">IF(RANK(F37,$F$5:$F$38,1)&lt;=12,"Yes","")</f>
        <v/>
      </c>
      <c r="J37" s="21" t="str">
        <f aca="false">IF(RANK(G37,$G$5:$G$38,1)&lt;=12,"Yes","")</f>
        <v/>
      </c>
      <c r="K37" s="21" t="str">
        <f aca="false">IF(RANK(H37,$H$5:$H$38,1)&lt;=12,"Yes","")</f>
        <v/>
      </c>
    </row>
    <row r="38" customFormat="false" ht="15" hidden="false" customHeight="true" outlineLevel="0" collapsed="false">
      <c r="A38" s="9" t="s">
        <v>91</v>
      </c>
      <c r="B38" s="9" t="n">
        <v>0.42</v>
      </c>
      <c r="C38" s="9" t="n">
        <v>76</v>
      </c>
      <c r="D38" s="9" t="n">
        <f aca="false">RANK(B38,$B$5:$B$38,0)+(COUNTIF($B$5:$B$38,B38)-1)/2</f>
        <v>7</v>
      </c>
      <c r="E38" s="9" t="n">
        <f aca="false">RANK(C38,$C$5:$C$38,1)+(COUNTIF($C$5:$C$38,C38)-1)/2</f>
        <v>12</v>
      </c>
      <c r="F38" s="9" t="n">
        <f aca="false">ROUND(0.5*D38+0.5*E38,2)</f>
        <v>9.5</v>
      </c>
      <c r="G38" s="9" t="n">
        <f aca="false">ROUND(0.75*D38+0.25*E38,2)</f>
        <v>8.25</v>
      </c>
      <c r="H38" s="9" t="n">
        <f aca="false">ROUND(0.25*D38+0.75*E38,2)</f>
        <v>10.75</v>
      </c>
      <c r="I38" s="21" t="str">
        <f aca="false">IF(RANK(F38,$F$5:$F$38,1)&lt;=12,"Yes","")</f>
        <v>Yes</v>
      </c>
      <c r="J38" s="21" t="str">
        <f aca="false">IF(RANK(G38,$G$5:$G$38,1)&lt;=12,"Yes","")</f>
        <v>Yes</v>
      </c>
      <c r="K38" s="21" t="str">
        <f aca="false">IF(RANK(H38,$H$5:$H$38,1)&lt;=12,"Yes","")</f>
        <v>Yes</v>
      </c>
    </row>
    <row r="40" customFormat="false" ht="30" hidden="false" customHeight="true" outlineLevel="0" collapsed="false">
      <c r="A40" s="11" t="s">
        <v>245</v>
      </c>
      <c r="B40" s="11"/>
      <c r="C40" s="11"/>
      <c r="D40" s="11"/>
      <c r="E40" s="11"/>
      <c r="F40" s="11"/>
      <c r="G40" s="11"/>
      <c r="H40" s="11"/>
    </row>
  </sheetData>
  <mergeCells count="3">
    <mergeCell ref="A1:H1"/>
    <mergeCell ref="A2:H2"/>
    <mergeCell ref="A40:H4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2026-08-30T07:57:05Z</dcterms:created>
  <dc:creator>openpyxl</dc:creator>
  <dc:description/>
  <dc:language>en-US</dc:language>
  <cp:lastModifiedBy/>
  <dcterms:modified xsi:type="dcterms:W3CDTF">2026-09-05T05:29:56Z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