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Gopalganj\Rice Hush Fly Ash\Experimant\Work plan and Expt\Paper draft\Data\"/>
    </mc:Choice>
  </mc:AlternateContent>
  <xr:revisionPtr revIDLastSave="0" documentId="13_ncr:1_{634D8227-954D-4EC0-A395-7544145823DB}" xr6:coauthVersionLast="47" xr6:coauthVersionMax="47" xr10:uidLastSave="{00000000-0000-0000-0000-000000000000}"/>
  <bookViews>
    <workbookView xWindow="-110" yWindow="-110" windowWidth="25820" windowHeight="15500" firstSheet="1" activeTab="4" xr2:uid="{00000000-000D-0000-FFFF-FFFF00000000}"/>
  </bookViews>
  <sheets>
    <sheet name="Rice Husk" sheetId="1" r:id="rId1"/>
    <sheet name="Sheet1" sheetId="2" r:id="rId2"/>
    <sheet name="Sheet2" sheetId="3" r:id="rId3"/>
    <sheet name="Sheet3" sheetId="4" r:id="rId4"/>
    <sheet name="Sheet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6" l="1"/>
  <c r="F16" i="6"/>
  <c r="F15" i="6"/>
  <c r="F14" i="6"/>
  <c r="F13" i="6"/>
  <c r="F12" i="6"/>
  <c r="F11" i="6"/>
  <c r="F10" i="6"/>
  <c r="F9" i="6"/>
  <c r="F8" i="6"/>
  <c r="F7" i="6"/>
  <c r="F6" i="6"/>
  <c r="F5" i="6"/>
  <c r="F4" i="6"/>
  <c r="AA73" i="2"/>
  <c r="AA72" i="2"/>
  <c r="AA71" i="2"/>
  <c r="AA70" i="2"/>
  <c r="AA69" i="2"/>
  <c r="T73" i="2"/>
  <c r="T72" i="2"/>
  <c r="T71" i="2"/>
  <c r="T70" i="2"/>
  <c r="T69" i="2"/>
  <c r="M73" i="2"/>
  <c r="M72" i="2"/>
  <c r="M71" i="2"/>
  <c r="M70" i="2"/>
  <c r="M69" i="2"/>
  <c r="F73" i="2"/>
  <c r="F72" i="2"/>
  <c r="F71" i="2"/>
  <c r="F70" i="2"/>
  <c r="F69" i="2"/>
  <c r="AA29" i="2"/>
  <c r="AA28" i="2"/>
  <c r="AA27" i="2"/>
  <c r="AA26" i="2"/>
  <c r="AA25" i="2"/>
  <c r="T29" i="2"/>
  <c r="T28" i="2"/>
  <c r="T27" i="2"/>
  <c r="T26" i="2"/>
  <c r="T25" i="2"/>
  <c r="M29" i="2"/>
  <c r="M28" i="2"/>
  <c r="M27" i="2"/>
  <c r="M26" i="2"/>
  <c r="M25" i="2"/>
  <c r="F26" i="2"/>
  <c r="F27" i="2"/>
  <c r="F28" i="2"/>
  <c r="F29" i="2"/>
  <c r="F25" i="2"/>
  <c r="S58" i="1" l="1"/>
  <c r="T58" i="1"/>
  <c r="S59" i="1"/>
  <c r="T59" i="1"/>
  <c r="S60" i="1"/>
  <c r="T60" i="1"/>
  <c r="S61" i="1"/>
  <c r="T61" i="1"/>
  <c r="S62" i="1"/>
  <c r="T62" i="1"/>
  <c r="R59" i="1"/>
  <c r="R60" i="1"/>
  <c r="R61" i="1"/>
  <c r="R62" i="1"/>
  <c r="R58" i="1"/>
  <c r="W28" i="1"/>
  <c r="X28" i="1"/>
  <c r="W29" i="1"/>
  <c r="X29" i="1"/>
  <c r="W30" i="1"/>
  <c r="X30" i="1"/>
  <c r="W31" i="1"/>
  <c r="X31" i="1"/>
  <c r="W32" i="1"/>
  <c r="X32" i="1"/>
  <c r="V29" i="1"/>
  <c r="V30" i="1"/>
  <c r="V31" i="1"/>
  <c r="V32" i="1"/>
  <c r="V28" i="1"/>
  <c r="AC65" i="2"/>
  <c r="AB65" i="2"/>
  <c r="AC64" i="2"/>
  <c r="AB64" i="2"/>
  <c r="AC63" i="2"/>
  <c r="AB63" i="2"/>
  <c r="AC62" i="2"/>
  <c r="AB62" i="2"/>
  <c r="AC61" i="2"/>
  <c r="AB61" i="2"/>
  <c r="AC57" i="2"/>
  <c r="AB57" i="2"/>
  <c r="AC56" i="2"/>
  <c r="AB56" i="2"/>
  <c r="AC55" i="2"/>
  <c r="AB55" i="2"/>
  <c r="AC54" i="2"/>
  <c r="AB54" i="2"/>
  <c r="AC53" i="2"/>
  <c r="AB53" i="2"/>
  <c r="V65" i="2"/>
  <c r="U65" i="2"/>
  <c r="V64" i="2"/>
  <c r="U64" i="2"/>
  <c r="V63" i="2"/>
  <c r="U63" i="2"/>
  <c r="V62" i="2"/>
  <c r="U62" i="2"/>
  <c r="V61" i="2"/>
  <c r="U61" i="2"/>
  <c r="V57" i="2"/>
  <c r="U57" i="2"/>
  <c r="V56" i="2"/>
  <c r="U56" i="2"/>
  <c r="V55" i="2"/>
  <c r="U55" i="2"/>
  <c r="V54" i="2"/>
  <c r="U54" i="2"/>
  <c r="V53" i="2"/>
  <c r="U53" i="2"/>
  <c r="O65" i="2"/>
  <c r="N65" i="2"/>
  <c r="O64" i="2"/>
  <c r="N64" i="2"/>
  <c r="O63" i="2"/>
  <c r="N63" i="2"/>
  <c r="O62" i="2"/>
  <c r="N62" i="2"/>
  <c r="O61" i="2"/>
  <c r="N61" i="2"/>
  <c r="O57" i="2"/>
  <c r="N57" i="2"/>
  <c r="O56" i="2"/>
  <c r="N56" i="2"/>
  <c r="O55" i="2"/>
  <c r="N55" i="2"/>
  <c r="O54" i="2"/>
  <c r="N54" i="2"/>
  <c r="O53" i="2"/>
  <c r="N53" i="2"/>
  <c r="H65" i="2"/>
  <c r="H64" i="2"/>
  <c r="H63" i="2"/>
  <c r="H62" i="2"/>
  <c r="H61" i="2"/>
  <c r="H57" i="2"/>
  <c r="H56" i="2"/>
  <c r="H55" i="2"/>
  <c r="H54" i="2"/>
  <c r="H53" i="2"/>
  <c r="G65" i="2"/>
  <c r="G64" i="2"/>
  <c r="G63" i="2"/>
  <c r="G62" i="2"/>
  <c r="G61" i="2"/>
  <c r="G57" i="2"/>
  <c r="G56" i="2"/>
  <c r="G55" i="2"/>
  <c r="G54" i="2"/>
  <c r="G53" i="2"/>
  <c r="AC21" i="2"/>
  <c r="AC20" i="2"/>
  <c r="AC19" i="2"/>
  <c r="AC18" i="2"/>
  <c r="AC17" i="2"/>
  <c r="AC13" i="2"/>
  <c r="AC12" i="2"/>
  <c r="AC11" i="2"/>
  <c r="AC10" i="2"/>
  <c r="AC9" i="2"/>
  <c r="AB21" i="2"/>
  <c r="AB20" i="2"/>
  <c r="AB19" i="2"/>
  <c r="AB18" i="2"/>
  <c r="AB17" i="2"/>
  <c r="AB13" i="2"/>
  <c r="AB12" i="2"/>
  <c r="AB11" i="2"/>
  <c r="AB10" i="2"/>
  <c r="AB9" i="2"/>
  <c r="V21" i="2"/>
  <c r="V20" i="2"/>
  <c r="V19" i="2"/>
  <c r="V18" i="2"/>
  <c r="V17" i="2"/>
  <c r="V13" i="2"/>
  <c r="V12" i="2"/>
  <c r="V11" i="2"/>
  <c r="V10" i="2"/>
  <c r="V9" i="2"/>
  <c r="U21" i="2"/>
  <c r="U20" i="2"/>
  <c r="U19" i="2"/>
  <c r="U18" i="2"/>
  <c r="U17" i="2"/>
  <c r="U13" i="2"/>
  <c r="U12" i="2"/>
  <c r="U11" i="2"/>
  <c r="U10" i="2"/>
  <c r="U9" i="2"/>
  <c r="O18" i="2"/>
  <c r="O19" i="2"/>
  <c r="O20" i="2"/>
  <c r="O21" i="2"/>
  <c r="O17" i="2"/>
  <c r="O10" i="2"/>
  <c r="O11" i="2"/>
  <c r="O12" i="2"/>
  <c r="O13" i="2"/>
  <c r="O9" i="2"/>
  <c r="N21" i="2"/>
  <c r="N20" i="2"/>
  <c r="N19" i="2"/>
  <c r="N18" i="2"/>
  <c r="N17" i="2"/>
  <c r="N10" i="2"/>
  <c r="N11" i="2"/>
  <c r="N12" i="2"/>
  <c r="N13" i="2"/>
  <c r="N9" i="2"/>
  <c r="H21" i="2"/>
  <c r="G21" i="2"/>
  <c r="H20" i="2"/>
  <c r="G20" i="2"/>
  <c r="H19" i="2"/>
  <c r="G19" i="2"/>
  <c r="H18" i="2"/>
  <c r="G18" i="2"/>
  <c r="H17" i="2"/>
  <c r="G17" i="2"/>
  <c r="H10" i="2"/>
  <c r="H11" i="2"/>
  <c r="H12" i="2"/>
  <c r="H13" i="2"/>
  <c r="H9" i="2"/>
  <c r="G10" i="2"/>
  <c r="G11" i="2"/>
  <c r="G12" i="2"/>
  <c r="G13" i="2"/>
  <c r="G9" i="2"/>
  <c r="V45" i="1" l="1"/>
  <c r="U45" i="1"/>
  <c r="V44" i="1"/>
  <c r="U44" i="1"/>
  <c r="X44" i="1" s="1"/>
  <c r="V43" i="1"/>
  <c r="U43" i="1"/>
  <c r="X43" i="1" s="1"/>
  <c r="V42" i="1"/>
  <c r="U42" i="1"/>
  <c r="V41" i="1"/>
  <c r="U41" i="1"/>
  <c r="V16" i="1"/>
  <c r="V15" i="1"/>
  <c r="V14" i="1"/>
  <c r="V13" i="1"/>
  <c r="V12" i="1"/>
  <c r="U16" i="1"/>
  <c r="U15" i="1"/>
  <c r="U14" i="1"/>
  <c r="U13" i="1"/>
  <c r="U12" i="1"/>
  <c r="AD55" i="1"/>
  <c r="AD54" i="1"/>
  <c r="AD53" i="1"/>
  <c r="AD52" i="1"/>
  <c r="AD51" i="1"/>
  <c r="AD26" i="1"/>
  <c r="AD25" i="1"/>
  <c r="AD24" i="1"/>
  <c r="AD23" i="1"/>
  <c r="AD22" i="1"/>
  <c r="X55" i="1"/>
  <c r="W55" i="1"/>
  <c r="V55" i="1"/>
  <c r="R55" i="1"/>
  <c r="N55" i="1"/>
  <c r="J55" i="1"/>
  <c r="F55" i="1"/>
  <c r="X54" i="1"/>
  <c r="W54" i="1"/>
  <c r="V54" i="1"/>
  <c r="R54" i="1"/>
  <c r="N54" i="1"/>
  <c r="J54" i="1"/>
  <c r="F54" i="1"/>
  <c r="X53" i="1"/>
  <c r="W53" i="1"/>
  <c r="Z53" i="1" s="1"/>
  <c r="V53" i="1"/>
  <c r="R53" i="1"/>
  <c r="N53" i="1"/>
  <c r="J53" i="1"/>
  <c r="F53" i="1"/>
  <c r="X52" i="1"/>
  <c r="W52" i="1"/>
  <c r="V52" i="1"/>
  <c r="R52" i="1"/>
  <c r="N52" i="1"/>
  <c r="J52" i="1"/>
  <c r="F52" i="1"/>
  <c r="X51" i="1"/>
  <c r="W51" i="1"/>
  <c r="V51" i="1"/>
  <c r="R51" i="1"/>
  <c r="N51" i="1"/>
  <c r="J51" i="1"/>
  <c r="F51" i="1"/>
  <c r="T45" i="1"/>
  <c r="P45" i="1"/>
  <c r="J45" i="1"/>
  <c r="I45" i="1"/>
  <c r="T44" i="1"/>
  <c r="P44" i="1"/>
  <c r="J44" i="1"/>
  <c r="I44" i="1"/>
  <c r="T43" i="1"/>
  <c r="P43" i="1"/>
  <c r="J43" i="1"/>
  <c r="I43" i="1"/>
  <c r="T42" i="1"/>
  <c r="P42" i="1"/>
  <c r="J42" i="1"/>
  <c r="I42" i="1"/>
  <c r="T41" i="1"/>
  <c r="P41" i="1"/>
  <c r="J41" i="1"/>
  <c r="I41" i="1"/>
  <c r="J16" i="1"/>
  <c r="J15" i="1"/>
  <c r="I16" i="1"/>
  <c r="I15" i="1"/>
  <c r="X26" i="1"/>
  <c r="W26" i="1"/>
  <c r="V26" i="1"/>
  <c r="R26" i="1"/>
  <c r="N26" i="1"/>
  <c r="J26" i="1"/>
  <c r="F26" i="1"/>
  <c r="X25" i="1"/>
  <c r="W25" i="1"/>
  <c r="V25" i="1"/>
  <c r="R25" i="1"/>
  <c r="N25" i="1"/>
  <c r="J25" i="1"/>
  <c r="F25" i="1"/>
  <c r="T16" i="1"/>
  <c r="P16" i="1"/>
  <c r="T15" i="1"/>
  <c r="P15" i="1"/>
  <c r="X24" i="1"/>
  <c r="W24" i="1"/>
  <c r="V24" i="1"/>
  <c r="R24" i="1"/>
  <c r="N24" i="1"/>
  <c r="J24" i="1"/>
  <c r="F24" i="1"/>
  <c r="X23" i="1"/>
  <c r="W23" i="1"/>
  <c r="V23" i="1"/>
  <c r="R23" i="1"/>
  <c r="N23" i="1"/>
  <c r="J23" i="1"/>
  <c r="F23" i="1"/>
  <c r="X22" i="1"/>
  <c r="W22" i="1"/>
  <c r="V22" i="1"/>
  <c r="R22" i="1"/>
  <c r="N22" i="1"/>
  <c r="J22" i="1"/>
  <c r="F22" i="1"/>
  <c r="T14" i="1"/>
  <c r="P14" i="1"/>
  <c r="J14" i="1"/>
  <c r="I14" i="1"/>
  <c r="T13" i="1"/>
  <c r="P13" i="1"/>
  <c r="J13" i="1"/>
  <c r="I13" i="1"/>
  <c r="T12" i="1"/>
  <c r="P12" i="1"/>
  <c r="J12" i="1"/>
  <c r="I12" i="1"/>
  <c r="X16" i="1" l="1"/>
  <c r="Z55" i="1"/>
  <c r="X42" i="1"/>
  <c r="X45" i="1"/>
  <c r="X41" i="1"/>
  <c r="Z54" i="1"/>
  <c r="Z52" i="1"/>
  <c r="Z51" i="1"/>
  <c r="L45" i="1"/>
  <c r="L44" i="1"/>
  <c r="L42" i="1"/>
  <c r="L41" i="1"/>
  <c r="L43" i="1"/>
  <c r="Z23" i="1"/>
  <c r="Z22" i="1"/>
  <c r="X14" i="1"/>
  <c r="X15" i="1"/>
  <c r="X13" i="1"/>
  <c r="X12" i="1"/>
  <c r="Z24" i="1"/>
  <c r="Z26" i="1"/>
  <c r="Z25" i="1"/>
  <c r="L16" i="1"/>
  <c r="L15" i="1"/>
  <c r="L14" i="1"/>
  <c r="L12" i="1"/>
  <c r="L13" i="1"/>
</calcChain>
</file>

<file path=xl/sharedStrings.xml><?xml version="1.0" encoding="utf-8"?>
<sst xmlns="http://schemas.openxmlformats.org/spreadsheetml/2006/main" count="640" uniqueCount="91">
  <si>
    <t>Upazila</t>
  </si>
  <si>
    <t>:GOPALGANJ SADAR</t>
  </si>
  <si>
    <t xml:space="preserve">Date of seeding     </t>
  </si>
  <si>
    <t>:</t>
  </si>
  <si>
    <t>GPS Location</t>
  </si>
  <si>
    <t>District</t>
  </si>
  <si>
    <t xml:space="preserve">:GOPALGANJ  </t>
  </si>
  <si>
    <t>Date of transplanting</t>
  </si>
  <si>
    <t>Designation</t>
  </si>
  <si>
    <t>Date of Flowering (50%)</t>
  </si>
  <si>
    <t>Date of Maturity (80%)</t>
  </si>
  <si>
    <t>Growth Duration (Days)</t>
  </si>
  <si>
    <t xml:space="preserve">Moisture (%) of the grain during weighing </t>
  </si>
  <si>
    <t xml:space="preserve">Grain yield (t/ha) at 14% moisture </t>
  </si>
  <si>
    <t>Disease Incidence</t>
  </si>
  <si>
    <t>Insect Infestation</t>
  </si>
  <si>
    <t>Lodging incidence (%)</t>
  </si>
  <si>
    <t>Rat damage (%)</t>
  </si>
  <si>
    <t xml:space="preserve">Bird damage (%) </t>
  </si>
  <si>
    <t>R1</t>
  </si>
  <si>
    <t>R2</t>
  </si>
  <si>
    <t>R3</t>
  </si>
  <si>
    <t>Ave</t>
  </si>
  <si>
    <t>Name</t>
  </si>
  <si>
    <t>Score (%)</t>
  </si>
  <si>
    <t>Plant height (cm)                                                                                     (Ave of 10 plants)</t>
  </si>
  <si>
    <r>
      <t>Panicles/m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(no.)</t>
    </r>
  </si>
  <si>
    <t>1000 grain weight                                    (g)</t>
  </si>
  <si>
    <t>Filled grains/panicle                             (Ave of 10 panicles)</t>
  </si>
  <si>
    <t>Unfilled spikelets/panicle                                                               (Ave of 10 panicles)</t>
  </si>
  <si>
    <t>Sterility                                                                           (%)</t>
  </si>
  <si>
    <t>Bangladesh Rice Research Institute</t>
  </si>
  <si>
    <t>Regional Station, Gopalganj</t>
  </si>
  <si>
    <t>Data Sheet: Rice Husk (Fly Ash Treatment), Boro 2024-25</t>
  </si>
  <si>
    <t>Name of Scientist</t>
  </si>
  <si>
    <t>:BRRI, REGIONAL STATION, GOPALGANJ</t>
  </si>
  <si>
    <t>:DR. MD. ROMEL BISWAS</t>
  </si>
  <si>
    <t xml:space="preserve">Place    </t>
  </si>
  <si>
    <t>Datasheet 1.1 Grain yield, growth duration, lodging incidence and pest infestation of the genotypes in Rice Husk (Fly Ash Treatment), Boro 2024-25</t>
  </si>
  <si>
    <t>Datasheet 1.2 Plant height and Yield components of the genotypes in Rice Husk (Fly Ash Treatment), Boro 2024-25</t>
  </si>
  <si>
    <t>BRRI dhan101</t>
  </si>
  <si>
    <t>BRRI dhan102</t>
  </si>
  <si>
    <t>BRRI dhan104</t>
  </si>
  <si>
    <t>BRRI dhan105</t>
  </si>
  <si>
    <t>BRRI dhan108</t>
  </si>
  <si>
    <t>Data Sheet: Rice Husk (Control Treatment), Boro 2024-25</t>
  </si>
  <si>
    <t>Datasheet 1.1 Grain yield, growth duration, lodging incidence and pest infestation of the genotypes in Rice Husk (Control Treatment), Boro 2024-25</t>
  </si>
  <si>
    <t>Datasheet 1.2 Plant height and Yield components of the genotypes in Rice Husk (Control Treatment), Boro 2024-25</t>
  </si>
  <si>
    <t>Panicle Lenth                                                                (cm)</t>
  </si>
  <si>
    <r>
      <t>Grain wt (kg) for 7.68m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(3.2m x 2.4m) at harvest</t>
    </r>
  </si>
  <si>
    <t>Control</t>
  </si>
  <si>
    <t>Fly Ash</t>
  </si>
  <si>
    <t>SD Error</t>
  </si>
  <si>
    <t>Inorganic Fertilizer</t>
  </si>
  <si>
    <t>Inorganic Fertilizer+Rice Husk Fly Ash (RHFA)</t>
  </si>
  <si>
    <r>
      <t>Panicles/m</t>
    </r>
    <r>
      <rPr>
        <b/>
        <vertAlign val="superscript"/>
        <sz val="12"/>
        <color rgb="FFFF0000"/>
        <rFont val="Calibri"/>
        <family val="2"/>
        <scheme val="minor"/>
      </rPr>
      <t>2</t>
    </r>
    <r>
      <rPr>
        <b/>
        <sz val="12"/>
        <color rgb="FFFF0000"/>
        <rFont val="Calibri"/>
        <family val="2"/>
        <scheme val="minor"/>
      </rPr>
      <t xml:space="preserve">                                                                (no.)</t>
    </r>
  </si>
  <si>
    <t>RHFA</t>
  </si>
  <si>
    <t>GD</t>
  </si>
  <si>
    <t>GY</t>
  </si>
  <si>
    <t>PH</t>
  </si>
  <si>
    <t>NPM2</t>
  </si>
  <si>
    <t>NFGP</t>
  </si>
  <si>
    <t>Sterility</t>
  </si>
  <si>
    <t>PL</t>
  </si>
  <si>
    <t>Rep</t>
  </si>
  <si>
    <t>Treat</t>
  </si>
  <si>
    <t xml:space="preserve"> gwt</t>
  </si>
  <si>
    <t>Varieties</t>
  </si>
  <si>
    <t xml:space="preserve"> 1000gwt</t>
  </si>
  <si>
    <t>Sterility%</t>
  </si>
  <si>
    <t>Treatment</t>
  </si>
  <si>
    <t>Increase</t>
  </si>
  <si>
    <t>Decrease</t>
  </si>
  <si>
    <t>Chemical composition</t>
  </si>
  <si>
    <t>Before RHFA to the peat soil</t>
  </si>
  <si>
    <t>After RHFA to the peat soil</t>
  </si>
  <si>
    <t>pH</t>
  </si>
  <si>
    <t xml:space="preserve">Salinity </t>
  </si>
  <si>
    <t>OM</t>
  </si>
  <si>
    <t xml:space="preserve">N </t>
  </si>
  <si>
    <t xml:space="preserve">P </t>
  </si>
  <si>
    <t xml:space="preserve">K </t>
  </si>
  <si>
    <t xml:space="preserve">S </t>
  </si>
  <si>
    <t xml:space="preserve">Ca </t>
  </si>
  <si>
    <t xml:space="preserve">Mg </t>
  </si>
  <si>
    <t xml:space="preserve">Zn </t>
  </si>
  <si>
    <t xml:space="preserve">B </t>
  </si>
  <si>
    <t>Cu</t>
  </si>
  <si>
    <t>Fe</t>
  </si>
  <si>
    <t>Mn</t>
  </si>
  <si>
    <t>RHFA analysis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</si>
</sst>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3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Calibri"/>
      <family val="2"/>
      <scheme val="minor"/>
    </font>
    <font>
      <b/>
      <vertAlign val="superscript"/>
      <sz val="12"/>
      <color rgb="FFFF0000"/>
      <name val="Calibri"/>
      <family val="2"/>
      <scheme val="minor"/>
    </font>
    <font>
      <sz val="11"/>
      <name val="Calibri"/>
      <family val="2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Calibri"/>
      <family val="2"/>
    </font>
    <font>
      <sz val="12"/>
      <name val="Times New Roman"/>
      <family val="1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4" fillId="0" borderId="2" xfId="0" applyFont="1" applyBorder="1"/>
    <xf numFmtId="16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4" fillId="0" borderId="5" xfId="0" applyFont="1" applyBorder="1"/>
    <xf numFmtId="164" fontId="0" fillId="0" borderId="5" xfId="0" applyNumberFormat="1" applyBorder="1" applyAlignment="1">
      <alignment horizontal="left"/>
    </xf>
    <xf numFmtId="0" fontId="0" fillId="0" borderId="6" xfId="0" applyBorder="1"/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12" fillId="0" borderId="7" xfId="0" applyNumberFormat="1" applyFont="1" applyBorder="1" applyAlignment="1">
      <alignment horizontal="center" wrapText="1"/>
    </xf>
    <xf numFmtId="0" fontId="0" fillId="0" borderId="7" xfId="0" applyBorder="1"/>
    <xf numFmtId="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 vertical="center"/>
    </xf>
    <xf numFmtId="0" fontId="16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165" fontId="12" fillId="0" borderId="0" xfId="0" applyNumberFormat="1" applyFont="1" applyAlignment="1">
      <alignment horizontal="center" vertical="top" wrapText="1"/>
    </xf>
    <xf numFmtId="165" fontId="0" fillId="0" borderId="0" xfId="0" applyNumberFormat="1" applyAlignment="1">
      <alignment horizontal="center" vertical="top"/>
    </xf>
    <xf numFmtId="0" fontId="17" fillId="0" borderId="0" xfId="0" applyFont="1"/>
    <xf numFmtId="2" fontId="1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165" fontId="0" fillId="0" borderId="0" xfId="0" applyNumberFormat="1"/>
    <xf numFmtId="1" fontId="0" fillId="0" borderId="0" xfId="0" applyNumberFormat="1"/>
    <xf numFmtId="165" fontId="2" fillId="0" borderId="0" xfId="0" applyNumberFormat="1" applyFont="1" applyAlignment="1">
      <alignment horizontal="center" vertical="top"/>
    </xf>
    <xf numFmtId="165" fontId="20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5" fontId="16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1" fontId="0" fillId="0" borderId="0" xfId="0" applyNumberFormat="1" applyAlignment="1">
      <alignment vertical="top"/>
    </xf>
    <xf numFmtId="1" fontId="1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165" fontId="14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7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 wrapText="1"/>
    </xf>
    <xf numFmtId="0" fontId="2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rgbClr val="0000FF"/>
                </a:solidFill>
              </a:rPr>
              <a:t>Fig.</a:t>
            </a:r>
            <a:r>
              <a:rPr lang="en-US" baseline="0">
                <a:solidFill>
                  <a:srgbClr val="0000FF"/>
                </a:solidFill>
              </a:rPr>
              <a:t> 1</a:t>
            </a:r>
            <a:endParaRPr lang="en-US">
              <a:solidFill>
                <a:srgbClr val="0000FF"/>
              </a:solidFill>
            </a:endParaRPr>
          </a:p>
        </c:rich>
      </c:tx>
      <c:layout>
        <c:manualLayout>
          <c:xMode val="edge"/>
          <c:yMode val="edge"/>
          <c:x val="0.7655564907428485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13581855814615"/>
          <c:y val="0.16726820393262054"/>
          <c:w val="0.88315311072903091"/>
          <c:h val="0.678300277046293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Sheet1!$D$24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F7EE-4B8C-9311-0A20828CB11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F7EE-4B8C-9311-0A20828CB11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F7EE-4B8C-9311-0A20828CB11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7EE-4B8C-9311-0A20828CB11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7EE-4B8C-9311-0A20828CB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Sheet1!$H$9:$H$13</c:f>
                <c:numCache>
                  <c:formatCode>General</c:formatCode>
                  <c:ptCount val="5"/>
                  <c:pt idx="0">
                    <c:v>0.33333333333333337</c:v>
                  </c:pt>
                  <c:pt idx="1">
                    <c:v>0.33333333333333337</c:v>
                  </c:pt>
                  <c:pt idx="2">
                    <c:v>0.33333333333333337</c:v>
                  </c:pt>
                  <c:pt idx="3">
                    <c:v>0.33333333333333337</c:v>
                  </c:pt>
                  <c:pt idx="4">
                    <c:v>0.33333333333333337</c:v>
                  </c:pt>
                </c:numCache>
              </c:numRef>
            </c:plus>
            <c:minus>
              <c:numRef>
                <c:f>Sheet1!$H$9:$H$13</c:f>
                <c:numCache>
                  <c:formatCode>General</c:formatCode>
                  <c:ptCount val="5"/>
                  <c:pt idx="0">
                    <c:v>0.33333333333333337</c:v>
                  </c:pt>
                  <c:pt idx="1">
                    <c:v>0.33333333333333337</c:v>
                  </c:pt>
                  <c:pt idx="2">
                    <c:v>0.33333333333333337</c:v>
                  </c:pt>
                  <c:pt idx="3">
                    <c:v>0.33333333333333337</c:v>
                  </c:pt>
                  <c:pt idx="4">
                    <c:v>0.33333333333333337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Sheet1!$C$25:$C$29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Sheet1!$D$25:$D$29</c:f>
              <c:numCache>
                <c:formatCode>0</c:formatCode>
                <c:ptCount val="5"/>
                <c:pt idx="0">
                  <c:v>144.33333333333334</c:v>
                </c:pt>
                <c:pt idx="1">
                  <c:v>145.66666666666666</c:v>
                </c:pt>
                <c:pt idx="2">
                  <c:v>144.66666666666666</c:v>
                </c:pt>
                <c:pt idx="3">
                  <c:v>147.33333333333334</c:v>
                </c:pt>
                <c:pt idx="4">
                  <c:v>148.33333333333334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EE-4B8C-9311-0A20828CB117}"/>
            </c:ext>
          </c:extLst>
        </c:ser>
        <c:ser>
          <c:idx val="1"/>
          <c:order val="1"/>
          <c:tx>
            <c:strRef>
              <c:f>Sheet1!$E$24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F7EE-4B8C-9311-0A20828CB11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F7EE-4B8C-9311-0A20828CB11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7EE-4B8C-9311-0A20828CB11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7EE-4B8C-9311-0A20828CB11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7EE-4B8C-9311-0A20828CB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Sheet1!$H$17:$H$21</c:f>
                <c:numCache>
                  <c:formatCode>General</c:formatCode>
                  <c:ptCount val="5"/>
                  <c:pt idx="0">
                    <c:v>0.33333333333333337</c:v>
                  </c:pt>
                  <c:pt idx="1">
                    <c:v>0.33333333333333337</c:v>
                  </c:pt>
                  <c:pt idx="2">
                    <c:v>0.33333333333333337</c:v>
                  </c:pt>
                  <c:pt idx="3">
                    <c:v>0.33333333333333337</c:v>
                  </c:pt>
                  <c:pt idx="4">
                    <c:v>0.33333333333333337</c:v>
                  </c:pt>
                </c:numCache>
              </c:numRef>
            </c:plus>
            <c:minus>
              <c:numRef>
                <c:f>Sheet1!$H$17:$H$21</c:f>
                <c:numCache>
                  <c:formatCode>General</c:formatCode>
                  <c:ptCount val="5"/>
                  <c:pt idx="0">
                    <c:v>0.33333333333333337</c:v>
                  </c:pt>
                  <c:pt idx="1">
                    <c:v>0.33333333333333337</c:v>
                  </c:pt>
                  <c:pt idx="2">
                    <c:v>0.33333333333333337</c:v>
                  </c:pt>
                  <c:pt idx="3">
                    <c:v>0.33333333333333337</c:v>
                  </c:pt>
                  <c:pt idx="4">
                    <c:v>0.33333333333333337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Sheet1!$C$25:$C$29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Sheet1!$E$25:$E$29</c:f>
              <c:numCache>
                <c:formatCode>0</c:formatCode>
                <c:ptCount val="5"/>
                <c:pt idx="0">
                  <c:v>145.66666666666666</c:v>
                </c:pt>
                <c:pt idx="1">
                  <c:v>146.66666666666666</c:v>
                </c:pt>
                <c:pt idx="2">
                  <c:v>146.33333333333334</c:v>
                </c:pt>
                <c:pt idx="3">
                  <c:v>147.66666666666666</c:v>
                </c:pt>
                <c:pt idx="4">
                  <c:v>148.66666666666666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EE-4B8C-9311-0A20828CB1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1867768240"/>
        <c:axId val="1867768720"/>
      </c:barChart>
      <c:catAx>
        <c:axId val="1867768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160997886390766"/>
              <c:y val="0.91916823994285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1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67768720"/>
        <c:crosses val="autoZero"/>
        <c:auto val="1"/>
        <c:lblAlgn val="ctr"/>
        <c:lblOffset val="100"/>
        <c:noMultiLvlLbl val="0"/>
      </c:catAx>
      <c:valAx>
        <c:axId val="1867768720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Growth Duration (Days)</a:t>
                </a:r>
              </a:p>
            </c:rich>
          </c:tx>
          <c:layout>
            <c:manualLayout>
              <c:xMode val="edge"/>
              <c:yMode val="edge"/>
              <c:x val="2.773975228061722E-3"/>
              <c:y val="0.10821354626531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6776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19143662917971"/>
          <c:y val="7.8608284548460486E-2"/>
          <c:w val="0.88602236264277801"/>
          <c:h val="7.850437420259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u="none" strike="noStrike" kern="1200" spc="0" baseline="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Fig. 8 </a:t>
            </a:r>
          </a:p>
        </c:rich>
      </c:tx>
      <c:layout>
        <c:manualLayout>
          <c:xMode val="edge"/>
          <c:yMode val="edge"/>
          <c:x val="0.67954832942531318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1066038466469"/>
          <c:y val="4.6340769903762027E-2"/>
          <c:w val="0.87229069245342938"/>
          <c:h val="0.788314910333336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Sheet1!$K$24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D73-4510-A6F7-FAA5C99F501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D73-4510-A6F7-FAA5C99F501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D73-4510-A6F7-FAA5C99F501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DD73-4510-A6F7-FAA5C99F501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DD73-4510-A6F7-FAA5C99F5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Sheet1!$O$9:$O$13</c:f>
                <c:numCache>
                  <c:formatCode>General</c:formatCode>
                  <c:ptCount val="5"/>
                  <c:pt idx="0">
                    <c:v>0.20074565364492147</c:v>
                  </c:pt>
                  <c:pt idx="1">
                    <c:v>0.44567895280149411</c:v>
                  </c:pt>
                  <c:pt idx="2">
                    <c:v>0.36936675788226181</c:v>
                  </c:pt>
                  <c:pt idx="3">
                    <c:v>0.42037267510490967</c:v>
                  </c:pt>
                  <c:pt idx="4">
                    <c:v>0.25647191282133697</c:v>
                  </c:pt>
                </c:numCache>
              </c:numRef>
            </c:plus>
            <c:minus>
              <c:numRef>
                <c:f>Sheet1!$O$9:$O$13</c:f>
                <c:numCache>
                  <c:formatCode>General</c:formatCode>
                  <c:ptCount val="5"/>
                  <c:pt idx="0">
                    <c:v>0.20074565364492147</c:v>
                  </c:pt>
                  <c:pt idx="1">
                    <c:v>0.44567895280149411</c:v>
                  </c:pt>
                  <c:pt idx="2">
                    <c:v>0.36936675788226181</c:v>
                  </c:pt>
                  <c:pt idx="3">
                    <c:v>0.42037267510490967</c:v>
                  </c:pt>
                  <c:pt idx="4">
                    <c:v>0.25647191282133697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Sheet1!$J$25:$J$29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Sheet1!$K$25:$K$29</c:f>
              <c:numCache>
                <c:formatCode>0.0</c:formatCode>
                <c:ptCount val="5"/>
                <c:pt idx="0">
                  <c:v>8.3918513808139537</c:v>
                </c:pt>
                <c:pt idx="1">
                  <c:v>8.1143259447674421</c:v>
                </c:pt>
                <c:pt idx="2">
                  <c:v>7.0005904796511622</c:v>
                </c:pt>
                <c:pt idx="3">
                  <c:v>8.6659702034883725</c:v>
                </c:pt>
                <c:pt idx="4">
                  <c:v>8.5189559108527142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3-4510-A6F7-FAA5C99F501F}"/>
            </c:ext>
          </c:extLst>
        </c:ser>
        <c:ser>
          <c:idx val="1"/>
          <c:order val="1"/>
          <c:tx>
            <c:strRef>
              <c:f>Sheet1!$L$24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D73-4510-A6F7-FAA5C99F501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DD73-4510-A6F7-FAA5C99F501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D73-4510-A6F7-FAA5C99F501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D73-4510-A6F7-FAA5C99F501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D73-4510-A6F7-FAA5C99F5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Sheet1!$O$17:$O$21</c:f>
                <c:numCache>
                  <c:formatCode>General</c:formatCode>
                  <c:ptCount val="5"/>
                  <c:pt idx="0">
                    <c:v>0.9025031574382697</c:v>
                  </c:pt>
                  <c:pt idx="1">
                    <c:v>0.18627867969402412</c:v>
                  </c:pt>
                  <c:pt idx="2">
                    <c:v>0.16661058821999564</c:v>
                  </c:pt>
                  <c:pt idx="3">
                    <c:v>0.22561486264208214</c:v>
                  </c:pt>
                  <c:pt idx="4">
                    <c:v>0.31862308187926786</c:v>
                  </c:pt>
                </c:numCache>
              </c:numRef>
            </c:plus>
            <c:minus>
              <c:numRef>
                <c:f>Sheet1!$O$17:$O$21</c:f>
                <c:numCache>
                  <c:formatCode>General</c:formatCode>
                  <c:ptCount val="5"/>
                  <c:pt idx="0">
                    <c:v>0.9025031574382697</c:v>
                  </c:pt>
                  <c:pt idx="1">
                    <c:v>0.18627867969402412</c:v>
                  </c:pt>
                  <c:pt idx="2">
                    <c:v>0.16661058821999564</c:v>
                  </c:pt>
                  <c:pt idx="3">
                    <c:v>0.22561486264208214</c:v>
                  </c:pt>
                  <c:pt idx="4">
                    <c:v>0.31862308187926786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Sheet1!$J$25:$J$29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Sheet1!$L$25:$L$29</c:f>
              <c:numCache>
                <c:formatCode>0.0</c:formatCode>
                <c:ptCount val="5"/>
                <c:pt idx="0">
                  <c:v>9.3075490552325597</c:v>
                </c:pt>
                <c:pt idx="1">
                  <c:v>8.6104045542635674</c:v>
                </c:pt>
                <c:pt idx="2">
                  <c:v>8.7082122093023262</c:v>
                </c:pt>
                <c:pt idx="3">
                  <c:v>9.0572008236434094</c:v>
                </c:pt>
                <c:pt idx="4">
                  <c:v>9.3818132267441854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3-4510-A6F7-FAA5C99F50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508401680"/>
        <c:axId val="508402160"/>
      </c:barChart>
      <c:catAx>
        <c:axId val="508401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1202479384096458"/>
              <c:y val="0.90380749330280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8402160"/>
        <c:crosses val="autoZero"/>
        <c:auto val="1"/>
        <c:lblAlgn val="ctr"/>
        <c:lblOffset val="100"/>
        <c:noMultiLvlLbl val="0"/>
      </c:catAx>
      <c:valAx>
        <c:axId val="5084021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Grain yield (t/ha)</a:t>
                </a:r>
              </a:p>
            </c:rich>
          </c:tx>
          <c:layout>
            <c:manualLayout>
              <c:xMode val="edge"/>
              <c:yMode val="edge"/>
              <c:x val="5.5632823365785811E-3"/>
              <c:y val="0.21416897847552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840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88589310474735"/>
          <c:y val="5.0827136191309422E-2"/>
          <c:w val="0.84158553546592485"/>
          <c:h val="0.125052091293634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u="none" strike="noStrike" kern="1200" spc="0" baseline="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Fig. 2</a:t>
            </a:r>
          </a:p>
        </c:rich>
      </c:tx>
      <c:layout>
        <c:manualLayout>
          <c:xMode val="edge"/>
          <c:yMode val="edge"/>
          <c:x val="0.87299999999999989"/>
          <c:y val="2.779923117979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09131229945354"/>
          <c:y val="6.0430665342805619E-2"/>
          <c:w val="0.8540709428011346"/>
          <c:h val="0.769695823496921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Sheet1!$R$24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4E1-4DCA-8A7B-1C4D92BB8F7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de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54E1-4DCA-8A7B-1C4D92BB8F7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c-e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54E1-4DCA-8A7B-1C4D92BB8F7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4E1-4DCA-8A7B-1C4D92BB8F7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54E1-4DCA-8A7B-1C4D92BB8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Sheet1!$V$9:$V$13</c:f>
                <c:numCache>
                  <c:formatCode>General</c:formatCode>
                  <c:ptCount val="5"/>
                  <c:pt idx="0">
                    <c:v>1.1547005383792517</c:v>
                  </c:pt>
                  <c:pt idx="1">
                    <c:v>1.4433756729740645</c:v>
                  </c:pt>
                  <c:pt idx="2">
                    <c:v>1</c:v>
                  </c:pt>
                  <c:pt idx="3">
                    <c:v>1.7320508075688774</c:v>
                  </c:pt>
                  <c:pt idx="4">
                    <c:v>0.28867513459481292</c:v>
                  </c:pt>
                </c:numCache>
              </c:numRef>
            </c:plus>
            <c:minus>
              <c:numRef>
                <c:f>Sheet1!$V$9:$V$13</c:f>
                <c:numCache>
                  <c:formatCode>General</c:formatCode>
                  <c:ptCount val="5"/>
                  <c:pt idx="0">
                    <c:v>1.1547005383792517</c:v>
                  </c:pt>
                  <c:pt idx="1">
                    <c:v>1.4433756729740645</c:v>
                  </c:pt>
                  <c:pt idx="2">
                    <c:v>1</c:v>
                  </c:pt>
                  <c:pt idx="3">
                    <c:v>1.7320508075688774</c:v>
                  </c:pt>
                  <c:pt idx="4">
                    <c:v>0.28867513459481292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Sheet1!$Q$25:$Q$29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Sheet1!$R$25:$R$29</c:f>
              <c:numCache>
                <c:formatCode>0.0</c:formatCode>
                <c:ptCount val="5"/>
                <c:pt idx="0">
                  <c:v>118</c:v>
                </c:pt>
                <c:pt idx="1">
                  <c:v>105.5</c:v>
                </c:pt>
                <c:pt idx="2">
                  <c:v>109</c:v>
                </c:pt>
                <c:pt idx="3">
                  <c:v>111</c:v>
                </c:pt>
                <c:pt idx="4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1-4DCA-8A7B-1C4D92BB8F75}"/>
            </c:ext>
          </c:extLst>
        </c:ser>
        <c:ser>
          <c:idx val="1"/>
          <c:order val="1"/>
          <c:tx>
            <c:strRef>
              <c:f>Sheet1!$S$24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4E1-4DCA-8A7B-1C4D92BB8F7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c-e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54E1-4DCA-8A7B-1C4D92BB8F7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c-e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54E1-4DCA-8A7B-1C4D92BB8F7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4E1-4DCA-8A7B-1C4D92BB8F7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c-e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54E1-4DCA-8A7B-1C4D92BB8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Sheet1!$V$17:$V$21</c:f>
                <c:numCache>
                  <c:formatCode>General</c:formatCode>
                  <c:ptCount val="5"/>
                  <c:pt idx="0">
                    <c:v>1.4433756729740645</c:v>
                  </c:pt>
                  <c:pt idx="1">
                    <c:v>1.2018504251546631</c:v>
                  </c:pt>
                  <c:pt idx="2">
                    <c:v>1.1547005383792517</c:v>
                  </c:pt>
                  <c:pt idx="3">
                    <c:v>1.4433756729740645</c:v>
                  </c:pt>
                  <c:pt idx="4">
                    <c:v>0.86602540378443871</c:v>
                  </c:pt>
                </c:numCache>
              </c:numRef>
            </c:plus>
            <c:minus>
              <c:numRef>
                <c:f>Sheet1!$V$17:$V$21</c:f>
                <c:numCache>
                  <c:formatCode>General</c:formatCode>
                  <c:ptCount val="5"/>
                  <c:pt idx="0">
                    <c:v>1.4433756729740645</c:v>
                  </c:pt>
                  <c:pt idx="1">
                    <c:v>1.2018504251546631</c:v>
                  </c:pt>
                  <c:pt idx="2">
                    <c:v>1.1547005383792517</c:v>
                  </c:pt>
                  <c:pt idx="3">
                    <c:v>1.4433756729740645</c:v>
                  </c:pt>
                  <c:pt idx="4">
                    <c:v>0.86602540378443871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Sheet1!$Q$25:$Q$29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Sheet1!$S$25:$S$29</c:f>
              <c:numCache>
                <c:formatCode>0.0</c:formatCode>
                <c:ptCount val="5"/>
                <c:pt idx="0">
                  <c:v>119.5</c:v>
                </c:pt>
                <c:pt idx="1">
                  <c:v>109.66666666666667</c:v>
                </c:pt>
                <c:pt idx="2">
                  <c:v>110</c:v>
                </c:pt>
                <c:pt idx="3">
                  <c:v>112.5</c:v>
                </c:pt>
                <c:pt idx="4">
                  <c:v>108.5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E1-4DCA-8A7B-1C4D92BB8F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394562528"/>
        <c:axId val="394563488"/>
      </c:barChart>
      <c:catAx>
        <c:axId val="394562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182834864696155"/>
              <c:y val="0.908462265011913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4563488"/>
        <c:crosses val="autoZero"/>
        <c:auto val="1"/>
        <c:lblAlgn val="ctr"/>
        <c:lblOffset val="100"/>
        <c:noMultiLvlLbl val="0"/>
      </c:catAx>
      <c:valAx>
        <c:axId val="394563488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Plant height (cm)     </a:t>
                </a:r>
              </a:p>
            </c:rich>
          </c:tx>
          <c:layout>
            <c:manualLayout>
              <c:xMode val="edge"/>
              <c:yMode val="edge"/>
              <c:x val="2.7507583805153708E-3"/>
              <c:y val="0.222765645439075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456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424650043744528"/>
          <c:y val="4.2052721497305989E-3"/>
          <c:w val="0.63857217847769021"/>
          <c:h val="0.12046187583520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u="none" strike="noStrike" kern="1200" spc="0" baseline="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Fig. 3 </a:t>
            </a:r>
          </a:p>
        </c:rich>
      </c:tx>
      <c:layout>
        <c:manualLayout>
          <c:xMode val="edge"/>
          <c:yMode val="edge"/>
          <c:x val="0.78228455818022735"/>
          <c:y val="9.806839656416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15166012823836"/>
          <c:y val="3.3298547856111485E-2"/>
          <c:w val="0.87100235716494212"/>
          <c:h val="0.810694754441668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Sheet1!$Y$24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D038-4D6B-B9AE-F945B371CE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a-c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038-4D6B-B9AE-F945B371CE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a-c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038-4D6B-B9AE-F945B371CE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b-d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D038-4D6B-B9AE-F945B371CE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D038-4D6B-B9AE-F945B371C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Sheet1!$AC$9:$AC$13</c:f>
                <c:numCache>
                  <c:formatCode>General</c:formatCode>
                  <c:ptCount val="5"/>
                  <c:pt idx="0">
                    <c:v>14.433756729740645</c:v>
                  </c:pt>
                  <c:pt idx="1">
                    <c:v>3.9405301391789633</c:v>
                  </c:pt>
                  <c:pt idx="2">
                    <c:v>15.877132402714709</c:v>
                  </c:pt>
                  <c:pt idx="3">
                    <c:v>10.392304845413264</c:v>
                  </c:pt>
                  <c:pt idx="4">
                    <c:v>4.9074772881118189</c:v>
                  </c:pt>
                </c:numCache>
              </c:numRef>
            </c:plus>
            <c:minus>
              <c:numRef>
                <c:f>Sheet1!$AC$9:$AC$13</c:f>
                <c:numCache>
                  <c:formatCode>General</c:formatCode>
                  <c:ptCount val="5"/>
                  <c:pt idx="0">
                    <c:v>14.433756729740645</c:v>
                  </c:pt>
                  <c:pt idx="1">
                    <c:v>3.9405301391789633</c:v>
                  </c:pt>
                  <c:pt idx="2">
                    <c:v>15.877132402714709</c:v>
                  </c:pt>
                  <c:pt idx="3">
                    <c:v>10.392304845413264</c:v>
                  </c:pt>
                  <c:pt idx="4">
                    <c:v>4.9074772881118189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Sheet1!$X$25:$X$29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Sheet1!$Y$25:$Y$29</c:f>
              <c:numCache>
                <c:formatCode>0</c:formatCode>
                <c:ptCount val="5"/>
                <c:pt idx="0">
                  <c:v>296</c:v>
                </c:pt>
                <c:pt idx="1">
                  <c:v>351.16666666666669</c:v>
                </c:pt>
                <c:pt idx="2">
                  <c:v>347.5</c:v>
                </c:pt>
                <c:pt idx="3">
                  <c:v>330</c:v>
                </c:pt>
                <c:pt idx="4">
                  <c:v>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8-4D6B-B9AE-F945B371CE41}"/>
            </c:ext>
          </c:extLst>
        </c:ser>
        <c:ser>
          <c:idx val="1"/>
          <c:order val="1"/>
          <c:tx>
            <c:strRef>
              <c:f>Sheet1!$Z$24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b-d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038-4D6B-B9AE-F945B371CE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038-4D6B-B9AE-F945B371CE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038-4D6B-B9AE-F945B371CE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038-4D6B-B9AE-F945B371CE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a-c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038-4D6B-B9AE-F945B371C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Sheet1!$AC$17:$AC$21</c:f>
                <c:numCache>
                  <c:formatCode>General</c:formatCode>
                  <c:ptCount val="5"/>
                  <c:pt idx="0">
                    <c:v>6.3508529610858835</c:v>
                  </c:pt>
                  <c:pt idx="1">
                    <c:v>6.3508529610858835</c:v>
                  </c:pt>
                  <c:pt idx="2">
                    <c:v>8.3715789032495742</c:v>
                  </c:pt>
                  <c:pt idx="3">
                    <c:v>7.7960103756843324</c:v>
                  </c:pt>
                  <c:pt idx="4">
                    <c:v>7.794228634059948</c:v>
                  </c:pt>
                </c:numCache>
              </c:numRef>
            </c:plus>
            <c:minus>
              <c:numRef>
                <c:f>Sheet1!$AC$17:$AC$21</c:f>
                <c:numCache>
                  <c:formatCode>General</c:formatCode>
                  <c:ptCount val="5"/>
                  <c:pt idx="0">
                    <c:v>6.3508529610858835</c:v>
                  </c:pt>
                  <c:pt idx="1">
                    <c:v>6.3508529610858835</c:v>
                  </c:pt>
                  <c:pt idx="2">
                    <c:v>8.3715789032495742</c:v>
                  </c:pt>
                  <c:pt idx="3">
                    <c:v>7.7960103756843324</c:v>
                  </c:pt>
                  <c:pt idx="4">
                    <c:v>7.794228634059948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Sheet1!$X$25:$X$29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Sheet1!$Z$25:$Z$29</c:f>
              <c:numCache>
                <c:formatCode>0</c:formatCode>
                <c:ptCount val="5"/>
                <c:pt idx="0">
                  <c:v>329</c:v>
                </c:pt>
                <c:pt idx="1">
                  <c:v>380</c:v>
                </c:pt>
                <c:pt idx="2">
                  <c:v>374.5</c:v>
                </c:pt>
                <c:pt idx="3">
                  <c:v>379.66666666666669</c:v>
                </c:pt>
                <c:pt idx="4">
                  <c:v>348.5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8-4D6B-B9AE-F945B371CE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448322128"/>
        <c:axId val="448320688"/>
      </c:barChart>
      <c:catAx>
        <c:axId val="448322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0885318458308501"/>
              <c:y val="0.913117036721017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8320688"/>
        <c:crosses val="autoZero"/>
        <c:auto val="1"/>
        <c:lblAlgn val="ctr"/>
        <c:lblOffset val="100"/>
        <c:noMultiLvlLbl val="0"/>
      </c:catAx>
      <c:valAx>
        <c:axId val="448320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No. of efficent tillers/m2</a:t>
                </a:r>
              </a:p>
            </c:rich>
          </c:tx>
          <c:layout>
            <c:manualLayout>
              <c:xMode val="edge"/>
              <c:yMode val="edge"/>
              <c:x val="8.3487946728992655E-3"/>
              <c:y val="0.16134904813583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832212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27095498158992"/>
          <c:y val="1.6139827045338482E-2"/>
          <c:w val="0.85269001013030898"/>
          <c:h val="7.1012419507921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u="none" strike="noStrike" kern="1200" spc="0" baseline="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Fig. 7 </a:t>
            </a:r>
          </a:p>
        </c:rich>
      </c:tx>
      <c:layout>
        <c:manualLayout>
          <c:xMode val="edge"/>
          <c:yMode val="edge"/>
          <c:x val="0.79332783591902056"/>
          <c:y val="8.3013076920004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60869755675535"/>
          <c:y val="5.1004649199734499E-2"/>
          <c:w val="0.82279324959206246"/>
          <c:h val="0.77985926075752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Sheet1!$D$68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rgbClr val="0070C0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603-46E9-B424-5F95BFF8CB5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603-46E9-B424-5F95BFF8CB5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603-46E9-B424-5F95BFF8CB5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603-46E9-B424-5F95BFF8CB5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603-46E9-B424-5F95BFF8C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Sheet1!$H$53:$H$57</c:f>
                <c:numCache>
                  <c:formatCode>General</c:formatCode>
                  <c:ptCount val="5"/>
                  <c:pt idx="0">
                    <c:v>0.24537386440559136</c:v>
                  </c:pt>
                  <c:pt idx="1">
                    <c:v>0.14730919862656286</c:v>
                  </c:pt>
                  <c:pt idx="2">
                    <c:v>0.76210235533030624</c:v>
                  </c:pt>
                  <c:pt idx="3">
                    <c:v>0.19341234017852513</c:v>
                  </c:pt>
                  <c:pt idx="4">
                    <c:v>0.14433756729740646</c:v>
                  </c:pt>
                </c:numCache>
              </c:numRef>
            </c:plus>
            <c:minus>
              <c:numRef>
                <c:f>Sheet1!$H$53:$H$57</c:f>
                <c:numCache>
                  <c:formatCode>General</c:formatCode>
                  <c:ptCount val="5"/>
                  <c:pt idx="0">
                    <c:v>0.24537386440559136</c:v>
                  </c:pt>
                  <c:pt idx="1">
                    <c:v>0.14730919862656286</c:v>
                  </c:pt>
                  <c:pt idx="2">
                    <c:v>0.76210235533030624</c:v>
                  </c:pt>
                  <c:pt idx="3">
                    <c:v>0.19341234017852513</c:v>
                  </c:pt>
                  <c:pt idx="4">
                    <c:v>0.14433756729740646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Sheet1!$C$69:$C$73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Sheet1!$D$69:$D$73</c:f>
              <c:numCache>
                <c:formatCode>0.0</c:formatCode>
                <c:ptCount val="5"/>
                <c:pt idx="0">
                  <c:v>23.334999999999997</c:v>
                </c:pt>
                <c:pt idx="1">
                  <c:v>22.4</c:v>
                </c:pt>
                <c:pt idx="2">
                  <c:v>24.820000000000004</c:v>
                </c:pt>
                <c:pt idx="3">
                  <c:v>20.175000000000001</c:v>
                </c:pt>
                <c:pt idx="4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3-46E9-B424-5F95BFF8CB59}"/>
            </c:ext>
          </c:extLst>
        </c:ser>
        <c:ser>
          <c:idx val="1"/>
          <c:order val="1"/>
          <c:tx>
            <c:strRef>
              <c:f>Sheet1!$E$68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603-46E9-B424-5F95BFF8CB5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603-46E9-B424-5F95BFF8CB5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603-46E9-B424-5F95BFF8CB5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603-46E9-B424-5F95BFF8CB5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603-46E9-B424-5F95BFF8C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Sheet1!$H$61:$H$65</c:f>
                <c:numCache>
                  <c:formatCode>General</c:formatCode>
                  <c:ptCount val="5"/>
                  <c:pt idx="0">
                    <c:v>0.41857894516247951</c:v>
                  </c:pt>
                  <c:pt idx="1">
                    <c:v>0.32908965343808688</c:v>
                  </c:pt>
                  <c:pt idx="2">
                    <c:v>0.59467077726531525</c:v>
                  </c:pt>
                  <c:pt idx="3">
                    <c:v>0.14145081595145786</c:v>
                  </c:pt>
                  <c:pt idx="4">
                    <c:v>0.46105253978743488</c:v>
                  </c:pt>
                </c:numCache>
              </c:numRef>
            </c:plus>
            <c:minus>
              <c:numRef>
                <c:f>Sheet1!$H$61:$H$65</c:f>
                <c:numCache>
                  <c:formatCode>General</c:formatCode>
                  <c:ptCount val="5"/>
                  <c:pt idx="0">
                    <c:v>0.41857894516247951</c:v>
                  </c:pt>
                  <c:pt idx="1">
                    <c:v>0.32908965343808688</c:v>
                  </c:pt>
                  <c:pt idx="2">
                    <c:v>0.59467077726531525</c:v>
                  </c:pt>
                  <c:pt idx="3">
                    <c:v>0.14145081595145786</c:v>
                  </c:pt>
                  <c:pt idx="4">
                    <c:v>0.46105253978743488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Sheet1!$C$69:$C$73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Sheet1!$E$69:$E$73</c:f>
              <c:numCache>
                <c:formatCode>0.0</c:formatCode>
                <c:ptCount val="5"/>
                <c:pt idx="0">
                  <c:v>24.055</c:v>
                </c:pt>
                <c:pt idx="1">
                  <c:v>23.5</c:v>
                </c:pt>
                <c:pt idx="2">
                  <c:v>25.36</c:v>
                </c:pt>
                <c:pt idx="3">
                  <c:v>21.005000000000003</c:v>
                </c:pt>
                <c:pt idx="4">
                  <c:v>18.011666666666667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3-46E9-B424-5F95BFF8CB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446776816"/>
        <c:axId val="657960752"/>
      </c:barChart>
      <c:catAx>
        <c:axId val="446776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0164226342360887"/>
              <c:y val="0.91183059592561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960752"/>
        <c:crosses val="autoZero"/>
        <c:auto val="1"/>
        <c:lblAlgn val="ctr"/>
        <c:lblOffset val="100"/>
        <c:noMultiLvlLbl val="0"/>
      </c:catAx>
      <c:valAx>
        <c:axId val="6579607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1000 grain wt (gm)</a:t>
                </a:r>
              </a:p>
            </c:rich>
          </c:tx>
          <c:layout>
            <c:manualLayout>
              <c:xMode val="edge"/>
              <c:yMode val="edge"/>
              <c:x val="8.3293725975490899E-3"/>
              <c:y val="0.206811621611951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677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30030773274342"/>
          <c:y val="1.2988843235001817E-2"/>
          <c:w val="0.81098748261474274"/>
          <c:h val="7.3564257460662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u="none" strike="noStrike" kern="1200" spc="0" baseline="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Fig. 5 </a:t>
            </a:r>
          </a:p>
        </c:rich>
      </c:tx>
      <c:layout>
        <c:manualLayout>
          <c:xMode val="edge"/>
          <c:yMode val="edge"/>
          <c:x val="0.77388806352335804"/>
          <c:y val="2.7671015591636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63150873670925"/>
          <c:y val="5.1004630577878449E-2"/>
          <c:w val="0.86574639762384631"/>
          <c:h val="0.77985934113116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Sheet1!$K$68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rgbClr val="0070C0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BC6-41DA-9076-584F7D4F04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BC6-41DA-9076-584F7D4F040A}"/>
                </c:ext>
              </c:extLst>
            </c:dLbl>
            <c:dLbl>
              <c:idx val="2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BC6-41DA-9076-584F7D4F04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BC6-41DA-9076-584F7D4F040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BC6-41DA-9076-584F7D4F0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Sheet1!$O$53:$O$57</c:f>
                <c:numCache>
                  <c:formatCode>General</c:formatCode>
                  <c:ptCount val="5"/>
                  <c:pt idx="0">
                    <c:v>10.996299882738271</c:v>
                  </c:pt>
                  <c:pt idx="1">
                    <c:v>2.2516660498395438</c:v>
                  </c:pt>
                  <c:pt idx="2">
                    <c:v>3.983716857408417</c:v>
                  </c:pt>
                  <c:pt idx="3">
                    <c:v>3.0307223194772837</c:v>
                  </c:pt>
                  <c:pt idx="4">
                    <c:v>12.557368354874361</c:v>
                  </c:pt>
                </c:numCache>
              </c:numRef>
            </c:plus>
            <c:minus>
              <c:numRef>
                <c:f>Sheet1!$O$53:$O$57</c:f>
                <c:numCache>
                  <c:formatCode>General</c:formatCode>
                  <c:ptCount val="5"/>
                  <c:pt idx="0">
                    <c:v>10.996299882738271</c:v>
                  </c:pt>
                  <c:pt idx="1">
                    <c:v>2.2516660498395438</c:v>
                  </c:pt>
                  <c:pt idx="2">
                    <c:v>3.983716857408417</c:v>
                  </c:pt>
                  <c:pt idx="3">
                    <c:v>3.0307223194772837</c:v>
                  </c:pt>
                  <c:pt idx="4">
                    <c:v>12.557368354874361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Sheet1!$J$69:$J$73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Sheet1!$K$69:$K$73</c:f>
              <c:numCache>
                <c:formatCode>0</c:formatCode>
                <c:ptCount val="5"/>
                <c:pt idx="0">
                  <c:v>143.38333333333335</c:v>
                </c:pt>
                <c:pt idx="1">
                  <c:v>114.5</c:v>
                </c:pt>
                <c:pt idx="2">
                  <c:v>110.80000000000001</c:v>
                </c:pt>
                <c:pt idx="3">
                  <c:v>136.48333333333335</c:v>
                </c:pt>
                <c:pt idx="4">
                  <c:v>226.75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6-41DA-9076-584F7D4F040A}"/>
            </c:ext>
          </c:extLst>
        </c:ser>
        <c:ser>
          <c:idx val="1"/>
          <c:order val="1"/>
          <c:tx>
            <c:strRef>
              <c:f>Sheet1!$L$68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BC6-41DA-9076-584F7D4F04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BC6-41DA-9076-584F7D4F040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BC6-41DA-9076-584F7D4F04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BC6-41DA-9076-584F7D4F040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BC6-41DA-9076-584F7D4F0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Sheet1!$O$61:$O$65</c:f>
                <c:numCache>
                  <c:formatCode>General</c:formatCode>
                  <c:ptCount val="5"/>
                  <c:pt idx="0">
                    <c:v>9.3819418743314191</c:v>
                  </c:pt>
                  <c:pt idx="1">
                    <c:v>8.8320124798623425</c:v>
                  </c:pt>
                  <c:pt idx="2">
                    <c:v>3.0022213997860558</c:v>
                  </c:pt>
                  <c:pt idx="3">
                    <c:v>6.6395280956806966</c:v>
                  </c:pt>
                  <c:pt idx="4">
                    <c:v>14.462624243200116</c:v>
                  </c:pt>
                </c:numCache>
              </c:numRef>
            </c:plus>
            <c:minus>
              <c:numRef>
                <c:f>Sheet1!$O$61:$O$65</c:f>
                <c:numCache>
                  <c:formatCode>General</c:formatCode>
                  <c:ptCount val="5"/>
                  <c:pt idx="0">
                    <c:v>9.3819418743314191</c:v>
                  </c:pt>
                  <c:pt idx="1">
                    <c:v>8.8320124798623425</c:v>
                  </c:pt>
                  <c:pt idx="2">
                    <c:v>3.0022213997860558</c:v>
                  </c:pt>
                  <c:pt idx="3">
                    <c:v>6.6395280956806966</c:v>
                  </c:pt>
                  <c:pt idx="4">
                    <c:v>14.462624243200116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Sheet1!$J$69:$J$73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Sheet1!$L$69:$L$73</c:f>
              <c:numCache>
                <c:formatCode>0</c:formatCode>
                <c:ptCount val="5"/>
                <c:pt idx="0">
                  <c:v>153.05000000000001</c:v>
                </c:pt>
                <c:pt idx="1">
                  <c:v>121.26666666666667</c:v>
                </c:pt>
                <c:pt idx="2">
                  <c:v>134.60000000000002</c:v>
                </c:pt>
                <c:pt idx="3">
                  <c:v>148</c:v>
                </c:pt>
                <c:pt idx="4">
                  <c:v>243.35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C6-41DA-9076-584F7D4F04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514869920"/>
        <c:axId val="514870400"/>
      </c:barChart>
      <c:catAx>
        <c:axId val="514869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116974415706019"/>
              <c:y val="0.918089557121352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4870400"/>
        <c:crosses val="autoZero"/>
        <c:auto val="1"/>
        <c:lblAlgn val="ctr"/>
        <c:lblOffset val="100"/>
        <c:noMultiLvlLbl val="0"/>
      </c:catAx>
      <c:valAx>
        <c:axId val="5148704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Filled grains/panicle    </a:t>
                </a:r>
              </a:p>
            </c:rich>
          </c:tx>
          <c:layout>
            <c:manualLayout>
              <c:xMode val="edge"/>
              <c:yMode val="edge"/>
              <c:x val="1.1108001650204043E-2"/>
              <c:y val="0.12123256687649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486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02077820609506"/>
          <c:y val="4.0809911181843371E-2"/>
          <c:w val="0.61633829007679053"/>
          <c:h val="0.119932076582156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u="none" strike="noStrike" kern="1200" spc="0" baseline="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Fig.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35556821044101"/>
          <c:y val="2.3111806532578889E-2"/>
          <c:w val="0.86311127659807474"/>
          <c:h val="0.812244239032136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Sheet1!$R$68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rgbClr val="0070C0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AA5A-4052-B057-9823C8DF2D2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AA5A-4052-B057-9823C8DF2D2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AA5A-4052-B057-9823C8DF2D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a-c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AA5A-4052-B057-9823C8DF2D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A5A-4052-B057-9823C8DF2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Sheet1!$V$53:$V$57</c:f>
                <c:numCache>
                  <c:formatCode>General</c:formatCode>
                  <c:ptCount val="5"/>
                  <c:pt idx="0">
                    <c:v>2.797235603044574</c:v>
                  </c:pt>
                  <c:pt idx="1">
                    <c:v>0.25094582132836646</c:v>
                  </c:pt>
                  <c:pt idx="2">
                    <c:v>2.2278514211907128</c:v>
                  </c:pt>
                  <c:pt idx="3">
                    <c:v>1.3279754418451455</c:v>
                  </c:pt>
                  <c:pt idx="4">
                    <c:v>2.8233980104269425</c:v>
                  </c:pt>
                </c:numCache>
              </c:numRef>
            </c:plus>
            <c:minus>
              <c:numRef>
                <c:f>Sheet1!$V$53:$V$57</c:f>
                <c:numCache>
                  <c:formatCode>General</c:formatCode>
                  <c:ptCount val="5"/>
                  <c:pt idx="0">
                    <c:v>2.797235603044574</c:v>
                  </c:pt>
                  <c:pt idx="1">
                    <c:v>0.25094582132836646</c:v>
                  </c:pt>
                  <c:pt idx="2">
                    <c:v>2.2278514211907128</c:v>
                  </c:pt>
                  <c:pt idx="3">
                    <c:v>1.3279754418451455</c:v>
                  </c:pt>
                  <c:pt idx="4">
                    <c:v>2.8233980104269425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Sheet1!$Q$69:$Q$73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Sheet1!$R$69:$R$73</c:f>
              <c:numCache>
                <c:formatCode>0</c:formatCode>
                <c:ptCount val="5"/>
                <c:pt idx="0">
                  <c:v>27.503302663474159</c:v>
                </c:pt>
                <c:pt idx="1">
                  <c:v>13.735782967517148</c:v>
                </c:pt>
                <c:pt idx="2">
                  <c:v>29.248088079716599</c:v>
                </c:pt>
                <c:pt idx="3">
                  <c:v>21.700112697112178</c:v>
                </c:pt>
                <c:pt idx="4">
                  <c:v>28.054316951937029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A-4052-B057-9823C8DF2D28}"/>
            </c:ext>
          </c:extLst>
        </c:ser>
        <c:ser>
          <c:idx val="1"/>
          <c:order val="1"/>
          <c:tx>
            <c:strRef>
              <c:f>Sheet1!$S$68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a-c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AA5A-4052-B057-9823C8DF2D2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AA5A-4052-B057-9823C8DF2D2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a-c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AA5A-4052-B057-9823C8DF2D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AA5A-4052-B057-9823C8DF2D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AA5A-4052-B057-9823C8DF2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Sheet1!$V$61:$V$65</c:f>
                <c:numCache>
                  <c:formatCode>General</c:formatCode>
                  <c:ptCount val="5"/>
                  <c:pt idx="0">
                    <c:v>1.74004139185989</c:v>
                  </c:pt>
                  <c:pt idx="1">
                    <c:v>1.2366107322285147</c:v>
                  </c:pt>
                  <c:pt idx="2">
                    <c:v>0.11562453147804311</c:v>
                  </c:pt>
                  <c:pt idx="3">
                    <c:v>1.1397991409764359</c:v>
                  </c:pt>
                  <c:pt idx="4">
                    <c:v>1.7203470994487677</c:v>
                  </c:pt>
                </c:numCache>
              </c:numRef>
            </c:plus>
            <c:minus>
              <c:numRef>
                <c:f>Sheet1!$V$61:$V$65</c:f>
                <c:numCache>
                  <c:formatCode>General</c:formatCode>
                  <c:ptCount val="5"/>
                  <c:pt idx="0">
                    <c:v>1.74004139185989</c:v>
                  </c:pt>
                  <c:pt idx="1">
                    <c:v>1.2366107322285147</c:v>
                  </c:pt>
                  <c:pt idx="2">
                    <c:v>0.11562453147804311</c:v>
                  </c:pt>
                  <c:pt idx="3">
                    <c:v>1.1397991409764359</c:v>
                  </c:pt>
                  <c:pt idx="4">
                    <c:v>1.7203470994487677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Sheet1!$Q$69:$Q$73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Sheet1!$S$69:$S$73</c:f>
              <c:numCache>
                <c:formatCode>0</c:formatCode>
                <c:ptCount val="5"/>
                <c:pt idx="0">
                  <c:v>21.112385394490243</c:v>
                </c:pt>
                <c:pt idx="1">
                  <c:v>12.325576521264018</c:v>
                </c:pt>
                <c:pt idx="2">
                  <c:v>20.31641669189348</c:v>
                </c:pt>
                <c:pt idx="3">
                  <c:v>14.799708170916388</c:v>
                </c:pt>
                <c:pt idx="4">
                  <c:v>22.716710700764903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5A-4052-B057-9823C8DF2D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661552528"/>
        <c:axId val="661553968"/>
      </c:barChart>
      <c:catAx>
        <c:axId val="661552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0882590649743189"/>
              <c:y val="0.91341929677695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1553968"/>
        <c:crosses val="autoZero"/>
        <c:auto val="1"/>
        <c:lblAlgn val="ctr"/>
        <c:lblOffset val="100"/>
        <c:noMultiLvlLbl val="0"/>
      </c:catAx>
      <c:valAx>
        <c:axId val="6615539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Sterility (%)</a:t>
                </a:r>
              </a:p>
            </c:rich>
          </c:tx>
          <c:layout>
            <c:manualLayout>
              <c:xMode val="edge"/>
              <c:yMode val="edge"/>
              <c:x val="2.7816411682892906E-3"/>
              <c:y val="0.273458786781732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1552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88582677165355"/>
          <c:y val="0.1095183863262767"/>
          <c:w val="0.84436717663421423"/>
          <c:h val="7.35926846336692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1" i="0" u="none" strike="noStrike" kern="1200" spc="0" baseline="0">
                <a:solidFill>
                  <a:srgbClr val="0000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Fig. 4 </a:t>
            </a:r>
          </a:p>
        </c:rich>
      </c:tx>
      <c:layout>
        <c:manualLayout>
          <c:xMode val="edge"/>
          <c:yMode val="edge"/>
          <c:x val="0.77395122484689416"/>
          <c:y val="1.8454440599769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4739301764663"/>
          <c:y val="8.7184994324222068E-2"/>
          <c:w val="0.87098219734578453"/>
          <c:h val="0.748170958035279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Sheet1!$Y$68</c:f>
              <c:strCache>
                <c:ptCount val="1"/>
                <c:pt idx="0">
                  <c:v>Inorganic Fertilizer</c:v>
                </c:pt>
              </c:strCache>
            </c:strRef>
          </c:tx>
          <c:spPr>
            <a:pattFill prst="lgCheck">
              <a:fgClr>
                <a:srgbClr val="0070C0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D47-46CA-9B01-2D087067DD3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D47-46CA-9B01-2D087067DD3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D47-46CA-9B01-2D087067DD3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D47-46CA-9B01-2D087067DD3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D47-46CA-9B01-2D087067D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Sheet1!$AC$53:$AC$57</c:f>
                <c:numCache>
                  <c:formatCode>General</c:formatCode>
                  <c:ptCount val="5"/>
                  <c:pt idx="0">
                    <c:v>0.72648315725677892</c:v>
                  </c:pt>
                  <c:pt idx="1">
                    <c:v>0.37118429085533461</c:v>
                  </c:pt>
                  <c:pt idx="2">
                    <c:v>0.25166114784235838</c:v>
                  </c:pt>
                  <c:pt idx="3">
                    <c:v>0.28867513459481292</c:v>
                  </c:pt>
                  <c:pt idx="4">
                    <c:v>0.23333333333333353</c:v>
                  </c:pt>
                </c:numCache>
              </c:numRef>
            </c:plus>
            <c:minus>
              <c:numRef>
                <c:f>Sheet1!$AC$53:$AC$57</c:f>
                <c:numCache>
                  <c:formatCode>General</c:formatCode>
                  <c:ptCount val="5"/>
                  <c:pt idx="0">
                    <c:v>0.72648315725677892</c:v>
                  </c:pt>
                  <c:pt idx="1">
                    <c:v>0.37118429085533461</c:v>
                  </c:pt>
                  <c:pt idx="2">
                    <c:v>0.25166114784235838</c:v>
                  </c:pt>
                  <c:pt idx="3">
                    <c:v>0.28867513459481292</c:v>
                  </c:pt>
                  <c:pt idx="4">
                    <c:v>0.23333333333333353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Sheet1!$X$69:$X$73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Sheet1!$Y$69:$Y$73</c:f>
              <c:numCache>
                <c:formatCode>0.0</c:formatCode>
                <c:ptCount val="5"/>
                <c:pt idx="0">
                  <c:v>23.666666666666668</c:v>
                </c:pt>
                <c:pt idx="1">
                  <c:v>24.233333333333334</c:v>
                </c:pt>
                <c:pt idx="2">
                  <c:v>24.2</c:v>
                </c:pt>
                <c:pt idx="3">
                  <c:v>23.5</c:v>
                </c:pt>
                <c:pt idx="4">
                  <c:v>24.066666666666666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7-46CA-9B01-2D087067DD36}"/>
            </c:ext>
          </c:extLst>
        </c:ser>
        <c:ser>
          <c:idx val="1"/>
          <c:order val="1"/>
          <c:tx>
            <c:strRef>
              <c:f>Sheet1!$Z$68</c:f>
              <c:strCache>
                <c:ptCount val="1"/>
                <c:pt idx="0">
                  <c:v>Inorganic Fertilizer+Rice Husk Fly Ash (RHFA)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D47-46CA-9B01-2D087067DD3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D47-46CA-9B01-2D087067DD3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D47-46CA-9B01-2D087067DD3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D47-46CA-9B01-2D087067DD3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D47-46CA-9B01-2D087067D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Sheet1!$AC$61:$AC$65</c:f>
                <c:numCache>
                  <c:formatCode>General</c:formatCode>
                  <c:ptCount val="5"/>
                  <c:pt idx="0">
                    <c:v>0.28867513459481292</c:v>
                  </c:pt>
                  <c:pt idx="1">
                    <c:v>0.28867513459481292</c:v>
                  </c:pt>
                  <c:pt idx="2">
                    <c:v>0</c:v>
                  </c:pt>
                  <c:pt idx="3">
                    <c:v>0.15275252316519453</c:v>
                  </c:pt>
                  <c:pt idx="4">
                    <c:v>0.32829526005986948</c:v>
                  </c:pt>
                </c:numCache>
              </c:numRef>
            </c:plus>
            <c:minus>
              <c:numRef>
                <c:f>Sheet1!$AC$61:$AC$65</c:f>
                <c:numCache>
                  <c:formatCode>General</c:formatCode>
                  <c:ptCount val="5"/>
                  <c:pt idx="0">
                    <c:v>0.28867513459481292</c:v>
                  </c:pt>
                  <c:pt idx="1">
                    <c:v>0.28867513459481292</c:v>
                  </c:pt>
                  <c:pt idx="2">
                    <c:v>0</c:v>
                  </c:pt>
                  <c:pt idx="3">
                    <c:v>0.15275252316519453</c:v>
                  </c:pt>
                  <c:pt idx="4">
                    <c:v>0.32829526005986948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Sheet1!$X$69:$X$73</c:f>
              <c:strCache>
                <c:ptCount val="5"/>
                <c:pt idx="0">
                  <c:v>BRRI dhan101</c:v>
                </c:pt>
                <c:pt idx="1">
                  <c:v>BRRI dhan102</c:v>
                </c:pt>
                <c:pt idx="2">
                  <c:v>BRRI dhan104</c:v>
                </c:pt>
                <c:pt idx="3">
                  <c:v>BRRI dhan105</c:v>
                </c:pt>
                <c:pt idx="4">
                  <c:v>BRRI dhan108</c:v>
                </c:pt>
              </c:strCache>
            </c:strRef>
          </c:cat>
          <c:val>
            <c:numRef>
              <c:f>Sheet1!$Z$69:$Z$73</c:f>
              <c:numCache>
                <c:formatCode>0.0</c:formatCode>
                <c:ptCount val="5"/>
                <c:pt idx="0">
                  <c:v>24.5</c:v>
                </c:pt>
                <c:pt idx="1">
                  <c:v>25.5</c:v>
                </c:pt>
                <c:pt idx="2">
                  <c:v>25</c:v>
                </c:pt>
                <c:pt idx="3">
                  <c:v>24.3</c:v>
                </c:pt>
                <c:pt idx="4">
                  <c:v>25.233333333333334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7-46CA-9B01-2D087067DD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-27"/>
        <c:axId val="439192112"/>
        <c:axId val="439195952"/>
      </c:barChart>
      <c:catAx>
        <c:axId val="43919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Rice varieties</a:t>
                </a:r>
              </a:p>
            </c:rich>
          </c:tx>
          <c:layout>
            <c:manualLayout>
              <c:xMode val="edge"/>
              <c:yMode val="edge"/>
              <c:x val="0.40920094146355473"/>
              <c:y val="0.908780718709320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9195952"/>
        <c:crosses val="autoZero"/>
        <c:auto val="1"/>
        <c:lblAlgn val="ctr"/>
        <c:lblOffset val="100"/>
        <c:noMultiLvlLbl val="0"/>
      </c:catAx>
      <c:valAx>
        <c:axId val="43919595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/>
                  <a:t>Panicle lenth (cm)</a:t>
                </a:r>
              </a:p>
            </c:rich>
          </c:tx>
          <c:layout>
            <c:manualLayout>
              <c:xMode val="edge"/>
              <c:yMode val="edge"/>
              <c:x val="0"/>
              <c:y val="0.138615322355608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919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79155730533682"/>
          <c:y val="1.2582441035700987E-2"/>
          <c:w val="0.57996271748226647"/>
          <c:h val="0.11533988724237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556682</xdr:colOff>
      <xdr:row>31</xdr:row>
      <xdr:rowOff>2117</xdr:rowOff>
    </xdr:from>
    <xdr:to>
      <xdr:col>8</xdr:col>
      <xdr:colOff>449791</xdr:colOff>
      <xdr:row>44</xdr:row>
      <xdr:rowOff>185208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606B4B-55A6-C07F-CC3E-92D65A3CE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4233</xdr:colOff>
      <xdr:row>30</xdr:row>
      <xdr:rowOff>173566</xdr:rowOff>
    </xdr:from>
    <xdr:to>
      <xdr:col>15</xdr:col>
      <xdr:colOff>542925</xdr:colOff>
      <xdr:row>44</xdr:row>
      <xdr:rowOff>160866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B30661-5D9F-8CE2-0CAB-B961FBC7D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187324</xdr:colOff>
      <xdr:row>30</xdr:row>
      <xdr:rowOff>174625</xdr:rowOff>
    </xdr:from>
    <xdr:to>
      <xdr:col>23</xdr:col>
      <xdr:colOff>53974</xdr:colOff>
      <xdr:row>44</xdr:row>
      <xdr:rowOff>159808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300B3CE-BEC4-9454-806D-78B22E3A26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232833</xdr:colOff>
      <xdr:row>30</xdr:row>
      <xdr:rowOff>123826</xdr:rowOff>
    </xdr:from>
    <xdr:to>
      <xdr:col>30</xdr:col>
      <xdr:colOff>55033</xdr:colOff>
      <xdr:row>45</xdr:row>
      <xdr:rowOff>20108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F08A79B-3C0A-8BEC-7641-308053B75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403224</xdr:colOff>
      <xdr:row>73</xdr:row>
      <xdr:rowOff>116417</xdr:rowOff>
    </xdr:from>
    <xdr:to>
      <xdr:col>8</xdr:col>
      <xdr:colOff>296333</xdr:colOff>
      <xdr:row>87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097925D-E275-96D9-AF13-E0D9DD2DA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581025</xdr:colOff>
      <xdr:row>73</xdr:row>
      <xdr:rowOff>132292</xdr:rowOff>
    </xdr:from>
    <xdr:to>
      <xdr:col>15</xdr:col>
      <xdr:colOff>512233</xdr:colOff>
      <xdr:row>87</xdr:row>
      <xdr:rowOff>130176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7546E7A-BBA9-890A-0FBF-537E2DF5E2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187325</xdr:colOff>
      <xdr:row>73</xdr:row>
      <xdr:rowOff>168275</xdr:rowOff>
    </xdr:from>
    <xdr:to>
      <xdr:col>23</xdr:col>
      <xdr:colOff>53975</xdr:colOff>
      <xdr:row>87</xdr:row>
      <xdr:rowOff>165100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0CF8BE3-6704-9E1C-815C-D7970868E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578908</xdr:colOff>
      <xdr:row>74</xdr:row>
      <xdr:rowOff>11642</xdr:rowOff>
    </xdr:from>
    <xdr:to>
      <xdr:col>30</xdr:col>
      <xdr:colOff>401108</xdr:colOff>
      <xdr:row>88</xdr:row>
      <xdr:rowOff>8467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DAB5F7D-2965-0F46-BC1C-181DCDCDE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K62"/>
  <sheetViews>
    <sheetView topLeftCell="J16" zoomScaleNormal="100" workbookViewId="0">
      <selection activeCell="W51" sqref="W51:X55"/>
    </sheetView>
  </sheetViews>
  <sheetFormatPr defaultRowHeight="14.5" x14ac:dyDescent="0.35"/>
  <cols>
    <col min="2" max="2" width="23.453125" customWidth="1"/>
    <col min="3" max="5" width="15" bestFit="1" customWidth="1"/>
    <col min="6" max="6" width="14.453125" bestFit="1" customWidth="1"/>
    <col min="7" max="8" width="13.6328125" bestFit="1" customWidth="1"/>
    <col min="9" max="9" width="9.54296875" bestFit="1" customWidth="1"/>
    <col min="19" max="19" width="12" customWidth="1"/>
    <col min="20" max="20" width="13.54296875" customWidth="1"/>
    <col min="21" max="21" width="11.54296875" bestFit="1" customWidth="1"/>
    <col min="22" max="22" width="13.36328125" customWidth="1"/>
    <col min="23" max="23" width="14.453125" customWidth="1"/>
    <col min="24" max="24" width="13" customWidth="1"/>
  </cols>
  <sheetData>
    <row r="1" spans="2:37" ht="21" x14ac:dyDescent="0.35">
      <c r="N1" s="1" t="s">
        <v>31</v>
      </c>
    </row>
    <row r="2" spans="2:37" ht="21" x14ac:dyDescent="0.35">
      <c r="N2" s="1" t="s">
        <v>32</v>
      </c>
    </row>
    <row r="3" spans="2:37" ht="21" x14ac:dyDescent="0.35">
      <c r="N3" s="1" t="s">
        <v>45</v>
      </c>
    </row>
    <row r="5" spans="2:37" ht="15.5" x14ac:dyDescent="0.35">
      <c r="F5" s="2" t="s">
        <v>34</v>
      </c>
      <c r="G5" s="3"/>
      <c r="H5" s="3" t="s">
        <v>36</v>
      </c>
      <c r="I5" s="3"/>
      <c r="J5" s="3"/>
      <c r="K5" s="3"/>
      <c r="L5" s="4" t="s">
        <v>0</v>
      </c>
      <c r="M5" s="76" t="s">
        <v>1</v>
      </c>
      <c r="N5" s="76"/>
      <c r="O5" s="76"/>
      <c r="P5" s="3"/>
      <c r="Q5" s="3"/>
      <c r="R5" s="3" t="s">
        <v>2</v>
      </c>
      <c r="S5" s="3"/>
      <c r="T5" s="3" t="s">
        <v>3</v>
      </c>
      <c r="U5" s="5">
        <v>45657</v>
      </c>
      <c r="V5" s="3"/>
      <c r="W5" s="3"/>
      <c r="X5" s="3"/>
      <c r="Y5" s="3" t="s">
        <v>4</v>
      </c>
      <c r="Z5" s="3"/>
      <c r="AA5" s="6" t="s">
        <v>35</v>
      </c>
      <c r="AB5" s="6"/>
      <c r="AC5" s="6"/>
      <c r="AD5" s="6"/>
      <c r="AE5" s="7"/>
    </row>
    <row r="6" spans="2:37" ht="15.5" x14ac:dyDescent="0.35">
      <c r="F6" s="8" t="s">
        <v>37</v>
      </c>
      <c r="G6" s="9"/>
      <c r="H6" s="9" t="s">
        <v>35</v>
      </c>
      <c r="I6" s="9"/>
      <c r="J6" s="9"/>
      <c r="K6" s="9"/>
      <c r="L6" s="10" t="s">
        <v>5</v>
      </c>
      <c r="M6" s="77" t="s">
        <v>6</v>
      </c>
      <c r="N6" s="77"/>
      <c r="O6" s="77"/>
      <c r="P6" s="9"/>
      <c r="Q6" s="9"/>
      <c r="R6" s="9" t="s">
        <v>7</v>
      </c>
      <c r="S6" s="9"/>
      <c r="T6" s="9" t="s">
        <v>3</v>
      </c>
      <c r="U6" s="11">
        <v>45688</v>
      </c>
      <c r="V6" s="9"/>
      <c r="W6" s="9"/>
      <c r="X6" s="9"/>
      <c r="Y6" s="9"/>
      <c r="Z6" s="9"/>
      <c r="AA6" s="9"/>
      <c r="AB6" s="9"/>
      <c r="AC6" s="9"/>
      <c r="AD6" s="9"/>
      <c r="AE6" s="12"/>
    </row>
    <row r="8" spans="2:37" ht="17" x14ac:dyDescent="0.35">
      <c r="B8" s="13" t="s">
        <v>46</v>
      </c>
    </row>
    <row r="9" spans="2:37" ht="14.4" customHeight="1" x14ac:dyDescent="0.35">
      <c r="B9" s="78" t="s">
        <v>8</v>
      </c>
      <c r="C9" s="78" t="s">
        <v>9</v>
      </c>
      <c r="D9" s="78"/>
      <c r="E9" s="78"/>
      <c r="F9" s="78" t="s">
        <v>10</v>
      </c>
      <c r="G9" s="78"/>
      <c r="H9" s="78"/>
      <c r="I9" s="78" t="s">
        <v>11</v>
      </c>
      <c r="J9" s="78"/>
      <c r="K9" s="78"/>
      <c r="L9" s="78"/>
      <c r="M9" s="79" t="s">
        <v>49</v>
      </c>
      <c r="N9" s="79"/>
      <c r="O9" s="79"/>
      <c r="P9" s="79"/>
      <c r="Q9" s="78" t="s">
        <v>12</v>
      </c>
      <c r="R9" s="78"/>
      <c r="S9" s="78"/>
      <c r="T9" s="78"/>
      <c r="U9" s="78" t="s">
        <v>13</v>
      </c>
      <c r="V9" s="78"/>
      <c r="W9" s="78"/>
      <c r="X9" s="78"/>
      <c r="Y9" s="83" t="s">
        <v>14</v>
      </c>
      <c r="Z9" s="84"/>
      <c r="AA9" s="83" t="s">
        <v>15</v>
      </c>
      <c r="AB9" s="84"/>
      <c r="AC9" s="80" t="s">
        <v>16</v>
      </c>
      <c r="AD9" s="81"/>
      <c r="AE9" s="81"/>
      <c r="AF9" s="80" t="s">
        <v>17</v>
      </c>
      <c r="AG9" s="85"/>
      <c r="AH9" s="85"/>
      <c r="AI9" s="80" t="s">
        <v>18</v>
      </c>
      <c r="AJ9" s="81"/>
      <c r="AK9" s="81"/>
    </row>
    <row r="10" spans="2:37" ht="14.4" customHeight="1" x14ac:dyDescent="0.35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  <c r="N10" s="79"/>
      <c r="O10" s="79"/>
      <c r="P10" s="79"/>
      <c r="Q10" s="78"/>
      <c r="R10" s="78"/>
      <c r="S10" s="78"/>
      <c r="T10" s="78"/>
      <c r="U10" s="78"/>
      <c r="V10" s="78"/>
      <c r="W10" s="78"/>
      <c r="X10" s="78"/>
      <c r="Y10" s="84"/>
      <c r="Z10" s="84"/>
      <c r="AA10" s="84"/>
      <c r="AB10" s="84"/>
      <c r="AC10" s="81"/>
      <c r="AD10" s="81"/>
      <c r="AE10" s="81"/>
      <c r="AF10" s="85"/>
      <c r="AG10" s="85"/>
      <c r="AH10" s="85"/>
      <c r="AI10" s="81"/>
      <c r="AJ10" s="81"/>
      <c r="AK10" s="81"/>
    </row>
    <row r="11" spans="2:37" x14ac:dyDescent="0.35">
      <c r="B11" s="78"/>
      <c r="C11" s="14" t="s">
        <v>19</v>
      </c>
      <c r="D11" s="14" t="s">
        <v>20</v>
      </c>
      <c r="E11" s="14" t="s">
        <v>21</v>
      </c>
      <c r="F11" s="14" t="s">
        <v>19</v>
      </c>
      <c r="G11" s="14" t="s">
        <v>20</v>
      </c>
      <c r="H11" s="14" t="s">
        <v>21</v>
      </c>
      <c r="I11" s="14" t="s">
        <v>19</v>
      </c>
      <c r="J11" s="14" t="s">
        <v>20</v>
      </c>
      <c r="K11" s="14" t="s">
        <v>21</v>
      </c>
      <c r="L11" s="14" t="s">
        <v>22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19</v>
      </c>
      <c r="R11" s="14" t="s">
        <v>20</v>
      </c>
      <c r="S11" s="14" t="s">
        <v>21</v>
      </c>
      <c r="T11" s="14" t="s">
        <v>22</v>
      </c>
      <c r="U11" s="15" t="s">
        <v>19</v>
      </c>
      <c r="V11" s="14" t="s">
        <v>20</v>
      </c>
      <c r="W11" s="14" t="s">
        <v>21</v>
      </c>
      <c r="X11" s="14" t="s">
        <v>22</v>
      </c>
      <c r="Y11" s="14" t="s">
        <v>23</v>
      </c>
      <c r="Z11" s="14" t="s">
        <v>24</v>
      </c>
      <c r="AA11" s="14" t="s">
        <v>23</v>
      </c>
      <c r="AB11" s="14" t="s">
        <v>24</v>
      </c>
      <c r="AC11" s="14" t="s">
        <v>19</v>
      </c>
      <c r="AD11" s="14" t="s">
        <v>20</v>
      </c>
      <c r="AE11" s="14" t="s">
        <v>21</v>
      </c>
      <c r="AF11" s="14" t="s">
        <v>19</v>
      </c>
      <c r="AG11" s="14" t="s">
        <v>20</v>
      </c>
      <c r="AH11" s="14" t="s">
        <v>21</v>
      </c>
      <c r="AI11" s="14" t="s">
        <v>19</v>
      </c>
      <c r="AJ11" s="14" t="s">
        <v>20</v>
      </c>
      <c r="AK11" s="14" t="s">
        <v>21</v>
      </c>
    </row>
    <row r="12" spans="2:37" x14ac:dyDescent="0.35">
      <c r="B12" s="16" t="s">
        <v>40</v>
      </c>
      <c r="C12" s="17">
        <v>45773</v>
      </c>
      <c r="D12" s="17">
        <v>45774</v>
      </c>
      <c r="E12" s="17"/>
      <c r="F12" s="17">
        <v>45802</v>
      </c>
      <c r="G12" s="17">
        <v>45803</v>
      </c>
      <c r="H12" s="17"/>
      <c r="I12" s="18">
        <f>_xlfn.DAYS(F12,U5)</f>
        <v>145</v>
      </c>
      <c r="J12" s="18">
        <f>_xlfn.DAYS(G12,U5)</f>
        <v>146</v>
      </c>
      <c r="K12" s="18"/>
      <c r="L12" s="19">
        <f>AVERAGE(I12,J12,K12)</f>
        <v>145.5</v>
      </c>
      <c r="M12" s="20">
        <v>7.1</v>
      </c>
      <c r="N12" s="20">
        <v>6.6</v>
      </c>
      <c r="O12" s="20"/>
      <c r="P12" s="20">
        <f>AVERAGE(M12,N12,O12)</f>
        <v>6.85</v>
      </c>
      <c r="Q12" s="18">
        <v>18.7</v>
      </c>
      <c r="R12" s="18">
        <v>19.5</v>
      </c>
      <c r="S12" s="18"/>
      <c r="T12" s="21">
        <f>AVERAGE(Q12,R12,S12)</f>
        <v>19.100000000000001</v>
      </c>
      <c r="U12" s="22">
        <f t="shared" ref="U12:V16" si="0">((M12*10)/7.68)*((100-Q12)/86)</f>
        <v>8.7395530523255829</v>
      </c>
      <c r="V12" s="22">
        <f t="shared" si="0"/>
        <v>8.0441497093023262</v>
      </c>
      <c r="W12" s="22"/>
      <c r="X12" s="20">
        <f>AVERAGE(U12,V12,W12)</f>
        <v>8.3918513808139537</v>
      </c>
      <c r="Y12" s="23"/>
      <c r="Z12" s="23"/>
      <c r="AA12" s="23"/>
      <c r="AB12" s="23"/>
      <c r="AC12" s="18"/>
      <c r="AD12" s="24"/>
      <c r="AE12" s="24"/>
      <c r="AF12" s="23"/>
      <c r="AG12" s="23"/>
      <c r="AH12" s="23"/>
      <c r="AI12" s="23"/>
      <c r="AJ12" s="23"/>
      <c r="AK12" s="23"/>
    </row>
    <row r="13" spans="2:37" x14ac:dyDescent="0.35">
      <c r="B13" s="25" t="s">
        <v>41</v>
      </c>
      <c r="C13" s="17">
        <v>45776</v>
      </c>
      <c r="D13" s="17">
        <v>45775</v>
      </c>
      <c r="E13" s="17"/>
      <c r="F13" s="17">
        <v>45803</v>
      </c>
      <c r="G13" s="17">
        <v>45803</v>
      </c>
      <c r="H13" s="17"/>
      <c r="I13" s="18">
        <f>_xlfn.DAYS(F13,U5)</f>
        <v>146</v>
      </c>
      <c r="J13" s="18">
        <f>_xlfn.DAYS(G13,U5)</f>
        <v>146</v>
      </c>
      <c r="K13" s="18"/>
      <c r="L13" s="19">
        <f>AVERAGE(I13,J13,K13)</f>
        <v>146</v>
      </c>
      <c r="M13" s="20">
        <v>6.7</v>
      </c>
      <c r="N13" s="20">
        <v>7.1</v>
      </c>
      <c r="O13" s="20"/>
      <c r="P13" s="20">
        <f>AVERAGE(M13,N13,O13)</f>
        <v>6.9</v>
      </c>
      <c r="Q13" s="18">
        <v>18.3</v>
      </c>
      <c r="R13" s="18">
        <v>16.899999999999999</v>
      </c>
      <c r="S13" s="18"/>
      <c r="T13" s="20">
        <f>AVERAGE(Q13,R13,S13)</f>
        <v>17.600000000000001</v>
      </c>
      <c r="U13" s="22">
        <f t="shared" si="0"/>
        <v>8.2877604166666679</v>
      </c>
      <c r="V13" s="22">
        <f t="shared" si="0"/>
        <v>8.9330486918604652</v>
      </c>
      <c r="W13" s="22"/>
      <c r="X13" s="20">
        <f>AVERAGE(U13,V13,W13)</f>
        <v>8.6104045542635674</v>
      </c>
      <c r="Y13" s="23"/>
      <c r="Z13" s="23"/>
      <c r="AA13" s="23"/>
      <c r="AB13" s="23"/>
      <c r="AC13" s="24"/>
      <c r="AD13" s="24"/>
      <c r="AE13" s="26"/>
      <c r="AF13" s="23"/>
      <c r="AG13" s="23"/>
      <c r="AH13" s="23"/>
      <c r="AI13" s="23"/>
      <c r="AJ13" s="23"/>
      <c r="AK13" s="23"/>
    </row>
    <row r="14" spans="2:37" x14ac:dyDescent="0.35">
      <c r="B14" s="25" t="s">
        <v>42</v>
      </c>
      <c r="C14" s="17">
        <v>45773</v>
      </c>
      <c r="D14" s="17">
        <v>45775</v>
      </c>
      <c r="E14" s="17"/>
      <c r="F14" s="17">
        <v>45802</v>
      </c>
      <c r="G14" s="17">
        <v>45804</v>
      </c>
      <c r="H14" s="17"/>
      <c r="I14" s="18">
        <f>_xlfn.DAYS(F14,U5)</f>
        <v>145</v>
      </c>
      <c r="J14" s="18">
        <f>_xlfn.DAYS(G14,U5)</f>
        <v>147</v>
      </c>
      <c r="K14" s="18"/>
      <c r="L14" s="19">
        <f>AVERAGE(I14,J14,K14)</f>
        <v>146</v>
      </c>
      <c r="M14" s="20">
        <v>6.3</v>
      </c>
      <c r="N14" s="20">
        <v>5.4</v>
      </c>
      <c r="O14" s="20"/>
      <c r="P14" s="20">
        <f>AVERAGE(M14,N14,O14)</f>
        <v>5.85</v>
      </c>
      <c r="Q14" s="18">
        <v>19.899999999999999</v>
      </c>
      <c r="R14" s="18">
        <v>22.2</v>
      </c>
      <c r="S14" s="18"/>
      <c r="T14" s="20">
        <f>AVERAGE(Q14,R14,S14)</f>
        <v>21.049999999999997</v>
      </c>
      <c r="U14" s="22">
        <f t="shared" si="0"/>
        <v>7.6403524709302317</v>
      </c>
      <c r="V14" s="22">
        <f t="shared" si="0"/>
        <v>6.3608284883720927</v>
      </c>
      <c r="W14" s="22"/>
      <c r="X14" s="20">
        <f>AVERAGE(U14,V14,W14)</f>
        <v>7.0005904796511622</v>
      </c>
      <c r="Y14" s="23"/>
      <c r="Z14" s="23"/>
      <c r="AA14" s="23"/>
      <c r="AB14" s="23"/>
      <c r="AC14" s="24"/>
      <c r="AD14" s="18"/>
      <c r="AE14" s="24"/>
      <c r="AF14" s="23"/>
      <c r="AG14" s="23"/>
      <c r="AH14" s="23"/>
      <c r="AI14" s="23"/>
      <c r="AJ14" s="23"/>
      <c r="AK14" s="23"/>
    </row>
    <row r="15" spans="2:37" x14ac:dyDescent="0.35">
      <c r="B15" s="25" t="s">
        <v>43</v>
      </c>
      <c r="C15" s="17">
        <v>45775</v>
      </c>
      <c r="D15" s="17">
        <v>45776</v>
      </c>
      <c r="E15" s="17"/>
      <c r="F15" s="17">
        <v>45804</v>
      </c>
      <c r="G15" s="17">
        <v>45804</v>
      </c>
      <c r="H15" s="17"/>
      <c r="I15" s="18">
        <f>_xlfn.DAYS(F15,U5)</f>
        <v>147</v>
      </c>
      <c r="J15" s="18">
        <f>_xlfn.DAYS(G15,U5)</f>
        <v>147</v>
      </c>
      <c r="K15" s="18"/>
      <c r="L15" s="19">
        <f>AVERAGE(I15,J15,K15)</f>
        <v>147</v>
      </c>
      <c r="M15" s="20">
        <v>6.8</v>
      </c>
      <c r="N15" s="20">
        <v>8.1</v>
      </c>
      <c r="O15" s="20"/>
      <c r="P15" s="20">
        <f>AVERAGE(M15,N15,O15)</f>
        <v>7.4499999999999993</v>
      </c>
      <c r="Q15" s="18">
        <v>22.9</v>
      </c>
      <c r="R15" s="18">
        <v>23.4</v>
      </c>
      <c r="S15" s="18"/>
      <c r="T15" s="20">
        <f>AVERAGE(Q15,R15,S15)</f>
        <v>23.15</v>
      </c>
      <c r="U15" s="22">
        <f t="shared" si="0"/>
        <v>7.9378633720930241</v>
      </c>
      <c r="V15" s="22">
        <f t="shared" si="0"/>
        <v>9.3940770348837201</v>
      </c>
      <c r="W15" s="22"/>
      <c r="X15" s="20">
        <f>AVERAGE(U15,V15,W15)</f>
        <v>8.6659702034883725</v>
      </c>
      <c r="Y15" s="23"/>
      <c r="Z15" s="23"/>
      <c r="AA15" s="23"/>
      <c r="AB15" s="23"/>
      <c r="AC15" s="24"/>
      <c r="AD15" s="24"/>
      <c r="AE15" s="26"/>
      <c r="AF15" s="23"/>
      <c r="AG15" s="23"/>
      <c r="AH15" s="23"/>
      <c r="AI15" s="23"/>
      <c r="AJ15" s="23"/>
      <c r="AK15" s="23"/>
    </row>
    <row r="16" spans="2:37" x14ac:dyDescent="0.35">
      <c r="B16" s="25" t="s">
        <v>44</v>
      </c>
      <c r="C16" s="17">
        <v>45776</v>
      </c>
      <c r="D16" s="17">
        <v>45777</v>
      </c>
      <c r="E16" s="17"/>
      <c r="F16" s="17">
        <v>45805</v>
      </c>
      <c r="G16" s="17">
        <v>45806</v>
      </c>
      <c r="H16" s="17"/>
      <c r="I16" s="18">
        <f>_xlfn.DAYS(F16,U5)</f>
        <v>148</v>
      </c>
      <c r="J16" s="18">
        <f>_xlfn.DAYS(G16,U5)</f>
        <v>149</v>
      </c>
      <c r="K16" s="18"/>
      <c r="L16" s="19">
        <f>AVERAGE(I16,J16,K16)</f>
        <v>148.5</v>
      </c>
      <c r="M16" s="20">
        <v>6.7</v>
      </c>
      <c r="N16" s="20">
        <v>7.4</v>
      </c>
      <c r="O16" s="20"/>
      <c r="P16" s="20">
        <f>AVERAGE(M16,N16,O16)</f>
        <v>7.0500000000000007</v>
      </c>
      <c r="Q16" s="18">
        <v>20.399999999999999</v>
      </c>
      <c r="R16" s="20">
        <v>20</v>
      </c>
      <c r="S16" s="18"/>
      <c r="T16" s="20">
        <f>AVERAGE(Q16,R16,S16)</f>
        <v>20.2</v>
      </c>
      <c r="U16" s="22">
        <f t="shared" si="0"/>
        <v>8.0747335271317819</v>
      </c>
      <c r="V16" s="22">
        <f t="shared" si="0"/>
        <v>8.9631782945736447</v>
      </c>
      <c r="W16" s="22"/>
      <c r="X16" s="20">
        <f>AVERAGE(U16,V16,W16)</f>
        <v>8.5189559108527142</v>
      </c>
      <c r="Y16" s="23"/>
      <c r="Z16" s="23"/>
      <c r="AA16" s="23"/>
      <c r="AB16" s="23"/>
      <c r="AC16" s="24"/>
      <c r="AD16" s="18"/>
      <c r="AE16" s="24"/>
      <c r="AF16" s="23"/>
      <c r="AG16" s="23"/>
      <c r="AH16" s="23"/>
      <c r="AI16" s="23"/>
      <c r="AJ16" s="23"/>
      <c r="AK16" s="23"/>
    </row>
    <row r="18" spans="2:30" ht="17" x14ac:dyDescent="0.4">
      <c r="B18" s="27" t="s">
        <v>47</v>
      </c>
    </row>
    <row r="19" spans="2:30" ht="15.65" customHeight="1" x14ac:dyDescent="0.35">
      <c r="B19" s="82" t="s">
        <v>8</v>
      </c>
      <c r="C19" s="82" t="s">
        <v>25</v>
      </c>
      <c r="D19" s="82"/>
      <c r="E19" s="82"/>
      <c r="F19" s="82"/>
      <c r="G19" s="82" t="s">
        <v>26</v>
      </c>
      <c r="H19" s="82"/>
      <c r="I19" s="82"/>
      <c r="J19" s="82"/>
      <c r="K19" s="82" t="s">
        <v>27</v>
      </c>
      <c r="L19" s="82"/>
      <c r="M19" s="82"/>
      <c r="N19" s="82"/>
      <c r="O19" s="82" t="s">
        <v>28</v>
      </c>
      <c r="P19" s="82"/>
      <c r="Q19" s="82"/>
      <c r="R19" s="82"/>
      <c r="S19" s="82" t="s">
        <v>29</v>
      </c>
      <c r="T19" s="82"/>
      <c r="U19" s="82"/>
      <c r="V19" s="82"/>
      <c r="W19" s="82" t="s">
        <v>30</v>
      </c>
      <c r="X19" s="82"/>
      <c r="Y19" s="82"/>
      <c r="Z19" s="82"/>
      <c r="AA19" s="82" t="s">
        <v>48</v>
      </c>
      <c r="AB19" s="82"/>
      <c r="AC19" s="82"/>
      <c r="AD19" s="82"/>
    </row>
    <row r="20" spans="2:30" ht="16.25" customHeight="1" x14ac:dyDescent="0.35"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</row>
    <row r="21" spans="2:30" x14ac:dyDescent="0.35">
      <c r="B21" s="82"/>
      <c r="C21" s="28" t="s">
        <v>19</v>
      </c>
      <c r="D21" s="28" t="s">
        <v>20</v>
      </c>
      <c r="E21" s="28" t="s">
        <v>21</v>
      </c>
      <c r="F21" s="28" t="s">
        <v>22</v>
      </c>
      <c r="G21" s="28" t="s">
        <v>19</v>
      </c>
      <c r="H21" s="28" t="s">
        <v>20</v>
      </c>
      <c r="I21" s="28" t="s">
        <v>21</v>
      </c>
      <c r="J21" s="28" t="s">
        <v>22</v>
      </c>
      <c r="K21" s="28" t="s">
        <v>19</v>
      </c>
      <c r="L21" s="28" t="s">
        <v>20</v>
      </c>
      <c r="M21" s="28" t="s">
        <v>21</v>
      </c>
      <c r="N21" s="28" t="s">
        <v>22</v>
      </c>
      <c r="O21" s="28" t="s">
        <v>19</v>
      </c>
      <c r="P21" s="28" t="s">
        <v>20</v>
      </c>
      <c r="Q21" s="28" t="s">
        <v>21</v>
      </c>
      <c r="R21" s="28" t="s">
        <v>22</v>
      </c>
      <c r="S21" s="28" t="s">
        <v>19</v>
      </c>
      <c r="T21" s="28" t="s">
        <v>20</v>
      </c>
      <c r="U21" s="28" t="s">
        <v>21</v>
      </c>
      <c r="V21" s="28" t="s">
        <v>22</v>
      </c>
      <c r="W21" s="29" t="s">
        <v>19</v>
      </c>
      <c r="X21" s="29" t="s">
        <v>20</v>
      </c>
      <c r="Y21" s="29" t="s">
        <v>21</v>
      </c>
      <c r="Z21" s="28" t="s">
        <v>22</v>
      </c>
      <c r="AA21" s="28" t="s">
        <v>19</v>
      </c>
      <c r="AB21" s="28" t="s">
        <v>20</v>
      </c>
      <c r="AC21" s="28" t="s">
        <v>21</v>
      </c>
      <c r="AD21" s="28" t="s">
        <v>22</v>
      </c>
    </row>
    <row r="22" spans="2:30" x14ac:dyDescent="0.35">
      <c r="B22" s="16" t="s">
        <v>40</v>
      </c>
      <c r="C22" s="19">
        <v>120</v>
      </c>
      <c r="D22" s="19">
        <v>116</v>
      </c>
      <c r="E22" s="19"/>
      <c r="F22" s="19">
        <f>AVERAGE(C22,D22,E22)</f>
        <v>118</v>
      </c>
      <c r="G22" s="19">
        <v>318</v>
      </c>
      <c r="H22" s="19">
        <v>340</v>
      </c>
      <c r="I22" s="19"/>
      <c r="J22" s="19">
        <f>AVERAGE(G22,H22,I22)</f>
        <v>329</v>
      </c>
      <c r="K22" s="18">
        <v>22.91</v>
      </c>
      <c r="L22" s="18">
        <v>23.76</v>
      </c>
      <c r="M22" s="18"/>
      <c r="N22" s="30">
        <f>AVERAGE(K22,L22,M22)</f>
        <v>23.335000000000001</v>
      </c>
      <c r="O22" s="18">
        <v>1219</v>
      </c>
      <c r="P22" s="18">
        <v>1582</v>
      </c>
      <c r="Q22" s="18">
        <v>1500.5</v>
      </c>
      <c r="R22" s="19">
        <f>AVERAGE(O22,P22,Q22)</f>
        <v>1433.8333333333333</v>
      </c>
      <c r="S22" s="18">
        <v>587</v>
      </c>
      <c r="T22" s="18">
        <v>468</v>
      </c>
      <c r="U22" s="18"/>
      <c r="V22" s="19">
        <f>AVERAGE(S22,T22,U22)</f>
        <v>527.5</v>
      </c>
      <c r="W22" s="31">
        <f t="shared" ref="W22:X24" si="1">((S22*100)/(O22+S22))</f>
        <v>32.502768549280177</v>
      </c>
      <c r="X22" s="31">
        <f t="shared" si="1"/>
        <v>22.829268292682926</v>
      </c>
      <c r="Y22" s="31"/>
      <c r="Z22" s="19">
        <f>AVERAGE(W22,X22,Y22)</f>
        <v>27.666018420981551</v>
      </c>
      <c r="AA22" s="19">
        <v>23</v>
      </c>
      <c r="AB22" s="19">
        <v>25</v>
      </c>
      <c r="AC22" s="19"/>
      <c r="AD22" s="19">
        <f>AVERAGE(AA22,AB22,AC22)</f>
        <v>24</v>
      </c>
    </row>
    <row r="23" spans="2:30" x14ac:dyDescent="0.35">
      <c r="B23" s="25" t="s">
        <v>41</v>
      </c>
      <c r="C23" s="19">
        <v>108</v>
      </c>
      <c r="D23" s="19">
        <v>103</v>
      </c>
      <c r="E23" s="19"/>
      <c r="F23" s="19">
        <f>AVERAGE(C23,D23,E23)</f>
        <v>105.5</v>
      </c>
      <c r="G23" s="19">
        <v>419</v>
      </c>
      <c r="H23" s="19">
        <v>441</v>
      </c>
      <c r="I23" s="19"/>
      <c r="J23" s="19">
        <f>AVERAGE(G23,H23,I23)</f>
        <v>430</v>
      </c>
      <c r="K23" s="18">
        <v>22.97</v>
      </c>
      <c r="L23" s="18">
        <v>24.11</v>
      </c>
      <c r="M23" s="18"/>
      <c r="N23" s="30">
        <f>AVERAGE(K23,L23,M23)</f>
        <v>23.54</v>
      </c>
      <c r="O23" s="18">
        <v>1184</v>
      </c>
      <c r="P23" s="18">
        <v>1106</v>
      </c>
      <c r="Q23" s="18">
        <v>1145</v>
      </c>
      <c r="R23" s="19">
        <f>AVERAGE(O23,P23,Q23)</f>
        <v>1145</v>
      </c>
      <c r="S23" s="18">
        <v>196</v>
      </c>
      <c r="T23" s="18">
        <v>175</v>
      </c>
      <c r="U23" s="18"/>
      <c r="V23" s="19">
        <f>AVERAGE(S23,T23,U23)</f>
        <v>185.5</v>
      </c>
      <c r="W23" s="31">
        <f t="shared" si="1"/>
        <v>14.202898550724637</v>
      </c>
      <c r="X23" s="31">
        <f t="shared" si="1"/>
        <v>13.66120218579235</v>
      </c>
      <c r="Y23" s="31"/>
      <c r="Z23" s="19">
        <f>AVERAGE(W23,X23,Y23)</f>
        <v>13.932050368258494</v>
      </c>
      <c r="AA23" s="19">
        <v>24</v>
      </c>
      <c r="AB23" s="19">
        <v>25</v>
      </c>
      <c r="AC23" s="19"/>
      <c r="AD23" s="19">
        <f>AVERAGE(AA23,AB23,AC23)</f>
        <v>24.5</v>
      </c>
    </row>
    <row r="24" spans="2:30" x14ac:dyDescent="0.35">
      <c r="B24" s="25" t="s">
        <v>42</v>
      </c>
      <c r="C24" s="19">
        <v>107</v>
      </c>
      <c r="D24" s="19">
        <v>113</v>
      </c>
      <c r="E24" s="19"/>
      <c r="F24" s="19">
        <f>AVERAGE(C24,D24,E24)</f>
        <v>110</v>
      </c>
      <c r="G24" s="19">
        <v>389</v>
      </c>
      <c r="H24" s="19">
        <v>360</v>
      </c>
      <c r="I24" s="19"/>
      <c r="J24" s="19">
        <f>AVERAGE(G24,H24,I24)</f>
        <v>374.5</v>
      </c>
      <c r="K24" s="30">
        <v>23.5</v>
      </c>
      <c r="L24" s="18">
        <v>26.14</v>
      </c>
      <c r="M24" s="18"/>
      <c r="N24" s="30">
        <f>AVERAGE(K24,L24,M24)</f>
        <v>24.82</v>
      </c>
      <c r="O24" s="18">
        <v>1177</v>
      </c>
      <c r="P24" s="18">
        <v>1039</v>
      </c>
      <c r="Q24" s="18">
        <v>1108</v>
      </c>
      <c r="R24" s="19">
        <f>AVERAGE(O24,P24,Q24)</f>
        <v>1108</v>
      </c>
      <c r="S24" s="18">
        <v>390</v>
      </c>
      <c r="T24" s="18">
        <v>494</v>
      </c>
      <c r="U24" s="18"/>
      <c r="V24" s="19">
        <f>AVERAGE(S24,T24,U24)</f>
        <v>442</v>
      </c>
      <c r="W24" s="31">
        <f t="shared" si="1"/>
        <v>24.888321633694957</v>
      </c>
      <c r="X24" s="31">
        <f t="shared" si="1"/>
        <v>32.224396607958255</v>
      </c>
      <c r="Y24" s="31"/>
      <c r="Z24" s="19">
        <f>AVERAGE(W24,X24,Y24)</f>
        <v>28.556359120826606</v>
      </c>
      <c r="AA24" s="19">
        <v>25</v>
      </c>
      <c r="AB24" s="19">
        <v>25</v>
      </c>
      <c r="AC24" s="19"/>
      <c r="AD24" s="19">
        <f>AVERAGE(AA24,AB24,AC24)</f>
        <v>25</v>
      </c>
    </row>
    <row r="25" spans="2:30" x14ac:dyDescent="0.35">
      <c r="B25" s="25" t="s">
        <v>43</v>
      </c>
      <c r="C25" s="19">
        <v>114</v>
      </c>
      <c r="D25" s="19">
        <v>108</v>
      </c>
      <c r="E25" s="19"/>
      <c r="F25" s="19">
        <f>AVERAGE(C25,D25,E25)</f>
        <v>111</v>
      </c>
      <c r="G25" s="19">
        <v>446</v>
      </c>
      <c r="H25" s="19">
        <v>440</v>
      </c>
      <c r="I25" s="19"/>
      <c r="J25" s="19">
        <f>AVERAGE(G25,H25,I25)</f>
        <v>443</v>
      </c>
      <c r="K25" s="18">
        <v>20.51</v>
      </c>
      <c r="L25" s="18">
        <v>19.84</v>
      </c>
      <c r="M25" s="18"/>
      <c r="N25" s="30">
        <f>AVERAGE(K25,L25,M25)</f>
        <v>20.175000000000001</v>
      </c>
      <c r="O25" s="18">
        <v>1375</v>
      </c>
      <c r="P25" s="18">
        <v>1308</v>
      </c>
      <c r="Q25" s="18">
        <v>1411.5</v>
      </c>
      <c r="R25" s="19">
        <f>AVERAGE(O25,P25,Q25)</f>
        <v>1364.8333333333333</v>
      </c>
      <c r="S25" s="18">
        <v>333</v>
      </c>
      <c r="T25" s="18">
        <v>415</v>
      </c>
      <c r="U25" s="18"/>
      <c r="V25" s="19">
        <f>AVERAGE(S25,T25,U25)</f>
        <v>374</v>
      </c>
      <c r="W25" s="31">
        <f t="shared" ref="W25:W26" si="2">((S25*100)/(O25+S25))</f>
        <v>19.496487119437941</v>
      </c>
      <c r="X25" s="31">
        <f t="shared" ref="X25:X26" si="3">((T25*100)/(P25+T25))</f>
        <v>24.0858966918166</v>
      </c>
      <c r="Y25" s="31"/>
      <c r="Z25" s="19">
        <f>AVERAGE(W25,X25,Y25)</f>
        <v>21.791191905627272</v>
      </c>
      <c r="AA25" s="19">
        <v>23</v>
      </c>
      <c r="AB25" s="19">
        <v>24</v>
      </c>
      <c r="AC25" s="19"/>
      <c r="AD25" s="19">
        <f>AVERAGE(AA25,AB25,AC25)</f>
        <v>23.5</v>
      </c>
    </row>
    <row r="26" spans="2:30" x14ac:dyDescent="0.35">
      <c r="B26" s="25" t="s">
        <v>44</v>
      </c>
      <c r="C26" s="19">
        <v>104</v>
      </c>
      <c r="D26" s="19">
        <v>103</v>
      </c>
      <c r="E26" s="19"/>
      <c r="F26" s="19">
        <f>AVERAGE(C26,D26,E26)</f>
        <v>103.5</v>
      </c>
      <c r="G26" s="19">
        <v>334</v>
      </c>
      <c r="H26" s="19">
        <v>331</v>
      </c>
      <c r="I26" s="19"/>
      <c r="J26" s="19">
        <f>AVERAGE(G26,H26,I26)</f>
        <v>332.5</v>
      </c>
      <c r="K26" s="18">
        <v>16.95</v>
      </c>
      <c r="L26" s="18">
        <v>17.45</v>
      </c>
      <c r="M26" s="18"/>
      <c r="N26" s="30">
        <f>AVERAGE(K26,L26,M26)</f>
        <v>17.2</v>
      </c>
      <c r="O26" s="18">
        <v>2485</v>
      </c>
      <c r="P26" s="18">
        <v>2050</v>
      </c>
      <c r="Q26" s="18">
        <v>2267.5</v>
      </c>
      <c r="R26" s="19">
        <f>AVERAGE(O26,P26,Q26)</f>
        <v>2267.5</v>
      </c>
      <c r="S26" s="18">
        <v>1214</v>
      </c>
      <c r="T26" s="18">
        <v>614</v>
      </c>
      <c r="U26" s="18"/>
      <c r="V26" s="19">
        <f>AVERAGE(S26,T26,U26)</f>
        <v>914</v>
      </c>
      <c r="W26" s="31">
        <f t="shared" si="2"/>
        <v>32.819680994863475</v>
      </c>
      <c r="X26" s="31">
        <f t="shared" si="3"/>
        <v>23.048048048048049</v>
      </c>
      <c r="Y26" s="31"/>
      <c r="Z26" s="19">
        <f>AVERAGE(W26,X26,Y26)</f>
        <v>27.93386452145576</v>
      </c>
      <c r="AA26" s="19">
        <v>24</v>
      </c>
      <c r="AB26" s="19">
        <v>24</v>
      </c>
      <c r="AC26" s="19"/>
      <c r="AD26" s="19">
        <f>AVERAGE(AA26,AB26,AC26)</f>
        <v>24</v>
      </c>
    </row>
    <row r="28" spans="2:30" x14ac:dyDescent="0.35">
      <c r="S28" s="35">
        <v>121.9</v>
      </c>
      <c r="T28" s="35">
        <v>158.19999999999999</v>
      </c>
      <c r="U28" s="35">
        <v>150.05000000000001</v>
      </c>
      <c r="V28" s="35">
        <f>S28*10</f>
        <v>1219</v>
      </c>
      <c r="W28" s="35">
        <f t="shared" ref="W28:X32" si="4">T28*10</f>
        <v>1582</v>
      </c>
      <c r="X28" s="35">
        <f t="shared" si="4"/>
        <v>1500.5</v>
      </c>
    </row>
    <row r="29" spans="2:30" x14ac:dyDescent="0.35">
      <c r="S29" s="35">
        <v>118.4</v>
      </c>
      <c r="T29" s="35">
        <v>110.6</v>
      </c>
      <c r="U29" s="35">
        <v>114.5</v>
      </c>
      <c r="V29" s="35">
        <f t="shared" ref="V29:V32" si="5">S29*10</f>
        <v>1184</v>
      </c>
      <c r="W29" s="35">
        <f t="shared" si="4"/>
        <v>1106</v>
      </c>
      <c r="X29" s="35">
        <f t="shared" si="4"/>
        <v>1145</v>
      </c>
    </row>
    <row r="30" spans="2:30" ht="21" x14ac:dyDescent="0.35">
      <c r="N30" s="1" t="s">
        <v>31</v>
      </c>
      <c r="S30" s="35">
        <v>117.7</v>
      </c>
      <c r="T30" s="35">
        <v>103.9</v>
      </c>
      <c r="U30" s="35">
        <v>110.8</v>
      </c>
      <c r="V30" s="35">
        <f t="shared" si="5"/>
        <v>1177</v>
      </c>
      <c r="W30" s="35">
        <f t="shared" si="4"/>
        <v>1039</v>
      </c>
      <c r="X30" s="35">
        <f t="shared" si="4"/>
        <v>1108</v>
      </c>
    </row>
    <row r="31" spans="2:30" ht="21" x14ac:dyDescent="0.35">
      <c r="N31" s="1" t="s">
        <v>32</v>
      </c>
      <c r="S31" s="35">
        <v>137.5</v>
      </c>
      <c r="T31" s="35">
        <v>130.80000000000001</v>
      </c>
      <c r="U31" s="35">
        <v>141.15</v>
      </c>
      <c r="V31" s="35">
        <f t="shared" si="5"/>
        <v>1375</v>
      </c>
      <c r="W31" s="35">
        <f t="shared" si="4"/>
        <v>1308</v>
      </c>
      <c r="X31" s="35">
        <f t="shared" si="4"/>
        <v>1411.5</v>
      </c>
    </row>
    <row r="32" spans="2:30" ht="21" x14ac:dyDescent="0.35">
      <c r="N32" s="1" t="s">
        <v>33</v>
      </c>
      <c r="S32" s="35">
        <v>248.5</v>
      </c>
      <c r="T32" s="35">
        <v>205</v>
      </c>
      <c r="U32" s="35">
        <v>226.75</v>
      </c>
      <c r="V32" s="35">
        <f t="shared" si="5"/>
        <v>2485</v>
      </c>
      <c r="W32" s="35">
        <f t="shared" si="4"/>
        <v>2050</v>
      </c>
      <c r="X32" s="35">
        <f t="shared" si="4"/>
        <v>2267.5</v>
      </c>
    </row>
    <row r="34" spans="2:37" ht="15.5" x14ac:dyDescent="0.35">
      <c r="F34" s="2" t="s">
        <v>34</v>
      </c>
      <c r="G34" s="3"/>
      <c r="H34" s="3" t="s">
        <v>36</v>
      </c>
      <c r="I34" s="3"/>
      <c r="J34" s="3"/>
      <c r="K34" s="3"/>
      <c r="L34" s="4" t="s">
        <v>0</v>
      </c>
      <c r="M34" s="76" t="s">
        <v>1</v>
      </c>
      <c r="N34" s="76"/>
      <c r="O34" s="76"/>
      <c r="P34" s="3"/>
      <c r="Q34" s="3"/>
      <c r="R34" s="3" t="s">
        <v>2</v>
      </c>
      <c r="S34" s="3"/>
      <c r="T34" s="3" t="s">
        <v>3</v>
      </c>
      <c r="U34" s="5">
        <v>45657</v>
      </c>
      <c r="V34" s="3"/>
      <c r="W34" s="3"/>
      <c r="X34" s="3"/>
      <c r="Y34" s="3" t="s">
        <v>4</v>
      </c>
      <c r="Z34" s="3"/>
      <c r="AA34" s="6" t="s">
        <v>35</v>
      </c>
      <c r="AB34" s="6"/>
      <c r="AC34" s="6"/>
      <c r="AD34" s="6"/>
      <c r="AE34" s="7"/>
    </row>
    <row r="35" spans="2:37" ht="15.5" x14ac:dyDescent="0.35">
      <c r="F35" s="8" t="s">
        <v>37</v>
      </c>
      <c r="G35" s="9"/>
      <c r="H35" s="9" t="s">
        <v>35</v>
      </c>
      <c r="I35" s="9"/>
      <c r="J35" s="9"/>
      <c r="K35" s="9"/>
      <c r="L35" s="10" t="s">
        <v>5</v>
      </c>
      <c r="M35" s="77" t="s">
        <v>6</v>
      </c>
      <c r="N35" s="77"/>
      <c r="O35" s="77"/>
      <c r="P35" s="9"/>
      <c r="Q35" s="9"/>
      <c r="R35" s="9" t="s">
        <v>7</v>
      </c>
      <c r="S35" s="9"/>
      <c r="T35" s="9" t="s">
        <v>3</v>
      </c>
      <c r="U35" s="11">
        <v>45688</v>
      </c>
      <c r="V35" s="9"/>
      <c r="W35" s="9"/>
      <c r="X35" s="9"/>
      <c r="Y35" s="9"/>
      <c r="Z35" s="9"/>
      <c r="AA35" s="9"/>
      <c r="AB35" s="9"/>
      <c r="AC35" s="9"/>
      <c r="AD35" s="9"/>
      <c r="AE35" s="12"/>
    </row>
    <row r="37" spans="2:37" ht="17" x14ac:dyDescent="0.35">
      <c r="B37" s="13" t="s">
        <v>38</v>
      </c>
    </row>
    <row r="38" spans="2:37" ht="14.4" customHeight="1" x14ac:dyDescent="0.35">
      <c r="B38" s="78" t="s">
        <v>8</v>
      </c>
      <c r="C38" s="78" t="s">
        <v>9</v>
      </c>
      <c r="D38" s="78"/>
      <c r="E38" s="78"/>
      <c r="F38" s="78" t="s">
        <v>10</v>
      </c>
      <c r="G38" s="78"/>
      <c r="H38" s="78"/>
      <c r="I38" s="78" t="s">
        <v>11</v>
      </c>
      <c r="J38" s="78"/>
      <c r="K38" s="78"/>
      <c r="L38" s="78"/>
      <c r="M38" s="79" t="s">
        <v>49</v>
      </c>
      <c r="N38" s="79"/>
      <c r="O38" s="79"/>
      <c r="P38" s="79"/>
      <c r="Q38" s="78" t="s">
        <v>12</v>
      </c>
      <c r="R38" s="78"/>
      <c r="S38" s="78"/>
      <c r="T38" s="78"/>
      <c r="U38" s="78" t="s">
        <v>13</v>
      </c>
      <c r="V38" s="78"/>
      <c r="W38" s="78"/>
      <c r="X38" s="78"/>
      <c r="Y38" s="83" t="s">
        <v>14</v>
      </c>
      <c r="Z38" s="84"/>
      <c r="AA38" s="83" t="s">
        <v>15</v>
      </c>
      <c r="AB38" s="84"/>
      <c r="AC38" s="80" t="s">
        <v>16</v>
      </c>
      <c r="AD38" s="81"/>
      <c r="AE38" s="81"/>
      <c r="AF38" s="80" t="s">
        <v>17</v>
      </c>
      <c r="AG38" s="85"/>
      <c r="AH38" s="85"/>
      <c r="AI38" s="80" t="s">
        <v>18</v>
      </c>
      <c r="AJ38" s="81"/>
      <c r="AK38" s="81"/>
    </row>
    <row r="39" spans="2:37" x14ac:dyDescent="0.35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9"/>
      <c r="N39" s="79"/>
      <c r="O39" s="79"/>
      <c r="P39" s="79"/>
      <c r="Q39" s="78"/>
      <c r="R39" s="78"/>
      <c r="S39" s="78"/>
      <c r="T39" s="78"/>
      <c r="U39" s="78"/>
      <c r="V39" s="78"/>
      <c r="W39" s="78"/>
      <c r="X39" s="78"/>
      <c r="Y39" s="84"/>
      <c r="Z39" s="84"/>
      <c r="AA39" s="84"/>
      <c r="AB39" s="84"/>
      <c r="AC39" s="81"/>
      <c r="AD39" s="81"/>
      <c r="AE39" s="81"/>
      <c r="AF39" s="85"/>
      <c r="AG39" s="85"/>
      <c r="AH39" s="85"/>
      <c r="AI39" s="81"/>
      <c r="AJ39" s="81"/>
      <c r="AK39" s="81"/>
    </row>
    <row r="40" spans="2:37" x14ac:dyDescent="0.35">
      <c r="B40" s="78"/>
      <c r="C40" s="14" t="s">
        <v>19</v>
      </c>
      <c r="D40" s="14" t="s">
        <v>20</v>
      </c>
      <c r="E40" s="14" t="s">
        <v>21</v>
      </c>
      <c r="F40" s="14" t="s">
        <v>19</v>
      </c>
      <c r="G40" s="14" t="s">
        <v>20</v>
      </c>
      <c r="H40" s="14" t="s">
        <v>21</v>
      </c>
      <c r="I40" s="14" t="s">
        <v>19</v>
      </c>
      <c r="J40" s="14" t="s">
        <v>20</v>
      </c>
      <c r="K40" s="14" t="s">
        <v>21</v>
      </c>
      <c r="L40" s="14" t="s">
        <v>22</v>
      </c>
      <c r="M40" s="14" t="s">
        <v>19</v>
      </c>
      <c r="N40" s="14" t="s">
        <v>20</v>
      </c>
      <c r="O40" s="14" t="s">
        <v>21</v>
      </c>
      <c r="P40" s="14" t="s">
        <v>22</v>
      </c>
      <c r="Q40" s="14" t="s">
        <v>19</v>
      </c>
      <c r="R40" s="14" t="s">
        <v>20</v>
      </c>
      <c r="S40" s="14" t="s">
        <v>21</v>
      </c>
      <c r="T40" s="14" t="s">
        <v>22</v>
      </c>
      <c r="U40" s="15" t="s">
        <v>19</v>
      </c>
      <c r="V40" s="14" t="s">
        <v>20</v>
      </c>
      <c r="W40" s="14" t="s">
        <v>21</v>
      </c>
      <c r="X40" s="14" t="s">
        <v>22</v>
      </c>
      <c r="Y40" s="14" t="s">
        <v>23</v>
      </c>
      <c r="Z40" s="14" t="s">
        <v>24</v>
      </c>
      <c r="AA40" s="14" t="s">
        <v>23</v>
      </c>
      <c r="AB40" s="14" t="s">
        <v>24</v>
      </c>
      <c r="AC40" s="14" t="s">
        <v>19</v>
      </c>
      <c r="AD40" s="14" t="s">
        <v>20</v>
      </c>
      <c r="AE40" s="14" t="s">
        <v>21</v>
      </c>
      <c r="AF40" s="14" t="s">
        <v>19</v>
      </c>
      <c r="AG40" s="14" t="s">
        <v>20</v>
      </c>
      <c r="AH40" s="14" t="s">
        <v>21</v>
      </c>
      <c r="AI40" s="14" t="s">
        <v>19</v>
      </c>
      <c r="AJ40" s="14" t="s">
        <v>20</v>
      </c>
      <c r="AK40" s="14" t="s">
        <v>21</v>
      </c>
    </row>
    <row r="41" spans="2:37" x14ac:dyDescent="0.35">
      <c r="B41" s="16" t="s">
        <v>40</v>
      </c>
      <c r="C41" s="17">
        <v>45773</v>
      </c>
      <c r="D41" s="17">
        <v>45773</v>
      </c>
      <c r="E41" s="17"/>
      <c r="F41" s="17">
        <v>45802</v>
      </c>
      <c r="G41" s="17">
        <v>45802</v>
      </c>
      <c r="H41" s="17"/>
      <c r="I41" s="18">
        <f>_xlfn.DAYS(F41,U34)</f>
        <v>145</v>
      </c>
      <c r="J41" s="18">
        <f>_xlfn.DAYS(G41,U34)</f>
        <v>145</v>
      </c>
      <c r="K41" s="18"/>
      <c r="L41" s="19">
        <f>AVERAGE(I41,J41,K41)</f>
        <v>145</v>
      </c>
      <c r="M41" s="20">
        <v>6.2</v>
      </c>
      <c r="N41" s="20">
        <v>9.1</v>
      </c>
      <c r="O41" s="20"/>
      <c r="P41" s="20">
        <f>AVERAGE(M41,N41,O41)</f>
        <v>7.65</v>
      </c>
      <c r="Q41" s="18">
        <v>17.5</v>
      </c>
      <c r="R41" s="18">
        <v>21.1</v>
      </c>
      <c r="S41" s="18"/>
      <c r="T41" s="21">
        <f>AVERAGE(Q41,R41,S41)</f>
        <v>19.3</v>
      </c>
      <c r="U41" s="22">
        <f t="shared" ref="U41:V45" si="6">((M41*10)/7.68)*((100-Q41)/86)</f>
        <v>7.7443677325581408</v>
      </c>
      <c r="V41" s="22">
        <f t="shared" si="6"/>
        <v>10.870730377906979</v>
      </c>
      <c r="W41" s="22"/>
      <c r="X41" s="20">
        <f>AVERAGE(U41,V41,W41)</f>
        <v>9.3075490552325597</v>
      </c>
      <c r="Y41" s="23"/>
      <c r="Z41" s="23"/>
      <c r="AA41" s="23"/>
      <c r="AB41" s="23"/>
      <c r="AC41" s="18"/>
      <c r="AD41" s="24"/>
      <c r="AE41" s="24"/>
      <c r="AF41" s="23"/>
      <c r="AG41" s="23"/>
      <c r="AH41" s="23"/>
      <c r="AI41" s="23"/>
      <c r="AJ41" s="23"/>
      <c r="AK41" s="23"/>
    </row>
    <row r="42" spans="2:37" x14ac:dyDescent="0.35">
      <c r="B42" s="25" t="s">
        <v>41</v>
      </c>
      <c r="C42" s="17">
        <v>45777</v>
      </c>
      <c r="D42" s="17">
        <v>45776</v>
      </c>
      <c r="E42" s="17"/>
      <c r="F42" s="17">
        <v>45803</v>
      </c>
      <c r="G42" s="17">
        <v>45802</v>
      </c>
      <c r="H42" s="17"/>
      <c r="I42" s="18">
        <f>_xlfn.DAYS(F42,U34)</f>
        <v>146</v>
      </c>
      <c r="J42" s="18">
        <f>_xlfn.DAYS(G42,U34)</f>
        <v>145</v>
      </c>
      <c r="K42" s="18"/>
      <c r="L42" s="19">
        <f>AVERAGE(I42,J42,K42)</f>
        <v>145.5</v>
      </c>
      <c r="M42" s="20">
        <v>7.3</v>
      </c>
      <c r="N42" s="20">
        <v>6.1</v>
      </c>
      <c r="O42" s="20"/>
      <c r="P42" s="20">
        <f>AVERAGE(M42,N42,O42)</f>
        <v>6.6999999999999993</v>
      </c>
      <c r="Q42" s="18">
        <v>19.600000000000001</v>
      </c>
      <c r="R42" s="18">
        <v>20.5</v>
      </c>
      <c r="S42" s="18"/>
      <c r="T42" s="20">
        <f>AVERAGE(Q42,R42,S42)</f>
        <v>20.05</v>
      </c>
      <c r="U42" s="22">
        <f t="shared" si="6"/>
        <v>8.8862645348837219</v>
      </c>
      <c r="V42" s="22">
        <f t="shared" si="6"/>
        <v>7.3423873546511631</v>
      </c>
      <c r="W42" s="22"/>
      <c r="X42" s="20">
        <f>AVERAGE(U42,V42,W42)</f>
        <v>8.1143259447674421</v>
      </c>
      <c r="Y42" s="23"/>
      <c r="Z42" s="23"/>
      <c r="AA42" s="23"/>
      <c r="AB42" s="23"/>
      <c r="AC42" s="24"/>
      <c r="AD42" s="24"/>
      <c r="AE42" s="26"/>
      <c r="AF42" s="23"/>
      <c r="AG42" s="23"/>
      <c r="AH42" s="23"/>
      <c r="AI42" s="23"/>
      <c r="AJ42" s="23"/>
      <c r="AK42" s="23"/>
    </row>
    <row r="43" spans="2:37" x14ac:dyDescent="0.35">
      <c r="B43" s="25" t="s">
        <v>42</v>
      </c>
      <c r="C43" s="17">
        <v>45775</v>
      </c>
      <c r="D43" s="17">
        <v>45775</v>
      </c>
      <c r="E43" s="17"/>
      <c r="F43" s="17">
        <v>45803</v>
      </c>
      <c r="G43" s="17">
        <v>45803</v>
      </c>
      <c r="H43" s="17"/>
      <c r="I43" s="18">
        <f>_xlfn.DAYS(F43,U34)</f>
        <v>146</v>
      </c>
      <c r="J43" s="18">
        <f>_xlfn.DAYS(G43,U34)</f>
        <v>146</v>
      </c>
      <c r="K43" s="18"/>
      <c r="L43" s="19">
        <f>AVERAGE(I43,J43,K43)</f>
        <v>146</v>
      </c>
      <c r="M43" s="20">
        <v>7.4</v>
      </c>
      <c r="N43" s="20">
        <v>6.7</v>
      </c>
      <c r="O43" s="20"/>
      <c r="P43" s="20">
        <f>AVERAGE(M43,N43,O43)</f>
        <v>7.0500000000000007</v>
      </c>
      <c r="Q43" s="18">
        <v>19.7</v>
      </c>
      <c r="R43" s="20">
        <v>17</v>
      </c>
      <c r="S43" s="18"/>
      <c r="T43" s="20">
        <f>AVERAGE(Q43,R43,S43)</f>
        <v>18.350000000000001</v>
      </c>
      <c r="U43" s="22">
        <f t="shared" si="6"/>
        <v>8.9967902131782953</v>
      </c>
      <c r="V43" s="22">
        <f t="shared" si="6"/>
        <v>8.4196342054263571</v>
      </c>
      <c r="W43" s="22"/>
      <c r="X43" s="20">
        <f>AVERAGE(U43,V43,W43)</f>
        <v>8.7082122093023262</v>
      </c>
      <c r="Y43" s="23"/>
      <c r="Z43" s="23"/>
      <c r="AA43" s="23"/>
      <c r="AB43" s="23"/>
      <c r="AC43" s="24"/>
      <c r="AD43" s="18"/>
      <c r="AE43" s="24"/>
      <c r="AF43" s="23"/>
      <c r="AG43" s="23"/>
      <c r="AH43" s="23"/>
      <c r="AI43" s="23"/>
      <c r="AJ43" s="23"/>
      <c r="AK43" s="23"/>
    </row>
    <row r="44" spans="2:37" x14ac:dyDescent="0.35">
      <c r="B44" s="25" t="s">
        <v>43</v>
      </c>
      <c r="C44" s="17">
        <v>45776</v>
      </c>
      <c r="D44" s="17">
        <v>45775</v>
      </c>
      <c r="E44" s="17"/>
      <c r="F44" s="17">
        <v>45804</v>
      </c>
      <c r="G44" s="17">
        <v>45804</v>
      </c>
      <c r="H44" s="17"/>
      <c r="I44" s="18">
        <f>_xlfn.DAYS(F44,U34)</f>
        <v>147</v>
      </c>
      <c r="J44" s="18">
        <f>_xlfn.DAYS(G44,U34)</f>
        <v>147</v>
      </c>
      <c r="K44" s="18"/>
      <c r="L44" s="19">
        <f>AVERAGE(I44,J44,K44)</f>
        <v>147</v>
      </c>
      <c r="M44" s="20">
        <v>8.1999999999999993</v>
      </c>
      <c r="N44" s="20">
        <v>7.2</v>
      </c>
      <c r="O44" s="20"/>
      <c r="P44" s="20">
        <f>AVERAGE(M44,N44,O44)</f>
        <v>7.6999999999999993</v>
      </c>
      <c r="Q44" s="18">
        <v>23.9</v>
      </c>
      <c r="R44" s="18">
        <v>20.5</v>
      </c>
      <c r="S44" s="18"/>
      <c r="T44" s="20">
        <f>AVERAGE(Q44,R44,S44)</f>
        <v>22.2</v>
      </c>
      <c r="U44" s="22">
        <f t="shared" si="6"/>
        <v>9.4479772286821699</v>
      </c>
      <c r="V44" s="22">
        <f t="shared" si="6"/>
        <v>8.6664244186046506</v>
      </c>
      <c r="W44" s="22"/>
      <c r="X44" s="20">
        <f>AVERAGE(U44,V44,W44)</f>
        <v>9.0572008236434094</v>
      </c>
      <c r="Y44" s="23"/>
      <c r="Z44" s="23"/>
      <c r="AA44" s="23"/>
      <c r="AB44" s="23"/>
      <c r="AC44" s="24"/>
      <c r="AD44" s="24"/>
      <c r="AE44" s="26"/>
      <c r="AF44" s="23"/>
      <c r="AG44" s="23"/>
      <c r="AH44" s="23"/>
      <c r="AI44" s="23"/>
      <c r="AJ44" s="23"/>
      <c r="AK44" s="23"/>
    </row>
    <row r="45" spans="2:37" x14ac:dyDescent="0.35">
      <c r="B45" s="25" t="s">
        <v>44</v>
      </c>
      <c r="C45" s="17">
        <v>45776</v>
      </c>
      <c r="D45" s="17">
        <v>45777</v>
      </c>
      <c r="E45" s="17"/>
      <c r="F45" s="17">
        <v>45805</v>
      </c>
      <c r="G45" s="17">
        <v>45804</v>
      </c>
      <c r="H45" s="17"/>
      <c r="I45" s="18">
        <f>_xlfn.DAYS(F45,U34)</f>
        <v>148</v>
      </c>
      <c r="J45" s="18">
        <f>_xlfn.DAYS(G45,U34)</f>
        <v>147</v>
      </c>
      <c r="K45" s="18"/>
      <c r="L45" s="19">
        <f>AVERAGE(I45,J45,K45)</f>
        <v>147.5</v>
      </c>
      <c r="M45" s="20">
        <v>8.1</v>
      </c>
      <c r="N45" s="20">
        <v>7.2</v>
      </c>
      <c r="O45" s="20"/>
      <c r="P45" s="20">
        <f>AVERAGE(M45,N45,O45)</f>
        <v>7.65</v>
      </c>
      <c r="Q45" s="20">
        <v>19</v>
      </c>
      <c r="R45" s="20">
        <v>19</v>
      </c>
      <c r="S45" s="18"/>
      <c r="T45" s="20">
        <f>AVERAGE(Q45,R45,S45)</f>
        <v>19</v>
      </c>
      <c r="U45" s="22">
        <f t="shared" si="6"/>
        <v>9.9336845930232567</v>
      </c>
      <c r="V45" s="22">
        <f t="shared" si="6"/>
        <v>8.8299418604651159</v>
      </c>
      <c r="W45" s="22"/>
      <c r="X45" s="20">
        <f>AVERAGE(U45,V45,W45)</f>
        <v>9.3818132267441854</v>
      </c>
      <c r="Y45" s="23"/>
      <c r="Z45" s="23"/>
      <c r="AA45" s="23"/>
      <c r="AB45" s="23"/>
      <c r="AC45" s="24"/>
      <c r="AD45" s="18"/>
      <c r="AE45" s="24"/>
      <c r="AF45" s="23"/>
      <c r="AG45" s="23"/>
      <c r="AH45" s="23"/>
      <c r="AI45" s="23"/>
      <c r="AJ45" s="23"/>
      <c r="AK45" s="23"/>
    </row>
    <row r="47" spans="2:37" ht="17" x14ac:dyDescent="0.4">
      <c r="B47" s="27" t="s">
        <v>39</v>
      </c>
    </row>
    <row r="48" spans="2:37" x14ac:dyDescent="0.35">
      <c r="B48" s="82" t="s">
        <v>8</v>
      </c>
      <c r="C48" s="82" t="s">
        <v>25</v>
      </c>
      <c r="D48" s="82"/>
      <c r="E48" s="82"/>
      <c r="F48" s="82"/>
      <c r="G48" s="82" t="s">
        <v>26</v>
      </c>
      <c r="H48" s="82"/>
      <c r="I48" s="82"/>
      <c r="J48" s="82"/>
      <c r="K48" s="82" t="s">
        <v>27</v>
      </c>
      <c r="L48" s="82"/>
      <c r="M48" s="82"/>
      <c r="N48" s="82"/>
      <c r="O48" s="82" t="s">
        <v>28</v>
      </c>
      <c r="P48" s="82"/>
      <c r="Q48" s="82"/>
      <c r="R48" s="82"/>
      <c r="S48" s="82" t="s">
        <v>29</v>
      </c>
      <c r="T48" s="82"/>
      <c r="U48" s="82"/>
      <c r="V48" s="82"/>
      <c r="W48" s="82" t="s">
        <v>30</v>
      </c>
      <c r="X48" s="82"/>
      <c r="Y48" s="82"/>
      <c r="Z48" s="82"/>
      <c r="AA48" s="82" t="s">
        <v>48</v>
      </c>
      <c r="AB48" s="82"/>
      <c r="AC48" s="82"/>
      <c r="AD48" s="82"/>
    </row>
    <row r="49" spans="2:30" x14ac:dyDescent="0.35"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</row>
    <row r="50" spans="2:30" x14ac:dyDescent="0.35">
      <c r="B50" s="82"/>
      <c r="C50" s="28" t="s">
        <v>19</v>
      </c>
      <c r="D50" s="28" t="s">
        <v>20</v>
      </c>
      <c r="E50" s="28" t="s">
        <v>21</v>
      </c>
      <c r="F50" s="28" t="s">
        <v>22</v>
      </c>
      <c r="G50" s="28" t="s">
        <v>19</v>
      </c>
      <c r="H50" s="28" t="s">
        <v>20</v>
      </c>
      <c r="I50" s="28" t="s">
        <v>21</v>
      </c>
      <c r="J50" s="28" t="s">
        <v>22</v>
      </c>
      <c r="K50" s="28" t="s">
        <v>19</v>
      </c>
      <c r="L50" s="28" t="s">
        <v>20</v>
      </c>
      <c r="M50" s="28" t="s">
        <v>21</v>
      </c>
      <c r="N50" s="28" t="s">
        <v>22</v>
      </c>
      <c r="O50" s="28" t="s">
        <v>19</v>
      </c>
      <c r="P50" s="28" t="s">
        <v>20</v>
      </c>
      <c r="Q50" s="28" t="s">
        <v>21</v>
      </c>
      <c r="R50" s="28" t="s">
        <v>22</v>
      </c>
      <c r="S50" s="28" t="s">
        <v>19</v>
      </c>
      <c r="T50" s="28" t="s">
        <v>20</v>
      </c>
      <c r="U50" s="28" t="s">
        <v>21</v>
      </c>
      <c r="V50" s="28" t="s">
        <v>22</v>
      </c>
      <c r="W50" s="29" t="s">
        <v>19</v>
      </c>
      <c r="X50" s="29" t="s">
        <v>20</v>
      </c>
      <c r="Y50" s="29" t="s">
        <v>21</v>
      </c>
      <c r="Z50" s="28" t="s">
        <v>22</v>
      </c>
      <c r="AA50" s="28" t="s">
        <v>19</v>
      </c>
      <c r="AB50" s="28" t="s">
        <v>20</v>
      </c>
      <c r="AC50" s="28" t="s">
        <v>21</v>
      </c>
      <c r="AD50" s="28" t="s">
        <v>22</v>
      </c>
    </row>
    <row r="51" spans="2:30" x14ac:dyDescent="0.35">
      <c r="B51" s="16" t="s">
        <v>40</v>
      </c>
      <c r="C51" s="19">
        <v>117</v>
      </c>
      <c r="D51" s="19">
        <v>122</v>
      </c>
      <c r="E51" s="19"/>
      <c r="F51" s="19">
        <f>AVERAGE(C51,D51,E51)</f>
        <v>119.5</v>
      </c>
      <c r="G51" s="19">
        <v>271</v>
      </c>
      <c r="H51" s="19">
        <v>321</v>
      </c>
      <c r="I51" s="19"/>
      <c r="J51" s="19">
        <f>AVERAGE(G51,H51,I51)</f>
        <v>296</v>
      </c>
      <c r="K51" s="18">
        <v>27.78</v>
      </c>
      <c r="L51" s="18">
        <v>26.33</v>
      </c>
      <c r="M51" s="18"/>
      <c r="N51" s="30">
        <f>AVERAGE(K51,L51,M51)</f>
        <v>27.055</v>
      </c>
      <c r="O51" s="18">
        <v>1693</v>
      </c>
      <c r="P51" s="18">
        <v>1368</v>
      </c>
      <c r="Q51" s="18">
        <v>1530.5</v>
      </c>
      <c r="R51" s="19">
        <f>AVERAGE(O51,P51,Q51)</f>
        <v>1530.5</v>
      </c>
      <c r="S51" s="18">
        <v>363</v>
      </c>
      <c r="T51" s="18">
        <v>413</v>
      </c>
      <c r="U51" s="18"/>
      <c r="V51" s="18">
        <f>AVERAGE(S51,T51,U51)</f>
        <v>388</v>
      </c>
      <c r="W51" s="31">
        <f t="shared" ref="W51:W55" si="7">((S51*100)/(O51+S51))</f>
        <v>17.655642023346303</v>
      </c>
      <c r="X51" s="31">
        <f t="shared" ref="X51:X55" si="8">((T51*100)/(P51+T51))</f>
        <v>23.189219539584503</v>
      </c>
      <c r="Y51" s="31"/>
      <c r="Z51" s="19">
        <f>AVERAGE(W51,X51,Y51)</f>
        <v>20.422430781465401</v>
      </c>
      <c r="AA51" s="19">
        <v>24</v>
      </c>
      <c r="AB51" s="19">
        <v>25</v>
      </c>
      <c r="AC51" s="19"/>
      <c r="AD51" s="19">
        <f>AVERAGE(AA51,AB51,AC51)</f>
        <v>24.5</v>
      </c>
    </row>
    <row r="52" spans="2:30" x14ac:dyDescent="0.35">
      <c r="B52" s="25" t="s">
        <v>41</v>
      </c>
      <c r="C52" s="19">
        <v>108</v>
      </c>
      <c r="D52" s="19">
        <v>108</v>
      </c>
      <c r="E52" s="19"/>
      <c r="F52" s="19">
        <f>AVERAGE(C52,D52,E52)</f>
        <v>108</v>
      </c>
      <c r="G52" s="19">
        <v>425</v>
      </c>
      <c r="H52" s="19">
        <v>420</v>
      </c>
      <c r="I52" s="19"/>
      <c r="J52" s="19">
        <f>AVERAGE(G52,H52,I52)</f>
        <v>422.5</v>
      </c>
      <c r="K52" s="30">
        <v>22.3</v>
      </c>
      <c r="L52" s="18">
        <v>22.52</v>
      </c>
      <c r="M52" s="18"/>
      <c r="N52" s="30">
        <f>AVERAGE(K52,L52,M52)</f>
        <v>22.41</v>
      </c>
      <c r="O52" s="18">
        <v>1080</v>
      </c>
      <c r="P52" s="18">
        <v>1380</v>
      </c>
      <c r="Q52" s="18">
        <v>1178</v>
      </c>
      <c r="R52" s="19">
        <f>AVERAGE(O52,P52,Q52)</f>
        <v>1212.6666666666667</v>
      </c>
      <c r="S52" s="18">
        <v>121</v>
      </c>
      <c r="T52" s="18">
        <v>231</v>
      </c>
      <c r="U52" s="18"/>
      <c r="V52" s="19">
        <f>AVERAGE(S52,T52,U52)</f>
        <v>176</v>
      </c>
      <c r="W52" s="31">
        <f t="shared" si="7"/>
        <v>10.074937552039966</v>
      </c>
      <c r="X52" s="31">
        <f t="shared" si="8"/>
        <v>14.338919925512105</v>
      </c>
      <c r="Y52" s="31"/>
      <c r="Z52" s="19">
        <f>AVERAGE(W52,X52,Y52)</f>
        <v>12.206928738776035</v>
      </c>
      <c r="AA52" s="19">
        <v>26</v>
      </c>
      <c r="AB52" s="19">
        <v>25</v>
      </c>
      <c r="AC52" s="19"/>
      <c r="AD52" s="19">
        <f>AVERAGE(AA52,AB52,AC52)</f>
        <v>25.5</v>
      </c>
    </row>
    <row r="53" spans="2:30" x14ac:dyDescent="0.35">
      <c r="B53" s="25" t="s">
        <v>42</v>
      </c>
      <c r="C53" s="19">
        <v>107</v>
      </c>
      <c r="D53" s="19">
        <v>109</v>
      </c>
      <c r="E53" s="19"/>
      <c r="F53" s="19">
        <f>AVERAGE(C53,D53,E53)</f>
        <v>108</v>
      </c>
      <c r="G53" s="19">
        <v>395</v>
      </c>
      <c r="H53" s="19">
        <v>340</v>
      </c>
      <c r="I53" s="19"/>
      <c r="J53" s="19">
        <f>AVERAGE(G53,H53,I53)</f>
        <v>367.5</v>
      </c>
      <c r="K53" s="18">
        <v>26.39</v>
      </c>
      <c r="L53" s="18">
        <v>24.33</v>
      </c>
      <c r="M53" s="18"/>
      <c r="N53" s="30">
        <f>AVERAGE(K53,L53,M53)</f>
        <v>25.36</v>
      </c>
      <c r="O53" s="18">
        <v>1398</v>
      </c>
      <c r="P53" s="18">
        <v>1294</v>
      </c>
      <c r="Q53" s="18">
        <v>1346</v>
      </c>
      <c r="R53" s="19">
        <f>AVERAGE(O53,P53,Q53)</f>
        <v>1346</v>
      </c>
      <c r="S53" s="18">
        <v>352</v>
      </c>
      <c r="T53" s="18">
        <v>330</v>
      </c>
      <c r="U53" s="18"/>
      <c r="V53" s="19">
        <f>AVERAGE(S53,T53,U53)</f>
        <v>341</v>
      </c>
      <c r="W53" s="31">
        <f t="shared" si="7"/>
        <v>20.114285714285714</v>
      </c>
      <c r="X53" s="31">
        <f t="shared" si="8"/>
        <v>20.320197044334975</v>
      </c>
      <c r="Y53" s="31"/>
      <c r="Z53" s="19">
        <f>AVERAGE(W53,X53,Y53)</f>
        <v>20.217241379310344</v>
      </c>
      <c r="AA53" s="19">
        <v>25</v>
      </c>
      <c r="AB53" s="19">
        <v>25</v>
      </c>
      <c r="AC53" s="19"/>
      <c r="AD53" s="19">
        <f>AVERAGE(AA53,AB53,AC53)</f>
        <v>25</v>
      </c>
    </row>
    <row r="54" spans="2:30" x14ac:dyDescent="0.35">
      <c r="B54" s="25" t="s">
        <v>43</v>
      </c>
      <c r="C54" s="19">
        <v>110</v>
      </c>
      <c r="D54" s="19">
        <v>115</v>
      </c>
      <c r="E54" s="19"/>
      <c r="F54" s="19">
        <f>AVERAGE(C54,D54,E54)</f>
        <v>112.5</v>
      </c>
      <c r="G54" s="19">
        <v>382</v>
      </c>
      <c r="H54" s="19">
        <v>418</v>
      </c>
      <c r="I54" s="19"/>
      <c r="J54" s="19">
        <f>AVERAGE(G54,H54,I54)</f>
        <v>400</v>
      </c>
      <c r="K54" s="18">
        <v>20.76</v>
      </c>
      <c r="L54" s="18">
        <v>21.25</v>
      </c>
      <c r="M54" s="18"/>
      <c r="N54" s="30">
        <f>AVERAGE(K54,L54,M54)</f>
        <v>21.005000000000003</v>
      </c>
      <c r="O54" s="18">
        <v>1595</v>
      </c>
      <c r="P54" s="18">
        <v>1365</v>
      </c>
      <c r="Q54" s="18">
        <v>1480</v>
      </c>
      <c r="R54" s="19">
        <f>AVERAGE(O54,P54,Q54)</f>
        <v>1480</v>
      </c>
      <c r="S54" s="18">
        <v>232</v>
      </c>
      <c r="T54" s="18">
        <v>272</v>
      </c>
      <c r="U54" s="18"/>
      <c r="V54" s="19">
        <f>AVERAGE(S54,T54,U54)</f>
        <v>252</v>
      </c>
      <c r="W54" s="31">
        <f t="shared" si="7"/>
        <v>12.698412698412698</v>
      </c>
      <c r="X54" s="31">
        <f t="shared" si="8"/>
        <v>16.615760537568722</v>
      </c>
      <c r="Y54" s="31"/>
      <c r="Z54" s="19">
        <f>AVERAGE(W54,X54,Y54)</f>
        <v>14.657086617990711</v>
      </c>
      <c r="AA54" s="19">
        <v>24</v>
      </c>
      <c r="AB54" s="19">
        <v>23</v>
      </c>
      <c r="AC54" s="19"/>
      <c r="AD54" s="19">
        <f>AVERAGE(AA54,AB54,AC54)</f>
        <v>23.5</v>
      </c>
    </row>
    <row r="55" spans="2:30" x14ac:dyDescent="0.35">
      <c r="B55" s="25" t="s">
        <v>44</v>
      </c>
      <c r="C55" s="19">
        <v>110</v>
      </c>
      <c r="D55" s="19">
        <v>107</v>
      </c>
      <c r="E55" s="19"/>
      <c r="F55" s="19">
        <f>AVERAGE(C55,D55,E55)</f>
        <v>108.5</v>
      </c>
      <c r="G55" s="19">
        <v>362</v>
      </c>
      <c r="H55" s="19">
        <v>335</v>
      </c>
      <c r="I55" s="19"/>
      <c r="J55" s="19">
        <f>AVERAGE(G55,H55,I55)</f>
        <v>348.5</v>
      </c>
      <c r="K55" s="18">
        <v>15.82</v>
      </c>
      <c r="L55" s="18">
        <v>18.87</v>
      </c>
      <c r="M55" s="18"/>
      <c r="N55" s="30">
        <f>AVERAGE(K55,L55,M55)</f>
        <v>17.344999999999999</v>
      </c>
      <c r="O55" s="18">
        <v>2183</v>
      </c>
      <c r="P55" s="18">
        <v>2684</v>
      </c>
      <c r="Q55" s="18">
        <v>2433.5</v>
      </c>
      <c r="R55" s="19">
        <f>AVERAGE(O55,P55,Q55)</f>
        <v>2433.5</v>
      </c>
      <c r="S55" s="18">
        <v>710</v>
      </c>
      <c r="T55" s="18">
        <v>641</v>
      </c>
      <c r="U55" s="18"/>
      <c r="V55" s="19">
        <f>AVERAGE(S55,T55,U55)</f>
        <v>675.5</v>
      </c>
      <c r="W55" s="31">
        <f t="shared" si="7"/>
        <v>24.541997926028344</v>
      </c>
      <c r="X55" s="31">
        <f t="shared" si="8"/>
        <v>19.278195488721803</v>
      </c>
      <c r="Y55" s="31"/>
      <c r="Z55" s="19">
        <f>AVERAGE(W55,X55,Y55)</f>
        <v>21.910096707375075</v>
      </c>
      <c r="AA55" s="19">
        <v>25</v>
      </c>
      <c r="AB55" s="19">
        <v>23</v>
      </c>
      <c r="AC55" s="19"/>
      <c r="AD55" s="19">
        <f>AVERAGE(AA55,AB55,AC55)</f>
        <v>24</v>
      </c>
    </row>
    <row r="57" spans="2:30" x14ac:dyDescent="0.35">
      <c r="Z57" s="35">
        <v>27.666018420981551</v>
      </c>
    </row>
    <row r="58" spans="2:30" x14ac:dyDescent="0.35">
      <c r="O58">
        <v>169.3</v>
      </c>
      <c r="P58">
        <v>136.80000000000001</v>
      </c>
      <c r="Q58">
        <v>153.05000000000001</v>
      </c>
      <c r="R58">
        <f>O58*10</f>
        <v>1693</v>
      </c>
      <c r="S58">
        <f t="shared" ref="S58:T62" si="9">P58*10</f>
        <v>1368</v>
      </c>
      <c r="T58">
        <f t="shared" si="9"/>
        <v>1530.5</v>
      </c>
      <c r="Z58" s="35">
        <v>13.279273174177469</v>
      </c>
    </row>
    <row r="59" spans="2:30" x14ac:dyDescent="0.35">
      <c r="O59">
        <v>108</v>
      </c>
      <c r="P59">
        <v>138</v>
      </c>
      <c r="Q59">
        <v>117.8</v>
      </c>
      <c r="R59">
        <f t="shared" ref="R59:R62" si="10">O59*10</f>
        <v>1080</v>
      </c>
      <c r="S59">
        <f t="shared" si="9"/>
        <v>1380</v>
      </c>
      <c r="T59">
        <f t="shared" si="9"/>
        <v>1178</v>
      </c>
      <c r="Z59" s="35">
        <v>28.556359120826606</v>
      </c>
    </row>
    <row r="60" spans="2:30" x14ac:dyDescent="0.35">
      <c r="O60">
        <v>139.80000000000001</v>
      </c>
      <c r="P60">
        <v>129.4</v>
      </c>
      <c r="Q60">
        <v>134.6</v>
      </c>
      <c r="R60">
        <f t="shared" si="10"/>
        <v>1398</v>
      </c>
      <c r="S60">
        <f t="shared" si="9"/>
        <v>1294</v>
      </c>
      <c r="T60">
        <f t="shared" si="9"/>
        <v>1346</v>
      </c>
      <c r="Z60" s="35">
        <v>21.791191905627272</v>
      </c>
    </row>
    <row r="61" spans="2:30" x14ac:dyDescent="0.35">
      <c r="O61">
        <v>159.5</v>
      </c>
      <c r="P61">
        <v>136.5</v>
      </c>
      <c r="Q61">
        <v>148</v>
      </c>
      <c r="R61">
        <f t="shared" si="10"/>
        <v>1595</v>
      </c>
      <c r="S61">
        <f t="shared" si="9"/>
        <v>1365</v>
      </c>
      <c r="T61">
        <f t="shared" si="9"/>
        <v>1480</v>
      </c>
      <c r="Z61" s="35">
        <v>27.93386452145576</v>
      </c>
    </row>
    <row r="62" spans="2:30" x14ac:dyDescent="0.35">
      <c r="O62">
        <v>218.3</v>
      </c>
      <c r="P62">
        <v>268.39999999999998</v>
      </c>
      <c r="Q62">
        <v>243.35</v>
      </c>
      <c r="R62">
        <f t="shared" si="10"/>
        <v>2183</v>
      </c>
      <c r="S62">
        <f t="shared" si="9"/>
        <v>2684</v>
      </c>
      <c r="T62">
        <f t="shared" si="9"/>
        <v>2433.5</v>
      </c>
    </row>
  </sheetData>
  <mergeCells count="44">
    <mergeCell ref="AI38:AK39"/>
    <mergeCell ref="B48:B50"/>
    <mergeCell ref="C48:F49"/>
    <mergeCell ref="G48:J49"/>
    <mergeCell ref="K48:N49"/>
    <mergeCell ref="O48:R49"/>
    <mergeCell ref="S48:V49"/>
    <mergeCell ref="W48:Z49"/>
    <mergeCell ref="AA48:AD49"/>
    <mergeCell ref="Q38:T39"/>
    <mergeCell ref="U38:X39"/>
    <mergeCell ref="Y38:Z39"/>
    <mergeCell ref="AA38:AB39"/>
    <mergeCell ref="AC38:AE39"/>
    <mergeCell ref="AF38:AH39"/>
    <mergeCell ref="M34:O34"/>
    <mergeCell ref="M35:O35"/>
    <mergeCell ref="B38:B40"/>
    <mergeCell ref="C38:E39"/>
    <mergeCell ref="F38:H39"/>
    <mergeCell ref="I38:L39"/>
    <mergeCell ref="M38:P39"/>
    <mergeCell ref="AI9:AK10"/>
    <mergeCell ref="B19:B21"/>
    <mergeCell ref="C19:F20"/>
    <mergeCell ref="G19:J20"/>
    <mergeCell ref="K19:N20"/>
    <mergeCell ref="O19:R20"/>
    <mergeCell ref="S19:V20"/>
    <mergeCell ref="W19:Z20"/>
    <mergeCell ref="AA19:AD20"/>
    <mergeCell ref="Q9:T10"/>
    <mergeCell ref="U9:X10"/>
    <mergeCell ref="Y9:Z10"/>
    <mergeCell ref="AA9:AB10"/>
    <mergeCell ref="AC9:AE10"/>
    <mergeCell ref="AF9:AH10"/>
    <mergeCell ref="M5:O5"/>
    <mergeCell ref="M6:O6"/>
    <mergeCell ref="B9:B11"/>
    <mergeCell ref="C9:E10"/>
    <mergeCell ref="F9:H10"/>
    <mergeCell ref="I9:L10"/>
    <mergeCell ref="M9:P10"/>
  </mergeCells>
  <pageMargins left="0.7" right="0.7" top="0.75" bottom="0.75" header="0.3" footer="0.3"/>
  <pageSetup paperSize="9" orientation="portrait" horizontalDpi="0" verticalDpi="0" r:id="rId1"/>
  <ignoredErrors>
    <ignoredError sqref="I14:J14" formula="1"/>
    <ignoredError sqref="F22:F26 J22:J26 N22:N26 R22:R26 V22:V26 W26:X26 P16 P45 F55 AD22:AD26 AD51:AD55 W22:X22 Z22 W23:X23 Z23 W24:X24 Z24 W25:X25 Z25 Z26 F51 I51:J51 M51:N51 R51 U51:X51 F52 I52:J52 M52:N52 R52 U52:X52 F53 I53:J53 M53:N53 R53 U53:X53 F54 I54:J54 M54:N54 R54 U54:X54 I55:J55 M55:N55 R55 U55:X55 Z51 Z52 Z53 Z54 Z55 P41 S41:T41 P42 S42:T42 P43 S43:T43 P44 S44:T44 S45:T45 P12 S12:T12 P13 S13:T13 P14 S14:T14 P15 S15:T15 S16:T1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2D0D-9916-4495-AD95-D57A6202B86D}">
  <dimension ref="C6:AL78"/>
  <sheetViews>
    <sheetView zoomScaleNormal="100" workbookViewId="0">
      <selection activeCell="E73" sqref="E73"/>
    </sheetView>
  </sheetViews>
  <sheetFormatPr defaultRowHeight="15.5" x14ac:dyDescent="0.35"/>
  <cols>
    <col min="3" max="3" width="14.6328125" style="32" customWidth="1"/>
    <col min="10" max="10" width="14.08984375" style="32" customWidth="1"/>
    <col min="17" max="17" width="13.81640625" style="32" customWidth="1"/>
    <col min="23" max="23" width="9.90625" customWidth="1"/>
    <col min="24" max="24" width="15.6328125" style="32" customWidth="1"/>
  </cols>
  <sheetData>
    <row r="6" spans="3:38" x14ac:dyDescent="0.35">
      <c r="C6" s="48" t="s">
        <v>50</v>
      </c>
      <c r="D6" s="74" t="s">
        <v>11</v>
      </c>
      <c r="E6" s="74"/>
      <c r="F6" s="74"/>
      <c r="G6" s="74"/>
      <c r="J6" s="48" t="s">
        <v>50</v>
      </c>
      <c r="K6" s="74" t="s">
        <v>13</v>
      </c>
      <c r="L6" s="74"/>
      <c r="M6" s="74"/>
      <c r="N6" s="74"/>
      <c r="Q6" s="48" t="s">
        <v>50</v>
      </c>
      <c r="R6" s="72" t="s">
        <v>25</v>
      </c>
      <c r="S6" s="72"/>
      <c r="T6" s="72"/>
      <c r="U6" s="72"/>
      <c r="X6" s="48" t="s">
        <v>50</v>
      </c>
      <c r="Y6" s="72" t="s">
        <v>55</v>
      </c>
      <c r="Z6" s="72"/>
      <c r="AA6" s="72"/>
      <c r="AB6" s="72"/>
    </row>
    <row r="7" spans="3:38" x14ac:dyDescent="0.35">
      <c r="D7" s="74"/>
      <c r="E7" s="74"/>
      <c r="F7" s="74"/>
      <c r="G7" s="74"/>
      <c r="K7" s="74"/>
      <c r="L7" s="74"/>
      <c r="M7" s="74"/>
      <c r="N7" s="74"/>
      <c r="R7" s="72"/>
      <c r="S7" s="72"/>
      <c r="T7" s="72"/>
      <c r="U7" s="72"/>
      <c r="Y7" s="72"/>
      <c r="Z7" s="72"/>
      <c r="AA7" s="72"/>
      <c r="AB7" s="72"/>
    </row>
    <row r="8" spans="3:38" x14ac:dyDescent="0.35">
      <c r="D8" s="33" t="s">
        <v>19</v>
      </c>
      <c r="E8" s="33" t="s">
        <v>20</v>
      </c>
      <c r="F8" s="33" t="s">
        <v>21</v>
      </c>
      <c r="G8" s="33" t="s">
        <v>22</v>
      </c>
      <c r="H8" s="33" t="s">
        <v>52</v>
      </c>
      <c r="K8" s="33" t="s">
        <v>19</v>
      </c>
      <c r="L8" s="33" t="s">
        <v>20</v>
      </c>
      <c r="M8" s="33" t="s">
        <v>21</v>
      </c>
      <c r="N8" s="33" t="s">
        <v>22</v>
      </c>
      <c r="O8" s="33" t="s">
        <v>52</v>
      </c>
      <c r="R8" s="34" t="s">
        <v>19</v>
      </c>
      <c r="S8" s="34" t="s">
        <v>20</v>
      </c>
      <c r="T8" s="34" t="s">
        <v>21</v>
      </c>
      <c r="U8" s="33" t="s">
        <v>22</v>
      </c>
      <c r="V8" s="33" t="s">
        <v>52</v>
      </c>
      <c r="Y8" s="34" t="s">
        <v>19</v>
      </c>
      <c r="Z8" s="34" t="s">
        <v>20</v>
      </c>
      <c r="AA8" s="34" t="s">
        <v>21</v>
      </c>
      <c r="AB8" s="33" t="s">
        <v>22</v>
      </c>
      <c r="AC8" s="33" t="s">
        <v>52</v>
      </c>
    </row>
    <row r="9" spans="3:38" s="45" customFormat="1" ht="14.5" x14ac:dyDescent="0.35">
      <c r="C9" s="40" t="s">
        <v>40</v>
      </c>
      <c r="D9" s="43">
        <v>144</v>
      </c>
      <c r="E9" s="43">
        <v>145</v>
      </c>
      <c r="F9" s="43">
        <v>144</v>
      </c>
      <c r="G9" s="51">
        <f>AVERAGE(D9:F9)</f>
        <v>144.33333333333334</v>
      </c>
      <c r="H9" s="52">
        <f>STDEV(D9:F9)/SQRT(3)</f>
        <v>0.33333333333333337</v>
      </c>
      <c r="I9" s="49"/>
      <c r="J9" s="40" t="s">
        <v>40</v>
      </c>
      <c r="K9" s="46">
        <v>8.7395530523255829</v>
      </c>
      <c r="L9" s="46">
        <v>8.0441497093023262</v>
      </c>
      <c r="M9" s="47">
        <v>8.3918513808139537</v>
      </c>
      <c r="N9" s="55">
        <f>AVERAGE(K9:M9)</f>
        <v>8.3918513808139537</v>
      </c>
      <c r="O9" s="52">
        <f>STDEV(K9:M9)/SQRT(3)</f>
        <v>0.20074565364492147</v>
      </c>
      <c r="Q9" s="42" t="s">
        <v>40</v>
      </c>
      <c r="R9" s="47">
        <v>120</v>
      </c>
      <c r="S9" s="47">
        <v>116</v>
      </c>
      <c r="T9" s="47">
        <v>118</v>
      </c>
      <c r="U9" s="55">
        <f>AVERAGE(R9:T9)</f>
        <v>118</v>
      </c>
      <c r="V9" s="52">
        <f>STDEV(R9:T9)/SQRT(3)</f>
        <v>1.1547005383792517</v>
      </c>
      <c r="X9" s="40" t="s">
        <v>40</v>
      </c>
      <c r="Y9">
        <v>271</v>
      </c>
      <c r="Z9">
        <v>321</v>
      </c>
      <c r="AA9" s="54">
        <v>296</v>
      </c>
      <c r="AB9" s="55">
        <f>AVERAGE(Y9:AA9)</f>
        <v>296</v>
      </c>
      <c r="AC9" s="52">
        <f>STDEV(Y9:AA9)/SQRT(3)</f>
        <v>14.433756729740645</v>
      </c>
      <c r="AJ9"/>
      <c r="AK9"/>
      <c r="AL9"/>
    </row>
    <row r="10" spans="3:38" ht="14.5" x14ac:dyDescent="0.35">
      <c r="C10" s="41" t="s">
        <v>41</v>
      </c>
      <c r="D10" s="26">
        <v>146</v>
      </c>
      <c r="E10" s="26">
        <v>146</v>
      </c>
      <c r="F10" s="26">
        <v>145</v>
      </c>
      <c r="G10" s="51">
        <f t="shared" ref="G10:G13" si="0">AVERAGE(D10:F10)</f>
        <v>145.66666666666666</v>
      </c>
      <c r="H10" s="52">
        <f t="shared" ref="H10:H13" si="1">STDEV(D10:F10)/SQRT(3)</f>
        <v>0.33333333333333337</v>
      </c>
      <c r="J10" s="41" t="s">
        <v>41</v>
      </c>
      <c r="K10" s="36">
        <v>8.8862645348837219</v>
      </c>
      <c r="L10" s="36">
        <v>7.3423873546511631</v>
      </c>
      <c r="M10" s="37">
        <v>8.1143259447674421</v>
      </c>
      <c r="N10" s="55">
        <f t="shared" ref="N10:N13" si="2">AVERAGE(K10:M10)</f>
        <v>8.1143259447674421</v>
      </c>
      <c r="O10" s="52">
        <f t="shared" ref="O10:O13" si="3">STDEV(K10:M10)/SQRT(3)</f>
        <v>0.44567895280149411</v>
      </c>
      <c r="Q10" s="41" t="s">
        <v>41</v>
      </c>
      <c r="R10" s="37">
        <v>108</v>
      </c>
      <c r="S10" s="37">
        <v>103</v>
      </c>
      <c r="T10" s="37">
        <v>105.5</v>
      </c>
      <c r="U10" s="55">
        <f t="shared" ref="U10:U13" si="4">AVERAGE(R10:T10)</f>
        <v>105.5</v>
      </c>
      <c r="V10" s="52">
        <f t="shared" ref="V10:V13" si="5">STDEV(R10:T10)/SQRT(3)</f>
        <v>1.4433756729740645</v>
      </c>
      <c r="X10" s="41" t="s">
        <v>41</v>
      </c>
      <c r="Y10" s="45">
        <v>345</v>
      </c>
      <c r="Z10" s="45">
        <v>350</v>
      </c>
      <c r="AA10" s="70">
        <v>358.5</v>
      </c>
      <c r="AB10" s="55">
        <f t="shared" ref="AB10:AB13" si="6">AVERAGE(Y10:AA10)</f>
        <v>351.16666666666669</v>
      </c>
      <c r="AC10" s="52">
        <f t="shared" ref="AC10:AC13" si="7">STDEV(Y10:AA10)/SQRT(3)</f>
        <v>3.9405301391789633</v>
      </c>
      <c r="AD10" s="35"/>
      <c r="AE10" s="35"/>
      <c r="AF10" s="35"/>
    </row>
    <row r="11" spans="3:38" ht="14.5" x14ac:dyDescent="0.35">
      <c r="C11" s="41" t="s">
        <v>42</v>
      </c>
      <c r="D11" s="26">
        <v>145</v>
      </c>
      <c r="E11" s="26">
        <v>144</v>
      </c>
      <c r="F11" s="26">
        <v>145</v>
      </c>
      <c r="G11" s="51">
        <f t="shared" si="0"/>
        <v>144.66666666666666</v>
      </c>
      <c r="H11" s="52">
        <f t="shared" si="1"/>
        <v>0.33333333333333337</v>
      </c>
      <c r="J11" s="41" t="s">
        <v>42</v>
      </c>
      <c r="K11" s="36">
        <v>7.6403524709302317</v>
      </c>
      <c r="L11" s="36">
        <v>6.3608284883720927</v>
      </c>
      <c r="M11" s="37">
        <v>7.0005904796511622</v>
      </c>
      <c r="N11" s="55">
        <f t="shared" si="2"/>
        <v>7.0005904796511622</v>
      </c>
      <c r="O11" s="52">
        <f t="shared" si="3"/>
        <v>0.36936675788226181</v>
      </c>
      <c r="Q11" s="41" t="s">
        <v>42</v>
      </c>
      <c r="R11" s="37">
        <v>107</v>
      </c>
      <c r="S11" s="37">
        <v>110</v>
      </c>
      <c r="T11" s="37">
        <v>110</v>
      </c>
      <c r="U11" s="55">
        <f t="shared" si="4"/>
        <v>109</v>
      </c>
      <c r="V11" s="52">
        <f t="shared" si="5"/>
        <v>1</v>
      </c>
      <c r="X11" s="41" t="s">
        <v>42</v>
      </c>
      <c r="Y11">
        <v>375</v>
      </c>
      <c r="Z11">
        <v>320</v>
      </c>
      <c r="AA11" s="54">
        <v>347.5</v>
      </c>
      <c r="AB11" s="55">
        <f t="shared" si="6"/>
        <v>347.5</v>
      </c>
      <c r="AC11" s="52">
        <f t="shared" si="7"/>
        <v>15.877132402714709</v>
      </c>
      <c r="AD11" s="35"/>
      <c r="AE11" s="35"/>
      <c r="AF11" s="35"/>
    </row>
    <row r="12" spans="3:38" ht="14.5" x14ac:dyDescent="0.35">
      <c r="C12" s="41" t="s">
        <v>43</v>
      </c>
      <c r="D12" s="26">
        <v>147</v>
      </c>
      <c r="E12" s="26">
        <v>147</v>
      </c>
      <c r="F12" s="26">
        <v>148</v>
      </c>
      <c r="G12" s="51">
        <f t="shared" si="0"/>
        <v>147.33333333333334</v>
      </c>
      <c r="H12" s="52">
        <f t="shared" si="1"/>
        <v>0.33333333333333337</v>
      </c>
      <c r="J12" s="41" t="s">
        <v>43</v>
      </c>
      <c r="K12" s="36">
        <v>7.9378633720930241</v>
      </c>
      <c r="L12" s="36">
        <v>9.3940770348837201</v>
      </c>
      <c r="M12" s="37">
        <v>8.6659702034883725</v>
      </c>
      <c r="N12" s="55">
        <f t="shared" si="2"/>
        <v>8.6659702034883725</v>
      </c>
      <c r="O12" s="52">
        <f t="shared" si="3"/>
        <v>0.42037267510490967</v>
      </c>
      <c r="Q12" s="41" t="s">
        <v>43</v>
      </c>
      <c r="R12" s="37">
        <v>114</v>
      </c>
      <c r="S12" s="37">
        <v>108</v>
      </c>
      <c r="T12" s="37">
        <v>111</v>
      </c>
      <c r="U12" s="55">
        <f t="shared" si="4"/>
        <v>111</v>
      </c>
      <c r="V12" s="52">
        <f t="shared" si="5"/>
        <v>1.7320508075688774</v>
      </c>
      <c r="X12" s="41" t="s">
        <v>43</v>
      </c>
      <c r="Y12">
        <v>312</v>
      </c>
      <c r="Z12">
        <v>348</v>
      </c>
      <c r="AA12" s="54">
        <v>330</v>
      </c>
      <c r="AB12" s="55">
        <f t="shared" si="6"/>
        <v>330</v>
      </c>
      <c r="AC12" s="52">
        <f t="shared" si="7"/>
        <v>10.392304845413264</v>
      </c>
      <c r="AD12" s="35"/>
      <c r="AE12" s="35"/>
      <c r="AF12" s="35"/>
    </row>
    <row r="13" spans="3:38" ht="14.5" x14ac:dyDescent="0.35">
      <c r="C13" s="41" t="s">
        <v>44</v>
      </c>
      <c r="D13" s="26">
        <v>148</v>
      </c>
      <c r="E13" s="26">
        <v>149</v>
      </c>
      <c r="F13" s="26">
        <v>148</v>
      </c>
      <c r="G13" s="51">
        <f t="shared" si="0"/>
        <v>148.33333333333334</v>
      </c>
      <c r="H13" s="52">
        <f t="shared" si="1"/>
        <v>0.33333333333333337</v>
      </c>
      <c r="J13" s="41" t="s">
        <v>44</v>
      </c>
      <c r="K13" s="36">
        <v>8.0747335271317819</v>
      </c>
      <c r="L13" s="36">
        <v>8.9631782945736447</v>
      </c>
      <c r="M13" s="37">
        <v>8.5189559108527142</v>
      </c>
      <c r="N13" s="55">
        <f t="shared" si="2"/>
        <v>8.5189559108527142</v>
      </c>
      <c r="O13" s="52">
        <f t="shared" si="3"/>
        <v>0.25647191282133697</v>
      </c>
      <c r="Q13" s="41" t="s">
        <v>44</v>
      </c>
      <c r="R13" s="37">
        <v>104</v>
      </c>
      <c r="S13" s="37">
        <v>103</v>
      </c>
      <c r="T13" s="37">
        <v>103.5</v>
      </c>
      <c r="U13" s="55">
        <f t="shared" si="4"/>
        <v>103.5</v>
      </c>
      <c r="V13" s="52">
        <f t="shared" si="5"/>
        <v>0.28867513459481292</v>
      </c>
      <c r="X13" s="41" t="s">
        <v>44</v>
      </c>
      <c r="Y13" s="35">
        <v>304</v>
      </c>
      <c r="Z13" s="35">
        <v>321</v>
      </c>
      <c r="AA13" s="35">
        <v>312.5</v>
      </c>
      <c r="AB13" s="55">
        <f t="shared" si="6"/>
        <v>312.5</v>
      </c>
      <c r="AC13" s="52">
        <f t="shared" si="7"/>
        <v>4.9074772881118189</v>
      </c>
      <c r="AD13" s="35"/>
      <c r="AE13" s="35"/>
      <c r="AF13" s="35"/>
    </row>
    <row r="14" spans="3:38" ht="14.5" x14ac:dyDescent="0.35">
      <c r="C14"/>
      <c r="D14" s="75" t="s">
        <v>11</v>
      </c>
      <c r="E14" s="75"/>
      <c r="F14" s="75"/>
      <c r="G14" s="75"/>
      <c r="J14"/>
      <c r="K14" s="75" t="s">
        <v>13</v>
      </c>
      <c r="L14" s="75"/>
      <c r="M14" s="75"/>
      <c r="N14" s="75"/>
      <c r="Q14"/>
      <c r="R14" s="73" t="s">
        <v>25</v>
      </c>
      <c r="S14" s="73"/>
      <c r="T14" s="73"/>
      <c r="U14" s="73"/>
      <c r="X14"/>
      <c r="Y14" s="73" t="s">
        <v>26</v>
      </c>
      <c r="Z14" s="73"/>
      <c r="AA14" s="73"/>
      <c r="AB14" s="73"/>
    </row>
    <row r="15" spans="3:38" x14ac:dyDescent="0.35">
      <c r="C15" s="48" t="s">
        <v>51</v>
      </c>
      <c r="D15" s="75"/>
      <c r="E15" s="75"/>
      <c r="F15" s="75"/>
      <c r="G15" s="75"/>
      <c r="J15" s="48" t="s">
        <v>51</v>
      </c>
      <c r="K15" s="75"/>
      <c r="L15" s="75"/>
      <c r="M15" s="75"/>
      <c r="N15" s="75"/>
      <c r="Q15" s="48" t="s">
        <v>51</v>
      </c>
      <c r="R15" s="73"/>
      <c r="S15" s="73"/>
      <c r="T15" s="73"/>
      <c r="U15" s="73"/>
      <c r="X15" s="48" t="s">
        <v>51</v>
      </c>
      <c r="Y15" s="73"/>
      <c r="Z15" s="73"/>
      <c r="AA15" s="73"/>
      <c r="AB15" s="73"/>
    </row>
    <row r="16" spans="3:38" x14ac:dyDescent="0.35">
      <c r="D16" s="33" t="s">
        <v>19</v>
      </c>
      <c r="E16" s="33" t="s">
        <v>20</v>
      </c>
      <c r="F16" s="33" t="s">
        <v>21</v>
      </c>
      <c r="G16" s="33" t="s">
        <v>22</v>
      </c>
      <c r="H16" s="33" t="s">
        <v>52</v>
      </c>
      <c r="K16" s="33" t="s">
        <v>19</v>
      </c>
      <c r="L16" s="33" t="s">
        <v>20</v>
      </c>
      <c r="M16" s="33" t="s">
        <v>21</v>
      </c>
      <c r="N16" s="33" t="s">
        <v>22</v>
      </c>
      <c r="O16" s="33" t="s">
        <v>52</v>
      </c>
      <c r="R16" s="34" t="s">
        <v>19</v>
      </c>
      <c r="S16" s="34" t="s">
        <v>20</v>
      </c>
      <c r="T16" s="34" t="s">
        <v>21</v>
      </c>
      <c r="U16" s="33" t="s">
        <v>22</v>
      </c>
      <c r="V16" s="33" t="s">
        <v>52</v>
      </c>
      <c r="Y16" s="34" t="s">
        <v>19</v>
      </c>
      <c r="Z16" s="34" t="s">
        <v>20</v>
      </c>
      <c r="AA16" s="34" t="s">
        <v>21</v>
      </c>
      <c r="AB16" s="33" t="s">
        <v>22</v>
      </c>
      <c r="AC16" s="33" t="s">
        <v>52</v>
      </c>
      <c r="AJ16" s="45"/>
      <c r="AK16" s="45"/>
      <c r="AL16" s="45"/>
    </row>
    <row r="17" spans="3:38" s="45" customFormat="1" ht="14.5" x14ac:dyDescent="0.35">
      <c r="C17" s="40" t="s">
        <v>40</v>
      </c>
      <c r="D17" s="43">
        <v>145</v>
      </c>
      <c r="E17" s="43">
        <v>146</v>
      </c>
      <c r="F17" s="43">
        <v>146</v>
      </c>
      <c r="G17" s="51">
        <f>AVERAGE(D17:F17)</f>
        <v>145.66666666666666</v>
      </c>
      <c r="H17" s="52">
        <f>STDEV(D17:F17)/SQRT(3)</f>
        <v>0.33333333333333337</v>
      </c>
      <c r="J17" s="40" t="s">
        <v>40</v>
      </c>
      <c r="K17" s="46">
        <v>7.7443677325581408</v>
      </c>
      <c r="L17" s="46">
        <v>10.870730377906979</v>
      </c>
      <c r="M17" s="47">
        <v>9.3075490552325597</v>
      </c>
      <c r="N17" s="55">
        <f>AVERAGE(K17:M17)</f>
        <v>9.3075490552325597</v>
      </c>
      <c r="O17" s="52">
        <f>STDEV(K17:M17)/SQRT(3)</f>
        <v>0.9025031574382697</v>
      </c>
      <c r="Q17" s="42" t="s">
        <v>40</v>
      </c>
      <c r="R17" s="44">
        <v>117</v>
      </c>
      <c r="S17" s="44">
        <v>122</v>
      </c>
      <c r="T17" s="44">
        <v>119.5</v>
      </c>
      <c r="U17" s="55">
        <f>AVERAGE(R17:T17)</f>
        <v>119.5</v>
      </c>
      <c r="V17" s="52">
        <f>STDEV(R17:T17)/SQRT(3)</f>
        <v>1.4433756729740645</v>
      </c>
      <c r="X17" s="40" t="s">
        <v>40</v>
      </c>
      <c r="Y17" s="44">
        <v>318</v>
      </c>
      <c r="Z17" s="44">
        <v>340</v>
      </c>
      <c r="AA17" s="44">
        <v>329</v>
      </c>
      <c r="AB17" s="55">
        <f>AVERAGE(Y17:AA17)</f>
        <v>329</v>
      </c>
      <c r="AC17" s="52">
        <f>STDEV(Y17:AA17)/SQRT(3)</f>
        <v>6.3508529610858835</v>
      </c>
      <c r="AJ17" s="54"/>
      <c r="AK17" s="54"/>
      <c r="AL17" s="54"/>
    </row>
    <row r="18" spans="3:38" ht="14.5" x14ac:dyDescent="0.35">
      <c r="C18" s="41" t="s">
        <v>41</v>
      </c>
      <c r="D18" s="26">
        <v>146</v>
      </c>
      <c r="E18" s="26">
        <v>147</v>
      </c>
      <c r="F18" s="26">
        <v>147</v>
      </c>
      <c r="G18" s="51">
        <f t="shared" ref="G18:G21" si="8">AVERAGE(D18:F18)</f>
        <v>146.66666666666666</v>
      </c>
      <c r="H18" s="52">
        <f t="shared" ref="H18:H21" si="9">STDEV(D18:F18)/SQRT(3)</f>
        <v>0.33333333333333337</v>
      </c>
      <c r="J18" s="41" t="s">
        <v>41</v>
      </c>
      <c r="K18" s="36">
        <v>8.2877604166666679</v>
      </c>
      <c r="L18" s="36">
        <v>8.9330486918604652</v>
      </c>
      <c r="M18" s="37">
        <v>8.6104045542635674</v>
      </c>
      <c r="N18" s="55">
        <f t="shared" ref="N18:N21" si="10">AVERAGE(K18:M18)</f>
        <v>8.6104045542635674</v>
      </c>
      <c r="O18" s="52">
        <f t="shared" ref="O18:O21" si="11">STDEV(K18:M18)/SQRT(3)</f>
        <v>0.18627867969402412</v>
      </c>
      <c r="Q18" s="41" t="s">
        <v>41</v>
      </c>
      <c r="R18" s="35">
        <v>108</v>
      </c>
      <c r="S18" s="35">
        <v>112</v>
      </c>
      <c r="T18" s="35">
        <v>109</v>
      </c>
      <c r="U18" s="55">
        <f t="shared" ref="U18:U21" si="12">AVERAGE(R18:T18)</f>
        <v>109.66666666666667</v>
      </c>
      <c r="V18" s="52">
        <f t="shared" ref="V18:V21" si="13">STDEV(R18:T18)/SQRT(3)</f>
        <v>1.2018504251546631</v>
      </c>
      <c r="X18" s="41" t="s">
        <v>41</v>
      </c>
      <c r="Y18" s="35">
        <v>369</v>
      </c>
      <c r="Z18" s="35">
        <v>391</v>
      </c>
      <c r="AA18" s="35">
        <v>380</v>
      </c>
      <c r="AB18" s="55">
        <f t="shared" ref="AB18:AB21" si="14">AVERAGE(Y18:AA18)</f>
        <v>380</v>
      </c>
      <c r="AC18" s="52">
        <f t="shared" ref="AC18:AC21" si="15">STDEV(Y18:AA18)/SQRT(3)</f>
        <v>6.3508529610858835</v>
      </c>
    </row>
    <row r="19" spans="3:38" ht="14.5" x14ac:dyDescent="0.35">
      <c r="C19" s="41" t="s">
        <v>42</v>
      </c>
      <c r="D19" s="26">
        <v>146</v>
      </c>
      <c r="E19" s="26">
        <v>146</v>
      </c>
      <c r="F19" s="26">
        <v>147</v>
      </c>
      <c r="G19" s="51">
        <f t="shared" si="8"/>
        <v>146.33333333333334</v>
      </c>
      <c r="H19" s="52">
        <f t="shared" si="9"/>
        <v>0.33333333333333337</v>
      </c>
      <c r="J19" s="41" t="s">
        <v>42</v>
      </c>
      <c r="K19" s="36">
        <v>8.9967902131782953</v>
      </c>
      <c r="L19" s="36">
        <v>8.4196342054263571</v>
      </c>
      <c r="M19" s="37">
        <v>8.7082122093023262</v>
      </c>
      <c r="N19" s="55">
        <f t="shared" si="10"/>
        <v>8.7082122093023262</v>
      </c>
      <c r="O19" s="52">
        <f t="shared" si="11"/>
        <v>0.16661058821999564</v>
      </c>
      <c r="Q19" s="41" t="s">
        <v>42</v>
      </c>
      <c r="R19" s="35">
        <v>110</v>
      </c>
      <c r="S19" s="35">
        <v>112</v>
      </c>
      <c r="T19" s="35">
        <v>108</v>
      </c>
      <c r="U19" s="55">
        <f t="shared" si="12"/>
        <v>110</v>
      </c>
      <c r="V19" s="52">
        <f t="shared" si="13"/>
        <v>1.1547005383792517</v>
      </c>
      <c r="X19" s="41" t="s">
        <v>42</v>
      </c>
      <c r="Y19" s="35">
        <v>389</v>
      </c>
      <c r="Z19" s="35">
        <v>360</v>
      </c>
      <c r="AA19" s="35">
        <v>374.5</v>
      </c>
      <c r="AB19" s="55">
        <f t="shared" si="14"/>
        <v>374.5</v>
      </c>
      <c r="AC19" s="52">
        <f t="shared" si="15"/>
        <v>8.3715789032495742</v>
      </c>
      <c r="AJ19" s="54"/>
      <c r="AK19" s="54"/>
      <c r="AL19" s="54"/>
    </row>
    <row r="20" spans="3:38" ht="14.5" x14ac:dyDescent="0.35">
      <c r="C20" s="41" t="s">
        <v>43</v>
      </c>
      <c r="D20" s="26">
        <v>147</v>
      </c>
      <c r="E20" s="26">
        <v>148</v>
      </c>
      <c r="F20" s="26">
        <v>148</v>
      </c>
      <c r="G20" s="51">
        <f t="shared" si="8"/>
        <v>147.66666666666666</v>
      </c>
      <c r="H20" s="52">
        <f t="shared" si="9"/>
        <v>0.33333333333333337</v>
      </c>
      <c r="J20" s="41" t="s">
        <v>43</v>
      </c>
      <c r="K20" s="36">
        <v>9.4479772286821699</v>
      </c>
      <c r="L20" s="36">
        <v>8.6664244186046506</v>
      </c>
      <c r="M20" s="37">
        <v>9.0572008236434094</v>
      </c>
      <c r="N20" s="55">
        <f t="shared" si="10"/>
        <v>9.0572008236434094</v>
      </c>
      <c r="O20" s="52">
        <f t="shared" si="11"/>
        <v>0.22561486264208214</v>
      </c>
      <c r="Q20" s="41" t="s">
        <v>43</v>
      </c>
      <c r="R20" s="35">
        <v>110</v>
      </c>
      <c r="S20" s="35">
        <v>115</v>
      </c>
      <c r="T20" s="35">
        <v>112.5</v>
      </c>
      <c r="U20" s="55">
        <f t="shared" si="12"/>
        <v>112.5</v>
      </c>
      <c r="V20" s="52">
        <f t="shared" si="13"/>
        <v>1.4433756729740645</v>
      </c>
      <c r="X20" s="41" t="s">
        <v>43</v>
      </c>
      <c r="Y20" s="35">
        <v>366</v>
      </c>
      <c r="Z20" s="35">
        <v>380</v>
      </c>
      <c r="AA20" s="35">
        <v>393</v>
      </c>
      <c r="AB20" s="55">
        <f t="shared" si="14"/>
        <v>379.66666666666669</v>
      </c>
      <c r="AC20" s="52">
        <f t="shared" si="15"/>
        <v>7.7960103756843324</v>
      </c>
    </row>
    <row r="21" spans="3:38" ht="14.5" x14ac:dyDescent="0.35">
      <c r="C21" s="41" t="s">
        <v>44</v>
      </c>
      <c r="D21" s="26">
        <v>148</v>
      </c>
      <c r="E21" s="26">
        <v>149</v>
      </c>
      <c r="F21" s="26">
        <v>149</v>
      </c>
      <c r="G21" s="51">
        <f t="shared" si="8"/>
        <v>148.66666666666666</v>
      </c>
      <c r="H21" s="52">
        <f t="shared" si="9"/>
        <v>0.33333333333333337</v>
      </c>
      <c r="J21" s="41" t="s">
        <v>44</v>
      </c>
      <c r="K21" s="36">
        <v>9.9336845930232567</v>
      </c>
      <c r="L21" s="36">
        <v>8.8299418604651159</v>
      </c>
      <c r="M21" s="37">
        <v>9.3818132267441854</v>
      </c>
      <c r="N21" s="55">
        <f t="shared" si="10"/>
        <v>9.3818132267441854</v>
      </c>
      <c r="O21" s="52">
        <f t="shared" si="11"/>
        <v>0.31862308187926786</v>
      </c>
      <c r="Q21" s="41" t="s">
        <v>44</v>
      </c>
      <c r="R21" s="35">
        <v>110</v>
      </c>
      <c r="S21" s="35">
        <v>107</v>
      </c>
      <c r="T21" s="35">
        <v>108.5</v>
      </c>
      <c r="U21" s="55">
        <f t="shared" si="12"/>
        <v>108.5</v>
      </c>
      <c r="V21" s="52">
        <f t="shared" si="13"/>
        <v>0.86602540378443871</v>
      </c>
      <c r="X21" s="41" t="s">
        <v>44</v>
      </c>
      <c r="Y21">
        <v>362</v>
      </c>
      <c r="Z21">
        <v>335</v>
      </c>
      <c r="AA21">
        <v>348.5</v>
      </c>
      <c r="AB21" s="55">
        <f t="shared" si="14"/>
        <v>348.5</v>
      </c>
      <c r="AC21" s="52">
        <f t="shared" si="15"/>
        <v>7.794228634059948</v>
      </c>
    </row>
    <row r="24" spans="3:38" x14ac:dyDescent="0.35">
      <c r="D24" t="s">
        <v>53</v>
      </c>
      <c r="E24" t="s">
        <v>54</v>
      </c>
      <c r="F24" s="68" t="s">
        <v>71</v>
      </c>
      <c r="K24" t="s">
        <v>53</v>
      </c>
      <c r="L24" t="s">
        <v>54</v>
      </c>
      <c r="M24" s="68" t="s">
        <v>71</v>
      </c>
      <c r="R24" t="s">
        <v>53</v>
      </c>
      <c r="S24" t="s">
        <v>54</v>
      </c>
      <c r="T24" s="68" t="s">
        <v>71</v>
      </c>
      <c r="Y24" t="s">
        <v>53</v>
      </c>
      <c r="Z24" t="s">
        <v>54</v>
      </c>
      <c r="AA24" s="68" t="s">
        <v>71</v>
      </c>
    </row>
    <row r="25" spans="3:38" ht="14.5" x14ac:dyDescent="0.35">
      <c r="C25" s="40" t="s">
        <v>40</v>
      </c>
      <c r="D25" s="35">
        <v>144.33333333333334</v>
      </c>
      <c r="E25" s="35">
        <v>145.66666666666666</v>
      </c>
      <c r="F25" s="69">
        <f>(E25-D25)*100/D25</f>
        <v>0.92378752886834714</v>
      </c>
      <c r="J25" s="40" t="s">
        <v>40</v>
      </c>
      <c r="K25" s="37">
        <v>8.3918513808139537</v>
      </c>
      <c r="L25" s="37">
        <v>9.3075490552325597</v>
      </c>
      <c r="M25" s="69">
        <f>(L25-K25)*100/K25</f>
        <v>10.911747990582139</v>
      </c>
      <c r="Q25" s="40" t="s">
        <v>40</v>
      </c>
      <c r="R25" s="37">
        <v>118</v>
      </c>
      <c r="S25" s="37">
        <v>119.5</v>
      </c>
      <c r="T25" s="69">
        <f>(S25-R25)*100/R25</f>
        <v>1.271186440677966</v>
      </c>
      <c r="X25" s="40" t="s">
        <v>40</v>
      </c>
      <c r="Y25" s="35">
        <v>296</v>
      </c>
      <c r="Z25" s="35">
        <v>329</v>
      </c>
      <c r="AA25" s="69">
        <f>(Z25-Y25)*100/Y25</f>
        <v>11.148648648648649</v>
      </c>
    </row>
    <row r="26" spans="3:38" ht="14.5" x14ac:dyDescent="0.35">
      <c r="C26" s="41" t="s">
        <v>41</v>
      </c>
      <c r="D26" s="35">
        <v>145.66666666666666</v>
      </c>
      <c r="E26" s="35">
        <v>146.66666666666666</v>
      </c>
      <c r="F26" s="69">
        <f t="shared" ref="F26:F29" si="16">(E26-D26)*100/D26</f>
        <v>0.68649885583524028</v>
      </c>
      <c r="J26" s="41" t="s">
        <v>41</v>
      </c>
      <c r="K26" s="37">
        <v>8.1143259447674421</v>
      </c>
      <c r="L26" s="37">
        <v>8.6104045542635674</v>
      </c>
      <c r="M26" s="69">
        <f t="shared" ref="M26:M29" si="17">(L26-K26)*100/K26</f>
        <v>6.1136145241494004</v>
      </c>
      <c r="Q26" s="41" t="s">
        <v>41</v>
      </c>
      <c r="R26" s="37">
        <v>105.5</v>
      </c>
      <c r="S26" s="37">
        <v>109.66666666666667</v>
      </c>
      <c r="T26" s="69">
        <f t="shared" ref="T26:T29" si="18">(S26-R26)*100/R26</f>
        <v>3.9494470774091672</v>
      </c>
      <c r="X26" s="41" t="s">
        <v>41</v>
      </c>
      <c r="Y26" s="35">
        <v>351.16666666666669</v>
      </c>
      <c r="Z26" s="35">
        <v>380</v>
      </c>
      <c r="AA26" s="69">
        <f t="shared" ref="AA26:AA29" si="19">(Z26-Y26)*100/Y26</f>
        <v>8.2107261509254794</v>
      </c>
      <c r="AE26" s="37"/>
      <c r="AF26" s="37"/>
    </row>
    <row r="27" spans="3:38" ht="14.5" x14ac:dyDescent="0.35">
      <c r="C27" s="41" t="s">
        <v>42</v>
      </c>
      <c r="D27" s="35">
        <v>144.66666666666666</v>
      </c>
      <c r="E27" s="35">
        <v>146.33333333333334</v>
      </c>
      <c r="F27" s="69">
        <f t="shared" si="16"/>
        <v>1.1520737327189072</v>
      </c>
      <c r="J27" s="41" t="s">
        <v>42</v>
      </c>
      <c r="K27" s="37">
        <v>7.0005904796511622</v>
      </c>
      <c r="L27" s="37">
        <v>8.7082122093023262</v>
      </c>
      <c r="M27" s="69">
        <f t="shared" si="17"/>
        <v>24.392538523925406</v>
      </c>
      <c r="Q27" s="41" t="s">
        <v>42</v>
      </c>
      <c r="R27" s="37">
        <v>109</v>
      </c>
      <c r="S27" s="37">
        <v>110</v>
      </c>
      <c r="T27" s="69">
        <f t="shared" si="18"/>
        <v>0.91743119266055051</v>
      </c>
      <c r="X27" s="41" t="s">
        <v>42</v>
      </c>
      <c r="Y27" s="35">
        <v>347.5</v>
      </c>
      <c r="Z27" s="35">
        <v>374.5</v>
      </c>
      <c r="AA27" s="69">
        <f t="shared" si="19"/>
        <v>7.7697841726618702</v>
      </c>
      <c r="AE27" s="37"/>
      <c r="AF27" s="37"/>
    </row>
    <row r="28" spans="3:38" ht="14.5" x14ac:dyDescent="0.35">
      <c r="C28" s="41" t="s">
        <v>43</v>
      </c>
      <c r="D28" s="35">
        <v>147.33333333333334</v>
      </c>
      <c r="E28" s="35">
        <v>147.66666666666666</v>
      </c>
      <c r="F28" s="69">
        <f t="shared" si="16"/>
        <v>0.22624434389138984</v>
      </c>
      <c r="J28" s="41" t="s">
        <v>43</v>
      </c>
      <c r="K28" s="37">
        <v>8.6659702034883725</v>
      </c>
      <c r="L28" s="37">
        <v>9.0572008236434094</v>
      </c>
      <c r="M28" s="69">
        <f t="shared" si="17"/>
        <v>4.5145622586788043</v>
      </c>
      <c r="Q28" s="41" t="s">
        <v>43</v>
      </c>
      <c r="R28" s="37">
        <v>111</v>
      </c>
      <c r="S28" s="37">
        <v>112.5</v>
      </c>
      <c r="T28" s="69">
        <f t="shared" si="18"/>
        <v>1.3513513513513513</v>
      </c>
      <c r="X28" s="41" t="s">
        <v>43</v>
      </c>
      <c r="Y28" s="35">
        <v>330</v>
      </c>
      <c r="Z28" s="35">
        <v>379.66666666666669</v>
      </c>
      <c r="AA28" s="69">
        <f t="shared" si="19"/>
        <v>15.050505050505057</v>
      </c>
      <c r="AE28" s="37"/>
      <c r="AF28" s="37"/>
    </row>
    <row r="29" spans="3:38" ht="14.5" x14ac:dyDescent="0.35">
      <c r="C29" s="41" t="s">
        <v>44</v>
      </c>
      <c r="D29" s="35">
        <v>148.33333333333334</v>
      </c>
      <c r="E29" s="35">
        <v>148.66666666666666</v>
      </c>
      <c r="F29" s="69">
        <f t="shared" si="16"/>
        <v>0.2247191011235827</v>
      </c>
      <c r="J29" s="41" t="s">
        <v>44</v>
      </c>
      <c r="K29" s="37">
        <v>8.5189559108527142</v>
      </c>
      <c r="L29" s="37">
        <v>9.3818132267441854</v>
      </c>
      <c r="M29" s="69">
        <f t="shared" si="17"/>
        <v>10.128674510361476</v>
      </c>
      <c r="Q29" s="41" t="s">
        <v>44</v>
      </c>
      <c r="R29" s="37">
        <v>103.5</v>
      </c>
      <c r="S29" s="37">
        <v>108.5</v>
      </c>
      <c r="T29" s="69">
        <f t="shared" si="18"/>
        <v>4.8309178743961354</v>
      </c>
      <c r="X29" s="41" t="s">
        <v>44</v>
      </c>
      <c r="Y29" s="35">
        <v>312.5</v>
      </c>
      <c r="Z29" s="35">
        <v>348.5</v>
      </c>
      <c r="AA29" s="69">
        <f t="shared" si="19"/>
        <v>11.52</v>
      </c>
      <c r="AE29" s="37"/>
      <c r="AF29" s="37"/>
    </row>
    <row r="44" spans="18:21" x14ac:dyDescent="0.35">
      <c r="R44" s="35">
        <v>36.044071353620147</v>
      </c>
      <c r="S44" s="35">
        <v>22.829268292682926</v>
      </c>
      <c r="T44" s="35"/>
      <c r="U44" s="35">
        <v>29.436669823151536</v>
      </c>
    </row>
    <row r="45" spans="18:21" x14ac:dyDescent="0.35">
      <c r="R45" s="35">
        <v>13.576642335766424</v>
      </c>
      <c r="S45" s="35">
        <v>12.981904012588513</v>
      </c>
      <c r="T45" s="35"/>
      <c r="U45" s="35">
        <v>13.279273174177469</v>
      </c>
    </row>
    <row r="46" spans="18:21" x14ac:dyDescent="0.35">
      <c r="R46" s="35">
        <v>24.888321633694957</v>
      </c>
      <c r="S46" s="35">
        <v>36.374770361298225</v>
      </c>
      <c r="T46" s="35"/>
      <c r="U46" s="35">
        <v>30.631545997496591</v>
      </c>
    </row>
    <row r="47" spans="18:21" x14ac:dyDescent="0.35">
      <c r="R47" s="35">
        <v>19.496487119437941</v>
      </c>
      <c r="S47" s="35">
        <v>24.0858966918166</v>
      </c>
      <c r="T47" s="35"/>
      <c r="U47" s="35">
        <v>21.791191905627272</v>
      </c>
    </row>
    <row r="48" spans="18:21" x14ac:dyDescent="0.35">
      <c r="R48" s="35">
        <v>32.819680994863475</v>
      </c>
      <c r="S48" s="35">
        <v>23.048048048048049</v>
      </c>
      <c r="T48" s="35"/>
      <c r="U48" s="35">
        <v>27.93386452145576</v>
      </c>
    </row>
    <row r="50" spans="3:29" x14ac:dyDescent="0.35">
      <c r="C50" s="48" t="s">
        <v>50</v>
      </c>
      <c r="D50" s="72" t="s">
        <v>27</v>
      </c>
      <c r="E50" s="72"/>
      <c r="F50" s="72"/>
      <c r="G50" s="72"/>
      <c r="J50" s="48" t="s">
        <v>50</v>
      </c>
      <c r="K50" s="72" t="s">
        <v>28</v>
      </c>
      <c r="L50" s="72"/>
      <c r="M50" s="72"/>
      <c r="N50" s="72"/>
      <c r="Q50" s="48" t="s">
        <v>50</v>
      </c>
      <c r="R50" s="72" t="s">
        <v>30</v>
      </c>
      <c r="S50" s="72"/>
      <c r="T50" s="72"/>
      <c r="U50" s="72"/>
      <c r="X50" s="48" t="s">
        <v>50</v>
      </c>
      <c r="Y50" s="73" t="s">
        <v>48</v>
      </c>
      <c r="Z50" s="73"/>
      <c r="AA50" s="73"/>
      <c r="AB50" s="73"/>
    </row>
    <row r="51" spans="3:29" x14ac:dyDescent="0.35">
      <c r="D51" s="72"/>
      <c r="E51" s="72"/>
      <c r="F51" s="72"/>
      <c r="G51" s="72"/>
      <c r="K51" s="72"/>
      <c r="L51" s="72"/>
      <c r="M51" s="72"/>
      <c r="N51" s="72"/>
      <c r="R51" s="72"/>
      <c r="S51" s="72"/>
      <c r="T51" s="72"/>
      <c r="U51" s="72"/>
      <c r="Y51" s="73"/>
      <c r="Z51" s="73"/>
      <c r="AA51" s="73"/>
      <c r="AB51" s="73"/>
    </row>
    <row r="52" spans="3:29" x14ac:dyDescent="0.35">
      <c r="D52" s="34" t="s">
        <v>19</v>
      </c>
      <c r="E52" s="34" t="s">
        <v>20</v>
      </c>
      <c r="F52" s="34" t="s">
        <v>21</v>
      </c>
      <c r="G52" s="33" t="s">
        <v>22</v>
      </c>
      <c r="H52" s="33" t="s">
        <v>52</v>
      </c>
      <c r="K52" s="34" t="s">
        <v>19</v>
      </c>
      <c r="L52" s="34" t="s">
        <v>20</v>
      </c>
      <c r="M52" s="34" t="s">
        <v>21</v>
      </c>
      <c r="N52" s="33" t="s">
        <v>22</v>
      </c>
      <c r="O52" s="33" t="s">
        <v>52</v>
      </c>
      <c r="R52" s="34" t="s">
        <v>19</v>
      </c>
      <c r="S52" s="34" t="s">
        <v>20</v>
      </c>
      <c r="T52" s="34" t="s">
        <v>21</v>
      </c>
      <c r="U52" s="33" t="s">
        <v>22</v>
      </c>
      <c r="V52" s="33" t="s">
        <v>52</v>
      </c>
      <c r="Y52" s="34" t="s">
        <v>19</v>
      </c>
      <c r="Z52" s="34" t="s">
        <v>20</v>
      </c>
      <c r="AA52" s="34" t="s">
        <v>21</v>
      </c>
      <c r="AB52" s="33" t="s">
        <v>22</v>
      </c>
      <c r="AC52" s="33" t="s">
        <v>52</v>
      </c>
    </row>
    <row r="53" spans="3:29" ht="14.5" x14ac:dyDescent="0.35">
      <c r="C53" s="40" t="s">
        <v>40</v>
      </c>
      <c r="D53" s="26">
        <v>22.91</v>
      </c>
      <c r="E53" s="26">
        <v>23.76</v>
      </c>
      <c r="F53" s="38">
        <v>23.335000000000001</v>
      </c>
      <c r="G53" s="55">
        <f>AVERAGE(D53:F53)</f>
        <v>23.334999999999997</v>
      </c>
      <c r="H53" s="52">
        <f>STDEV(D53:F53)/SQRT(3)</f>
        <v>0.24537386440559136</v>
      </c>
      <c r="J53" s="40" t="s">
        <v>40</v>
      </c>
      <c r="K53" s="35">
        <v>121.9</v>
      </c>
      <c r="L53" s="35">
        <v>158.19999999999999</v>
      </c>
      <c r="M53" s="35">
        <v>150.05000000000001</v>
      </c>
      <c r="N53" s="55">
        <f>AVERAGE(K53:M53)</f>
        <v>143.38333333333335</v>
      </c>
      <c r="O53" s="52">
        <f>STDEV(K53:M53)/SQRT(3)</f>
        <v>10.996299882738271</v>
      </c>
      <c r="Q53" s="40" t="s">
        <v>40</v>
      </c>
      <c r="R53" s="39">
        <v>32.502768549280177</v>
      </c>
      <c r="S53" s="39">
        <v>22.829268292682926</v>
      </c>
      <c r="T53" s="35">
        <v>27.177871148459381</v>
      </c>
      <c r="U53" s="55">
        <f>AVERAGE(R53:T53)</f>
        <v>27.503302663474159</v>
      </c>
      <c r="V53" s="52">
        <f>STDEV(R53:T53)/SQRT(3)</f>
        <v>2.797235603044574</v>
      </c>
      <c r="X53" s="40" t="s">
        <v>40</v>
      </c>
      <c r="Y53" s="37">
        <v>22.5</v>
      </c>
      <c r="Z53" s="37">
        <v>25</v>
      </c>
      <c r="AA53" s="37">
        <v>23.5</v>
      </c>
      <c r="AB53" s="55">
        <f>AVERAGE(Y53:AA53)</f>
        <v>23.666666666666668</v>
      </c>
      <c r="AC53" s="52">
        <f>STDEV(Y53:AA53)/SQRT(3)</f>
        <v>0.72648315725677892</v>
      </c>
    </row>
    <row r="54" spans="3:29" ht="14.5" x14ac:dyDescent="0.35">
      <c r="C54" s="41" t="s">
        <v>41</v>
      </c>
      <c r="D54" s="38">
        <v>22.15</v>
      </c>
      <c r="E54" s="26">
        <v>22.42</v>
      </c>
      <c r="F54" s="38">
        <v>22.66</v>
      </c>
      <c r="G54" s="55">
        <f t="shared" ref="G54:G57" si="20">AVERAGE(D54:F54)</f>
        <v>22.41</v>
      </c>
      <c r="H54" s="52">
        <f t="shared" ref="H54:H57" si="21">STDEV(D54:F54)/SQRT(3)</f>
        <v>0.14730919862656286</v>
      </c>
      <c r="J54" s="41" t="s">
        <v>41</v>
      </c>
      <c r="K54" s="35">
        <v>118.4</v>
      </c>
      <c r="L54" s="35">
        <v>110.6</v>
      </c>
      <c r="M54" s="35">
        <v>114.5</v>
      </c>
      <c r="N54" s="55">
        <f t="shared" ref="N54:N57" si="22">AVERAGE(K54:M54)</f>
        <v>114.5</v>
      </c>
      <c r="O54" s="52">
        <f t="shared" ref="O54:O57" si="23">STDEV(K54:M54)/SQRT(3)</f>
        <v>2.2516660498395438</v>
      </c>
      <c r="Q54" s="41" t="s">
        <v>41</v>
      </c>
      <c r="R54" s="39">
        <v>14.202898550724637</v>
      </c>
      <c r="S54" s="39">
        <v>13.66120218579235</v>
      </c>
      <c r="T54" s="35">
        <v>13.343248166034456</v>
      </c>
      <c r="U54" s="55">
        <f t="shared" ref="U54:U57" si="24">AVERAGE(R54:T54)</f>
        <v>13.735782967517148</v>
      </c>
      <c r="V54" s="52">
        <f t="shared" ref="V54:V57" si="25">STDEV(R54:T54)/SQRT(3)</f>
        <v>0.25094582132836646</v>
      </c>
      <c r="X54" s="41" t="s">
        <v>41</v>
      </c>
      <c r="Y54" s="37">
        <v>23.5</v>
      </c>
      <c r="Z54" s="37">
        <v>24.7</v>
      </c>
      <c r="AA54" s="37">
        <v>24.5</v>
      </c>
      <c r="AB54" s="55">
        <f t="shared" ref="AB54:AB57" si="26">AVERAGE(Y54:AA54)</f>
        <v>24.233333333333334</v>
      </c>
      <c r="AC54" s="52">
        <f t="shared" ref="AC54:AC57" si="27">STDEV(Y54:AA54)/SQRT(3)</f>
        <v>0.37118429085533461</v>
      </c>
    </row>
    <row r="55" spans="3:29" ht="14.5" x14ac:dyDescent="0.35">
      <c r="C55" s="41" t="s">
        <v>42</v>
      </c>
      <c r="D55" s="38">
        <v>23.5</v>
      </c>
      <c r="E55" s="26">
        <v>26.14</v>
      </c>
      <c r="F55" s="38">
        <v>24.82</v>
      </c>
      <c r="G55" s="55">
        <f t="shared" si="20"/>
        <v>24.820000000000004</v>
      </c>
      <c r="H55" s="52">
        <f t="shared" si="21"/>
        <v>0.76210235533030624</v>
      </c>
      <c r="J55" s="41" t="s">
        <v>42</v>
      </c>
      <c r="K55" s="35">
        <v>117.7</v>
      </c>
      <c r="L55" s="35">
        <v>103.9</v>
      </c>
      <c r="M55" s="35">
        <v>110.8</v>
      </c>
      <c r="N55" s="55">
        <f t="shared" si="22"/>
        <v>110.80000000000001</v>
      </c>
      <c r="O55" s="52">
        <f t="shared" si="23"/>
        <v>3.983716857408417</v>
      </c>
      <c r="Q55" s="41" t="s">
        <v>42</v>
      </c>
      <c r="R55" s="39">
        <v>24.888321633694957</v>
      </c>
      <c r="S55" s="39">
        <v>32.224396607958255</v>
      </c>
      <c r="T55" s="35">
        <v>30.631545997496591</v>
      </c>
      <c r="U55" s="55">
        <f t="shared" si="24"/>
        <v>29.248088079716599</v>
      </c>
      <c r="V55" s="52">
        <f t="shared" si="25"/>
        <v>2.2278514211907128</v>
      </c>
      <c r="X55" s="41" t="s">
        <v>42</v>
      </c>
      <c r="Y55" s="37">
        <v>23.7</v>
      </c>
      <c r="Z55" s="37">
        <v>24.5</v>
      </c>
      <c r="AA55" s="37">
        <v>24.4</v>
      </c>
      <c r="AB55" s="55">
        <f t="shared" si="26"/>
        <v>24.2</v>
      </c>
      <c r="AC55" s="52">
        <f t="shared" si="27"/>
        <v>0.25166114784235838</v>
      </c>
    </row>
    <row r="56" spans="3:29" ht="14.5" x14ac:dyDescent="0.35">
      <c r="C56" s="41" t="s">
        <v>43</v>
      </c>
      <c r="D56" s="26">
        <v>20.51</v>
      </c>
      <c r="E56" s="26">
        <v>19.84</v>
      </c>
      <c r="F56" s="38">
        <v>20.175000000000001</v>
      </c>
      <c r="G56" s="55">
        <f t="shared" si="20"/>
        <v>20.175000000000001</v>
      </c>
      <c r="H56" s="52">
        <f t="shared" si="21"/>
        <v>0.19341234017852513</v>
      </c>
      <c r="J56" s="41" t="s">
        <v>43</v>
      </c>
      <c r="K56" s="35">
        <v>137.5</v>
      </c>
      <c r="L56" s="35">
        <v>130.80000000000001</v>
      </c>
      <c r="M56" s="35">
        <v>141.15</v>
      </c>
      <c r="N56" s="55">
        <f t="shared" si="22"/>
        <v>136.48333333333335</v>
      </c>
      <c r="O56" s="52">
        <f t="shared" si="23"/>
        <v>3.0307223194772837</v>
      </c>
      <c r="Q56" s="41" t="s">
        <v>43</v>
      </c>
      <c r="R56" s="39">
        <v>19.496487119437941</v>
      </c>
      <c r="S56" s="39">
        <v>24.0858966918166</v>
      </c>
      <c r="T56" s="35">
        <v>21.517954280081987</v>
      </c>
      <c r="U56" s="55">
        <f t="shared" si="24"/>
        <v>21.700112697112178</v>
      </c>
      <c r="V56" s="52">
        <f t="shared" si="25"/>
        <v>1.3279754418451455</v>
      </c>
      <c r="X56" s="41" t="s">
        <v>43</v>
      </c>
      <c r="Y56" s="37">
        <v>23</v>
      </c>
      <c r="Z56" s="37">
        <v>24</v>
      </c>
      <c r="AA56" s="37">
        <v>23.5</v>
      </c>
      <c r="AB56" s="55">
        <f t="shared" si="26"/>
        <v>23.5</v>
      </c>
      <c r="AC56" s="52">
        <f t="shared" si="27"/>
        <v>0.28867513459481292</v>
      </c>
    </row>
    <row r="57" spans="3:29" ht="14.5" x14ac:dyDescent="0.35">
      <c r="C57" s="41" t="s">
        <v>44</v>
      </c>
      <c r="D57" s="26">
        <v>16.95</v>
      </c>
      <c r="E57" s="26">
        <v>17.45</v>
      </c>
      <c r="F57" s="38">
        <v>17.2</v>
      </c>
      <c r="G57" s="55">
        <f t="shared" si="20"/>
        <v>17.2</v>
      </c>
      <c r="H57" s="52">
        <f t="shared" si="21"/>
        <v>0.14433756729740646</v>
      </c>
      <c r="J57" s="41" t="s">
        <v>44</v>
      </c>
      <c r="K57" s="35">
        <v>248.5</v>
      </c>
      <c r="L57" s="35">
        <v>205</v>
      </c>
      <c r="M57" s="35">
        <v>226.75</v>
      </c>
      <c r="N57" s="55">
        <f t="shared" si="22"/>
        <v>226.75</v>
      </c>
      <c r="O57" s="52">
        <f t="shared" si="23"/>
        <v>12.557368354874361</v>
      </c>
      <c r="Q57" s="41" t="s">
        <v>44</v>
      </c>
      <c r="R57" s="39">
        <v>32.819680994863475</v>
      </c>
      <c r="S57" s="39">
        <v>23.048048048048049</v>
      </c>
      <c r="T57" s="35">
        <v>28.295221812899563</v>
      </c>
      <c r="U57" s="55">
        <f t="shared" si="24"/>
        <v>28.054316951937029</v>
      </c>
      <c r="V57" s="52">
        <f t="shared" si="25"/>
        <v>2.8233980104269425</v>
      </c>
      <c r="X57" s="41" t="s">
        <v>44</v>
      </c>
      <c r="Y57" s="37">
        <v>23.7</v>
      </c>
      <c r="Z57" s="37">
        <v>24.5</v>
      </c>
      <c r="AA57" s="37">
        <v>24</v>
      </c>
      <c r="AB57" s="55">
        <f t="shared" si="26"/>
        <v>24.066666666666666</v>
      </c>
      <c r="AC57" s="52">
        <f t="shared" si="27"/>
        <v>0.23333333333333353</v>
      </c>
    </row>
    <row r="58" spans="3:29" ht="14.5" x14ac:dyDescent="0.35">
      <c r="C58"/>
      <c r="D58" s="73" t="s">
        <v>27</v>
      </c>
      <c r="E58" s="73"/>
      <c r="F58" s="73"/>
      <c r="G58" s="73"/>
      <c r="J58"/>
      <c r="K58" s="73" t="s">
        <v>28</v>
      </c>
      <c r="L58" s="73"/>
      <c r="M58" s="73"/>
      <c r="N58" s="73"/>
      <c r="Q58"/>
      <c r="R58" s="73" t="s">
        <v>30</v>
      </c>
      <c r="S58" s="73"/>
      <c r="T58" s="73"/>
      <c r="U58" s="73"/>
      <c r="X58"/>
      <c r="Y58" s="73" t="s">
        <v>48</v>
      </c>
      <c r="Z58" s="73"/>
      <c r="AA58" s="73"/>
      <c r="AB58" s="73"/>
    </row>
    <row r="59" spans="3:29" x14ac:dyDescent="0.35">
      <c r="C59" s="48" t="s">
        <v>51</v>
      </c>
      <c r="D59" s="73"/>
      <c r="E59" s="73"/>
      <c r="F59" s="73"/>
      <c r="G59" s="73"/>
      <c r="J59" s="48" t="s">
        <v>51</v>
      </c>
      <c r="K59" s="73"/>
      <c r="L59" s="73"/>
      <c r="M59" s="73"/>
      <c r="N59" s="73"/>
      <c r="Q59" s="48" t="s">
        <v>51</v>
      </c>
      <c r="R59" s="73"/>
      <c r="S59" s="73"/>
      <c r="T59" s="73"/>
      <c r="U59" s="73"/>
      <c r="X59" s="48" t="s">
        <v>51</v>
      </c>
      <c r="Y59" s="73"/>
      <c r="Z59" s="73"/>
      <c r="AA59" s="73"/>
      <c r="AB59" s="73"/>
    </row>
    <row r="60" spans="3:29" x14ac:dyDescent="0.35">
      <c r="D60" s="34" t="s">
        <v>19</v>
      </c>
      <c r="E60" s="34" t="s">
        <v>20</v>
      </c>
      <c r="F60" s="34" t="s">
        <v>21</v>
      </c>
      <c r="G60" s="33" t="s">
        <v>22</v>
      </c>
      <c r="H60" s="33" t="s">
        <v>52</v>
      </c>
      <c r="K60" s="34" t="s">
        <v>19</v>
      </c>
      <c r="L60" s="34" t="s">
        <v>20</v>
      </c>
      <c r="M60" s="34" t="s">
        <v>21</v>
      </c>
      <c r="N60" s="33" t="s">
        <v>22</v>
      </c>
      <c r="O60" s="33" t="s">
        <v>52</v>
      </c>
      <c r="R60" s="34" t="s">
        <v>19</v>
      </c>
      <c r="S60" s="34" t="s">
        <v>20</v>
      </c>
      <c r="T60" s="34" t="s">
        <v>21</v>
      </c>
      <c r="U60" s="33" t="s">
        <v>22</v>
      </c>
      <c r="V60" s="33" t="s">
        <v>52</v>
      </c>
      <c r="Y60" s="34" t="s">
        <v>19</v>
      </c>
      <c r="Z60" s="34" t="s">
        <v>20</v>
      </c>
      <c r="AA60" s="34" t="s">
        <v>21</v>
      </c>
      <c r="AB60" s="33" t="s">
        <v>22</v>
      </c>
      <c r="AC60" s="33" t="s">
        <v>52</v>
      </c>
    </row>
    <row r="61" spans="3:29" ht="14.5" x14ac:dyDescent="0.35">
      <c r="C61" s="40" t="s">
        <v>40</v>
      </c>
      <c r="D61" s="26">
        <v>24.78</v>
      </c>
      <c r="E61" s="26">
        <v>23.33</v>
      </c>
      <c r="F61" s="38">
        <v>24.055</v>
      </c>
      <c r="G61" s="55">
        <f>AVERAGE(D61:F61)</f>
        <v>24.054999999999996</v>
      </c>
      <c r="H61" s="52">
        <f>STDEV(D61:F61)/SQRT(3)</f>
        <v>0.41857894516247951</v>
      </c>
      <c r="J61" s="40" t="s">
        <v>40</v>
      </c>
      <c r="K61" s="35">
        <v>169.3</v>
      </c>
      <c r="L61" s="35">
        <v>136.80000000000001</v>
      </c>
      <c r="M61" s="35">
        <v>153.05000000000001</v>
      </c>
      <c r="N61" s="55">
        <f>AVERAGE(K61:M61)</f>
        <v>153.05000000000001</v>
      </c>
      <c r="O61" s="52">
        <f>STDEV(K61:M61)/SQRT(3)</f>
        <v>9.3819418743314191</v>
      </c>
      <c r="Q61" s="40" t="s">
        <v>40</v>
      </c>
      <c r="R61" s="39">
        <v>17.655642023346303</v>
      </c>
      <c r="S61" s="39">
        <v>23.189219539584503</v>
      </c>
      <c r="T61" s="35">
        <v>22.492294620539923</v>
      </c>
      <c r="U61" s="55">
        <f>AVERAGE(R61:T61)</f>
        <v>21.112385394490243</v>
      </c>
      <c r="V61" s="52">
        <f>STDEV(R61:T61)/SQRT(3)</f>
        <v>1.74004139185989</v>
      </c>
      <c r="X61" s="40" t="s">
        <v>40</v>
      </c>
      <c r="Y61" s="37">
        <v>24</v>
      </c>
      <c r="Z61" s="37">
        <v>25</v>
      </c>
      <c r="AA61" s="37">
        <v>24.5</v>
      </c>
      <c r="AB61" s="55">
        <f>AVERAGE(Y61:AA61)</f>
        <v>24.5</v>
      </c>
      <c r="AC61" s="52">
        <f>STDEV(Y61:AA61)/SQRT(3)</f>
        <v>0.28867513459481292</v>
      </c>
    </row>
    <row r="62" spans="3:29" ht="14.5" x14ac:dyDescent="0.35">
      <c r="C62" s="41" t="s">
        <v>41</v>
      </c>
      <c r="D62" s="26">
        <v>22.97</v>
      </c>
      <c r="E62" s="26">
        <v>24.11</v>
      </c>
      <c r="F62" s="38">
        <v>23.54</v>
      </c>
      <c r="G62" s="55">
        <f t="shared" ref="G62:G65" si="28">AVERAGE(D62:F62)</f>
        <v>23.540000000000003</v>
      </c>
      <c r="H62" s="52">
        <f t="shared" ref="H62:H65" si="29">STDEV(D62:F62)/SQRT(3)</f>
        <v>0.32908965343808688</v>
      </c>
      <c r="J62" s="41" t="s">
        <v>41</v>
      </c>
      <c r="K62" s="35">
        <v>108</v>
      </c>
      <c r="L62" s="35">
        <v>138</v>
      </c>
      <c r="M62" s="35">
        <v>117.8</v>
      </c>
      <c r="N62" s="55">
        <f t="shared" ref="N62:N65" si="30">AVERAGE(K62:M62)</f>
        <v>121.26666666666667</v>
      </c>
      <c r="O62" s="52">
        <f t="shared" ref="O62:O65" si="31">STDEV(K62:M62)/SQRT(3)</f>
        <v>8.8320124798623425</v>
      </c>
      <c r="Q62" s="41" t="s">
        <v>41</v>
      </c>
      <c r="R62" s="39">
        <v>10.074937552039966</v>
      </c>
      <c r="S62" s="39">
        <v>14.338919925512105</v>
      </c>
      <c r="T62" s="35">
        <v>12.562872086239983</v>
      </c>
      <c r="U62" s="55">
        <f t="shared" ref="U62:U65" si="32">AVERAGE(R62:T62)</f>
        <v>12.325576521264018</v>
      </c>
      <c r="V62" s="52">
        <f t="shared" ref="V62:V65" si="33">STDEV(R62:T62)/SQRT(3)</f>
        <v>1.2366107322285147</v>
      </c>
      <c r="X62" s="41" t="s">
        <v>41</v>
      </c>
      <c r="Y62" s="37">
        <v>26</v>
      </c>
      <c r="Z62" s="37">
        <v>25</v>
      </c>
      <c r="AA62" s="37">
        <v>25.5</v>
      </c>
      <c r="AB62" s="55">
        <f t="shared" ref="AB62:AB65" si="34">AVERAGE(Y62:AA62)</f>
        <v>25.5</v>
      </c>
      <c r="AC62" s="52">
        <f t="shared" ref="AC62:AC65" si="35">STDEV(Y62:AA62)/SQRT(3)</f>
        <v>0.28867513459481292</v>
      </c>
    </row>
    <row r="63" spans="3:29" ht="14.5" x14ac:dyDescent="0.35">
      <c r="C63" s="41" t="s">
        <v>42</v>
      </c>
      <c r="D63" s="26">
        <v>26.39</v>
      </c>
      <c r="E63" s="26">
        <v>24.33</v>
      </c>
      <c r="F63" s="38">
        <v>25.36</v>
      </c>
      <c r="G63" s="55">
        <f t="shared" si="28"/>
        <v>25.36</v>
      </c>
      <c r="H63" s="52">
        <f t="shared" si="29"/>
        <v>0.59467077726531525</v>
      </c>
      <c r="J63" s="41" t="s">
        <v>42</v>
      </c>
      <c r="K63" s="35">
        <v>139.80000000000001</v>
      </c>
      <c r="L63" s="35">
        <v>129.4</v>
      </c>
      <c r="M63" s="35">
        <v>134.6</v>
      </c>
      <c r="N63" s="55">
        <f t="shared" si="30"/>
        <v>134.60000000000002</v>
      </c>
      <c r="O63" s="52">
        <f t="shared" si="31"/>
        <v>3.0022213997860558</v>
      </c>
      <c r="Q63" s="41" t="s">
        <v>42</v>
      </c>
      <c r="R63" s="39">
        <v>20.114285714285714</v>
      </c>
      <c r="S63" s="39">
        <v>20.320197044334975</v>
      </c>
      <c r="T63" s="35">
        <v>20.514767317059746</v>
      </c>
      <c r="U63" s="55">
        <f t="shared" si="32"/>
        <v>20.31641669189348</v>
      </c>
      <c r="V63" s="52">
        <f t="shared" si="33"/>
        <v>0.11562453147804311</v>
      </c>
      <c r="X63" s="41" t="s">
        <v>42</v>
      </c>
      <c r="Y63" s="37">
        <v>25</v>
      </c>
      <c r="Z63" s="37">
        <v>25</v>
      </c>
      <c r="AA63" s="37">
        <v>25</v>
      </c>
      <c r="AB63" s="55">
        <f t="shared" si="34"/>
        <v>25</v>
      </c>
      <c r="AC63" s="52">
        <f t="shared" si="35"/>
        <v>0</v>
      </c>
    </row>
    <row r="64" spans="3:29" ht="14.5" x14ac:dyDescent="0.35">
      <c r="C64" s="41" t="s">
        <v>43</v>
      </c>
      <c r="D64" s="26">
        <v>20.76</v>
      </c>
      <c r="E64" s="26">
        <v>21.25</v>
      </c>
      <c r="F64" s="38">
        <v>21.005000000000003</v>
      </c>
      <c r="G64" s="55">
        <f t="shared" si="28"/>
        <v>21.005000000000003</v>
      </c>
      <c r="H64" s="52">
        <f t="shared" si="29"/>
        <v>0.14145081595145786</v>
      </c>
      <c r="J64" s="41" t="s">
        <v>43</v>
      </c>
      <c r="K64" s="35">
        <v>159.5</v>
      </c>
      <c r="L64" s="35">
        <v>136.5</v>
      </c>
      <c r="M64" s="35">
        <v>148</v>
      </c>
      <c r="N64" s="55">
        <f t="shared" si="30"/>
        <v>148</v>
      </c>
      <c r="O64" s="52">
        <f t="shared" si="31"/>
        <v>6.6395280956806966</v>
      </c>
      <c r="Q64" s="41" t="s">
        <v>43</v>
      </c>
      <c r="R64" s="39">
        <v>12.698412698412698</v>
      </c>
      <c r="S64" s="39">
        <v>16.615760537568722</v>
      </c>
      <c r="T64" s="35">
        <v>15.08495127676774</v>
      </c>
      <c r="U64" s="55">
        <f t="shared" si="32"/>
        <v>14.799708170916388</v>
      </c>
      <c r="V64" s="52">
        <f t="shared" si="33"/>
        <v>1.1397991409764359</v>
      </c>
      <c r="X64" s="41" t="s">
        <v>43</v>
      </c>
      <c r="Y64" s="37">
        <v>24</v>
      </c>
      <c r="Z64" s="37">
        <v>24.4</v>
      </c>
      <c r="AA64" s="37">
        <v>24.5</v>
      </c>
      <c r="AB64" s="55">
        <f t="shared" si="34"/>
        <v>24.3</v>
      </c>
      <c r="AC64" s="52">
        <f t="shared" si="35"/>
        <v>0.15275252316519453</v>
      </c>
    </row>
    <row r="65" spans="3:29" ht="14.5" x14ac:dyDescent="0.35">
      <c r="C65" s="41" t="s">
        <v>44</v>
      </c>
      <c r="D65" s="26">
        <v>17.12</v>
      </c>
      <c r="E65" s="26">
        <v>18.62</v>
      </c>
      <c r="F65" s="38">
        <v>18.344999999999999</v>
      </c>
      <c r="G65" s="55">
        <f t="shared" si="28"/>
        <v>18.028333333333332</v>
      </c>
      <c r="H65" s="52">
        <f t="shared" si="29"/>
        <v>0.46105253978743488</v>
      </c>
      <c r="J65" s="41" t="s">
        <v>44</v>
      </c>
      <c r="K65" s="35">
        <v>218.3</v>
      </c>
      <c r="L65" s="35">
        <v>268.39999999999998</v>
      </c>
      <c r="M65" s="35">
        <v>243.35</v>
      </c>
      <c r="N65" s="55">
        <f t="shared" si="30"/>
        <v>243.35</v>
      </c>
      <c r="O65" s="52">
        <f t="shared" si="31"/>
        <v>14.462624243200116</v>
      </c>
      <c r="Q65" s="41" t="s">
        <v>44</v>
      </c>
      <c r="R65" s="39">
        <v>24.541997926028344</v>
      </c>
      <c r="S65" s="39">
        <v>19.278195488721803</v>
      </c>
      <c r="T65" s="35">
        <v>24.329938687544555</v>
      </c>
      <c r="U65" s="55">
        <f t="shared" si="32"/>
        <v>22.716710700764903</v>
      </c>
      <c r="V65" s="52">
        <f t="shared" si="33"/>
        <v>1.7203470994487677</v>
      </c>
      <c r="X65" s="41" t="s">
        <v>44</v>
      </c>
      <c r="Y65" s="37">
        <v>25.4</v>
      </c>
      <c r="Z65" s="37">
        <v>24.6</v>
      </c>
      <c r="AA65" s="37">
        <v>25.7</v>
      </c>
      <c r="AB65" s="55">
        <f t="shared" si="34"/>
        <v>25.233333333333334</v>
      </c>
      <c r="AC65" s="52">
        <f t="shared" si="35"/>
        <v>0.32829526005986948</v>
      </c>
    </row>
    <row r="66" spans="3:29" x14ac:dyDescent="0.35">
      <c r="K66" s="35"/>
      <c r="L66" s="35"/>
      <c r="M66" s="35"/>
    </row>
    <row r="67" spans="3:29" x14ac:dyDescent="0.35">
      <c r="D67" s="26">
        <v>22.97</v>
      </c>
      <c r="E67" s="26">
        <v>24.11</v>
      </c>
      <c r="F67" s="38">
        <v>23.54</v>
      </c>
      <c r="K67" s="35"/>
      <c r="L67" s="35"/>
      <c r="M67" s="35"/>
    </row>
    <row r="68" spans="3:29" x14ac:dyDescent="0.35">
      <c r="D68" t="s">
        <v>53</v>
      </c>
      <c r="E68" t="s">
        <v>54</v>
      </c>
      <c r="F68" s="68" t="s">
        <v>71</v>
      </c>
      <c r="K68" t="s">
        <v>53</v>
      </c>
      <c r="L68" t="s">
        <v>54</v>
      </c>
      <c r="M68" s="68" t="s">
        <v>71</v>
      </c>
      <c r="R68" t="s">
        <v>53</v>
      </c>
      <c r="S68" t="s">
        <v>54</v>
      </c>
      <c r="T68" s="68" t="s">
        <v>72</v>
      </c>
      <c r="Y68" t="s">
        <v>53</v>
      </c>
      <c r="Z68" t="s">
        <v>54</v>
      </c>
      <c r="AA68" s="68" t="s">
        <v>71</v>
      </c>
    </row>
    <row r="69" spans="3:29" ht="14.5" x14ac:dyDescent="0.35">
      <c r="C69" s="40" t="s">
        <v>40</v>
      </c>
      <c r="D69" s="37">
        <v>23.334999999999997</v>
      </c>
      <c r="E69" s="53">
        <v>24.055</v>
      </c>
      <c r="F69" s="69">
        <f>(E69-D69)*100/D69</f>
        <v>3.0854938932933469</v>
      </c>
      <c r="J69" s="40" t="s">
        <v>40</v>
      </c>
      <c r="K69" s="35">
        <v>143.38333333333335</v>
      </c>
      <c r="L69" s="35">
        <v>153.05000000000001</v>
      </c>
      <c r="M69" s="69">
        <f>(L69-K69)*100/K69</f>
        <v>6.7418342438684107</v>
      </c>
      <c r="Q69" s="40" t="s">
        <v>40</v>
      </c>
      <c r="R69" s="35">
        <v>27.503302663474159</v>
      </c>
      <c r="S69" s="35">
        <v>21.112385394490243</v>
      </c>
      <c r="T69" s="71">
        <f>(S69-R69)*100/R69</f>
        <v>-23.236908480345498</v>
      </c>
      <c r="X69" s="40" t="s">
        <v>40</v>
      </c>
      <c r="Y69" s="37">
        <v>23.666666666666668</v>
      </c>
      <c r="Z69" s="37">
        <v>24.5</v>
      </c>
      <c r="AA69" s="69">
        <f>(Z69-Y69)*100/Y69</f>
        <v>3.5211267605633751</v>
      </c>
    </row>
    <row r="70" spans="3:29" ht="14.5" x14ac:dyDescent="0.35">
      <c r="C70" s="41" t="s">
        <v>41</v>
      </c>
      <c r="D70" s="37">
        <v>22.4</v>
      </c>
      <c r="E70" s="53">
        <v>23.5</v>
      </c>
      <c r="F70" s="69">
        <f t="shared" ref="F70:F73" si="36">(E70-D70)*100/D70</f>
        <v>4.9107142857142927</v>
      </c>
      <c r="J70" s="41" t="s">
        <v>41</v>
      </c>
      <c r="K70" s="35">
        <v>114.5</v>
      </c>
      <c r="L70" s="35">
        <v>121.26666666666667</v>
      </c>
      <c r="M70" s="69">
        <f t="shared" ref="M70:M73" si="37">(L70-K70)*100/K70</f>
        <v>5.9097525473071313</v>
      </c>
      <c r="Q70" s="41" t="s">
        <v>41</v>
      </c>
      <c r="R70" s="35">
        <v>13.735782967517148</v>
      </c>
      <c r="S70" s="35">
        <v>12.325576521264018</v>
      </c>
      <c r="T70" s="71">
        <f t="shared" ref="T70:T73" si="38">(S70-R70)*100/R70</f>
        <v>-10.26666226154005</v>
      </c>
      <c r="X70" s="41" t="s">
        <v>41</v>
      </c>
      <c r="Y70" s="37">
        <v>24.233333333333334</v>
      </c>
      <c r="Z70" s="37">
        <v>25.5</v>
      </c>
      <c r="AA70" s="69">
        <f t="shared" ref="AA70:AA73" si="39">(Z70-Y70)*100/Y70</f>
        <v>5.2269601100412615</v>
      </c>
    </row>
    <row r="71" spans="3:29" ht="14.5" x14ac:dyDescent="0.35">
      <c r="C71" s="41" t="s">
        <v>42</v>
      </c>
      <c r="D71" s="37">
        <v>24.820000000000004</v>
      </c>
      <c r="E71" s="53">
        <v>25.36</v>
      </c>
      <c r="F71" s="69">
        <f t="shared" si="36"/>
        <v>2.1756647864625123</v>
      </c>
      <c r="J71" s="41" t="s">
        <v>42</v>
      </c>
      <c r="K71" s="35">
        <v>110.80000000000001</v>
      </c>
      <c r="L71" s="35">
        <v>134.60000000000002</v>
      </c>
      <c r="M71" s="69">
        <f t="shared" si="37"/>
        <v>21.480144404332137</v>
      </c>
      <c r="Q71" s="41" t="s">
        <v>42</v>
      </c>
      <c r="R71" s="35">
        <v>29.248088079716599</v>
      </c>
      <c r="S71" s="35">
        <v>20.31641669189348</v>
      </c>
      <c r="T71" s="71">
        <f t="shared" si="38"/>
        <v>-30.537624761931664</v>
      </c>
      <c r="X71" s="41" t="s">
        <v>42</v>
      </c>
      <c r="Y71" s="37">
        <v>24.2</v>
      </c>
      <c r="Z71" s="37">
        <v>25</v>
      </c>
      <c r="AA71" s="69">
        <f t="shared" si="39"/>
        <v>3.3057851239669453</v>
      </c>
    </row>
    <row r="72" spans="3:29" ht="14.5" x14ac:dyDescent="0.35">
      <c r="C72" s="41" t="s">
        <v>43</v>
      </c>
      <c r="D72" s="37">
        <v>20.175000000000001</v>
      </c>
      <c r="E72" s="53">
        <v>21.005000000000003</v>
      </c>
      <c r="F72" s="69">
        <f t="shared" si="36"/>
        <v>4.1140024783147551</v>
      </c>
      <c r="J72" s="41" t="s">
        <v>43</v>
      </c>
      <c r="K72" s="35">
        <v>136.48333333333335</v>
      </c>
      <c r="L72" s="35">
        <v>148</v>
      </c>
      <c r="M72" s="69">
        <f t="shared" si="37"/>
        <v>8.4381487361094027</v>
      </c>
      <c r="Q72" s="41" t="s">
        <v>43</v>
      </c>
      <c r="R72" s="35">
        <v>21.700112697112178</v>
      </c>
      <c r="S72" s="35">
        <v>14.799708170916388</v>
      </c>
      <c r="T72" s="71">
        <f t="shared" si="38"/>
        <v>-31.798934053988059</v>
      </c>
      <c r="X72" s="41" t="s">
        <v>43</v>
      </c>
      <c r="Y72" s="37">
        <v>23.5</v>
      </c>
      <c r="Z72" s="37">
        <v>24.3</v>
      </c>
      <c r="AA72" s="69">
        <f t="shared" si="39"/>
        <v>3.4042553191489393</v>
      </c>
    </row>
    <row r="73" spans="3:29" ht="14.5" x14ac:dyDescent="0.35">
      <c r="C73" s="41" t="s">
        <v>44</v>
      </c>
      <c r="D73" s="37">
        <v>17.2</v>
      </c>
      <c r="E73" s="53">
        <v>18.011666666666667</v>
      </c>
      <c r="F73" s="69">
        <f t="shared" si="36"/>
        <v>4.7189922480620199</v>
      </c>
      <c r="J73" s="41" t="s">
        <v>44</v>
      </c>
      <c r="K73" s="35">
        <v>226.75</v>
      </c>
      <c r="L73" s="35">
        <v>243.35</v>
      </c>
      <c r="M73" s="69">
        <f t="shared" si="37"/>
        <v>7.3208379272326329</v>
      </c>
      <c r="Q73" s="41" t="s">
        <v>44</v>
      </c>
      <c r="R73" s="35">
        <v>28.054316951937029</v>
      </c>
      <c r="S73" s="35">
        <v>22.716710700764903</v>
      </c>
      <c r="T73" s="71">
        <f t="shared" si="38"/>
        <v>-19.02597115558569</v>
      </c>
      <c r="X73" s="41" t="s">
        <v>44</v>
      </c>
      <c r="Y73" s="37">
        <v>24.066666666666666</v>
      </c>
      <c r="Z73" s="37">
        <v>25.233333333333334</v>
      </c>
      <c r="AA73" s="69">
        <f t="shared" si="39"/>
        <v>4.8476454293628857</v>
      </c>
    </row>
    <row r="74" spans="3:29" x14ac:dyDescent="0.35">
      <c r="L74" s="35"/>
      <c r="M74" s="35"/>
    </row>
    <row r="75" spans="3:29" x14ac:dyDescent="0.35">
      <c r="L75" s="35"/>
      <c r="M75" s="35"/>
    </row>
    <row r="76" spans="3:29" x14ac:dyDescent="0.35">
      <c r="L76" s="35"/>
      <c r="M76" s="35"/>
    </row>
    <row r="77" spans="3:29" x14ac:dyDescent="0.35">
      <c r="L77" s="35"/>
      <c r="M77" s="35"/>
    </row>
    <row r="78" spans="3:29" x14ac:dyDescent="0.35">
      <c r="L78" s="35"/>
      <c r="M78" s="35"/>
    </row>
  </sheetData>
  <mergeCells count="16">
    <mergeCell ref="Y6:AB7"/>
    <mergeCell ref="Y14:AB15"/>
    <mergeCell ref="D50:G51"/>
    <mergeCell ref="D58:G59"/>
    <mergeCell ref="K50:N51"/>
    <mergeCell ref="K58:N59"/>
    <mergeCell ref="R50:U51"/>
    <mergeCell ref="R58:U59"/>
    <mergeCell ref="Y50:AB51"/>
    <mergeCell ref="Y58:AB59"/>
    <mergeCell ref="D6:G7"/>
    <mergeCell ref="D14:G15"/>
    <mergeCell ref="K6:N7"/>
    <mergeCell ref="K14:N15"/>
    <mergeCell ref="R6:U7"/>
    <mergeCell ref="R14:U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1277-7925-441F-B63F-4E8C17E1C3D6}">
  <dimension ref="A1:AD55"/>
  <sheetViews>
    <sheetView zoomScale="78" zoomScaleNormal="78" workbookViewId="0">
      <selection activeCell="D1" sqref="D1:K32"/>
    </sheetView>
  </sheetViews>
  <sheetFormatPr defaultRowHeight="15.5" x14ac:dyDescent="0.35"/>
  <cols>
    <col min="1" max="1" width="14.6328125" style="59" customWidth="1"/>
    <col min="2" max="6" width="8.7265625" style="43"/>
    <col min="7" max="7" width="14.08984375" style="59" customWidth="1"/>
    <col min="8" max="11" width="8.7265625" style="43"/>
    <col min="12" max="12" width="13.81640625" style="59" customWidth="1"/>
    <col min="13" max="15" width="8.7265625" style="43"/>
    <col min="16" max="16" width="9.90625" style="43" customWidth="1"/>
    <col min="17" max="17" width="15.6328125" style="59" customWidth="1"/>
    <col min="18" max="16384" width="8.7265625" style="43"/>
  </cols>
  <sheetData>
    <row r="1" spans="1:30" s="65" customFormat="1" x14ac:dyDescent="0.35">
      <c r="A1" s="64" t="s">
        <v>67</v>
      </c>
      <c r="B1" s="64" t="s">
        <v>65</v>
      </c>
      <c r="C1" s="64" t="s">
        <v>64</v>
      </c>
      <c r="D1" s="65" t="s">
        <v>57</v>
      </c>
      <c r="E1" s="65" t="s">
        <v>58</v>
      </c>
      <c r="F1" s="65" t="s">
        <v>59</v>
      </c>
      <c r="G1" s="66" t="s">
        <v>60</v>
      </c>
      <c r="H1" s="65" t="s">
        <v>66</v>
      </c>
      <c r="I1" s="65" t="s">
        <v>61</v>
      </c>
      <c r="J1" s="65" t="s">
        <v>62</v>
      </c>
      <c r="K1" s="65" t="s">
        <v>63</v>
      </c>
      <c r="L1" s="64"/>
      <c r="M1" s="64"/>
      <c r="N1" s="64"/>
      <c r="Q1" s="67"/>
      <c r="R1" s="61"/>
      <c r="S1" s="61"/>
      <c r="T1" s="61"/>
      <c r="V1" s="67"/>
      <c r="W1" s="61"/>
      <c r="X1" s="61"/>
      <c r="Y1" s="61"/>
      <c r="AA1" s="67"/>
      <c r="AB1" s="61"/>
      <c r="AC1" s="61"/>
      <c r="AD1" s="61"/>
    </row>
    <row r="2" spans="1:30" x14ac:dyDescent="0.35">
      <c r="A2" s="62" t="s">
        <v>40</v>
      </c>
      <c r="B2" s="44" t="s">
        <v>50</v>
      </c>
      <c r="C2" s="44">
        <v>1</v>
      </c>
      <c r="D2" s="43">
        <v>144</v>
      </c>
      <c r="E2" s="56">
        <v>8.7395530523255829</v>
      </c>
      <c r="F2" s="47">
        <v>120</v>
      </c>
      <c r="G2" s="43">
        <v>271</v>
      </c>
      <c r="H2" s="43">
        <v>22.91</v>
      </c>
      <c r="I2" s="44">
        <v>121.9</v>
      </c>
      <c r="J2" s="44">
        <v>32.502768549280177</v>
      </c>
      <c r="K2" s="47">
        <v>22.5</v>
      </c>
      <c r="L2" s="62"/>
      <c r="M2" s="44"/>
      <c r="N2" s="44"/>
      <c r="O2" s="47"/>
      <c r="R2" s="61"/>
      <c r="S2" s="61"/>
      <c r="T2" s="61"/>
      <c r="V2" s="59"/>
      <c r="W2" s="61"/>
      <c r="X2" s="61"/>
      <c r="Y2" s="61"/>
      <c r="AA2" s="59"/>
      <c r="AB2" s="61"/>
      <c r="AC2" s="61"/>
      <c r="AD2" s="61"/>
    </row>
    <row r="3" spans="1:30" x14ac:dyDescent="0.35">
      <c r="A3" s="62" t="s">
        <v>40</v>
      </c>
      <c r="B3" s="44" t="s">
        <v>50</v>
      </c>
      <c r="C3" s="44">
        <v>2</v>
      </c>
      <c r="D3" s="43">
        <v>145</v>
      </c>
      <c r="E3" s="56">
        <v>8.0441497093023262</v>
      </c>
      <c r="F3" s="47">
        <v>116</v>
      </c>
      <c r="G3" s="43">
        <v>321</v>
      </c>
      <c r="H3" s="43">
        <v>23.76</v>
      </c>
      <c r="I3" s="44">
        <v>158.19999999999999</v>
      </c>
      <c r="J3" s="44">
        <v>22.829268292682926</v>
      </c>
      <c r="K3" s="47">
        <v>25</v>
      </c>
      <c r="L3" s="62"/>
      <c r="M3" s="44"/>
      <c r="N3" s="44"/>
      <c r="O3" s="47"/>
      <c r="R3" s="58"/>
      <c r="S3" s="58"/>
      <c r="T3" s="58"/>
      <c r="V3" s="59"/>
      <c r="W3" s="58"/>
      <c r="X3" s="58"/>
      <c r="Y3" s="58"/>
      <c r="AA3" s="59"/>
      <c r="AB3" s="58"/>
      <c r="AC3" s="58"/>
      <c r="AD3" s="58"/>
    </row>
    <row r="4" spans="1:30" ht="14.5" x14ac:dyDescent="0.35">
      <c r="A4" s="62" t="s">
        <v>40</v>
      </c>
      <c r="B4" s="44" t="s">
        <v>50</v>
      </c>
      <c r="C4" s="44">
        <v>3</v>
      </c>
      <c r="D4" s="43">
        <v>144</v>
      </c>
      <c r="E4" s="57">
        <v>8.3918513808139537</v>
      </c>
      <c r="F4" s="47">
        <v>118</v>
      </c>
      <c r="G4" s="43">
        <v>296</v>
      </c>
      <c r="H4" s="50">
        <v>23.335000000000001</v>
      </c>
      <c r="I4" s="44">
        <v>150.05000000000001</v>
      </c>
      <c r="J4" s="44">
        <v>27.177871148459381</v>
      </c>
      <c r="K4" s="47">
        <v>23.5</v>
      </c>
      <c r="L4" s="62"/>
      <c r="M4" s="44"/>
      <c r="N4" s="44"/>
      <c r="O4" s="47"/>
      <c r="Q4" s="62"/>
      <c r="R4" s="44"/>
      <c r="S4" s="44"/>
      <c r="T4" s="44"/>
      <c r="V4" s="62"/>
      <c r="W4" s="44"/>
      <c r="X4" s="44"/>
      <c r="Y4" s="44"/>
      <c r="AA4" s="62"/>
      <c r="AB4" s="47"/>
      <c r="AC4" s="47"/>
      <c r="AD4" s="47"/>
    </row>
    <row r="5" spans="1:30" ht="14.5" x14ac:dyDescent="0.35">
      <c r="A5" s="62" t="s">
        <v>40</v>
      </c>
      <c r="B5" s="44" t="s">
        <v>56</v>
      </c>
      <c r="C5" s="44">
        <v>1</v>
      </c>
      <c r="D5" s="43">
        <v>145</v>
      </c>
      <c r="E5" s="47">
        <v>7.7443677325581408</v>
      </c>
      <c r="F5" s="44">
        <v>117</v>
      </c>
      <c r="G5" s="44">
        <v>318</v>
      </c>
      <c r="H5" s="43">
        <v>24.78</v>
      </c>
      <c r="I5" s="44">
        <v>169.3</v>
      </c>
      <c r="J5" s="44">
        <v>17.655642023346303</v>
      </c>
      <c r="K5" s="47">
        <v>24</v>
      </c>
      <c r="L5" s="62"/>
      <c r="M5" s="44"/>
      <c r="N5" s="44"/>
      <c r="O5" s="47"/>
      <c r="Q5" s="43"/>
      <c r="R5" s="44"/>
      <c r="S5" s="44"/>
      <c r="T5" s="44"/>
      <c r="W5" s="44"/>
      <c r="X5" s="44"/>
      <c r="Y5" s="44"/>
      <c r="AB5" s="47"/>
      <c r="AC5" s="47"/>
      <c r="AD5" s="47"/>
    </row>
    <row r="6" spans="1:30" ht="14.5" x14ac:dyDescent="0.35">
      <c r="A6" s="62" t="s">
        <v>40</v>
      </c>
      <c r="B6" s="44" t="s">
        <v>56</v>
      </c>
      <c r="C6" s="44">
        <v>2</v>
      </c>
      <c r="D6" s="43">
        <v>146</v>
      </c>
      <c r="E6" s="47">
        <v>10.870730377906979</v>
      </c>
      <c r="F6" s="44">
        <v>122</v>
      </c>
      <c r="G6" s="44">
        <v>340</v>
      </c>
      <c r="H6" s="43">
        <v>23.33</v>
      </c>
      <c r="I6" s="44">
        <v>136.80000000000001</v>
      </c>
      <c r="J6" s="44">
        <v>23.189219539584503</v>
      </c>
      <c r="K6" s="47">
        <v>25</v>
      </c>
      <c r="L6" s="62"/>
      <c r="M6" s="44"/>
      <c r="N6" s="44"/>
      <c r="O6" s="47"/>
      <c r="Q6" s="43"/>
      <c r="R6" s="44"/>
      <c r="S6" s="44"/>
      <c r="T6" s="44"/>
      <c r="W6" s="44"/>
      <c r="X6" s="44"/>
      <c r="Y6" s="44"/>
      <c r="AB6" s="47"/>
      <c r="AC6" s="47"/>
      <c r="AD6" s="47"/>
    </row>
    <row r="7" spans="1:30" ht="14.5" x14ac:dyDescent="0.35">
      <c r="A7" s="62" t="s">
        <v>40</v>
      </c>
      <c r="B7" s="44" t="s">
        <v>56</v>
      </c>
      <c r="C7" s="44">
        <v>3</v>
      </c>
      <c r="D7" s="43">
        <v>146</v>
      </c>
      <c r="E7" s="47">
        <v>9.3075490552325597</v>
      </c>
      <c r="F7" s="44">
        <v>119.5</v>
      </c>
      <c r="G7" s="44">
        <v>329</v>
      </c>
      <c r="H7" s="50">
        <v>24.055</v>
      </c>
      <c r="I7" s="44">
        <v>153.05000000000001</v>
      </c>
      <c r="J7" s="44">
        <v>22.492294620539923</v>
      </c>
      <c r="K7" s="47">
        <v>24.5</v>
      </c>
      <c r="L7" s="62"/>
      <c r="M7" s="44"/>
      <c r="N7" s="44"/>
      <c r="O7" s="47"/>
      <c r="Q7" s="43"/>
      <c r="R7" s="44"/>
      <c r="S7" s="44"/>
      <c r="T7" s="44"/>
      <c r="W7" s="44"/>
      <c r="X7" s="44"/>
      <c r="Y7" s="44"/>
      <c r="AB7" s="47"/>
      <c r="AC7" s="47"/>
      <c r="AD7" s="47"/>
    </row>
    <row r="8" spans="1:30" ht="14.5" x14ac:dyDescent="0.35">
      <c r="A8" s="43" t="s">
        <v>41</v>
      </c>
      <c r="B8" s="44" t="s">
        <v>50</v>
      </c>
      <c r="C8" s="44">
        <v>1</v>
      </c>
      <c r="D8" s="43">
        <v>146</v>
      </c>
      <c r="E8" s="46">
        <v>8.8862645348837219</v>
      </c>
      <c r="F8" s="47">
        <v>108</v>
      </c>
      <c r="G8" s="44">
        <v>345</v>
      </c>
      <c r="H8" s="50">
        <v>22.15</v>
      </c>
      <c r="I8" s="44">
        <v>118.4</v>
      </c>
      <c r="J8" s="44">
        <v>14.202898550724637</v>
      </c>
      <c r="K8" s="47">
        <v>23.5</v>
      </c>
      <c r="L8" s="43"/>
      <c r="M8" s="44"/>
      <c r="N8" s="44"/>
      <c r="O8" s="47"/>
      <c r="Q8" s="43"/>
      <c r="R8" s="44"/>
      <c r="S8" s="44"/>
      <c r="T8" s="44"/>
      <c r="W8" s="44"/>
      <c r="X8" s="44"/>
      <c r="Y8" s="44"/>
      <c r="AB8" s="47"/>
      <c r="AC8" s="47"/>
      <c r="AD8" s="47"/>
    </row>
    <row r="9" spans="1:30" x14ac:dyDescent="0.35">
      <c r="A9" s="43" t="s">
        <v>41</v>
      </c>
      <c r="B9" s="44" t="s">
        <v>50</v>
      </c>
      <c r="C9" s="44">
        <v>2</v>
      </c>
      <c r="D9" s="43">
        <v>146</v>
      </c>
      <c r="E9" s="46">
        <v>7.3423873546511631</v>
      </c>
      <c r="F9" s="47">
        <v>103</v>
      </c>
      <c r="G9" s="44">
        <v>350</v>
      </c>
      <c r="H9" s="43">
        <v>22.42</v>
      </c>
      <c r="I9" s="44">
        <v>110.6</v>
      </c>
      <c r="J9" s="44">
        <v>13.66120218579235</v>
      </c>
      <c r="K9" s="47">
        <v>24.7</v>
      </c>
      <c r="L9" s="43"/>
      <c r="M9" s="44"/>
      <c r="N9" s="44"/>
      <c r="O9" s="47"/>
      <c r="Q9" s="43"/>
      <c r="R9" s="61"/>
      <c r="S9" s="61"/>
      <c r="T9" s="61"/>
      <c r="W9" s="61"/>
      <c r="X9" s="61"/>
      <c r="Y9" s="61"/>
      <c r="AB9" s="61"/>
      <c r="AC9" s="61"/>
      <c r="AD9" s="61"/>
    </row>
    <row r="10" spans="1:30" x14ac:dyDescent="0.35">
      <c r="A10" s="43" t="s">
        <v>41</v>
      </c>
      <c r="B10" s="44" t="s">
        <v>50</v>
      </c>
      <c r="C10" s="44">
        <v>3</v>
      </c>
      <c r="D10" s="43">
        <v>145</v>
      </c>
      <c r="E10" s="47">
        <v>8.1143259447674421</v>
      </c>
      <c r="F10" s="47">
        <v>105.5</v>
      </c>
      <c r="G10" s="44">
        <v>358.5</v>
      </c>
      <c r="H10" s="50">
        <v>22.66</v>
      </c>
      <c r="I10" s="44">
        <v>114.5</v>
      </c>
      <c r="J10" s="44">
        <v>13.343248166034456</v>
      </c>
      <c r="K10" s="47">
        <v>24.5</v>
      </c>
      <c r="L10" s="43"/>
      <c r="M10" s="44"/>
      <c r="N10" s="44"/>
      <c r="O10" s="47"/>
      <c r="Q10" s="60"/>
      <c r="R10" s="61"/>
      <c r="S10" s="61"/>
      <c r="T10" s="61"/>
      <c r="V10" s="60"/>
      <c r="W10" s="61"/>
      <c r="X10" s="61"/>
      <c r="Y10" s="61"/>
      <c r="AA10" s="60"/>
      <c r="AB10" s="61"/>
      <c r="AC10" s="61"/>
      <c r="AD10" s="61"/>
    </row>
    <row r="11" spans="1:30" x14ac:dyDescent="0.35">
      <c r="A11" s="43" t="s">
        <v>41</v>
      </c>
      <c r="B11" s="44" t="s">
        <v>56</v>
      </c>
      <c r="C11" s="44">
        <v>1</v>
      </c>
      <c r="D11" s="43">
        <v>146</v>
      </c>
      <c r="E11" s="47">
        <v>8.2877604166666679</v>
      </c>
      <c r="F11" s="44">
        <v>108</v>
      </c>
      <c r="G11" s="44">
        <v>369</v>
      </c>
      <c r="H11" s="43">
        <v>22.97</v>
      </c>
      <c r="I11" s="44">
        <v>108</v>
      </c>
      <c r="J11" s="44">
        <v>10.074937552039966</v>
      </c>
      <c r="K11" s="47">
        <v>26</v>
      </c>
      <c r="L11" s="43"/>
      <c r="M11" s="44"/>
      <c r="N11" s="44"/>
      <c r="O11" s="47"/>
      <c r="R11" s="58"/>
      <c r="S11" s="58"/>
      <c r="T11" s="58"/>
      <c r="V11" s="59"/>
      <c r="W11" s="58"/>
      <c r="X11" s="58"/>
      <c r="Y11" s="58"/>
      <c r="AA11" s="59"/>
      <c r="AB11" s="58"/>
      <c r="AC11" s="58"/>
      <c r="AD11" s="58"/>
    </row>
    <row r="12" spans="1:30" ht="14.5" x14ac:dyDescent="0.35">
      <c r="A12" s="43" t="s">
        <v>41</v>
      </c>
      <c r="B12" s="44" t="s">
        <v>56</v>
      </c>
      <c r="C12" s="44">
        <v>2</v>
      </c>
      <c r="D12" s="43">
        <v>147</v>
      </c>
      <c r="E12" s="47">
        <v>8.9330486918604652</v>
      </c>
      <c r="F12" s="44">
        <v>112</v>
      </c>
      <c r="G12" s="44">
        <v>391</v>
      </c>
      <c r="H12" s="43">
        <v>24.11</v>
      </c>
      <c r="I12" s="44">
        <v>138</v>
      </c>
      <c r="J12" s="44">
        <v>14.338919925512105</v>
      </c>
      <c r="K12" s="47">
        <v>25</v>
      </c>
      <c r="L12" s="43"/>
      <c r="M12" s="44"/>
      <c r="N12" s="44"/>
      <c r="O12" s="47"/>
      <c r="Q12" s="62"/>
      <c r="R12" s="44"/>
      <c r="S12" s="44"/>
      <c r="T12" s="44"/>
      <c r="V12" s="62"/>
      <c r="W12" s="44"/>
      <c r="X12" s="44"/>
      <c r="Y12" s="44"/>
      <c r="AA12" s="62"/>
      <c r="AB12" s="47"/>
      <c r="AC12" s="47"/>
      <c r="AD12" s="47"/>
    </row>
    <row r="13" spans="1:30" ht="14.5" x14ac:dyDescent="0.35">
      <c r="A13" s="43" t="s">
        <v>41</v>
      </c>
      <c r="B13" s="44" t="s">
        <v>56</v>
      </c>
      <c r="C13" s="44">
        <v>3</v>
      </c>
      <c r="D13" s="43">
        <v>147</v>
      </c>
      <c r="E13" s="47">
        <v>8.6104045542635674</v>
      </c>
      <c r="F13" s="44">
        <v>109</v>
      </c>
      <c r="G13" s="44">
        <v>380</v>
      </c>
      <c r="H13" s="50">
        <v>23.54</v>
      </c>
      <c r="I13" s="44">
        <v>117.8</v>
      </c>
      <c r="J13" s="44">
        <v>12.562872086239983</v>
      </c>
      <c r="K13" s="47">
        <v>25.5</v>
      </c>
      <c r="L13" s="43"/>
      <c r="M13" s="44"/>
      <c r="N13" s="44"/>
      <c r="O13" s="47"/>
      <c r="Q13" s="43"/>
      <c r="R13" s="44"/>
      <c r="S13" s="44"/>
      <c r="T13" s="44"/>
      <c r="W13" s="44"/>
      <c r="X13" s="44"/>
      <c r="Y13" s="44"/>
      <c r="AB13" s="47"/>
      <c r="AC13" s="47"/>
      <c r="AD13" s="47"/>
    </row>
    <row r="14" spans="1:30" ht="14.5" x14ac:dyDescent="0.35">
      <c r="A14" s="43" t="s">
        <v>42</v>
      </c>
      <c r="B14" s="44" t="s">
        <v>50</v>
      </c>
      <c r="C14" s="44">
        <v>1</v>
      </c>
      <c r="D14" s="43">
        <v>145</v>
      </c>
      <c r="E14" s="46">
        <v>7.6403524709302317</v>
      </c>
      <c r="F14" s="47">
        <v>107</v>
      </c>
      <c r="G14" s="44">
        <v>375</v>
      </c>
      <c r="H14" s="50">
        <v>23.5</v>
      </c>
      <c r="I14" s="44">
        <v>117.7</v>
      </c>
      <c r="J14" s="44">
        <v>24.888321633694957</v>
      </c>
      <c r="K14" s="47">
        <v>23.7</v>
      </c>
      <c r="L14" s="43"/>
      <c r="M14" s="44"/>
      <c r="N14" s="44"/>
      <c r="O14" s="47"/>
      <c r="Q14" s="43"/>
      <c r="R14" s="44"/>
      <c r="S14" s="44"/>
      <c r="T14" s="44"/>
      <c r="W14" s="44"/>
      <c r="X14" s="44"/>
      <c r="Y14" s="44"/>
      <c r="AB14" s="47"/>
      <c r="AC14" s="47"/>
      <c r="AD14" s="47"/>
    </row>
    <row r="15" spans="1:30" ht="14.5" x14ac:dyDescent="0.35">
      <c r="A15" s="43" t="s">
        <v>42</v>
      </c>
      <c r="B15" s="44" t="s">
        <v>50</v>
      </c>
      <c r="C15" s="44">
        <v>2</v>
      </c>
      <c r="D15" s="43">
        <v>144</v>
      </c>
      <c r="E15" s="46">
        <v>6.3608284883720927</v>
      </c>
      <c r="F15" s="47">
        <v>110</v>
      </c>
      <c r="G15" s="44">
        <v>320</v>
      </c>
      <c r="H15" s="43">
        <v>26.14</v>
      </c>
      <c r="I15" s="44">
        <v>103.9</v>
      </c>
      <c r="J15" s="44">
        <v>32.224396607958255</v>
      </c>
      <c r="K15" s="47">
        <v>24.5</v>
      </c>
      <c r="L15" s="43"/>
      <c r="M15" s="44"/>
      <c r="N15" s="44"/>
      <c r="O15" s="47"/>
      <c r="Q15" s="43"/>
      <c r="R15" s="44"/>
      <c r="S15" s="44"/>
      <c r="T15" s="44"/>
      <c r="W15" s="44"/>
      <c r="X15" s="44"/>
      <c r="Y15" s="44"/>
      <c r="AB15" s="47"/>
      <c r="AC15" s="47"/>
      <c r="AD15" s="47"/>
    </row>
    <row r="16" spans="1:30" ht="14.5" x14ac:dyDescent="0.35">
      <c r="A16" s="43" t="s">
        <v>42</v>
      </c>
      <c r="B16" s="44" t="s">
        <v>50</v>
      </c>
      <c r="C16" s="44">
        <v>3</v>
      </c>
      <c r="D16" s="43">
        <v>145</v>
      </c>
      <c r="E16" s="47">
        <v>7.0005904796511622</v>
      </c>
      <c r="F16" s="47">
        <v>110</v>
      </c>
      <c r="G16" s="44">
        <v>347.5</v>
      </c>
      <c r="H16" s="50">
        <v>24.82</v>
      </c>
      <c r="I16" s="44">
        <v>110.8</v>
      </c>
      <c r="J16" s="44">
        <v>30.631545997496591</v>
      </c>
      <c r="K16" s="47">
        <v>24.4</v>
      </c>
      <c r="L16" s="43"/>
      <c r="M16" s="44"/>
      <c r="N16" s="44"/>
      <c r="O16" s="47"/>
      <c r="Q16" s="43"/>
      <c r="R16" s="44"/>
      <c r="S16" s="44"/>
      <c r="T16" s="44"/>
      <c r="W16" s="44"/>
      <c r="X16" s="44"/>
      <c r="Y16" s="44"/>
      <c r="AB16" s="47"/>
      <c r="AC16" s="47"/>
      <c r="AD16" s="47"/>
    </row>
    <row r="17" spans="1:15" x14ac:dyDescent="0.35">
      <c r="A17" s="43" t="s">
        <v>42</v>
      </c>
      <c r="B17" s="44" t="s">
        <v>56</v>
      </c>
      <c r="C17" s="44">
        <v>1</v>
      </c>
      <c r="D17" s="43">
        <v>146</v>
      </c>
      <c r="E17" s="47">
        <v>8.9967902131782953</v>
      </c>
      <c r="F17" s="44">
        <v>110</v>
      </c>
      <c r="G17" s="44">
        <v>389</v>
      </c>
      <c r="H17" s="43">
        <v>26.39</v>
      </c>
      <c r="I17" s="44">
        <v>139.80000000000001</v>
      </c>
      <c r="J17" s="44">
        <v>20.114285714285714</v>
      </c>
      <c r="K17" s="47">
        <v>25</v>
      </c>
      <c r="L17" s="43"/>
      <c r="M17" s="44"/>
      <c r="N17" s="44"/>
      <c r="O17" s="47"/>
    </row>
    <row r="18" spans="1:15" x14ac:dyDescent="0.35">
      <c r="A18" s="43" t="s">
        <v>42</v>
      </c>
      <c r="B18" s="44" t="s">
        <v>56</v>
      </c>
      <c r="C18" s="44">
        <v>2</v>
      </c>
      <c r="D18" s="43">
        <v>146</v>
      </c>
      <c r="E18" s="47">
        <v>8.4196342054263571</v>
      </c>
      <c r="F18" s="44">
        <v>112</v>
      </c>
      <c r="G18" s="44">
        <v>360</v>
      </c>
      <c r="H18" s="43">
        <v>24.33</v>
      </c>
      <c r="I18" s="44">
        <v>129.4</v>
      </c>
      <c r="J18" s="44">
        <v>20.320197044334975</v>
      </c>
      <c r="K18" s="47">
        <v>25</v>
      </c>
      <c r="L18" s="43"/>
      <c r="M18" s="44"/>
      <c r="N18" s="44"/>
      <c r="O18" s="47"/>
    </row>
    <row r="19" spans="1:15" x14ac:dyDescent="0.35">
      <c r="A19" s="43" t="s">
        <v>42</v>
      </c>
      <c r="B19" s="44" t="s">
        <v>56</v>
      </c>
      <c r="C19" s="44">
        <v>3</v>
      </c>
      <c r="D19" s="43">
        <v>147</v>
      </c>
      <c r="E19" s="47">
        <v>8.7082122093023262</v>
      </c>
      <c r="F19" s="44">
        <v>108</v>
      </c>
      <c r="G19" s="44">
        <v>374.5</v>
      </c>
      <c r="H19" s="50">
        <v>25.36</v>
      </c>
      <c r="I19" s="44">
        <v>134.6</v>
      </c>
      <c r="J19" s="44">
        <v>20.514767317059746</v>
      </c>
      <c r="K19" s="47">
        <v>25</v>
      </c>
      <c r="L19" s="43"/>
      <c r="M19" s="44"/>
      <c r="N19" s="44"/>
      <c r="O19" s="47"/>
    </row>
    <row r="20" spans="1:15" x14ac:dyDescent="0.35">
      <c r="A20" s="43" t="s">
        <v>43</v>
      </c>
      <c r="B20" s="44" t="s">
        <v>50</v>
      </c>
      <c r="C20" s="44">
        <v>1</v>
      </c>
      <c r="D20" s="43">
        <v>147</v>
      </c>
      <c r="E20" s="46">
        <v>7.9378633720930241</v>
      </c>
      <c r="F20" s="47">
        <v>114</v>
      </c>
      <c r="G20" s="44">
        <v>312</v>
      </c>
      <c r="H20" s="43">
        <v>20.51</v>
      </c>
      <c r="I20" s="44">
        <v>137.5</v>
      </c>
      <c r="J20" s="44">
        <v>19.496487119437941</v>
      </c>
      <c r="K20" s="47">
        <v>23</v>
      </c>
      <c r="L20" s="43"/>
      <c r="M20" s="44"/>
      <c r="N20" s="44"/>
      <c r="O20" s="47"/>
    </row>
    <row r="21" spans="1:15" x14ac:dyDescent="0.35">
      <c r="A21" s="43" t="s">
        <v>43</v>
      </c>
      <c r="B21" s="44" t="s">
        <v>50</v>
      </c>
      <c r="C21" s="44">
        <v>2</v>
      </c>
      <c r="D21" s="43">
        <v>147</v>
      </c>
      <c r="E21" s="46">
        <v>9.3940770348837201</v>
      </c>
      <c r="F21" s="47">
        <v>108</v>
      </c>
      <c r="G21" s="44">
        <v>348</v>
      </c>
      <c r="H21" s="43">
        <v>19.84</v>
      </c>
      <c r="I21" s="44">
        <v>130.80000000000001</v>
      </c>
      <c r="J21" s="44">
        <v>24.0858966918166</v>
      </c>
      <c r="K21" s="47">
        <v>24</v>
      </c>
      <c r="L21" s="43"/>
      <c r="M21" s="44"/>
      <c r="N21" s="44"/>
      <c r="O21" s="47"/>
    </row>
    <row r="22" spans="1:15" x14ac:dyDescent="0.35">
      <c r="A22" s="43" t="s">
        <v>43</v>
      </c>
      <c r="B22" s="44" t="s">
        <v>50</v>
      </c>
      <c r="C22" s="44">
        <v>3</v>
      </c>
      <c r="D22" s="43">
        <v>148</v>
      </c>
      <c r="E22" s="47">
        <v>8.6659702034883725</v>
      </c>
      <c r="F22" s="47">
        <v>111</v>
      </c>
      <c r="G22" s="44">
        <v>330</v>
      </c>
      <c r="H22" s="50">
        <v>20.175000000000001</v>
      </c>
      <c r="I22" s="44">
        <v>141.15</v>
      </c>
      <c r="J22" s="44">
        <v>21.517954280081987</v>
      </c>
      <c r="K22" s="47">
        <v>23.5</v>
      </c>
      <c r="L22" s="43"/>
      <c r="M22" s="44"/>
      <c r="N22" s="44"/>
      <c r="O22" s="47"/>
    </row>
    <row r="23" spans="1:15" x14ac:dyDescent="0.35">
      <c r="A23" s="43" t="s">
        <v>43</v>
      </c>
      <c r="B23" s="44" t="s">
        <v>56</v>
      </c>
      <c r="C23" s="44">
        <v>1</v>
      </c>
      <c r="D23" s="43">
        <v>147</v>
      </c>
      <c r="E23" s="47">
        <v>9.4479772286821699</v>
      </c>
      <c r="F23" s="44">
        <v>110</v>
      </c>
      <c r="G23" s="44">
        <v>366</v>
      </c>
      <c r="H23" s="43">
        <v>20.76</v>
      </c>
      <c r="I23" s="44">
        <v>159.5</v>
      </c>
      <c r="J23" s="44">
        <v>12.698412698412698</v>
      </c>
      <c r="K23" s="47">
        <v>24</v>
      </c>
      <c r="L23" s="43"/>
      <c r="M23" s="44"/>
      <c r="N23" s="44"/>
      <c r="O23" s="47"/>
    </row>
    <row r="24" spans="1:15" x14ac:dyDescent="0.35">
      <c r="A24" s="43" t="s">
        <v>43</v>
      </c>
      <c r="B24" s="44" t="s">
        <v>56</v>
      </c>
      <c r="C24" s="44">
        <v>2</v>
      </c>
      <c r="D24" s="43">
        <v>148</v>
      </c>
      <c r="E24" s="47">
        <v>8.6664244186046506</v>
      </c>
      <c r="F24" s="44">
        <v>115</v>
      </c>
      <c r="G24" s="44">
        <v>380</v>
      </c>
      <c r="H24" s="43">
        <v>21.25</v>
      </c>
      <c r="I24" s="44">
        <v>136.5</v>
      </c>
      <c r="J24" s="44">
        <v>16.615760537568722</v>
      </c>
      <c r="K24" s="47">
        <v>24.4</v>
      </c>
      <c r="L24" s="43"/>
      <c r="M24" s="44"/>
      <c r="N24" s="44"/>
      <c r="O24" s="47"/>
    </row>
    <row r="25" spans="1:15" x14ac:dyDescent="0.35">
      <c r="A25" s="43" t="s">
        <v>43</v>
      </c>
      <c r="B25" s="44" t="s">
        <v>56</v>
      </c>
      <c r="C25" s="44">
        <v>3</v>
      </c>
      <c r="D25" s="43">
        <v>148</v>
      </c>
      <c r="E25" s="47">
        <v>9.0572008236434094</v>
      </c>
      <c r="F25" s="44">
        <v>112.5</v>
      </c>
      <c r="G25" s="44">
        <v>393</v>
      </c>
      <c r="H25" s="50">
        <v>21.005000000000003</v>
      </c>
      <c r="I25" s="44">
        <v>148</v>
      </c>
      <c r="J25" s="44">
        <v>15.08495127676774</v>
      </c>
      <c r="K25" s="47">
        <v>24.5</v>
      </c>
      <c r="L25" s="43"/>
      <c r="M25" s="44"/>
      <c r="N25" s="44"/>
      <c r="O25" s="47"/>
    </row>
    <row r="26" spans="1:15" x14ac:dyDescent="0.35">
      <c r="A26" s="43" t="s">
        <v>44</v>
      </c>
      <c r="B26" s="44" t="s">
        <v>50</v>
      </c>
      <c r="C26" s="44">
        <v>1</v>
      </c>
      <c r="D26" s="43">
        <v>148</v>
      </c>
      <c r="E26" s="46">
        <v>8.0747335271317819</v>
      </c>
      <c r="F26" s="47">
        <v>104</v>
      </c>
      <c r="G26" s="44">
        <v>304</v>
      </c>
      <c r="H26" s="43">
        <v>16.95</v>
      </c>
      <c r="I26" s="44">
        <v>248.5</v>
      </c>
      <c r="J26" s="44">
        <v>32.819680994863475</v>
      </c>
      <c r="K26" s="47">
        <v>23.7</v>
      </c>
      <c r="L26" s="43"/>
      <c r="M26" s="44"/>
      <c r="N26" s="44"/>
      <c r="O26" s="47"/>
    </row>
    <row r="27" spans="1:15" ht="15.5" customHeight="1" x14ac:dyDescent="0.35">
      <c r="A27" s="43" t="s">
        <v>44</v>
      </c>
      <c r="B27" s="44" t="s">
        <v>50</v>
      </c>
      <c r="C27" s="44">
        <v>2</v>
      </c>
      <c r="D27" s="43">
        <v>149</v>
      </c>
      <c r="E27" s="46">
        <v>8.9631782945736447</v>
      </c>
      <c r="F27" s="47">
        <v>103</v>
      </c>
      <c r="G27" s="44">
        <v>321</v>
      </c>
      <c r="H27" s="43">
        <v>17.45</v>
      </c>
      <c r="I27" s="44">
        <v>205</v>
      </c>
      <c r="J27" s="44">
        <v>23.048048048048049</v>
      </c>
      <c r="K27" s="47">
        <v>24.5</v>
      </c>
      <c r="L27" s="43"/>
      <c r="M27" s="44"/>
      <c r="N27" s="44"/>
      <c r="O27" s="47"/>
    </row>
    <row r="28" spans="1:15" x14ac:dyDescent="0.35">
      <c r="A28" s="43" t="s">
        <v>44</v>
      </c>
      <c r="B28" s="44" t="s">
        <v>50</v>
      </c>
      <c r="C28" s="44">
        <v>3</v>
      </c>
      <c r="D28" s="43">
        <v>148</v>
      </c>
      <c r="E28" s="47">
        <v>8.5189559108527142</v>
      </c>
      <c r="F28" s="47">
        <v>103.5</v>
      </c>
      <c r="G28" s="44">
        <v>312.5</v>
      </c>
      <c r="H28" s="50">
        <v>17.2</v>
      </c>
      <c r="I28" s="44">
        <v>226.75</v>
      </c>
      <c r="J28" s="44">
        <v>28.295221812899563</v>
      </c>
      <c r="K28" s="47">
        <v>24</v>
      </c>
      <c r="L28" s="43"/>
      <c r="M28" s="44"/>
      <c r="N28" s="44"/>
      <c r="O28" s="47"/>
    </row>
    <row r="29" spans="1:15" x14ac:dyDescent="0.35">
      <c r="A29" s="43" t="s">
        <v>44</v>
      </c>
      <c r="B29" s="44" t="s">
        <v>56</v>
      </c>
      <c r="C29" s="44">
        <v>1</v>
      </c>
      <c r="D29" s="43">
        <v>148</v>
      </c>
      <c r="E29" s="47">
        <v>9.9336845930232567</v>
      </c>
      <c r="F29" s="44">
        <v>110</v>
      </c>
      <c r="G29" s="44">
        <v>362</v>
      </c>
      <c r="H29" s="43">
        <v>17.12</v>
      </c>
      <c r="I29" s="44">
        <v>218.3</v>
      </c>
      <c r="J29" s="44">
        <v>24.541997926028344</v>
      </c>
      <c r="K29" s="63">
        <v>25.4</v>
      </c>
      <c r="L29" s="43"/>
      <c r="M29" s="44"/>
      <c r="N29" s="44"/>
      <c r="O29" s="63"/>
    </row>
    <row r="30" spans="1:15" x14ac:dyDescent="0.35">
      <c r="A30" s="43" t="s">
        <v>44</v>
      </c>
      <c r="B30" s="44" t="s">
        <v>56</v>
      </c>
      <c r="C30" s="44">
        <v>2</v>
      </c>
      <c r="D30" s="43">
        <v>149</v>
      </c>
      <c r="E30" s="47">
        <v>8.8299418604651159</v>
      </c>
      <c r="F30" s="44">
        <v>107</v>
      </c>
      <c r="G30" s="44">
        <v>335</v>
      </c>
      <c r="H30" s="43">
        <v>18.62</v>
      </c>
      <c r="I30" s="44">
        <v>268.39999999999998</v>
      </c>
      <c r="J30" s="44">
        <v>19.278195488721803</v>
      </c>
      <c r="K30" s="63">
        <v>24.6</v>
      </c>
      <c r="L30" s="43"/>
      <c r="M30" s="44"/>
      <c r="N30" s="44"/>
      <c r="O30" s="63"/>
    </row>
    <row r="31" spans="1:15" x14ac:dyDescent="0.35">
      <c r="A31" s="43" t="s">
        <v>44</v>
      </c>
      <c r="B31" s="44" t="s">
        <v>56</v>
      </c>
      <c r="C31" s="44">
        <v>3</v>
      </c>
      <c r="D31" s="43">
        <v>149</v>
      </c>
      <c r="E31" s="47">
        <v>9.3818132267441854</v>
      </c>
      <c r="F31" s="44">
        <v>108.5</v>
      </c>
      <c r="G31" s="44">
        <v>348.5</v>
      </c>
      <c r="H31" s="50">
        <v>18.344999999999999</v>
      </c>
      <c r="I31" s="44">
        <v>243.35</v>
      </c>
      <c r="J31" s="44">
        <v>24.329938687544555</v>
      </c>
      <c r="K31" s="63">
        <v>25.7</v>
      </c>
      <c r="L31" s="43"/>
      <c r="M31" s="44"/>
      <c r="N31" s="44"/>
      <c r="O31" s="63"/>
    </row>
    <row r="32" spans="1:15" x14ac:dyDescent="0.35">
      <c r="B32" s="44"/>
      <c r="C32" s="44"/>
    </row>
    <row r="33" spans="1:19" x14ac:dyDescent="0.35">
      <c r="B33" s="44"/>
      <c r="C33" s="44"/>
    </row>
    <row r="34" spans="1:19" x14ac:dyDescent="0.35">
      <c r="B34" s="44"/>
      <c r="C34" s="44"/>
    </row>
    <row r="35" spans="1:19" ht="14.5" customHeight="1" x14ac:dyDescent="0.35">
      <c r="B35" s="44"/>
      <c r="C35" s="44"/>
    </row>
    <row r="36" spans="1:19" x14ac:dyDescent="0.35">
      <c r="B36" s="44"/>
      <c r="C36" s="44"/>
    </row>
    <row r="37" spans="1:19" x14ac:dyDescent="0.35">
      <c r="B37" s="44"/>
      <c r="C37" s="44"/>
    </row>
    <row r="38" spans="1:19" x14ac:dyDescent="0.35">
      <c r="B38" s="44"/>
      <c r="C38" s="44"/>
    </row>
    <row r="39" spans="1:19" x14ac:dyDescent="0.35">
      <c r="B39" s="44"/>
      <c r="C39" s="44"/>
    </row>
    <row r="40" spans="1:19" x14ac:dyDescent="0.35">
      <c r="B40" s="44"/>
      <c r="C40" s="44"/>
    </row>
    <row r="41" spans="1:19" x14ac:dyDescent="0.35">
      <c r="B41" s="44"/>
      <c r="C41" s="44"/>
    </row>
    <row r="42" spans="1:19" x14ac:dyDescent="0.35">
      <c r="B42" s="44"/>
      <c r="C42" s="44"/>
    </row>
    <row r="43" spans="1:19" x14ac:dyDescent="0.35">
      <c r="B43" s="44"/>
      <c r="C43" s="44"/>
      <c r="H43" s="44"/>
      <c r="I43" s="44"/>
      <c r="J43" s="44"/>
    </row>
    <row r="44" spans="1:19" x14ac:dyDescent="0.35">
      <c r="B44" s="44"/>
      <c r="C44" s="44"/>
      <c r="E44" s="50"/>
      <c r="H44" s="44"/>
      <c r="I44" s="44"/>
      <c r="J44" s="44"/>
    </row>
    <row r="45" spans="1:19" x14ac:dyDescent="0.35">
      <c r="B45" s="44"/>
      <c r="C45" s="44"/>
      <c r="J45" s="44"/>
    </row>
    <row r="46" spans="1:19" ht="14.5" x14ac:dyDescent="0.35">
      <c r="A46" s="62"/>
      <c r="B46" s="44"/>
      <c r="C46" s="44"/>
      <c r="D46" s="47"/>
      <c r="G46" s="62"/>
      <c r="H46" s="44"/>
      <c r="I46" s="44"/>
      <c r="J46" s="44"/>
      <c r="L46" s="62"/>
      <c r="M46" s="47"/>
      <c r="N46" s="47"/>
      <c r="Q46" s="62"/>
      <c r="R46" s="47"/>
      <c r="S46" s="47"/>
    </row>
    <row r="47" spans="1:19" ht="14.5" x14ac:dyDescent="0.35">
      <c r="A47" s="43"/>
      <c r="B47" s="44"/>
      <c r="C47" s="44"/>
      <c r="D47" s="47"/>
      <c r="G47" s="43"/>
      <c r="H47" s="44"/>
      <c r="I47" s="44"/>
      <c r="J47" s="44"/>
      <c r="L47" s="43"/>
      <c r="M47" s="47"/>
      <c r="N47" s="47"/>
      <c r="Q47" s="43"/>
      <c r="R47" s="47"/>
      <c r="S47" s="47"/>
    </row>
    <row r="48" spans="1:19" ht="14.5" x14ac:dyDescent="0.35">
      <c r="A48" s="43"/>
      <c r="B48" s="44"/>
      <c r="C48" s="44"/>
      <c r="D48" s="47"/>
      <c r="G48" s="43"/>
      <c r="H48" s="44"/>
      <c r="I48" s="44"/>
      <c r="J48" s="44"/>
      <c r="L48" s="43"/>
      <c r="M48" s="47"/>
      <c r="N48" s="47"/>
      <c r="Q48" s="43"/>
      <c r="R48" s="47"/>
      <c r="S48" s="47"/>
    </row>
    <row r="49" spans="1:19" ht="14.5" x14ac:dyDescent="0.35">
      <c r="A49" s="43"/>
      <c r="B49" s="44"/>
      <c r="C49" s="44"/>
      <c r="D49" s="47"/>
      <c r="G49" s="43"/>
      <c r="H49" s="44"/>
      <c r="I49" s="44"/>
      <c r="J49" s="44"/>
      <c r="L49" s="43"/>
      <c r="M49" s="47"/>
      <c r="N49" s="47"/>
      <c r="Q49" s="43"/>
      <c r="R49" s="47"/>
      <c r="S49" s="47"/>
    </row>
    <row r="50" spans="1:19" ht="14.5" x14ac:dyDescent="0.35">
      <c r="A50" s="43"/>
      <c r="B50" s="47"/>
      <c r="C50" s="47"/>
      <c r="D50" s="47"/>
      <c r="G50" s="43"/>
      <c r="H50" s="44"/>
      <c r="I50" s="44"/>
      <c r="L50" s="43"/>
      <c r="M50" s="47"/>
      <c r="N50" s="47"/>
      <c r="Q50" s="43"/>
      <c r="R50" s="47"/>
      <c r="S50" s="47"/>
    </row>
    <row r="51" spans="1:19" x14ac:dyDescent="0.35">
      <c r="I51" s="44"/>
      <c r="J51" s="44"/>
    </row>
    <row r="52" spans="1:19" x14ac:dyDescent="0.35">
      <c r="I52" s="44"/>
      <c r="J52" s="44"/>
    </row>
    <row r="53" spans="1:19" x14ac:dyDescent="0.35">
      <c r="I53" s="44"/>
      <c r="J53" s="44"/>
    </row>
    <row r="54" spans="1:19" x14ac:dyDescent="0.35">
      <c r="I54" s="44"/>
      <c r="J54" s="44"/>
    </row>
    <row r="55" spans="1:19" x14ac:dyDescent="0.35">
      <c r="I55" s="44"/>
      <c r="J55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72C5-35A9-4325-9CD7-762FB85A7D37}">
  <dimension ref="A1:AC55"/>
  <sheetViews>
    <sheetView workbookViewId="0">
      <selection activeCell="P19" sqref="P19"/>
    </sheetView>
  </sheetViews>
  <sheetFormatPr defaultRowHeight="15.5" x14ac:dyDescent="0.35"/>
  <cols>
    <col min="1" max="1" width="14.6328125" style="59" customWidth="1"/>
    <col min="2" max="2" width="38.1796875" style="43" bestFit="1" customWidth="1"/>
    <col min="3" max="5" width="8.7265625" style="43"/>
    <col min="6" max="6" width="14.08984375" style="59" customWidth="1"/>
    <col min="7" max="10" width="8.7265625" style="43"/>
    <col min="11" max="11" width="13.81640625" style="59" customWidth="1"/>
    <col min="13" max="14" width="8.7265625" style="43"/>
    <col min="15" max="15" width="9.90625" style="43" customWidth="1"/>
    <col min="16" max="16" width="15.6328125" style="59" customWidth="1"/>
    <col min="17" max="16384" width="8.7265625" style="43"/>
  </cols>
  <sheetData>
    <row r="1" spans="1:29" s="65" customFormat="1" x14ac:dyDescent="0.35">
      <c r="A1" s="64" t="s">
        <v>67</v>
      </c>
      <c r="B1" s="64" t="s">
        <v>70</v>
      </c>
      <c r="C1" s="65" t="s">
        <v>57</v>
      </c>
      <c r="D1" s="65" t="s">
        <v>58</v>
      </c>
      <c r="E1" s="65" t="s">
        <v>59</v>
      </c>
      <c r="F1" s="66" t="s">
        <v>60</v>
      </c>
      <c r="G1" s="65" t="s">
        <v>68</v>
      </c>
      <c r="H1" s="65" t="s">
        <v>61</v>
      </c>
      <c r="I1" s="65" t="s">
        <v>69</v>
      </c>
      <c r="J1" s="65" t="s">
        <v>63</v>
      </c>
      <c r="N1" s="66"/>
      <c r="S1" s="61"/>
      <c r="U1" s="67"/>
      <c r="V1" s="61"/>
      <c r="W1" s="61"/>
      <c r="X1" s="61"/>
      <c r="Z1" s="67"/>
      <c r="AA1" s="61"/>
      <c r="AB1" s="61"/>
      <c r="AC1" s="61"/>
    </row>
    <row r="2" spans="1:29" x14ac:dyDescent="0.35">
      <c r="A2" s="62" t="s">
        <v>40</v>
      </c>
      <c r="B2" t="s">
        <v>53</v>
      </c>
      <c r="C2" s="43">
        <v>144</v>
      </c>
      <c r="D2" s="56">
        <v>8.7395530523255829</v>
      </c>
      <c r="E2" s="47">
        <v>120</v>
      </c>
      <c r="F2" s="43">
        <v>271</v>
      </c>
      <c r="G2" s="43">
        <v>22.91</v>
      </c>
      <c r="H2" s="44">
        <v>121.9</v>
      </c>
      <c r="I2" s="44">
        <v>32.502768549280177</v>
      </c>
      <c r="J2" s="47">
        <v>22.5</v>
      </c>
      <c r="K2" s="43"/>
      <c r="L2" s="56"/>
      <c r="M2" s="47"/>
      <c r="P2" s="44"/>
      <c r="Q2" s="44"/>
      <c r="R2" s="47"/>
      <c r="S2" s="86"/>
      <c r="U2" s="59"/>
      <c r="V2" s="61"/>
      <c r="W2" s="61"/>
      <c r="X2" s="61"/>
      <c r="Z2" s="59"/>
      <c r="AA2" s="61"/>
      <c r="AB2" s="61"/>
      <c r="AC2" s="61"/>
    </row>
    <row r="3" spans="1:29" x14ac:dyDescent="0.35">
      <c r="A3" s="62" t="s">
        <v>40</v>
      </c>
      <c r="B3" t="s">
        <v>53</v>
      </c>
      <c r="C3" s="43">
        <v>145</v>
      </c>
      <c r="D3" s="56">
        <v>8.0441497093023262</v>
      </c>
      <c r="E3" s="47">
        <v>116</v>
      </c>
      <c r="F3" s="43">
        <v>321</v>
      </c>
      <c r="G3" s="43">
        <v>23.76</v>
      </c>
      <c r="H3" s="44">
        <v>158.19999999999999</v>
      </c>
      <c r="I3" s="44">
        <v>22.829268292682926</v>
      </c>
      <c r="J3" s="47">
        <v>25</v>
      </c>
      <c r="K3" s="43"/>
      <c r="L3" s="56"/>
      <c r="M3" s="47"/>
      <c r="P3" s="44"/>
      <c r="Q3" s="44"/>
      <c r="R3" s="47"/>
      <c r="S3" s="86"/>
      <c r="U3" s="59"/>
      <c r="V3" s="58"/>
      <c r="W3" s="58"/>
      <c r="X3" s="58"/>
      <c r="Z3" s="59"/>
      <c r="AA3" s="58"/>
      <c r="AB3" s="58"/>
      <c r="AC3" s="58"/>
    </row>
    <row r="4" spans="1:29" x14ac:dyDescent="0.35">
      <c r="A4" s="62" t="s">
        <v>40</v>
      </c>
      <c r="B4" t="s">
        <v>53</v>
      </c>
      <c r="C4" s="43">
        <v>144</v>
      </c>
      <c r="D4" s="57">
        <v>8.3918513808139537</v>
      </c>
      <c r="E4" s="47">
        <v>118</v>
      </c>
      <c r="F4" s="43">
        <v>296</v>
      </c>
      <c r="G4" s="50">
        <v>23.335000000000001</v>
      </c>
      <c r="H4" s="44">
        <v>150.05000000000001</v>
      </c>
      <c r="I4" s="44">
        <v>27.177871148459381</v>
      </c>
      <c r="J4" s="47">
        <v>23.5</v>
      </c>
      <c r="K4" s="43"/>
      <c r="L4" s="57"/>
      <c r="M4" s="47"/>
      <c r="O4" s="50"/>
      <c r="P4" s="44"/>
      <c r="Q4" s="44"/>
      <c r="R4" s="47"/>
      <c r="S4" s="86"/>
      <c r="U4" s="62"/>
      <c r="V4" s="44"/>
      <c r="W4" s="44"/>
      <c r="X4" s="44"/>
      <c r="Z4" s="62"/>
      <c r="AA4" s="47"/>
      <c r="AB4" s="47"/>
      <c r="AC4" s="47"/>
    </row>
    <row r="5" spans="1:29" x14ac:dyDescent="0.35">
      <c r="A5" s="62" t="s">
        <v>40</v>
      </c>
      <c r="B5" t="s">
        <v>54</v>
      </c>
      <c r="C5" s="43">
        <v>145</v>
      </c>
      <c r="D5" s="47">
        <v>7.7443677325581408</v>
      </c>
      <c r="E5" s="44">
        <v>117</v>
      </c>
      <c r="F5" s="44">
        <v>318</v>
      </c>
      <c r="G5" s="43">
        <v>24.78</v>
      </c>
      <c r="H5" s="44">
        <v>169.3</v>
      </c>
      <c r="I5" s="44">
        <v>17.655642023346303</v>
      </c>
      <c r="J5" s="47">
        <v>24</v>
      </c>
      <c r="K5" s="43"/>
      <c r="L5" s="47"/>
      <c r="M5" s="44"/>
      <c r="N5" s="44"/>
      <c r="P5" s="44"/>
      <c r="Q5" s="44"/>
      <c r="R5" s="47"/>
      <c r="S5" s="86"/>
      <c r="V5" s="44"/>
      <c r="W5" s="44"/>
      <c r="X5" s="44"/>
      <c r="AA5" s="47"/>
      <c r="AB5" s="47"/>
      <c r="AC5" s="47"/>
    </row>
    <row r="6" spans="1:29" x14ac:dyDescent="0.35">
      <c r="A6" s="62" t="s">
        <v>40</v>
      </c>
      <c r="B6" t="s">
        <v>54</v>
      </c>
      <c r="C6" s="43">
        <v>146</v>
      </c>
      <c r="D6" s="47">
        <v>10.870730377906979</v>
      </c>
      <c r="E6" s="44">
        <v>122</v>
      </c>
      <c r="F6" s="44">
        <v>340</v>
      </c>
      <c r="G6" s="43">
        <v>23.33</v>
      </c>
      <c r="H6" s="44">
        <v>136.80000000000001</v>
      </c>
      <c r="I6" s="44">
        <v>23.189219539584503</v>
      </c>
      <c r="J6" s="47">
        <v>25</v>
      </c>
      <c r="K6" s="43"/>
      <c r="L6" s="47"/>
      <c r="M6" s="44"/>
      <c r="N6" s="44"/>
      <c r="P6" s="44"/>
      <c r="Q6" s="44"/>
      <c r="R6" s="47"/>
      <c r="S6" s="86"/>
      <c r="V6" s="44"/>
      <c r="W6" s="44"/>
      <c r="X6" s="44"/>
      <c r="AA6" s="47"/>
      <c r="AB6" s="47"/>
      <c r="AC6" s="47"/>
    </row>
    <row r="7" spans="1:29" x14ac:dyDescent="0.35">
      <c r="A7" s="62" t="s">
        <v>40</v>
      </c>
      <c r="B7" t="s">
        <v>54</v>
      </c>
      <c r="C7" s="43">
        <v>146</v>
      </c>
      <c r="D7" s="47">
        <v>9.3075490552325597</v>
      </c>
      <c r="E7" s="44">
        <v>119.5</v>
      </c>
      <c r="F7" s="44">
        <v>329</v>
      </c>
      <c r="G7" s="50">
        <v>24.055</v>
      </c>
      <c r="H7" s="44">
        <v>153.05000000000001</v>
      </c>
      <c r="I7" s="44">
        <v>22.492294620539923</v>
      </c>
      <c r="J7" s="47">
        <v>24.5</v>
      </c>
      <c r="K7" s="43"/>
      <c r="L7" s="47"/>
      <c r="M7" s="44"/>
      <c r="N7" s="44"/>
      <c r="O7" s="50"/>
      <c r="P7" s="44"/>
      <c r="Q7" s="44"/>
      <c r="R7" s="47"/>
      <c r="S7" s="86"/>
      <c r="V7" s="44"/>
      <c r="W7" s="44"/>
      <c r="X7" s="44"/>
      <c r="AA7" s="47"/>
      <c r="AB7" s="47"/>
      <c r="AC7" s="47"/>
    </row>
    <row r="8" spans="1:29" x14ac:dyDescent="0.35">
      <c r="A8" s="43" t="s">
        <v>41</v>
      </c>
      <c r="B8" t="s">
        <v>53</v>
      </c>
      <c r="C8" s="43">
        <v>146</v>
      </c>
      <c r="D8" s="46">
        <v>8.8862645348837219</v>
      </c>
      <c r="E8" s="47">
        <v>108</v>
      </c>
      <c r="F8" s="44">
        <v>345</v>
      </c>
      <c r="G8" s="50">
        <v>22.15</v>
      </c>
      <c r="H8" s="44">
        <v>118.4</v>
      </c>
      <c r="I8" s="44">
        <v>14.202898550724637</v>
      </c>
      <c r="J8" s="47">
        <v>23.5</v>
      </c>
      <c r="K8" s="43"/>
      <c r="L8" s="46"/>
      <c r="M8" s="47"/>
      <c r="N8" s="44"/>
      <c r="O8" s="50"/>
      <c r="P8" s="44"/>
      <c r="Q8" s="44"/>
      <c r="R8" s="47"/>
      <c r="S8" s="86"/>
      <c r="V8" s="44"/>
      <c r="W8" s="44"/>
      <c r="X8" s="44"/>
      <c r="AA8" s="47"/>
      <c r="AB8" s="47"/>
      <c r="AC8" s="47"/>
    </row>
    <row r="9" spans="1:29" x14ac:dyDescent="0.35">
      <c r="A9" s="43" t="s">
        <v>41</v>
      </c>
      <c r="B9" t="s">
        <v>53</v>
      </c>
      <c r="C9" s="43">
        <v>146</v>
      </c>
      <c r="D9" s="46">
        <v>7.3423873546511631</v>
      </c>
      <c r="E9" s="47">
        <v>103</v>
      </c>
      <c r="F9" s="44">
        <v>350</v>
      </c>
      <c r="G9" s="43">
        <v>22.42</v>
      </c>
      <c r="H9" s="44">
        <v>110.6</v>
      </c>
      <c r="I9" s="44">
        <v>13.66120218579235</v>
      </c>
      <c r="J9" s="47">
        <v>24.7</v>
      </c>
      <c r="K9" s="43"/>
      <c r="L9" s="46"/>
      <c r="M9" s="47"/>
      <c r="N9" s="44"/>
      <c r="P9" s="44"/>
      <c r="Q9" s="44"/>
      <c r="R9" s="47"/>
      <c r="S9" s="86"/>
      <c r="V9" s="61"/>
      <c r="W9" s="61"/>
      <c r="X9" s="61"/>
      <c r="AA9" s="61"/>
      <c r="AB9" s="61"/>
      <c r="AC9" s="61"/>
    </row>
    <row r="10" spans="1:29" x14ac:dyDescent="0.35">
      <c r="A10" s="43" t="s">
        <v>41</v>
      </c>
      <c r="B10" t="s">
        <v>53</v>
      </c>
      <c r="C10" s="43">
        <v>145</v>
      </c>
      <c r="D10" s="47">
        <v>8.1143259447674421</v>
      </c>
      <c r="E10" s="47">
        <v>105.5</v>
      </c>
      <c r="F10" s="44">
        <v>358.5</v>
      </c>
      <c r="G10" s="50">
        <v>22.66</v>
      </c>
      <c r="H10" s="44">
        <v>114.5</v>
      </c>
      <c r="I10" s="44">
        <v>13.343248166034456</v>
      </c>
      <c r="J10" s="47">
        <v>24.5</v>
      </c>
      <c r="K10" s="43"/>
      <c r="L10" s="47"/>
      <c r="M10" s="47"/>
      <c r="N10" s="44"/>
      <c r="O10" s="50"/>
      <c r="P10" s="44"/>
      <c r="Q10" s="44"/>
      <c r="R10" s="47"/>
      <c r="S10" s="86"/>
      <c r="U10" s="60"/>
      <c r="V10" s="61"/>
      <c r="W10" s="61"/>
      <c r="X10" s="61"/>
      <c r="Z10" s="60"/>
      <c r="AA10" s="61"/>
      <c r="AB10" s="61"/>
      <c r="AC10" s="61"/>
    </row>
    <row r="11" spans="1:29" x14ac:dyDescent="0.35">
      <c r="A11" s="43" t="s">
        <v>41</v>
      </c>
      <c r="B11" t="s">
        <v>54</v>
      </c>
      <c r="C11" s="43">
        <v>146</v>
      </c>
      <c r="D11" s="47">
        <v>8.2877604166666679</v>
      </c>
      <c r="E11" s="44">
        <v>108</v>
      </c>
      <c r="F11" s="44">
        <v>369</v>
      </c>
      <c r="G11" s="43">
        <v>22.97</v>
      </c>
      <c r="H11" s="44">
        <v>108</v>
      </c>
      <c r="I11" s="44">
        <v>10.074937552039966</v>
      </c>
      <c r="J11" s="47">
        <v>26</v>
      </c>
      <c r="K11" s="43"/>
      <c r="L11" s="47"/>
      <c r="M11" s="44"/>
      <c r="N11" s="44"/>
      <c r="P11" s="44"/>
      <c r="Q11" s="44"/>
      <c r="R11" s="47"/>
      <c r="S11" s="86"/>
      <c r="U11" s="59"/>
      <c r="V11" s="58"/>
      <c r="W11" s="58"/>
      <c r="X11" s="58"/>
      <c r="Z11" s="59"/>
      <c r="AA11" s="58"/>
      <c r="AB11" s="58"/>
      <c r="AC11" s="58"/>
    </row>
    <row r="12" spans="1:29" x14ac:dyDescent="0.35">
      <c r="A12" s="43" t="s">
        <v>41</v>
      </c>
      <c r="B12" t="s">
        <v>54</v>
      </c>
      <c r="C12" s="43">
        <v>147</v>
      </c>
      <c r="D12" s="47">
        <v>8.9330486918604652</v>
      </c>
      <c r="E12" s="44">
        <v>112</v>
      </c>
      <c r="F12" s="44">
        <v>391</v>
      </c>
      <c r="G12" s="43">
        <v>24.11</v>
      </c>
      <c r="H12" s="44">
        <v>138</v>
      </c>
      <c r="I12" s="44">
        <v>14.338919925512105</v>
      </c>
      <c r="J12" s="47">
        <v>25</v>
      </c>
      <c r="K12" s="43"/>
      <c r="L12" s="47"/>
      <c r="M12" s="44"/>
      <c r="N12" s="44"/>
      <c r="P12" s="44"/>
      <c r="Q12" s="44"/>
      <c r="R12" s="47"/>
      <c r="S12" s="86"/>
      <c r="U12" s="62"/>
      <c r="V12" s="44"/>
      <c r="W12" s="44"/>
      <c r="X12" s="44"/>
      <c r="Z12" s="62"/>
      <c r="AA12" s="47"/>
      <c r="AB12" s="47"/>
      <c r="AC12" s="47"/>
    </row>
    <row r="13" spans="1:29" x14ac:dyDescent="0.35">
      <c r="A13" s="43" t="s">
        <v>41</v>
      </c>
      <c r="B13" t="s">
        <v>54</v>
      </c>
      <c r="C13" s="43">
        <v>147</v>
      </c>
      <c r="D13" s="47">
        <v>8.6104045542635674</v>
      </c>
      <c r="E13" s="44">
        <v>109</v>
      </c>
      <c r="F13" s="44">
        <v>380</v>
      </c>
      <c r="G13" s="50">
        <v>23.54</v>
      </c>
      <c r="H13" s="44">
        <v>117.8</v>
      </c>
      <c r="I13" s="44">
        <v>12.562872086239983</v>
      </c>
      <c r="J13" s="47">
        <v>25.5</v>
      </c>
      <c r="K13" s="43"/>
      <c r="L13" s="47"/>
      <c r="M13" s="44"/>
      <c r="N13" s="44"/>
      <c r="O13" s="50"/>
      <c r="P13" s="44"/>
      <c r="Q13" s="44"/>
      <c r="R13" s="47"/>
      <c r="S13" s="86"/>
      <c r="V13" s="44"/>
      <c r="W13" s="44"/>
      <c r="X13" s="44"/>
      <c r="AA13" s="47"/>
      <c r="AB13" s="47"/>
      <c r="AC13" s="47"/>
    </row>
    <row r="14" spans="1:29" x14ac:dyDescent="0.35">
      <c r="A14" s="43" t="s">
        <v>42</v>
      </c>
      <c r="B14" t="s">
        <v>53</v>
      </c>
      <c r="C14" s="43">
        <v>145</v>
      </c>
      <c r="D14" s="46">
        <v>7.6403524709302317</v>
      </c>
      <c r="E14" s="47">
        <v>107</v>
      </c>
      <c r="F14" s="44">
        <v>375</v>
      </c>
      <c r="G14" s="50">
        <v>23.5</v>
      </c>
      <c r="H14" s="44">
        <v>117.7</v>
      </c>
      <c r="I14" s="44">
        <v>24.888321633694957</v>
      </c>
      <c r="J14" s="47">
        <v>23.7</v>
      </c>
      <c r="K14" s="43"/>
      <c r="L14" s="46"/>
      <c r="M14" s="47"/>
      <c r="N14" s="44"/>
      <c r="O14" s="50"/>
      <c r="P14" s="44"/>
      <c r="Q14" s="44"/>
      <c r="R14" s="47"/>
      <c r="S14" s="86"/>
      <c r="V14" s="44"/>
      <c r="W14" s="44"/>
      <c r="X14" s="44"/>
      <c r="AA14" s="47"/>
      <c r="AB14" s="47"/>
      <c r="AC14" s="47"/>
    </row>
    <row r="15" spans="1:29" x14ac:dyDescent="0.35">
      <c r="A15" s="43" t="s">
        <v>42</v>
      </c>
      <c r="B15" t="s">
        <v>53</v>
      </c>
      <c r="C15" s="43">
        <v>144</v>
      </c>
      <c r="D15" s="46">
        <v>6.3608284883720927</v>
      </c>
      <c r="E15" s="47">
        <v>110</v>
      </c>
      <c r="F15" s="44">
        <v>320</v>
      </c>
      <c r="G15" s="43">
        <v>26.14</v>
      </c>
      <c r="H15" s="44">
        <v>103.9</v>
      </c>
      <c r="I15" s="44">
        <v>32.224396607958255</v>
      </c>
      <c r="J15" s="47">
        <v>24.5</v>
      </c>
      <c r="K15" s="43"/>
      <c r="L15" s="46"/>
      <c r="M15" s="47"/>
      <c r="N15" s="44"/>
      <c r="P15" s="44"/>
      <c r="Q15" s="44"/>
      <c r="R15" s="47"/>
      <c r="S15" s="86"/>
      <c r="V15" s="44"/>
      <c r="W15" s="44"/>
      <c r="X15" s="44"/>
      <c r="AA15" s="47"/>
      <c r="AB15" s="47"/>
      <c r="AC15" s="47"/>
    </row>
    <row r="16" spans="1:29" x14ac:dyDescent="0.35">
      <c r="A16" s="43" t="s">
        <v>42</v>
      </c>
      <c r="B16" t="s">
        <v>53</v>
      </c>
      <c r="C16" s="43">
        <v>145</v>
      </c>
      <c r="D16" s="47">
        <v>7.0005904796511622</v>
      </c>
      <c r="E16" s="47">
        <v>110</v>
      </c>
      <c r="F16" s="44">
        <v>347.5</v>
      </c>
      <c r="G16" s="50">
        <v>24.82</v>
      </c>
      <c r="H16" s="44">
        <v>110.8</v>
      </c>
      <c r="I16" s="44">
        <v>30.631545997496591</v>
      </c>
      <c r="J16" s="47">
        <v>24.4</v>
      </c>
      <c r="K16" s="43"/>
      <c r="L16" s="47"/>
      <c r="M16" s="47"/>
      <c r="N16" s="44"/>
      <c r="O16" s="50"/>
      <c r="P16" s="44"/>
      <c r="Q16" s="44"/>
      <c r="R16" s="47"/>
      <c r="S16" s="86"/>
      <c r="V16" s="44"/>
      <c r="W16" s="44"/>
      <c r="X16" s="44"/>
      <c r="AA16" s="47"/>
      <c r="AB16" s="47"/>
      <c r="AC16" s="47"/>
    </row>
    <row r="17" spans="1:19" x14ac:dyDescent="0.35">
      <c r="A17" s="43" t="s">
        <v>42</v>
      </c>
      <c r="B17" t="s">
        <v>54</v>
      </c>
      <c r="C17" s="43">
        <v>146</v>
      </c>
      <c r="D17" s="47">
        <v>8.9967902131782953</v>
      </c>
      <c r="E17" s="44">
        <v>110</v>
      </c>
      <c r="F17" s="44">
        <v>389</v>
      </c>
      <c r="G17" s="43">
        <v>26.39</v>
      </c>
      <c r="H17" s="44">
        <v>139.80000000000001</v>
      </c>
      <c r="I17" s="44">
        <v>20.114285714285714</v>
      </c>
      <c r="J17" s="47">
        <v>25</v>
      </c>
      <c r="K17" s="43"/>
      <c r="L17" s="47"/>
      <c r="M17" s="44"/>
      <c r="N17" s="44"/>
      <c r="P17" s="44"/>
      <c r="Q17" s="44"/>
      <c r="R17" s="47"/>
      <c r="S17" s="86"/>
    </row>
    <row r="18" spans="1:19" x14ac:dyDescent="0.35">
      <c r="A18" s="43" t="s">
        <v>42</v>
      </c>
      <c r="B18" t="s">
        <v>54</v>
      </c>
      <c r="C18" s="43">
        <v>146</v>
      </c>
      <c r="D18" s="47">
        <v>8.4196342054263571</v>
      </c>
      <c r="E18" s="44">
        <v>112</v>
      </c>
      <c r="F18" s="44">
        <v>360</v>
      </c>
      <c r="G18" s="43">
        <v>24.33</v>
      </c>
      <c r="H18" s="44">
        <v>129.4</v>
      </c>
      <c r="I18" s="44">
        <v>20.320197044334975</v>
      </c>
      <c r="J18" s="47">
        <v>25</v>
      </c>
      <c r="K18" s="43"/>
      <c r="L18" s="47"/>
      <c r="M18" s="44"/>
      <c r="N18" s="44"/>
      <c r="P18" s="44"/>
      <c r="Q18" s="44"/>
      <c r="R18" s="47"/>
      <c r="S18" s="86"/>
    </row>
    <row r="19" spans="1:19" x14ac:dyDescent="0.35">
      <c r="A19" s="43" t="s">
        <v>42</v>
      </c>
      <c r="B19" t="s">
        <v>54</v>
      </c>
      <c r="C19" s="43">
        <v>147</v>
      </c>
      <c r="D19" s="47">
        <v>8.7082122093023262</v>
      </c>
      <c r="E19" s="44">
        <v>108</v>
      </c>
      <c r="F19" s="44">
        <v>374.5</v>
      </c>
      <c r="G19" s="50">
        <v>25.36</v>
      </c>
      <c r="H19" s="44">
        <v>134.6</v>
      </c>
      <c r="I19" s="44">
        <v>20.514767317059746</v>
      </c>
      <c r="J19" s="47">
        <v>25</v>
      </c>
      <c r="K19" s="43"/>
      <c r="L19" s="47"/>
      <c r="M19" s="44"/>
      <c r="N19" s="44"/>
      <c r="O19" s="50"/>
      <c r="P19" s="44"/>
      <c r="Q19" s="44"/>
      <c r="R19" s="47"/>
      <c r="S19" s="86"/>
    </row>
    <row r="20" spans="1:19" x14ac:dyDescent="0.35">
      <c r="A20" s="43" t="s">
        <v>43</v>
      </c>
      <c r="B20" t="s">
        <v>53</v>
      </c>
      <c r="C20" s="43">
        <v>147</v>
      </c>
      <c r="D20" s="46">
        <v>7.9378633720930241</v>
      </c>
      <c r="E20" s="47">
        <v>114</v>
      </c>
      <c r="F20" s="44">
        <v>312</v>
      </c>
      <c r="G20" s="43">
        <v>20.51</v>
      </c>
      <c r="H20" s="44">
        <v>137.5</v>
      </c>
      <c r="I20" s="44">
        <v>19.496487119437941</v>
      </c>
      <c r="J20" s="47">
        <v>23</v>
      </c>
      <c r="K20" s="43"/>
      <c r="L20" s="46"/>
      <c r="M20" s="47"/>
      <c r="N20" s="44"/>
      <c r="P20" s="44"/>
      <c r="Q20" s="44"/>
      <c r="R20" s="47"/>
      <c r="S20" s="86"/>
    </row>
    <row r="21" spans="1:19" x14ac:dyDescent="0.35">
      <c r="A21" s="43" t="s">
        <v>43</v>
      </c>
      <c r="B21" t="s">
        <v>53</v>
      </c>
      <c r="C21" s="43">
        <v>147</v>
      </c>
      <c r="D21" s="46">
        <v>9.3940770348837201</v>
      </c>
      <c r="E21" s="47">
        <v>108</v>
      </c>
      <c r="F21" s="44">
        <v>348</v>
      </c>
      <c r="G21" s="43">
        <v>19.84</v>
      </c>
      <c r="H21" s="44">
        <v>130.80000000000001</v>
      </c>
      <c r="I21" s="44">
        <v>24.0858966918166</v>
      </c>
      <c r="J21" s="47">
        <v>24</v>
      </c>
      <c r="K21" s="43"/>
      <c r="L21" s="46"/>
      <c r="M21" s="47"/>
      <c r="N21" s="44"/>
      <c r="P21" s="44"/>
      <c r="Q21" s="44"/>
      <c r="R21" s="47"/>
      <c r="S21" s="86"/>
    </row>
    <row r="22" spans="1:19" x14ac:dyDescent="0.35">
      <c r="A22" s="43" t="s">
        <v>43</v>
      </c>
      <c r="B22" t="s">
        <v>53</v>
      </c>
      <c r="C22" s="43">
        <v>148</v>
      </c>
      <c r="D22" s="47">
        <v>8.6659702034883725</v>
      </c>
      <c r="E22" s="47">
        <v>111</v>
      </c>
      <c r="F22" s="44">
        <v>330</v>
      </c>
      <c r="G22" s="50">
        <v>20.175000000000001</v>
      </c>
      <c r="H22" s="44">
        <v>141.15</v>
      </c>
      <c r="I22" s="44">
        <v>21.517954280081987</v>
      </c>
      <c r="J22" s="47">
        <v>23.5</v>
      </c>
      <c r="K22" s="43"/>
      <c r="L22" s="47"/>
      <c r="M22" s="47"/>
      <c r="N22" s="44"/>
      <c r="O22" s="50"/>
      <c r="P22" s="44"/>
      <c r="Q22" s="44"/>
      <c r="R22" s="47"/>
      <c r="S22" s="86"/>
    </row>
    <row r="23" spans="1:19" x14ac:dyDescent="0.35">
      <c r="A23" s="43" t="s">
        <v>43</v>
      </c>
      <c r="B23" t="s">
        <v>54</v>
      </c>
      <c r="C23" s="43">
        <v>147</v>
      </c>
      <c r="D23" s="47">
        <v>9.4479772286821699</v>
      </c>
      <c r="E23" s="44">
        <v>110</v>
      </c>
      <c r="F23" s="44">
        <v>366</v>
      </c>
      <c r="G23" s="43">
        <v>20.76</v>
      </c>
      <c r="H23" s="44">
        <v>159.5</v>
      </c>
      <c r="I23" s="44">
        <v>12.698412698412698</v>
      </c>
      <c r="J23" s="47">
        <v>24</v>
      </c>
      <c r="K23" s="43"/>
      <c r="L23" s="47"/>
      <c r="M23" s="44"/>
      <c r="N23" s="44"/>
      <c r="P23" s="44"/>
      <c r="Q23" s="44"/>
      <c r="R23" s="47"/>
      <c r="S23" s="86"/>
    </row>
    <row r="24" spans="1:19" x14ac:dyDescent="0.35">
      <c r="A24" s="43" t="s">
        <v>43</v>
      </c>
      <c r="B24" t="s">
        <v>54</v>
      </c>
      <c r="C24" s="43">
        <v>148</v>
      </c>
      <c r="D24" s="47">
        <v>8.6664244186046506</v>
      </c>
      <c r="E24" s="44">
        <v>115</v>
      </c>
      <c r="F24" s="44">
        <v>380</v>
      </c>
      <c r="G24" s="43">
        <v>21.25</v>
      </c>
      <c r="H24" s="44">
        <v>136.5</v>
      </c>
      <c r="I24" s="44">
        <v>16.615760537568722</v>
      </c>
      <c r="J24" s="47">
        <v>24.4</v>
      </c>
      <c r="K24" s="43"/>
      <c r="L24" s="47"/>
      <c r="M24" s="44"/>
      <c r="N24" s="44"/>
      <c r="P24" s="44"/>
      <c r="Q24" s="44"/>
      <c r="R24" s="47"/>
      <c r="S24" s="86"/>
    </row>
    <row r="25" spans="1:19" x14ac:dyDescent="0.35">
      <c r="A25" s="43" t="s">
        <v>43</v>
      </c>
      <c r="B25" t="s">
        <v>54</v>
      </c>
      <c r="C25" s="43">
        <v>148</v>
      </c>
      <c r="D25" s="47">
        <v>9.0572008236434094</v>
      </c>
      <c r="E25" s="44">
        <v>112.5</v>
      </c>
      <c r="F25" s="44">
        <v>393</v>
      </c>
      <c r="G25" s="50">
        <v>21.005000000000003</v>
      </c>
      <c r="H25" s="44">
        <v>148</v>
      </c>
      <c r="I25" s="44">
        <v>15.08495127676774</v>
      </c>
      <c r="J25" s="47">
        <v>24.5</v>
      </c>
      <c r="K25" s="43"/>
      <c r="L25" s="47"/>
      <c r="M25" s="44"/>
      <c r="N25" s="44"/>
      <c r="O25" s="50"/>
      <c r="P25" s="44"/>
      <c r="Q25" s="44"/>
      <c r="R25" s="47"/>
      <c r="S25" s="86"/>
    </row>
    <row r="26" spans="1:19" x14ac:dyDescent="0.35">
      <c r="A26" s="43" t="s">
        <v>44</v>
      </c>
      <c r="B26" t="s">
        <v>53</v>
      </c>
      <c r="C26" s="43">
        <v>148</v>
      </c>
      <c r="D26" s="46">
        <v>8.0747335271317819</v>
      </c>
      <c r="E26" s="47">
        <v>104</v>
      </c>
      <c r="F26" s="44">
        <v>304</v>
      </c>
      <c r="G26" s="43">
        <v>16.95</v>
      </c>
      <c r="H26" s="44">
        <v>248.5</v>
      </c>
      <c r="I26" s="44">
        <v>32.819680994863475</v>
      </c>
      <c r="J26" s="47">
        <v>23.7</v>
      </c>
      <c r="K26" s="43"/>
      <c r="L26" s="46"/>
      <c r="M26" s="47"/>
      <c r="N26" s="44"/>
      <c r="P26" s="44"/>
      <c r="Q26" s="44"/>
      <c r="R26" s="47"/>
      <c r="S26" s="86"/>
    </row>
    <row r="27" spans="1:19" ht="15.5" customHeight="1" x14ac:dyDescent="0.35">
      <c r="A27" s="43" t="s">
        <v>44</v>
      </c>
      <c r="B27" t="s">
        <v>53</v>
      </c>
      <c r="C27" s="43">
        <v>149</v>
      </c>
      <c r="D27" s="46">
        <v>8.9631782945736447</v>
      </c>
      <c r="E27" s="47">
        <v>103</v>
      </c>
      <c r="F27" s="44">
        <v>321</v>
      </c>
      <c r="G27" s="43">
        <v>17.45</v>
      </c>
      <c r="H27" s="44">
        <v>205</v>
      </c>
      <c r="I27" s="44">
        <v>23.048048048048049</v>
      </c>
      <c r="J27" s="47">
        <v>24.5</v>
      </c>
      <c r="K27" s="43"/>
      <c r="L27" s="46"/>
      <c r="M27" s="47"/>
      <c r="N27" s="44"/>
      <c r="P27" s="44"/>
      <c r="Q27" s="44"/>
      <c r="R27" s="47"/>
      <c r="S27" s="86"/>
    </row>
    <row r="28" spans="1:19" x14ac:dyDescent="0.35">
      <c r="A28" s="43" t="s">
        <v>44</v>
      </c>
      <c r="B28" t="s">
        <v>53</v>
      </c>
      <c r="C28" s="43">
        <v>148</v>
      </c>
      <c r="D28" s="47">
        <v>8.5189559108527142</v>
      </c>
      <c r="E28" s="47">
        <v>103.5</v>
      </c>
      <c r="F28" s="44">
        <v>312.5</v>
      </c>
      <c r="G28" s="50">
        <v>17.2</v>
      </c>
      <c r="H28" s="44">
        <v>226.75</v>
      </c>
      <c r="I28" s="44">
        <v>28.295221812899563</v>
      </c>
      <c r="J28" s="47">
        <v>24</v>
      </c>
      <c r="K28" s="43"/>
      <c r="L28" s="47"/>
      <c r="M28" s="47"/>
      <c r="N28" s="44"/>
      <c r="O28" s="50"/>
      <c r="P28" s="44"/>
      <c r="Q28" s="44"/>
      <c r="R28" s="47"/>
      <c r="S28" s="86"/>
    </row>
    <row r="29" spans="1:19" x14ac:dyDescent="0.35">
      <c r="A29" s="43" t="s">
        <v>44</v>
      </c>
      <c r="B29" t="s">
        <v>54</v>
      </c>
      <c r="C29" s="43">
        <v>148</v>
      </c>
      <c r="D29" s="47">
        <v>9.9336845930232567</v>
      </c>
      <c r="E29" s="44">
        <v>110</v>
      </c>
      <c r="F29" s="44">
        <v>362</v>
      </c>
      <c r="G29" s="43">
        <v>17.12</v>
      </c>
      <c r="H29" s="44">
        <v>218.3</v>
      </c>
      <c r="I29" s="44">
        <v>24.541997926028344</v>
      </c>
      <c r="J29" s="63">
        <v>25.4</v>
      </c>
      <c r="K29" s="43"/>
      <c r="L29" s="47"/>
      <c r="M29" s="44"/>
      <c r="N29" s="44"/>
      <c r="P29" s="44"/>
      <c r="Q29" s="44"/>
      <c r="R29" s="63"/>
      <c r="S29" s="86"/>
    </row>
    <row r="30" spans="1:19" x14ac:dyDescent="0.35">
      <c r="A30" s="43" t="s">
        <v>44</v>
      </c>
      <c r="B30" t="s">
        <v>54</v>
      </c>
      <c r="C30" s="43">
        <v>149</v>
      </c>
      <c r="D30" s="47">
        <v>8.8299418604651159</v>
      </c>
      <c r="E30" s="44">
        <v>107</v>
      </c>
      <c r="F30" s="44">
        <v>335</v>
      </c>
      <c r="G30" s="43">
        <v>18.62</v>
      </c>
      <c r="H30" s="44">
        <v>268.39999999999998</v>
      </c>
      <c r="I30" s="44">
        <v>19.278195488721803</v>
      </c>
      <c r="J30" s="63">
        <v>24.6</v>
      </c>
      <c r="K30" s="43"/>
      <c r="L30" s="47"/>
      <c r="M30" s="44"/>
      <c r="N30" s="44"/>
      <c r="P30" s="44"/>
      <c r="Q30" s="44"/>
      <c r="R30" s="63"/>
      <c r="S30" s="86"/>
    </row>
    <row r="31" spans="1:19" x14ac:dyDescent="0.35">
      <c r="A31" s="43" t="s">
        <v>44</v>
      </c>
      <c r="B31" t="s">
        <v>54</v>
      </c>
      <c r="C31" s="43">
        <v>149</v>
      </c>
      <c r="D31" s="47">
        <v>9.3818132267441854</v>
      </c>
      <c r="E31" s="44">
        <v>108.5</v>
      </c>
      <c r="F31" s="44">
        <v>348.5</v>
      </c>
      <c r="G31" s="50">
        <v>18.344999999999999</v>
      </c>
      <c r="H31" s="44">
        <v>243.35</v>
      </c>
      <c r="I31" s="44">
        <v>24.329938687544555</v>
      </c>
      <c r="J31" s="63">
        <v>25.7</v>
      </c>
      <c r="K31" s="43"/>
      <c r="L31" s="47"/>
      <c r="M31" s="44"/>
      <c r="N31" s="44"/>
      <c r="O31" s="50"/>
      <c r="P31" s="44"/>
      <c r="Q31" s="44"/>
      <c r="R31" s="63"/>
      <c r="S31" s="86"/>
    </row>
    <row r="32" spans="1:19" x14ac:dyDescent="0.35">
      <c r="K32" s="43"/>
      <c r="L32" s="43"/>
      <c r="N32" s="59"/>
      <c r="P32" s="43"/>
    </row>
    <row r="35" spans="1:18" ht="14.5" customHeight="1" x14ac:dyDescent="0.35"/>
    <row r="43" spans="1:18" x14ac:dyDescent="0.35">
      <c r="G43" s="44"/>
      <c r="H43" s="44"/>
      <c r="I43" s="44"/>
    </row>
    <row r="44" spans="1:18" x14ac:dyDescent="0.35">
      <c r="D44" s="50"/>
      <c r="G44" s="44"/>
      <c r="H44" s="44"/>
      <c r="I44" s="44"/>
    </row>
    <row r="45" spans="1:18" x14ac:dyDescent="0.35">
      <c r="I45" s="44"/>
    </row>
    <row r="46" spans="1:18" ht="14.5" x14ac:dyDescent="0.35">
      <c r="A46" s="62"/>
      <c r="B46" s="47"/>
      <c r="C46" s="47"/>
      <c r="F46" s="62"/>
      <c r="G46" s="44"/>
      <c r="H46" s="44"/>
      <c r="I46" s="44"/>
      <c r="K46" s="62"/>
      <c r="M46" s="47"/>
      <c r="P46" s="62"/>
      <c r="Q46" s="47"/>
      <c r="R46" s="47"/>
    </row>
    <row r="47" spans="1:18" ht="14.5" x14ac:dyDescent="0.35">
      <c r="A47" s="43"/>
      <c r="B47" s="47"/>
      <c r="C47" s="47"/>
      <c r="F47" s="43"/>
      <c r="G47" s="44"/>
      <c r="H47" s="44"/>
      <c r="I47" s="44"/>
      <c r="K47" s="43"/>
      <c r="M47" s="47"/>
      <c r="P47" s="43"/>
      <c r="Q47" s="47"/>
      <c r="R47" s="47"/>
    </row>
    <row r="48" spans="1:18" ht="14.5" x14ac:dyDescent="0.35">
      <c r="A48" s="43"/>
      <c r="B48" s="47"/>
      <c r="C48" s="47"/>
      <c r="F48" s="43"/>
      <c r="G48" s="44"/>
      <c r="H48" s="44"/>
      <c r="I48" s="44"/>
      <c r="K48" s="43"/>
      <c r="M48" s="47"/>
      <c r="P48" s="43"/>
      <c r="Q48" s="47"/>
      <c r="R48" s="47"/>
    </row>
    <row r="49" spans="1:18" ht="14.5" x14ac:dyDescent="0.35">
      <c r="A49" s="43"/>
      <c r="B49" s="47"/>
      <c r="C49" s="47"/>
      <c r="F49" s="43"/>
      <c r="G49" s="44"/>
      <c r="H49" s="44"/>
      <c r="I49" s="44"/>
      <c r="K49" s="43"/>
      <c r="M49" s="47"/>
      <c r="P49" s="43"/>
      <c r="Q49" s="47"/>
      <c r="R49" s="47"/>
    </row>
    <row r="50" spans="1:18" ht="14.5" x14ac:dyDescent="0.35">
      <c r="A50" s="43"/>
      <c r="B50" s="47"/>
      <c r="C50" s="47"/>
      <c r="F50" s="43"/>
      <c r="G50" s="44"/>
      <c r="H50" s="44"/>
      <c r="K50" s="43"/>
      <c r="M50" s="47"/>
      <c r="P50" s="43"/>
      <c r="Q50" s="47"/>
      <c r="R50" s="47"/>
    </row>
    <row r="51" spans="1:18" x14ac:dyDescent="0.35">
      <c r="H51" s="44"/>
      <c r="I51" s="44"/>
    </row>
    <row r="52" spans="1:18" x14ac:dyDescent="0.35">
      <c r="H52" s="44"/>
      <c r="I52" s="44"/>
    </row>
    <row r="53" spans="1:18" x14ac:dyDescent="0.35">
      <c r="H53" s="44"/>
      <c r="I53" s="44"/>
    </row>
    <row r="54" spans="1:18" x14ac:dyDescent="0.35">
      <c r="H54" s="44"/>
      <c r="I54" s="44"/>
    </row>
    <row r="55" spans="1:18" x14ac:dyDescent="0.35">
      <c r="H55" s="44"/>
      <c r="I55" s="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B102-7462-4D84-A0CD-62787C706110}">
  <dimension ref="B2:F17"/>
  <sheetViews>
    <sheetView tabSelected="1" workbookViewId="0">
      <selection activeCell="J17" sqref="J17"/>
    </sheetView>
  </sheetViews>
  <sheetFormatPr defaultRowHeight="14.5" x14ac:dyDescent="0.35"/>
  <sheetData>
    <row r="2" spans="2:6" ht="23.5" x14ac:dyDescent="0.55000000000000004">
      <c r="C2" s="92" t="s">
        <v>90</v>
      </c>
      <c r="D2" s="92"/>
    </row>
    <row r="3" spans="2:6" ht="62" x14ac:dyDescent="0.35">
      <c r="B3" s="87"/>
      <c r="C3" s="88" t="s">
        <v>73</v>
      </c>
      <c r="D3" s="89" t="s">
        <v>74</v>
      </c>
      <c r="E3" s="89" t="s">
        <v>75</v>
      </c>
      <c r="F3" s="89" t="s">
        <v>71</v>
      </c>
    </row>
    <row r="4" spans="2:6" ht="15.5" x14ac:dyDescent="0.35">
      <c r="B4" s="90">
        <v>1</v>
      </c>
      <c r="C4" s="91" t="s">
        <v>76</v>
      </c>
      <c r="D4" s="91">
        <v>5.41</v>
      </c>
      <c r="E4" s="91">
        <v>6.84</v>
      </c>
      <c r="F4" s="90">
        <f>E4-D4</f>
        <v>1.4299999999999997</v>
      </c>
    </row>
    <row r="5" spans="2:6" ht="15.5" x14ac:dyDescent="0.35">
      <c r="B5" s="90">
        <v>2</v>
      </c>
      <c r="C5" s="91" t="s">
        <v>77</v>
      </c>
      <c r="D5" s="91">
        <v>4.3</v>
      </c>
      <c r="E5" s="91">
        <v>2.52</v>
      </c>
      <c r="F5" s="90">
        <f t="shared" ref="F5:F17" si="0">E5-D5</f>
        <v>-1.7799999999999998</v>
      </c>
    </row>
    <row r="6" spans="2:6" ht="15.5" x14ac:dyDescent="0.35">
      <c r="B6" s="90">
        <v>3</v>
      </c>
      <c r="C6" s="91" t="s">
        <v>78</v>
      </c>
      <c r="D6" s="91">
        <v>9.58</v>
      </c>
      <c r="E6" s="91">
        <v>11.45</v>
      </c>
      <c r="F6" s="90">
        <f t="shared" si="0"/>
        <v>1.8699999999999992</v>
      </c>
    </row>
    <row r="7" spans="2:6" ht="15.5" x14ac:dyDescent="0.35">
      <c r="B7" s="90">
        <v>4</v>
      </c>
      <c r="C7" s="91" t="s">
        <v>79</v>
      </c>
      <c r="D7" s="91">
        <v>0.46</v>
      </c>
      <c r="E7" s="91">
        <v>0.65</v>
      </c>
      <c r="F7" s="90">
        <f t="shared" si="0"/>
        <v>0.19</v>
      </c>
    </row>
    <row r="8" spans="2:6" ht="15.5" x14ac:dyDescent="0.35">
      <c r="B8" s="90">
        <v>5</v>
      </c>
      <c r="C8" s="91" t="s">
        <v>80</v>
      </c>
      <c r="D8" s="91">
        <v>5.3</v>
      </c>
      <c r="E8" s="91">
        <v>7.15</v>
      </c>
      <c r="F8" s="90">
        <f t="shared" si="0"/>
        <v>1.8500000000000005</v>
      </c>
    </row>
    <row r="9" spans="2:6" ht="15.5" x14ac:dyDescent="0.35">
      <c r="B9" s="90">
        <v>6</v>
      </c>
      <c r="C9" s="91" t="s">
        <v>81</v>
      </c>
      <c r="D9" s="91">
        <v>0.46</v>
      </c>
      <c r="E9" s="91">
        <v>0.64</v>
      </c>
      <c r="F9" s="90">
        <f t="shared" si="0"/>
        <v>0.18</v>
      </c>
    </row>
    <row r="10" spans="2:6" ht="15.5" x14ac:dyDescent="0.35">
      <c r="B10" s="90">
        <v>7</v>
      </c>
      <c r="C10" s="91" t="s">
        <v>82</v>
      </c>
      <c r="D10" s="91">
        <v>220</v>
      </c>
      <c r="E10" s="91">
        <v>266</v>
      </c>
      <c r="F10" s="90">
        <f t="shared" si="0"/>
        <v>46</v>
      </c>
    </row>
    <row r="11" spans="2:6" ht="15.5" x14ac:dyDescent="0.35">
      <c r="B11" s="90">
        <v>8</v>
      </c>
      <c r="C11" s="91" t="s">
        <v>83</v>
      </c>
      <c r="D11" s="91">
        <v>10.3</v>
      </c>
      <c r="E11" s="91">
        <v>16.43</v>
      </c>
      <c r="F11" s="90">
        <f t="shared" si="0"/>
        <v>6.129999999999999</v>
      </c>
    </row>
    <row r="12" spans="2:6" ht="15.5" x14ac:dyDescent="0.35">
      <c r="B12" s="90">
        <v>9</v>
      </c>
      <c r="C12" s="91" t="s">
        <v>84</v>
      </c>
      <c r="D12" s="91">
        <v>5</v>
      </c>
      <c r="E12" s="91">
        <v>5.71</v>
      </c>
      <c r="F12" s="90">
        <f t="shared" si="0"/>
        <v>0.71</v>
      </c>
    </row>
    <row r="13" spans="2:6" ht="15.5" x14ac:dyDescent="0.35">
      <c r="B13" s="90">
        <v>10</v>
      </c>
      <c r="C13" s="91" t="s">
        <v>85</v>
      </c>
      <c r="D13" s="91">
        <v>1.81</v>
      </c>
      <c r="E13" s="91">
        <v>2.71</v>
      </c>
      <c r="F13" s="90">
        <f t="shared" si="0"/>
        <v>0.89999999999999991</v>
      </c>
    </row>
    <row r="14" spans="2:6" ht="15.5" x14ac:dyDescent="0.35">
      <c r="B14" s="90">
        <v>11</v>
      </c>
      <c r="C14" s="91" t="s">
        <v>86</v>
      </c>
      <c r="D14" s="91">
        <v>0.65</v>
      </c>
      <c r="E14" s="91">
        <v>0.39</v>
      </c>
      <c r="F14" s="90">
        <f t="shared" si="0"/>
        <v>-0.26</v>
      </c>
    </row>
    <row r="15" spans="2:6" ht="15.5" x14ac:dyDescent="0.35">
      <c r="B15" s="90">
        <v>12</v>
      </c>
      <c r="C15" s="91" t="s">
        <v>87</v>
      </c>
      <c r="D15" s="91">
        <v>5.48</v>
      </c>
      <c r="E15" s="91">
        <v>7.73</v>
      </c>
      <c r="F15" s="90">
        <f t="shared" si="0"/>
        <v>2.25</v>
      </c>
    </row>
    <row r="16" spans="2:6" ht="15.5" x14ac:dyDescent="0.35">
      <c r="B16" s="90">
        <v>13</v>
      </c>
      <c r="C16" s="91" t="s">
        <v>88</v>
      </c>
      <c r="D16" s="91">
        <v>10.27</v>
      </c>
      <c r="E16" s="91">
        <v>21.68</v>
      </c>
      <c r="F16" s="90">
        <f t="shared" si="0"/>
        <v>11.41</v>
      </c>
    </row>
    <row r="17" spans="2:6" ht="15.5" x14ac:dyDescent="0.35">
      <c r="B17" s="90">
        <v>14</v>
      </c>
      <c r="C17" s="91" t="s">
        <v>89</v>
      </c>
      <c r="D17" s="91">
        <v>1.1499999999999999</v>
      </c>
      <c r="E17" s="91">
        <v>2.85</v>
      </c>
      <c r="F17" s="90">
        <f t="shared" si="0"/>
        <v>1.7000000000000002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Rice Husk</vt:lpstr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RAHAD HOSSEN SAKIB</dc:creator>
  <cp:lastModifiedBy>Md. Romel Biswash</cp:lastModifiedBy>
  <dcterms:created xsi:type="dcterms:W3CDTF">2015-06-05T18:17:20Z</dcterms:created>
  <dcterms:modified xsi:type="dcterms:W3CDTF">2026-09-04T19:36:51Z</dcterms:modified>
</cp:coreProperties>
</file>